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70" yWindow="570" windowWidth="19815" windowHeight="6345"/>
  </bookViews>
  <sheets>
    <sheet name="Rekapitulace stavby" sheetId="1" r:id="rId1"/>
    <sheet name="757-1-1-3 - Expozice knih..." sheetId="2" r:id="rId2"/>
    <sheet name="Pokyny pro vyplnění" sheetId="3" r:id="rId3"/>
  </sheets>
  <definedNames>
    <definedName name="_xlnm._FilterDatabase" localSheetId="1" hidden="1">'757-1-1-3 - Expozice knih...'!$C$141:$K$2146</definedName>
    <definedName name="_xlnm.Print_Titles" localSheetId="1">'757-1-1-3 - Expozice knih...'!$141:$141</definedName>
    <definedName name="_xlnm.Print_Titles" localSheetId="0">'Rekapitulace stavby'!$49:$49</definedName>
    <definedName name="_xlnm.Print_Area" localSheetId="1">'757-1-1-3 - Expozice knih...'!$C$4:$J$34,'757-1-1-3 - Expozice knih...'!$C$40:$J$125,'757-1-1-3 - Expozice knih...'!$C$131:$K$2146</definedName>
    <definedName name="_xlnm.Print_Area" localSheetId="2">'Pokyny pro vyplnění'!$B$2:$K$69,'Pokyny pro vyplnění'!$B$72:$K$116,'Pokyny pro vyplnění'!$B$119:$K$188,'Pokyny pro vyplnění'!$B$196:$K$216</definedName>
    <definedName name="_xlnm.Print_Area" localSheetId="0">'Rekapitulace stavby'!$D$4:$AO$33,'Rekapitulace stavby'!$C$39:$AQ$53</definedName>
  </definedNames>
  <calcPr calcId="145621"/>
</workbook>
</file>

<file path=xl/calcChain.xml><?xml version="1.0" encoding="utf-8"?>
<calcChain xmlns="http://schemas.openxmlformats.org/spreadsheetml/2006/main">
  <c r="AY52" i="1" l="1"/>
  <c r="AX52" i="1"/>
  <c r="BI2145" i="2"/>
  <c r="BH2145" i="2"/>
  <c r="BG2145" i="2"/>
  <c r="BF2145" i="2"/>
  <c r="BE2145" i="2"/>
  <c r="T2145" i="2"/>
  <c r="T2144" i="2" s="1"/>
  <c r="R2145" i="2"/>
  <c r="R2144" i="2" s="1"/>
  <c r="P2145" i="2"/>
  <c r="P2144" i="2" s="1"/>
  <c r="BK2145" i="2"/>
  <c r="BK2144" i="2" s="1"/>
  <c r="J2144" i="2" s="1"/>
  <c r="J124" i="2" s="1"/>
  <c r="J2145" i="2"/>
  <c r="BI2142" i="2"/>
  <c r="BH2142" i="2"/>
  <c r="BG2142" i="2"/>
  <c r="BF2142" i="2"/>
  <c r="T2142" i="2"/>
  <c r="T2141" i="2" s="1"/>
  <c r="R2142" i="2"/>
  <c r="R2141" i="2" s="1"/>
  <c r="P2142" i="2"/>
  <c r="P2141" i="2" s="1"/>
  <c r="BK2142" i="2"/>
  <c r="BK2141" i="2" s="1"/>
  <c r="J2141" i="2" s="1"/>
  <c r="J123" i="2" s="1"/>
  <c r="J2142" i="2"/>
  <c r="BE2142" i="2" s="1"/>
  <c r="BI2139" i="2"/>
  <c r="BH2139" i="2"/>
  <c r="BG2139" i="2"/>
  <c r="BF2139" i="2"/>
  <c r="T2139" i="2"/>
  <c r="T2138" i="2" s="1"/>
  <c r="R2139" i="2"/>
  <c r="R2138" i="2" s="1"/>
  <c r="P2139" i="2"/>
  <c r="P2138" i="2" s="1"/>
  <c r="BK2139" i="2"/>
  <c r="BK2138" i="2" s="1"/>
  <c r="J2138" i="2" s="1"/>
  <c r="J122" i="2" s="1"/>
  <c r="J2139" i="2"/>
  <c r="BE2139" i="2" s="1"/>
  <c r="BI2136" i="2"/>
  <c r="BH2136" i="2"/>
  <c r="BG2136" i="2"/>
  <c r="BF2136" i="2"/>
  <c r="T2136" i="2"/>
  <c r="R2136" i="2"/>
  <c r="P2136" i="2"/>
  <c r="BK2136" i="2"/>
  <c r="J2136" i="2"/>
  <c r="BE2136" i="2" s="1"/>
  <c r="BI2134" i="2"/>
  <c r="BH2134" i="2"/>
  <c r="BG2134" i="2"/>
  <c r="BF2134" i="2"/>
  <c r="T2134" i="2"/>
  <c r="T2133" i="2" s="1"/>
  <c r="R2134" i="2"/>
  <c r="R2133" i="2" s="1"/>
  <c r="P2134" i="2"/>
  <c r="P2133" i="2" s="1"/>
  <c r="BK2134" i="2"/>
  <c r="BK2133" i="2" s="1"/>
  <c r="J2133" i="2" s="1"/>
  <c r="J121" i="2" s="1"/>
  <c r="J2134" i="2"/>
  <c r="BE2134" i="2" s="1"/>
  <c r="BI2131" i="2"/>
  <c r="BH2131" i="2"/>
  <c r="BG2131" i="2"/>
  <c r="BF2131" i="2"/>
  <c r="T2131" i="2"/>
  <c r="T2130" i="2" s="1"/>
  <c r="R2131" i="2"/>
  <c r="R2130" i="2" s="1"/>
  <c r="P2131" i="2"/>
  <c r="P2130" i="2" s="1"/>
  <c r="BK2131" i="2"/>
  <c r="BK2130" i="2" s="1"/>
  <c r="J2130" i="2" s="1"/>
  <c r="J120" i="2" s="1"/>
  <c r="J2131" i="2"/>
  <c r="BE2131" i="2" s="1"/>
  <c r="BI2128" i="2"/>
  <c r="BH2128" i="2"/>
  <c r="BG2128" i="2"/>
  <c r="BF2128" i="2"/>
  <c r="T2128" i="2"/>
  <c r="T2127" i="2" s="1"/>
  <c r="R2128" i="2"/>
  <c r="R2127" i="2" s="1"/>
  <c r="P2128" i="2"/>
  <c r="P2127" i="2" s="1"/>
  <c r="BK2128" i="2"/>
  <c r="BK2127" i="2" s="1"/>
  <c r="J2127" i="2" s="1"/>
  <c r="J119" i="2" s="1"/>
  <c r="J2128" i="2"/>
  <c r="BE2128" i="2" s="1"/>
  <c r="BI2125" i="2"/>
  <c r="BH2125" i="2"/>
  <c r="BG2125" i="2"/>
  <c r="BF2125" i="2"/>
  <c r="T2125" i="2"/>
  <c r="R2125" i="2"/>
  <c r="P2125" i="2"/>
  <c r="BK2125" i="2"/>
  <c r="J2125" i="2"/>
  <c r="BE2125" i="2" s="1"/>
  <c r="BI2123" i="2"/>
  <c r="BH2123" i="2"/>
  <c r="BG2123" i="2"/>
  <c r="BF2123" i="2"/>
  <c r="T2123" i="2"/>
  <c r="R2123" i="2"/>
  <c r="P2123" i="2"/>
  <c r="BK2123" i="2"/>
  <c r="J2123" i="2"/>
  <c r="BE2123" i="2" s="1"/>
  <c r="BI2121" i="2"/>
  <c r="BH2121" i="2"/>
  <c r="BG2121" i="2"/>
  <c r="BF2121" i="2"/>
  <c r="BE2121" i="2"/>
  <c r="T2121" i="2"/>
  <c r="T2120" i="2" s="1"/>
  <c r="T2119" i="2" s="1"/>
  <c r="R2121" i="2"/>
  <c r="R2120" i="2" s="1"/>
  <c r="P2121" i="2"/>
  <c r="P2120" i="2" s="1"/>
  <c r="P2119" i="2" s="1"/>
  <c r="BK2121" i="2"/>
  <c r="BK2120" i="2" s="1"/>
  <c r="J2121" i="2"/>
  <c r="BI2117" i="2"/>
  <c r="BH2117" i="2"/>
  <c r="BG2117" i="2"/>
  <c r="BF2117" i="2"/>
  <c r="BE2117" i="2"/>
  <c r="T2117" i="2"/>
  <c r="R2117" i="2"/>
  <c r="P2117" i="2"/>
  <c r="BK2117" i="2"/>
  <c r="J2117" i="2"/>
  <c r="BI2115" i="2"/>
  <c r="BH2115" i="2"/>
  <c r="BG2115" i="2"/>
  <c r="BF2115" i="2"/>
  <c r="T2115" i="2"/>
  <c r="T2114" i="2" s="1"/>
  <c r="T2113" i="2" s="1"/>
  <c r="R2115" i="2"/>
  <c r="R2114" i="2" s="1"/>
  <c r="R2113" i="2" s="1"/>
  <c r="P2115" i="2"/>
  <c r="P2114" i="2" s="1"/>
  <c r="P2113" i="2" s="1"/>
  <c r="BK2115" i="2"/>
  <c r="BK2114" i="2" s="1"/>
  <c r="J2115" i="2"/>
  <c r="BE2115" i="2" s="1"/>
  <c r="BI2099" i="2"/>
  <c r="BH2099" i="2"/>
  <c r="BG2099" i="2"/>
  <c r="BF2099" i="2"/>
  <c r="T2099" i="2"/>
  <c r="R2099" i="2"/>
  <c r="P2099" i="2"/>
  <c r="BK2099" i="2"/>
  <c r="J2099" i="2"/>
  <c r="BE2099" i="2" s="1"/>
  <c r="BI2088" i="2"/>
  <c r="BH2088" i="2"/>
  <c r="BG2088" i="2"/>
  <c r="BF2088" i="2"/>
  <c r="BE2088" i="2"/>
  <c r="T2088" i="2"/>
  <c r="R2088" i="2"/>
  <c r="P2088" i="2"/>
  <c r="BK2088" i="2"/>
  <c r="J2088" i="2"/>
  <c r="BI2084" i="2"/>
  <c r="BH2084" i="2"/>
  <c r="BG2084" i="2"/>
  <c r="BF2084" i="2"/>
  <c r="T2084" i="2"/>
  <c r="T2083" i="2" s="1"/>
  <c r="R2084" i="2"/>
  <c r="R2083" i="2" s="1"/>
  <c r="P2084" i="2"/>
  <c r="P2083" i="2" s="1"/>
  <c r="BK2084" i="2"/>
  <c r="BK2083" i="2" s="1"/>
  <c r="J2083" i="2" s="1"/>
  <c r="J114" i="2" s="1"/>
  <c r="J2084" i="2"/>
  <c r="BE2084" i="2" s="1"/>
  <c r="BI2077" i="2"/>
  <c r="BH2077" i="2"/>
  <c r="BG2077" i="2"/>
  <c r="BF2077" i="2"/>
  <c r="T2077" i="2"/>
  <c r="T2076" i="2" s="1"/>
  <c r="R2077" i="2"/>
  <c r="R2076" i="2" s="1"/>
  <c r="P2077" i="2"/>
  <c r="P2076" i="2" s="1"/>
  <c r="BK2077" i="2"/>
  <c r="BK2076" i="2" s="1"/>
  <c r="J2076" i="2" s="1"/>
  <c r="J113" i="2" s="1"/>
  <c r="J2077" i="2"/>
  <c r="BE2077" i="2" s="1"/>
  <c r="BI2074" i="2"/>
  <c r="BH2074" i="2"/>
  <c r="BG2074" i="2"/>
  <c r="BF2074" i="2"/>
  <c r="BE2074" i="2"/>
  <c r="T2074" i="2"/>
  <c r="R2074" i="2"/>
  <c r="P2074" i="2"/>
  <c r="BK2074" i="2"/>
  <c r="J2074" i="2"/>
  <c r="BI2072" i="2"/>
  <c r="BH2072" i="2"/>
  <c r="BG2072" i="2"/>
  <c r="BF2072" i="2"/>
  <c r="BE2072" i="2"/>
  <c r="T2072" i="2"/>
  <c r="R2072" i="2"/>
  <c r="P2072" i="2"/>
  <c r="BK2072" i="2"/>
  <c r="J2072" i="2"/>
  <c r="BI2070" i="2"/>
  <c r="BH2070" i="2"/>
  <c r="BG2070" i="2"/>
  <c r="BF2070" i="2"/>
  <c r="BE2070" i="2"/>
  <c r="T2070" i="2"/>
  <c r="T2069" i="2" s="1"/>
  <c r="R2070" i="2"/>
  <c r="R2069" i="2" s="1"/>
  <c r="P2070" i="2"/>
  <c r="P2069" i="2" s="1"/>
  <c r="BK2070" i="2"/>
  <c r="BK2069" i="2" s="1"/>
  <c r="J2069" i="2" s="1"/>
  <c r="J112" i="2" s="1"/>
  <c r="J2070" i="2"/>
  <c r="BI2067" i="2"/>
  <c r="BH2067" i="2"/>
  <c r="BG2067" i="2"/>
  <c r="BF2067" i="2"/>
  <c r="T2067" i="2"/>
  <c r="R2067" i="2"/>
  <c r="P2067" i="2"/>
  <c r="BK2067" i="2"/>
  <c r="J2067" i="2"/>
  <c r="BE2067" i="2" s="1"/>
  <c r="BI2065" i="2"/>
  <c r="BH2065" i="2"/>
  <c r="BG2065" i="2"/>
  <c r="BF2065" i="2"/>
  <c r="BE2065" i="2"/>
  <c r="T2065" i="2"/>
  <c r="R2065" i="2"/>
  <c r="P2065" i="2"/>
  <c r="BK2065" i="2"/>
  <c r="J2065" i="2"/>
  <c r="BI2062" i="2"/>
  <c r="BH2062" i="2"/>
  <c r="BG2062" i="2"/>
  <c r="BF2062" i="2"/>
  <c r="T2062" i="2"/>
  <c r="R2062" i="2"/>
  <c r="P2062" i="2"/>
  <c r="BK2062" i="2"/>
  <c r="J2062" i="2"/>
  <c r="BE2062" i="2" s="1"/>
  <c r="BI2060" i="2"/>
  <c r="BH2060" i="2"/>
  <c r="BG2060" i="2"/>
  <c r="BF2060" i="2"/>
  <c r="T2060" i="2"/>
  <c r="R2060" i="2"/>
  <c r="P2060" i="2"/>
  <c r="BK2060" i="2"/>
  <c r="J2060" i="2"/>
  <c r="BE2060" i="2" s="1"/>
  <c r="BI2056" i="2"/>
  <c r="BH2056" i="2"/>
  <c r="BG2056" i="2"/>
  <c r="BF2056" i="2"/>
  <c r="BE2056" i="2"/>
  <c r="T2056" i="2"/>
  <c r="R2056" i="2"/>
  <c r="P2056" i="2"/>
  <c r="BK2056" i="2"/>
  <c r="J2056" i="2"/>
  <c r="BI2053" i="2"/>
  <c r="BH2053" i="2"/>
  <c r="BG2053" i="2"/>
  <c r="BF2053" i="2"/>
  <c r="BE2053" i="2"/>
  <c r="T2053" i="2"/>
  <c r="R2053" i="2"/>
  <c r="P2053" i="2"/>
  <c r="BK2053" i="2"/>
  <c r="J2053" i="2"/>
  <c r="BI2049" i="2"/>
  <c r="BH2049" i="2"/>
  <c r="BG2049" i="2"/>
  <c r="BF2049" i="2"/>
  <c r="T2049" i="2"/>
  <c r="R2049" i="2"/>
  <c r="P2049" i="2"/>
  <c r="BK2049" i="2"/>
  <c r="J2049" i="2"/>
  <c r="BE2049" i="2" s="1"/>
  <c r="BI2046" i="2"/>
  <c r="BH2046" i="2"/>
  <c r="BG2046" i="2"/>
  <c r="BF2046" i="2"/>
  <c r="T2046" i="2"/>
  <c r="T2045" i="2" s="1"/>
  <c r="R2046" i="2"/>
  <c r="R2045" i="2" s="1"/>
  <c r="P2046" i="2"/>
  <c r="P2045" i="2" s="1"/>
  <c r="BK2046" i="2"/>
  <c r="BK2045" i="2" s="1"/>
  <c r="J2045" i="2" s="1"/>
  <c r="J111" i="2" s="1"/>
  <c r="J2046" i="2"/>
  <c r="BE2046" i="2" s="1"/>
  <c r="BI2043" i="2"/>
  <c r="BH2043" i="2"/>
  <c r="BG2043" i="2"/>
  <c r="BF2043" i="2"/>
  <c r="BE2043" i="2"/>
  <c r="T2043" i="2"/>
  <c r="R2043" i="2"/>
  <c r="P2043" i="2"/>
  <c r="BK2043" i="2"/>
  <c r="J2043" i="2"/>
  <c r="BI2040" i="2"/>
  <c r="BH2040" i="2"/>
  <c r="BG2040" i="2"/>
  <c r="BF2040" i="2"/>
  <c r="T2040" i="2"/>
  <c r="R2040" i="2"/>
  <c r="P2040" i="2"/>
  <c r="BK2040" i="2"/>
  <c r="J2040" i="2"/>
  <c r="BE2040" i="2" s="1"/>
  <c r="BI2036" i="2"/>
  <c r="BH2036" i="2"/>
  <c r="BG2036" i="2"/>
  <c r="BF2036" i="2"/>
  <c r="BE2036" i="2"/>
  <c r="T2036" i="2"/>
  <c r="R2036" i="2"/>
  <c r="P2036" i="2"/>
  <c r="BK2036" i="2"/>
  <c r="J2036" i="2"/>
  <c r="BI2030" i="2"/>
  <c r="BH2030" i="2"/>
  <c r="BG2030" i="2"/>
  <c r="BF2030" i="2"/>
  <c r="T2030" i="2"/>
  <c r="R2030" i="2"/>
  <c r="P2030" i="2"/>
  <c r="BK2030" i="2"/>
  <c r="J2030" i="2"/>
  <c r="BE2030" i="2" s="1"/>
  <c r="BI2025" i="2"/>
  <c r="BH2025" i="2"/>
  <c r="BG2025" i="2"/>
  <c r="BF2025" i="2"/>
  <c r="BE2025" i="2"/>
  <c r="T2025" i="2"/>
  <c r="R2025" i="2"/>
  <c r="P2025" i="2"/>
  <c r="BK2025" i="2"/>
  <c r="J2025" i="2"/>
  <c r="BI2020" i="2"/>
  <c r="BH2020" i="2"/>
  <c r="BG2020" i="2"/>
  <c r="BF2020" i="2"/>
  <c r="BE2020" i="2"/>
  <c r="T2020" i="2"/>
  <c r="R2020" i="2"/>
  <c r="P2020" i="2"/>
  <c r="BK2020" i="2"/>
  <c r="J2020" i="2"/>
  <c r="BI2016" i="2"/>
  <c r="BH2016" i="2"/>
  <c r="BG2016" i="2"/>
  <c r="BF2016" i="2"/>
  <c r="BE2016" i="2"/>
  <c r="T2016" i="2"/>
  <c r="T2015" i="2" s="1"/>
  <c r="R2016" i="2"/>
  <c r="R2015" i="2" s="1"/>
  <c r="P2016" i="2"/>
  <c r="P2015" i="2" s="1"/>
  <c r="BK2016" i="2"/>
  <c r="BK2015" i="2" s="1"/>
  <c r="J2015" i="2" s="1"/>
  <c r="J110" i="2" s="1"/>
  <c r="J2016" i="2"/>
  <c r="BI2013" i="2"/>
  <c r="BH2013" i="2"/>
  <c r="BG2013" i="2"/>
  <c r="BF2013" i="2"/>
  <c r="T2013" i="2"/>
  <c r="R2013" i="2"/>
  <c r="P2013" i="2"/>
  <c r="BK2013" i="2"/>
  <c r="J2013" i="2"/>
  <c r="BE2013" i="2" s="1"/>
  <c r="BI2011" i="2"/>
  <c r="BH2011" i="2"/>
  <c r="BG2011" i="2"/>
  <c r="BF2011" i="2"/>
  <c r="BE2011" i="2"/>
  <c r="T2011" i="2"/>
  <c r="R2011" i="2"/>
  <c r="P2011" i="2"/>
  <c r="BK2011" i="2"/>
  <c r="J2011" i="2"/>
  <c r="BI2008" i="2"/>
  <c r="BH2008" i="2"/>
  <c r="BG2008" i="2"/>
  <c r="BF2008" i="2"/>
  <c r="T2008" i="2"/>
  <c r="R2008" i="2"/>
  <c r="P2008" i="2"/>
  <c r="BK2008" i="2"/>
  <c r="J2008" i="2"/>
  <c r="BE2008" i="2" s="1"/>
  <c r="BI2006" i="2"/>
  <c r="BH2006" i="2"/>
  <c r="BG2006" i="2"/>
  <c r="BF2006" i="2"/>
  <c r="T2006" i="2"/>
  <c r="R2006" i="2"/>
  <c r="P2006" i="2"/>
  <c r="BK2006" i="2"/>
  <c r="J2006" i="2"/>
  <c r="BE2006" i="2" s="1"/>
  <c r="BI2003" i="2"/>
  <c r="BH2003" i="2"/>
  <c r="BG2003" i="2"/>
  <c r="BF2003" i="2"/>
  <c r="T2003" i="2"/>
  <c r="R2003" i="2"/>
  <c r="P2003" i="2"/>
  <c r="BK2003" i="2"/>
  <c r="J2003" i="2"/>
  <c r="BE2003" i="2" s="1"/>
  <c r="BI2002" i="2"/>
  <c r="BH2002" i="2"/>
  <c r="BG2002" i="2"/>
  <c r="BF2002" i="2"/>
  <c r="BE2002" i="2"/>
  <c r="T2002" i="2"/>
  <c r="R2002" i="2"/>
  <c r="P2002" i="2"/>
  <c r="BK2002" i="2"/>
  <c r="J2002" i="2"/>
  <c r="BI2000" i="2"/>
  <c r="BH2000" i="2"/>
  <c r="BG2000" i="2"/>
  <c r="BF2000" i="2"/>
  <c r="T2000" i="2"/>
  <c r="R2000" i="2"/>
  <c r="P2000" i="2"/>
  <c r="BK2000" i="2"/>
  <c r="J2000" i="2"/>
  <c r="BE2000" i="2" s="1"/>
  <c r="BI1998" i="2"/>
  <c r="BH1998" i="2"/>
  <c r="BG1998" i="2"/>
  <c r="BF1998" i="2"/>
  <c r="T1998" i="2"/>
  <c r="R1998" i="2"/>
  <c r="P1998" i="2"/>
  <c r="BK1998" i="2"/>
  <c r="J1998" i="2"/>
  <c r="BE1998" i="2" s="1"/>
  <c r="BI1996" i="2"/>
  <c r="BH1996" i="2"/>
  <c r="BG1996" i="2"/>
  <c r="BF1996" i="2"/>
  <c r="BE1996" i="2"/>
  <c r="T1996" i="2"/>
  <c r="R1996" i="2"/>
  <c r="P1996" i="2"/>
  <c r="BK1996" i="2"/>
  <c r="J1996" i="2"/>
  <c r="BI1994" i="2"/>
  <c r="BH1994" i="2"/>
  <c r="BG1994" i="2"/>
  <c r="BF1994" i="2"/>
  <c r="BE1994" i="2"/>
  <c r="T1994" i="2"/>
  <c r="R1994" i="2"/>
  <c r="P1994" i="2"/>
  <c r="BK1994" i="2"/>
  <c r="J1994" i="2"/>
  <c r="BI1992" i="2"/>
  <c r="BH1992" i="2"/>
  <c r="BG1992" i="2"/>
  <c r="BF1992" i="2"/>
  <c r="T1992" i="2"/>
  <c r="R1992" i="2"/>
  <c r="P1992" i="2"/>
  <c r="BK1992" i="2"/>
  <c r="J1992" i="2"/>
  <c r="BE1992" i="2" s="1"/>
  <c r="BI1990" i="2"/>
  <c r="BH1990" i="2"/>
  <c r="BG1990" i="2"/>
  <c r="BF1990" i="2"/>
  <c r="BE1990" i="2"/>
  <c r="T1990" i="2"/>
  <c r="R1990" i="2"/>
  <c r="P1990" i="2"/>
  <c r="BK1990" i="2"/>
  <c r="J1990" i="2"/>
  <c r="BI1988" i="2"/>
  <c r="BH1988" i="2"/>
  <c r="BG1988" i="2"/>
  <c r="BF1988" i="2"/>
  <c r="BE1988" i="2"/>
  <c r="T1988" i="2"/>
  <c r="R1988" i="2"/>
  <c r="P1988" i="2"/>
  <c r="BK1988" i="2"/>
  <c r="J1988" i="2"/>
  <c r="BI1986" i="2"/>
  <c r="BH1986" i="2"/>
  <c r="BG1986" i="2"/>
  <c r="BF1986" i="2"/>
  <c r="BE1986" i="2"/>
  <c r="T1986" i="2"/>
  <c r="R1986" i="2"/>
  <c r="P1986" i="2"/>
  <c r="BK1986" i="2"/>
  <c r="J1986" i="2"/>
  <c r="BI1983" i="2"/>
  <c r="BH1983" i="2"/>
  <c r="BG1983" i="2"/>
  <c r="BF1983" i="2"/>
  <c r="BE1983" i="2"/>
  <c r="T1983" i="2"/>
  <c r="R1983" i="2"/>
  <c r="P1983" i="2"/>
  <c r="BK1983" i="2"/>
  <c r="J1983" i="2"/>
  <c r="BI1981" i="2"/>
  <c r="BH1981" i="2"/>
  <c r="BG1981" i="2"/>
  <c r="BF1981" i="2"/>
  <c r="BE1981" i="2"/>
  <c r="T1981" i="2"/>
  <c r="R1981" i="2"/>
  <c r="P1981" i="2"/>
  <c r="BK1981" i="2"/>
  <c r="J1981" i="2"/>
  <c r="BI1980" i="2"/>
  <c r="BH1980" i="2"/>
  <c r="BG1980" i="2"/>
  <c r="BF1980" i="2"/>
  <c r="BE1980" i="2"/>
  <c r="T1980" i="2"/>
  <c r="R1980" i="2"/>
  <c r="P1980" i="2"/>
  <c r="BK1980" i="2"/>
  <c r="J1980" i="2"/>
  <c r="BI1977" i="2"/>
  <c r="BH1977" i="2"/>
  <c r="BG1977" i="2"/>
  <c r="BF1977" i="2"/>
  <c r="BE1977" i="2"/>
  <c r="T1977" i="2"/>
  <c r="T1976" i="2" s="1"/>
  <c r="R1977" i="2"/>
  <c r="R1976" i="2" s="1"/>
  <c r="P1977" i="2"/>
  <c r="P1976" i="2" s="1"/>
  <c r="BK1977" i="2"/>
  <c r="BK1976" i="2" s="1"/>
  <c r="J1976" i="2" s="1"/>
  <c r="J109" i="2" s="1"/>
  <c r="J1977" i="2"/>
  <c r="BI1974" i="2"/>
  <c r="BH1974" i="2"/>
  <c r="BG1974" i="2"/>
  <c r="BF1974" i="2"/>
  <c r="T1974" i="2"/>
  <c r="R1974" i="2"/>
  <c r="P1974" i="2"/>
  <c r="BK1974" i="2"/>
  <c r="J1974" i="2"/>
  <c r="BE1974" i="2" s="1"/>
  <c r="BI1973" i="2"/>
  <c r="BH1973" i="2"/>
  <c r="BG1973" i="2"/>
  <c r="BF1973" i="2"/>
  <c r="T1973" i="2"/>
  <c r="R1973" i="2"/>
  <c r="P1973" i="2"/>
  <c r="BK1973" i="2"/>
  <c r="J1973" i="2"/>
  <c r="BE1973" i="2" s="1"/>
  <c r="BI1972" i="2"/>
  <c r="BH1972" i="2"/>
  <c r="BG1972" i="2"/>
  <c r="BF1972" i="2"/>
  <c r="T1972" i="2"/>
  <c r="R1972" i="2"/>
  <c r="P1972" i="2"/>
  <c r="BK1972" i="2"/>
  <c r="J1972" i="2"/>
  <c r="BE1972" i="2" s="1"/>
  <c r="BI1970" i="2"/>
  <c r="BH1970" i="2"/>
  <c r="BG1970" i="2"/>
  <c r="BF1970" i="2"/>
  <c r="T1970" i="2"/>
  <c r="R1970" i="2"/>
  <c r="P1970" i="2"/>
  <c r="BK1970" i="2"/>
  <c r="J1970" i="2"/>
  <c r="BE1970" i="2" s="1"/>
  <c r="BI1968" i="2"/>
  <c r="BH1968" i="2"/>
  <c r="BG1968" i="2"/>
  <c r="BF1968" i="2"/>
  <c r="T1968" i="2"/>
  <c r="R1968" i="2"/>
  <c r="P1968" i="2"/>
  <c r="BK1968" i="2"/>
  <c r="J1968" i="2"/>
  <c r="BE1968" i="2" s="1"/>
  <c r="BI1966" i="2"/>
  <c r="BH1966" i="2"/>
  <c r="BG1966" i="2"/>
  <c r="BF1966" i="2"/>
  <c r="T1966" i="2"/>
  <c r="R1966" i="2"/>
  <c r="P1966" i="2"/>
  <c r="BK1966" i="2"/>
  <c r="J1966" i="2"/>
  <c r="BE1966" i="2" s="1"/>
  <c r="BI1964" i="2"/>
  <c r="BH1964" i="2"/>
  <c r="BG1964" i="2"/>
  <c r="BF1964" i="2"/>
  <c r="T1964" i="2"/>
  <c r="R1964" i="2"/>
  <c r="P1964" i="2"/>
  <c r="BK1964" i="2"/>
  <c r="J1964" i="2"/>
  <c r="BE1964" i="2" s="1"/>
  <c r="BI1962" i="2"/>
  <c r="BH1962" i="2"/>
  <c r="BG1962" i="2"/>
  <c r="BF1962" i="2"/>
  <c r="T1962" i="2"/>
  <c r="R1962" i="2"/>
  <c r="P1962" i="2"/>
  <c r="BK1962" i="2"/>
  <c r="J1962" i="2"/>
  <c r="BE1962" i="2" s="1"/>
  <c r="BI1960" i="2"/>
  <c r="BH1960" i="2"/>
  <c r="BG1960" i="2"/>
  <c r="BF1960" i="2"/>
  <c r="T1960" i="2"/>
  <c r="R1960" i="2"/>
  <c r="P1960" i="2"/>
  <c r="BK1960" i="2"/>
  <c r="J1960" i="2"/>
  <c r="BE1960" i="2" s="1"/>
  <c r="BI1958" i="2"/>
  <c r="BH1958" i="2"/>
  <c r="BG1958" i="2"/>
  <c r="BF1958" i="2"/>
  <c r="T1958" i="2"/>
  <c r="R1958" i="2"/>
  <c r="P1958" i="2"/>
  <c r="BK1958" i="2"/>
  <c r="J1958" i="2"/>
  <c r="BE1958" i="2" s="1"/>
  <c r="BI1956" i="2"/>
  <c r="BH1956" i="2"/>
  <c r="BG1956" i="2"/>
  <c r="BF1956" i="2"/>
  <c r="BE1956" i="2"/>
  <c r="T1956" i="2"/>
  <c r="R1956" i="2"/>
  <c r="P1956" i="2"/>
  <c r="BK1956" i="2"/>
  <c r="J1956" i="2"/>
  <c r="BI1954" i="2"/>
  <c r="BH1954" i="2"/>
  <c r="BG1954" i="2"/>
  <c r="BF1954" i="2"/>
  <c r="T1954" i="2"/>
  <c r="R1954" i="2"/>
  <c r="P1954" i="2"/>
  <c r="BK1954" i="2"/>
  <c r="J1954" i="2"/>
  <c r="BE1954" i="2" s="1"/>
  <c r="BI1952" i="2"/>
  <c r="BH1952" i="2"/>
  <c r="BG1952" i="2"/>
  <c r="BF1952" i="2"/>
  <c r="BE1952" i="2"/>
  <c r="T1952" i="2"/>
  <c r="R1952" i="2"/>
  <c r="P1952" i="2"/>
  <c r="BK1952" i="2"/>
  <c r="J1952" i="2"/>
  <c r="BI1950" i="2"/>
  <c r="BH1950" i="2"/>
  <c r="BG1950" i="2"/>
  <c r="BF1950" i="2"/>
  <c r="T1950" i="2"/>
  <c r="R1950" i="2"/>
  <c r="P1950" i="2"/>
  <c r="BK1950" i="2"/>
  <c r="J1950" i="2"/>
  <c r="BE1950" i="2" s="1"/>
  <c r="BI1948" i="2"/>
  <c r="BH1948" i="2"/>
  <c r="BG1948" i="2"/>
  <c r="BF1948" i="2"/>
  <c r="BE1948" i="2"/>
  <c r="T1948" i="2"/>
  <c r="R1948" i="2"/>
  <c r="P1948" i="2"/>
  <c r="BK1948" i="2"/>
  <c r="J1948" i="2"/>
  <c r="BI1946" i="2"/>
  <c r="BH1946" i="2"/>
  <c r="BG1946" i="2"/>
  <c r="BF1946" i="2"/>
  <c r="T1946" i="2"/>
  <c r="R1946" i="2"/>
  <c r="P1946" i="2"/>
  <c r="BK1946" i="2"/>
  <c r="J1946" i="2"/>
  <c r="BE1946" i="2" s="1"/>
  <c r="BI1944" i="2"/>
  <c r="BH1944" i="2"/>
  <c r="BG1944" i="2"/>
  <c r="BF1944" i="2"/>
  <c r="BE1944" i="2"/>
  <c r="T1944" i="2"/>
  <c r="R1944" i="2"/>
  <c r="P1944" i="2"/>
  <c r="BK1944" i="2"/>
  <c r="J1944" i="2"/>
  <c r="BI1942" i="2"/>
  <c r="BH1942" i="2"/>
  <c r="BG1942" i="2"/>
  <c r="BF1942" i="2"/>
  <c r="BE1942" i="2"/>
  <c r="T1942" i="2"/>
  <c r="R1942" i="2"/>
  <c r="P1942" i="2"/>
  <c r="BK1942" i="2"/>
  <c r="J1942" i="2"/>
  <c r="BI1940" i="2"/>
  <c r="BH1940" i="2"/>
  <c r="BG1940" i="2"/>
  <c r="BF1940" i="2"/>
  <c r="BE1940" i="2"/>
  <c r="T1940" i="2"/>
  <c r="R1940" i="2"/>
  <c r="P1940" i="2"/>
  <c r="BK1940" i="2"/>
  <c r="J1940" i="2"/>
  <c r="BI1938" i="2"/>
  <c r="BH1938" i="2"/>
  <c r="BG1938" i="2"/>
  <c r="BF1938" i="2"/>
  <c r="BE1938" i="2"/>
  <c r="T1938" i="2"/>
  <c r="R1938" i="2"/>
  <c r="P1938" i="2"/>
  <c r="BK1938" i="2"/>
  <c r="J1938" i="2"/>
  <c r="BI1936" i="2"/>
  <c r="BH1936" i="2"/>
  <c r="BG1936" i="2"/>
  <c r="BF1936" i="2"/>
  <c r="BE1936" i="2"/>
  <c r="T1936" i="2"/>
  <c r="T1935" i="2" s="1"/>
  <c r="R1936" i="2"/>
  <c r="R1935" i="2" s="1"/>
  <c r="P1936" i="2"/>
  <c r="P1935" i="2" s="1"/>
  <c r="BK1936" i="2"/>
  <c r="BK1935" i="2" s="1"/>
  <c r="J1935" i="2" s="1"/>
  <c r="J108" i="2" s="1"/>
  <c r="J1936" i="2"/>
  <c r="BI1933" i="2"/>
  <c r="BH1933" i="2"/>
  <c r="BG1933" i="2"/>
  <c r="BF1933" i="2"/>
  <c r="T1933" i="2"/>
  <c r="R1933" i="2"/>
  <c r="P1933" i="2"/>
  <c r="BK1933" i="2"/>
  <c r="J1933" i="2"/>
  <c r="BE1933" i="2" s="1"/>
  <c r="BI1931" i="2"/>
  <c r="BH1931" i="2"/>
  <c r="BG1931" i="2"/>
  <c r="BF1931" i="2"/>
  <c r="T1931" i="2"/>
  <c r="R1931" i="2"/>
  <c r="P1931" i="2"/>
  <c r="BK1931" i="2"/>
  <c r="J1931" i="2"/>
  <c r="BE1931" i="2" s="1"/>
  <c r="BI1929" i="2"/>
  <c r="BH1929" i="2"/>
  <c r="BG1929" i="2"/>
  <c r="BF1929" i="2"/>
  <c r="T1929" i="2"/>
  <c r="R1929" i="2"/>
  <c r="P1929" i="2"/>
  <c r="BK1929" i="2"/>
  <c r="J1929" i="2"/>
  <c r="BE1929" i="2" s="1"/>
  <c r="BI1927" i="2"/>
  <c r="BH1927" i="2"/>
  <c r="BG1927" i="2"/>
  <c r="BF1927" i="2"/>
  <c r="T1927" i="2"/>
  <c r="R1927" i="2"/>
  <c r="P1927" i="2"/>
  <c r="BK1927" i="2"/>
  <c r="J1927" i="2"/>
  <c r="BE1927" i="2" s="1"/>
  <c r="BI1925" i="2"/>
  <c r="BH1925" i="2"/>
  <c r="BG1925" i="2"/>
  <c r="BF1925" i="2"/>
  <c r="T1925" i="2"/>
  <c r="R1925" i="2"/>
  <c r="P1925" i="2"/>
  <c r="BK1925" i="2"/>
  <c r="J1925" i="2"/>
  <c r="BE1925" i="2" s="1"/>
  <c r="BI1922" i="2"/>
  <c r="BH1922" i="2"/>
  <c r="BG1922" i="2"/>
  <c r="BF1922" i="2"/>
  <c r="BE1922" i="2"/>
  <c r="T1922" i="2"/>
  <c r="R1922" i="2"/>
  <c r="P1922" i="2"/>
  <c r="BK1922" i="2"/>
  <c r="J1922" i="2"/>
  <c r="BI1920" i="2"/>
  <c r="BH1920" i="2"/>
  <c r="BG1920" i="2"/>
  <c r="BF1920" i="2"/>
  <c r="T1920" i="2"/>
  <c r="R1920" i="2"/>
  <c r="P1920" i="2"/>
  <c r="BK1920" i="2"/>
  <c r="J1920" i="2"/>
  <c r="BE1920" i="2" s="1"/>
  <c r="BI1917" i="2"/>
  <c r="BH1917" i="2"/>
  <c r="BG1917" i="2"/>
  <c r="BF1917" i="2"/>
  <c r="BE1917" i="2"/>
  <c r="T1917" i="2"/>
  <c r="R1917" i="2"/>
  <c r="P1917" i="2"/>
  <c r="BK1917" i="2"/>
  <c r="J1917" i="2"/>
  <c r="BI1914" i="2"/>
  <c r="BH1914" i="2"/>
  <c r="BG1914" i="2"/>
  <c r="BF1914" i="2"/>
  <c r="T1914" i="2"/>
  <c r="R1914" i="2"/>
  <c r="P1914" i="2"/>
  <c r="BK1914" i="2"/>
  <c r="J1914" i="2"/>
  <c r="BE1914" i="2" s="1"/>
  <c r="BI1909" i="2"/>
  <c r="BH1909" i="2"/>
  <c r="BG1909" i="2"/>
  <c r="BF1909" i="2"/>
  <c r="BE1909" i="2"/>
  <c r="T1909" i="2"/>
  <c r="R1909" i="2"/>
  <c r="P1909" i="2"/>
  <c r="BK1909" i="2"/>
  <c r="J1909" i="2"/>
  <c r="BI1904" i="2"/>
  <c r="BH1904" i="2"/>
  <c r="BG1904" i="2"/>
  <c r="BF1904" i="2"/>
  <c r="T1904" i="2"/>
  <c r="R1904" i="2"/>
  <c r="P1904" i="2"/>
  <c r="BK1904" i="2"/>
  <c r="J1904" i="2"/>
  <c r="BE1904" i="2" s="1"/>
  <c r="BI1901" i="2"/>
  <c r="BH1901" i="2"/>
  <c r="BG1901" i="2"/>
  <c r="BF1901" i="2"/>
  <c r="BE1901" i="2"/>
  <c r="T1901" i="2"/>
  <c r="R1901" i="2"/>
  <c r="P1901" i="2"/>
  <c r="BK1901" i="2"/>
  <c r="J1901" i="2"/>
  <c r="BI1898" i="2"/>
  <c r="BH1898" i="2"/>
  <c r="BG1898" i="2"/>
  <c r="BF1898" i="2"/>
  <c r="BE1898" i="2"/>
  <c r="T1898" i="2"/>
  <c r="R1898" i="2"/>
  <c r="P1898" i="2"/>
  <c r="BK1898" i="2"/>
  <c r="J1898" i="2"/>
  <c r="BI1895" i="2"/>
  <c r="BH1895" i="2"/>
  <c r="BG1895" i="2"/>
  <c r="BF1895" i="2"/>
  <c r="BE1895" i="2"/>
  <c r="T1895" i="2"/>
  <c r="R1895" i="2"/>
  <c r="P1895" i="2"/>
  <c r="BK1895" i="2"/>
  <c r="J1895" i="2"/>
  <c r="BI1892" i="2"/>
  <c r="BH1892" i="2"/>
  <c r="BG1892" i="2"/>
  <c r="BF1892" i="2"/>
  <c r="BE1892" i="2"/>
  <c r="T1892" i="2"/>
  <c r="R1892" i="2"/>
  <c r="P1892" i="2"/>
  <c r="BK1892" i="2"/>
  <c r="J1892" i="2"/>
  <c r="BI1889" i="2"/>
  <c r="BH1889" i="2"/>
  <c r="BG1889" i="2"/>
  <c r="BF1889" i="2"/>
  <c r="BE1889" i="2"/>
  <c r="T1889" i="2"/>
  <c r="R1889" i="2"/>
  <c r="P1889" i="2"/>
  <c r="BK1889" i="2"/>
  <c r="J1889" i="2"/>
  <c r="BI1884" i="2"/>
  <c r="BH1884" i="2"/>
  <c r="BG1884" i="2"/>
  <c r="BF1884" i="2"/>
  <c r="BE1884" i="2"/>
  <c r="T1884" i="2"/>
  <c r="T1883" i="2" s="1"/>
  <c r="R1884" i="2"/>
  <c r="R1883" i="2" s="1"/>
  <c r="P1884" i="2"/>
  <c r="P1883" i="2" s="1"/>
  <c r="BK1884" i="2"/>
  <c r="BK1883" i="2" s="1"/>
  <c r="J1883" i="2" s="1"/>
  <c r="J107" i="2" s="1"/>
  <c r="J1884" i="2"/>
  <c r="BI1880" i="2"/>
  <c r="BH1880" i="2"/>
  <c r="BG1880" i="2"/>
  <c r="BF1880" i="2"/>
  <c r="T1880" i="2"/>
  <c r="R1880" i="2"/>
  <c r="P1880" i="2"/>
  <c r="BK1880" i="2"/>
  <c r="J1880" i="2"/>
  <c r="BE1880" i="2" s="1"/>
  <c r="BI1877" i="2"/>
  <c r="BH1877" i="2"/>
  <c r="BG1877" i="2"/>
  <c r="BF1877" i="2"/>
  <c r="T1877" i="2"/>
  <c r="R1877" i="2"/>
  <c r="P1877" i="2"/>
  <c r="BK1877" i="2"/>
  <c r="J1877" i="2"/>
  <c r="BE1877" i="2" s="1"/>
  <c r="BI1874" i="2"/>
  <c r="BH1874" i="2"/>
  <c r="BG1874" i="2"/>
  <c r="BF1874" i="2"/>
  <c r="T1874" i="2"/>
  <c r="R1874" i="2"/>
  <c r="P1874" i="2"/>
  <c r="BK1874" i="2"/>
  <c r="J1874" i="2"/>
  <c r="BE1874" i="2" s="1"/>
  <c r="BI1872" i="2"/>
  <c r="BH1872" i="2"/>
  <c r="BG1872" i="2"/>
  <c r="BF1872" i="2"/>
  <c r="T1872" i="2"/>
  <c r="T1871" i="2" s="1"/>
  <c r="R1872" i="2"/>
  <c r="R1871" i="2" s="1"/>
  <c r="P1872" i="2"/>
  <c r="P1871" i="2" s="1"/>
  <c r="BK1872" i="2"/>
  <c r="BK1871" i="2" s="1"/>
  <c r="J1871" i="2" s="1"/>
  <c r="J106" i="2" s="1"/>
  <c r="J1872" i="2"/>
  <c r="BE1872" i="2" s="1"/>
  <c r="BI1869" i="2"/>
  <c r="BH1869" i="2"/>
  <c r="BG1869" i="2"/>
  <c r="BF1869" i="2"/>
  <c r="BE1869" i="2"/>
  <c r="T1869" i="2"/>
  <c r="R1869" i="2"/>
  <c r="P1869" i="2"/>
  <c r="BK1869" i="2"/>
  <c r="J1869" i="2"/>
  <c r="BI1867" i="2"/>
  <c r="BH1867" i="2"/>
  <c r="BG1867" i="2"/>
  <c r="BF1867" i="2"/>
  <c r="BE1867" i="2"/>
  <c r="T1867" i="2"/>
  <c r="R1867" i="2"/>
  <c r="P1867" i="2"/>
  <c r="BK1867" i="2"/>
  <c r="J1867" i="2"/>
  <c r="BI1865" i="2"/>
  <c r="BH1865" i="2"/>
  <c r="BG1865" i="2"/>
  <c r="BF1865" i="2"/>
  <c r="BE1865" i="2"/>
  <c r="T1865" i="2"/>
  <c r="R1865" i="2"/>
  <c r="P1865" i="2"/>
  <c r="BK1865" i="2"/>
  <c r="J1865" i="2"/>
  <c r="BI1863" i="2"/>
  <c r="BH1863" i="2"/>
  <c r="BG1863" i="2"/>
  <c r="BF1863" i="2"/>
  <c r="BE1863" i="2"/>
  <c r="T1863" i="2"/>
  <c r="T1862" i="2" s="1"/>
  <c r="R1863" i="2"/>
  <c r="R1862" i="2" s="1"/>
  <c r="P1863" i="2"/>
  <c r="P1862" i="2" s="1"/>
  <c r="BK1863" i="2"/>
  <c r="BK1862" i="2" s="1"/>
  <c r="J1862" i="2" s="1"/>
  <c r="J105" i="2" s="1"/>
  <c r="J1863" i="2"/>
  <c r="BI1860" i="2"/>
  <c r="BH1860" i="2"/>
  <c r="BG1860" i="2"/>
  <c r="BF1860" i="2"/>
  <c r="T1860" i="2"/>
  <c r="R1860" i="2"/>
  <c r="P1860" i="2"/>
  <c r="BK1860" i="2"/>
  <c r="J1860" i="2"/>
  <c r="BE1860" i="2" s="1"/>
  <c r="BI1858" i="2"/>
  <c r="BH1858" i="2"/>
  <c r="BG1858" i="2"/>
  <c r="BF1858" i="2"/>
  <c r="T1858" i="2"/>
  <c r="T1857" i="2" s="1"/>
  <c r="R1858" i="2"/>
  <c r="R1857" i="2" s="1"/>
  <c r="P1858" i="2"/>
  <c r="P1857" i="2" s="1"/>
  <c r="BK1858" i="2"/>
  <c r="BK1857" i="2" s="1"/>
  <c r="J1857" i="2" s="1"/>
  <c r="J104" i="2" s="1"/>
  <c r="J1858" i="2"/>
  <c r="BE1858" i="2" s="1"/>
  <c r="BI1855" i="2"/>
  <c r="BH1855" i="2"/>
  <c r="BG1855" i="2"/>
  <c r="BF1855" i="2"/>
  <c r="BE1855" i="2"/>
  <c r="T1855" i="2"/>
  <c r="T1854" i="2" s="1"/>
  <c r="R1855" i="2"/>
  <c r="R1854" i="2" s="1"/>
  <c r="P1855" i="2"/>
  <c r="P1854" i="2" s="1"/>
  <c r="BK1855" i="2"/>
  <c r="BK1854" i="2" s="1"/>
  <c r="J1854" i="2" s="1"/>
  <c r="J103" i="2" s="1"/>
  <c r="J1855" i="2"/>
  <c r="BI1852" i="2"/>
  <c r="BH1852" i="2"/>
  <c r="BG1852" i="2"/>
  <c r="BF1852" i="2"/>
  <c r="T1852" i="2"/>
  <c r="R1852" i="2"/>
  <c r="P1852" i="2"/>
  <c r="BK1852" i="2"/>
  <c r="J1852" i="2"/>
  <c r="BE1852" i="2" s="1"/>
  <c r="BI1850" i="2"/>
  <c r="BH1850" i="2"/>
  <c r="BG1850" i="2"/>
  <c r="BF1850" i="2"/>
  <c r="T1850" i="2"/>
  <c r="R1850" i="2"/>
  <c r="P1850" i="2"/>
  <c r="BK1850" i="2"/>
  <c r="J1850" i="2"/>
  <c r="BE1850" i="2" s="1"/>
  <c r="BI1848" i="2"/>
  <c r="BH1848" i="2"/>
  <c r="BG1848" i="2"/>
  <c r="BF1848" i="2"/>
  <c r="T1848" i="2"/>
  <c r="R1848" i="2"/>
  <c r="P1848" i="2"/>
  <c r="BK1848" i="2"/>
  <c r="J1848" i="2"/>
  <c r="BE1848" i="2" s="1"/>
  <c r="BI1846" i="2"/>
  <c r="BH1846" i="2"/>
  <c r="BG1846" i="2"/>
  <c r="BF1846" i="2"/>
  <c r="T1846" i="2"/>
  <c r="R1846" i="2"/>
  <c r="P1846" i="2"/>
  <c r="BK1846" i="2"/>
  <c r="J1846" i="2"/>
  <c r="BE1846" i="2" s="1"/>
  <c r="BI1844" i="2"/>
  <c r="BH1844" i="2"/>
  <c r="BG1844" i="2"/>
  <c r="BF1844" i="2"/>
  <c r="BE1844" i="2"/>
  <c r="T1844" i="2"/>
  <c r="R1844" i="2"/>
  <c r="P1844" i="2"/>
  <c r="BK1844" i="2"/>
  <c r="J1844" i="2"/>
  <c r="BI1842" i="2"/>
  <c r="BH1842" i="2"/>
  <c r="BG1842" i="2"/>
  <c r="BF1842" i="2"/>
  <c r="T1842" i="2"/>
  <c r="R1842" i="2"/>
  <c r="P1842" i="2"/>
  <c r="BK1842" i="2"/>
  <c r="J1842" i="2"/>
  <c r="BE1842" i="2" s="1"/>
  <c r="BI1840" i="2"/>
  <c r="BH1840" i="2"/>
  <c r="BG1840" i="2"/>
  <c r="BF1840" i="2"/>
  <c r="T1840" i="2"/>
  <c r="R1840" i="2"/>
  <c r="P1840" i="2"/>
  <c r="BK1840" i="2"/>
  <c r="J1840" i="2"/>
  <c r="BE1840" i="2" s="1"/>
  <c r="BI1838" i="2"/>
  <c r="BH1838" i="2"/>
  <c r="BG1838" i="2"/>
  <c r="BF1838" i="2"/>
  <c r="BE1838" i="2"/>
  <c r="T1838" i="2"/>
  <c r="T1837" i="2" s="1"/>
  <c r="R1838" i="2"/>
  <c r="R1837" i="2" s="1"/>
  <c r="P1838" i="2"/>
  <c r="P1837" i="2" s="1"/>
  <c r="BK1838" i="2"/>
  <c r="BK1837" i="2" s="1"/>
  <c r="J1837" i="2" s="1"/>
  <c r="J102" i="2" s="1"/>
  <c r="J1838" i="2"/>
  <c r="BI1836" i="2"/>
  <c r="BH1836" i="2"/>
  <c r="BG1836" i="2"/>
  <c r="BF1836" i="2"/>
  <c r="BE1836" i="2"/>
  <c r="T1836" i="2"/>
  <c r="R1836" i="2"/>
  <c r="P1836" i="2"/>
  <c r="BK1836" i="2"/>
  <c r="J1836" i="2"/>
  <c r="BI1834" i="2"/>
  <c r="BH1834" i="2"/>
  <c r="BG1834" i="2"/>
  <c r="BF1834" i="2"/>
  <c r="T1834" i="2"/>
  <c r="R1834" i="2"/>
  <c r="P1834" i="2"/>
  <c r="BK1834" i="2"/>
  <c r="J1834" i="2"/>
  <c r="BE1834" i="2" s="1"/>
  <c r="BI1832" i="2"/>
  <c r="BH1832" i="2"/>
  <c r="BG1832" i="2"/>
  <c r="BF1832" i="2"/>
  <c r="BE1832" i="2"/>
  <c r="T1832" i="2"/>
  <c r="R1832" i="2"/>
  <c r="P1832" i="2"/>
  <c r="BK1832" i="2"/>
  <c r="J1832" i="2"/>
  <c r="BI1830" i="2"/>
  <c r="BH1830" i="2"/>
  <c r="BG1830" i="2"/>
  <c r="BF1830" i="2"/>
  <c r="BE1830" i="2"/>
  <c r="T1830" i="2"/>
  <c r="R1830" i="2"/>
  <c r="P1830" i="2"/>
  <c r="BK1830" i="2"/>
  <c r="J1830" i="2"/>
  <c r="BI1828" i="2"/>
  <c r="BH1828" i="2"/>
  <c r="BG1828" i="2"/>
  <c r="BF1828" i="2"/>
  <c r="BE1828" i="2"/>
  <c r="T1828" i="2"/>
  <c r="R1828" i="2"/>
  <c r="P1828" i="2"/>
  <c r="BK1828" i="2"/>
  <c r="J1828" i="2"/>
  <c r="BI1826" i="2"/>
  <c r="BH1826" i="2"/>
  <c r="BG1826" i="2"/>
  <c r="BF1826" i="2"/>
  <c r="T1826" i="2"/>
  <c r="R1826" i="2"/>
  <c r="P1826" i="2"/>
  <c r="BK1826" i="2"/>
  <c r="J1826" i="2"/>
  <c r="BE1826" i="2" s="1"/>
  <c r="BI1824" i="2"/>
  <c r="BH1824" i="2"/>
  <c r="BG1824" i="2"/>
  <c r="BF1824" i="2"/>
  <c r="BE1824" i="2"/>
  <c r="T1824" i="2"/>
  <c r="R1824" i="2"/>
  <c r="P1824" i="2"/>
  <c r="BK1824" i="2"/>
  <c r="J1824" i="2"/>
  <c r="BI1822" i="2"/>
  <c r="BH1822" i="2"/>
  <c r="BG1822" i="2"/>
  <c r="BF1822" i="2"/>
  <c r="BE1822" i="2"/>
  <c r="T1822" i="2"/>
  <c r="R1822" i="2"/>
  <c r="P1822" i="2"/>
  <c r="BK1822" i="2"/>
  <c r="J1822" i="2"/>
  <c r="BI1820" i="2"/>
  <c r="BH1820" i="2"/>
  <c r="BG1820" i="2"/>
  <c r="BF1820" i="2"/>
  <c r="BE1820" i="2"/>
  <c r="T1820" i="2"/>
  <c r="R1820" i="2"/>
  <c r="P1820" i="2"/>
  <c r="BK1820" i="2"/>
  <c r="J1820" i="2"/>
  <c r="BI1818" i="2"/>
  <c r="BH1818" i="2"/>
  <c r="BG1818" i="2"/>
  <c r="BF1818" i="2"/>
  <c r="BE1818" i="2"/>
  <c r="T1818" i="2"/>
  <c r="R1818" i="2"/>
  <c r="P1818" i="2"/>
  <c r="BK1818" i="2"/>
  <c r="J1818" i="2"/>
  <c r="BI1816" i="2"/>
  <c r="BH1816" i="2"/>
  <c r="BG1816" i="2"/>
  <c r="BF1816" i="2"/>
  <c r="BE1816" i="2"/>
  <c r="T1816" i="2"/>
  <c r="R1816" i="2"/>
  <c r="P1816" i="2"/>
  <c r="BK1816" i="2"/>
  <c r="J1816" i="2"/>
  <c r="BI1814" i="2"/>
  <c r="BH1814" i="2"/>
  <c r="BG1814" i="2"/>
  <c r="BF1814" i="2"/>
  <c r="BE1814" i="2"/>
  <c r="T1814" i="2"/>
  <c r="R1814" i="2"/>
  <c r="P1814" i="2"/>
  <c r="BK1814" i="2"/>
  <c r="J1814" i="2"/>
  <c r="BI1812" i="2"/>
  <c r="BH1812" i="2"/>
  <c r="BG1812" i="2"/>
  <c r="BF1812" i="2"/>
  <c r="BE1812" i="2"/>
  <c r="T1812" i="2"/>
  <c r="R1812" i="2"/>
  <c r="P1812" i="2"/>
  <c r="BK1812" i="2"/>
  <c r="J1812" i="2"/>
  <c r="BI1810" i="2"/>
  <c r="BH1810" i="2"/>
  <c r="BG1810" i="2"/>
  <c r="BF1810" i="2"/>
  <c r="BE1810" i="2"/>
  <c r="T1810" i="2"/>
  <c r="R1810" i="2"/>
  <c r="P1810" i="2"/>
  <c r="BK1810" i="2"/>
  <c r="J1810" i="2"/>
  <c r="BI1808" i="2"/>
  <c r="BH1808" i="2"/>
  <c r="BG1808" i="2"/>
  <c r="BF1808" i="2"/>
  <c r="BE1808" i="2"/>
  <c r="T1808" i="2"/>
  <c r="R1808" i="2"/>
  <c r="P1808" i="2"/>
  <c r="BK1808" i="2"/>
  <c r="J1808" i="2"/>
  <c r="BI1806" i="2"/>
  <c r="BH1806" i="2"/>
  <c r="BG1806" i="2"/>
  <c r="BF1806" i="2"/>
  <c r="BE1806" i="2"/>
  <c r="T1806" i="2"/>
  <c r="R1806" i="2"/>
  <c r="P1806" i="2"/>
  <c r="BK1806" i="2"/>
  <c r="J1806" i="2"/>
  <c r="BI1804" i="2"/>
  <c r="BH1804" i="2"/>
  <c r="BG1804" i="2"/>
  <c r="BF1804" i="2"/>
  <c r="BE1804" i="2"/>
  <c r="T1804" i="2"/>
  <c r="R1804" i="2"/>
  <c r="P1804" i="2"/>
  <c r="BK1804" i="2"/>
  <c r="J1804" i="2"/>
  <c r="BI1802" i="2"/>
  <c r="BH1802" i="2"/>
  <c r="BG1802" i="2"/>
  <c r="BF1802" i="2"/>
  <c r="BE1802" i="2"/>
  <c r="T1802" i="2"/>
  <c r="R1802" i="2"/>
  <c r="P1802" i="2"/>
  <c r="BK1802" i="2"/>
  <c r="J1802" i="2"/>
  <c r="BI1800" i="2"/>
  <c r="BH1800" i="2"/>
  <c r="BG1800" i="2"/>
  <c r="BF1800" i="2"/>
  <c r="BE1800" i="2"/>
  <c r="T1800" i="2"/>
  <c r="R1800" i="2"/>
  <c r="P1800" i="2"/>
  <c r="BK1800" i="2"/>
  <c r="J1800" i="2"/>
  <c r="BI1798" i="2"/>
  <c r="BH1798" i="2"/>
  <c r="BG1798" i="2"/>
  <c r="BF1798" i="2"/>
  <c r="BE1798" i="2"/>
  <c r="T1798" i="2"/>
  <c r="R1798" i="2"/>
  <c r="P1798" i="2"/>
  <c r="BK1798" i="2"/>
  <c r="J1798" i="2"/>
  <c r="BI1796" i="2"/>
  <c r="BH1796" i="2"/>
  <c r="BG1796" i="2"/>
  <c r="BF1796" i="2"/>
  <c r="BE1796" i="2"/>
  <c r="T1796" i="2"/>
  <c r="R1796" i="2"/>
  <c r="P1796" i="2"/>
  <c r="BK1796" i="2"/>
  <c r="J1796" i="2"/>
  <c r="BI1794" i="2"/>
  <c r="BH1794" i="2"/>
  <c r="BG1794" i="2"/>
  <c r="BF1794" i="2"/>
  <c r="BE1794" i="2"/>
  <c r="T1794" i="2"/>
  <c r="T1793" i="2" s="1"/>
  <c r="T1792" i="2" s="1"/>
  <c r="R1794" i="2"/>
  <c r="R1793" i="2" s="1"/>
  <c r="P1794" i="2"/>
  <c r="P1793" i="2" s="1"/>
  <c r="P1792" i="2" s="1"/>
  <c r="BK1794" i="2"/>
  <c r="BK1793" i="2" s="1"/>
  <c r="J1794" i="2"/>
  <c r="BI1791" i="2"/>
  <c r="BH1791" i="2"/>
  <c r="BG1791" i="2"/>
  <c r="BF1791" i="2"/>
  <c r="BE1791" i="2"/>
  <c r="T1791" i="2"/>
  <c r="R1791" i="2"/>
  <c r="P1791" i="2"/>
  <c r="BK1791" i="2"/>
  <c r="J1791" i="2"/>
  <c r="BI1789" i="2"/>
  <c r="BH1789" i="2"/>
  <c r="BG1789" i="2"/>
  <c r="BF1789" i="2"/>
  <c r="BE1789" i="2"/>
  <c r="T1789" i="2"/>
  <c r="R1789" i="2"/>
  <c r="P1789" i="2"/>
  <c r="BK1789" i="2"/>
  <c r="J1789" i="2"/>
  <c r="BI1787" i="2"/>
  <c r="BH1787" i="2"/>
  <c r="BG1787" i="2"/>
  <c r="BF1787" i="2"/>
  <c r="BE1787" i="2"/>
  <c r="T1787" i="2"/>
  <c r="R1787" i="2"/>
  <c r="P1787" i="2"/>
  <c r="BK1787" i="2"/>
  <c r="J1787" i="2"/>
  <c r="BI1785" i="2"/>
  <c r="BH1785" i="2"/>
  <c r="BG1785" i="2"/>
  <c r="BF1785" i="2"/>
  <c r="BE1785" i="2"/>
  <c r="T1785" i="2"/>
  <c r="R1785" i="2"/>
  <c r="P1785" i="2"/>
  <c r="BK1785" i="2"/>
  <c r="J1785" i="2"/>
  <c r="BI1783" i="2"/>
  <c r="BH1783" i="2"/>
  <c r="BG1783" i="2"/>
  <c r="BF1783" i="2"/>
  <c r="BE1783" i="2"/>
  <c r="T1783" i="2"/>
  <c r="R1783" i="2"/>
  <c r="P1783" i="2"/>
  <c r="BK1783" i="2"/>
  <c r="J1783" i="2"/>
  <c r="BI1781" i="2"/>
  <c r="BH1781" i="2"/>
  <c r="BG1781" i="2"/>
  <c r="BF1781" i="2"/>
  <c r="BE1781" i="2"/>
  <c r="T1781" i="2"/>
  <c r="R1781" i="2"/>
  <c r="P1781" i="2"/>
  <c r="BK1781" i="2"/>
  <c r="J1781" i="2"/>
  <c r="BI1779" i="2"/>
  <c r="BH1779" i="2"/>
  <c r="BG1779" i="2"/>
  <c r="BF1779" i="2"/>
  <c r="BE1779" i="2"/>
  <c r="T1779" i="2"/>
  <c r="T1778" i="2" s="1"/>
  <c r="R1779" i="2"/>
  <c r="R1778" i="2" s="1"/>
  <c r="P1779" i="2"/>
  <c r="P1778" i="2" s="1"/>
  <c r="BK1779" i="2"/>
  <c r="BK1778" i="2" s="1"/>
  <c r="J1778" i="2" s="1"/>
  <c r="J99" i="2" s="1"/>
  <c r="J1779" i="2"/>
  <c r="BI1777" i="2"/>
  <c r="BH1777" i="2"/>
  <c r="BG1777" i="2"/>
  <c r="BF1777" i="2"/>
  <c r="T1777" i="2"/>
  <c r="R1777" i="2"/>
  <c r="P1777" i="2"/>
  <c r="BK1777" i="2"/>
  <c r="J1777" i="2"/>
  <c r="BE1777" i="2" s="1"/>
  <c r="BI1775" i="2"/>
  <c r="BH1775" i="2"/>
  <c r="BG1775" i="2"/>
  <c r="BF1775" i="2"/>
  <c r="T1775" i="2"/>
  <c r="R1775" i="2"/>
  <c r="P1775" i="2"/>
  <c r="BK1775" i="2"/>
  <c r="J1775" i="2"/>
  <c r="BE1775" i="2" s="1"/>
  <c r="BI1773" i="2"/>
  <c r="BH1773" i="2"/>
  <c r="BG1773" i="2"/>
  <c r="BF1773" i="2"/>
  <c r="T1773" i="2"/>
  <c r="R1773" i="2"/>
  <c r="P1773" i="2"/>
  <c r="BK1773" i="2"/>
  <c r="J1773" i="2"/>
  <c r="BE1773" i="2" s="1"/>
  <c r="BI1771" i="2"/>
  <c r="BH1771" i="2"/>
  <c r="BG1771" i="2"/>
  <c r="BF1771" i="2"/>
  <c r="T1771" i="2"/>
  <c r="R1771" i="2"/>
  <c r="P1771" i="2"/>
  <c r="BK1771" i="2"/>
  <c r="J1771" i="2"/>
  <c r="BE1771" i="2" s="1"/>
  <c r="BI1769" i="2"/>
  <c r="BH1769" i="2"/>
  <c r="BG1769" i="2"/>
  <c r="BF1769" i="2"/>
  <c r="T1769" i="2"/>
  <c r="R1769" i="2"/>
  <c r="P1769" i="2"/>
  <c r="BK1769" i="2"/>
  <c r="J1769" i="2"/>
  <c r="BE1769" i="2" s="1"/>
  <c r="BI1767" i="2"/>
  <c r="BH1767" i="2"/>
  <c r="BG1767" i="2"/>
  <c r="BF1767" i="2"/>
  <c r="T1767" i="2"/>
  <c r="R1767" i="2"/>
  <c r="P1767" i="2"/>
  <c r="BK1767" i="2"/>
  <c r="J1767" i="2"/>
  <c r="BE1767" i="2" s="1"/>
  <c r="BI1765" i="2"/>
  <c r="BH1765" i="2"/>
  <c r="BG1765" i="2"/>
  <c r="BF1765" i="2"/>
  <c r="T1765" i="2"/>
  <c r="R1765" i="2"/>
  <c r="P1765" i="2"/>
  <c r="BK1765" i="2"/>
  <c r="J1765" i="2"/>
  <c r="BE1765" i="2" s="1"/>
  <c r="BI1763" i="2"/>
  <c r="BH1763" i="2"/>
  <c r="BG1763" i="2"/>
  <c r="BF1763" i="2"/>
  <c r="T1763" i="2"/>
  <c r="R1763" i="2"/>
  <c r="P1763" i="2"/>
  <c r="BK1763" i="2"/>
  <c r="J1763" i="2"/>
  <c r="BE1763" i="2" s="1"/>
  <c r="BI1761" i="2"/>
  <c r="BH1761" i="2"/>
  <c r="BG1761" i="2"/>
  <c r="BF1761" i="2"/>
  <c r="T1761" i="2"/>
  <c r="R1761" i="2"/>
  <c r="P1761" i="2"/>
  <c r="BK1761" i="2"/>
  <c r="J1761" i="2"/>
  <c r="BE1761" i="2" s="1"/>
  <c r="BI1759" i="2"/>
  <c r="BH1759" i="2"/>
  <c r="BG1759" i="2"/>
  <c r="BF1759" i="2"/>
  <c r="T1759" i="2"/>
  <c r="R1759" i="2"/>
  <c r="P1759" i="2"/>
  <c r="BK1759" i="2"/>
  <c r="J1759" i="2"/>
  <c r="BE1759" i="2" s="1"/>
  <c r="BI1757" i="2"/>
  <c r="BH1757" i="2"/>
  <c r="BG1757" i="2"/>
  <c r="BF1757" i="2"/>
  <c r="T1757" i="2"/>
  <c r="R1757" i="2"/>
  <c r="P1757" i="2"/>
  <c r="BK1757" i="2"/>
  <c r="J1757" i="2"/>
  <c r="BE1757" i="2" s="1"/>
  <c r="BI1755" i="2"/>
  <c r="BH1755" i="2"/>
  <c r="BG1755" i="2"/>
  <c r="BF1755" i="2"/>
  <c r="T1755" i="2"/>
  <c r="R1755" i="2"/>
  <c r="P1755" i="2"/>
  <c r="BK1755" i="2"/>
  <c r="J1755" i="2"/>
  <c r="BE1755" i="2" s="1"/>
  <c r="BI1753" i="2"/>
  <c r="BH1753" i="2"/>
  <c r="BG1753" i="2"/>
  <c r="BF1753" i="2"/>
  <c r="T1753" i="2"/>
  <c r="R1753" i="2"/>
  <c r="P1753" i="2"/>
  <c r="BK1753" i="2"/>
  <c r="J1753" i="2"/>
  <c r="BE1753" i="2" s="1"/>
  <c r="BI1751" i="2"/>
  <c r="BH1751" i="2"/>
  <c r="BG1751" i="2"/>
  <c r="BF1751" i="2"/>
  <c r="T1751" i="2"/>
  <c r="R1751" i="2"/>
  <c r="P1751" i="2"/>
  <c r="BK1751" i="2"/>
  <c r="J1751" i="2"/>
  <c r="BE1751" i="2" s="1"/>
  <c r="BI1749" i="2"/>
  <c r="BH1749" i="2"/>
  <c r="BG1749" i="2"/>
  <c r="BF1749" i="2"/>
  <c r="T1749" i="2"/>
  <c r="R1749" i="2"/>
  <c r="P1749" i="2"/>
  <c r="BK1749" i="2"/>
  <c r="J1749" i="2"/>
  <c r="BE1749" i="2" s="1"/>
  <c r="BI1747" i="2"/>
  <c r="BH1747" i="2"/>
  <c r="BG1747" i="2"/>
  <c r="BF1747" i="2"/>
  <c r="T1747" i="2"/>
  <c r="R1747" i="2"/>
  <c r="P1747" i="2"/>
  <c r="BK1747" i="2"/>
  <c r="J1747" i="2"/>
  <c r="BE1747" i="2" s="1"/>
  <c r="BI1745" i="2"/>
  <c r="BH1745" i="2"/>
  <c r="BG1745" i="2"/>
  <c r="BF1745" i="2"/>
  <c r="T1745" i="2"/>
  <c r="R1745" i="2"/>
  <c r="P1745" i="2"/>
  <c r="BK1745" i="2"/>
  <c r="J1745" i="2"/>
  <c r="BE1745" i="2" s="1"/>
  <c r="BI1743" i="2"/>
  <c r="BH1743" i="2"/>
  <c r="BG1743" i="2"/>
  <c r="BF1743" i="2"/>
  <c r="BE1743" i="2"/>
  <c r="T1743" i="2"/>
  <c r="R1743" i="2"/>
  <c r="P1743" i="2"/>
  <c r="BK1743" i="2"/>
  <c r="J1743" i="2"/>
  <c r="BI1741" i="2"/>
  <c r="BH1741" i="2"/>
  <c r="BG1741" i="2"/>
  <c r="BF1741" i="2"/>
  <c r="T1741" i="2"/>
  <c r="R1741" i="2"/>
  <c r="P1741" i="2"/>
  <c r="BK1741" i="2"/>
  <c r="J1741" i="2"/>
  <c r="BE1741" i="2" s="1"/>
  <c r="BI1739" i="2"/>
  <c r="BH1739" i="2"/>
  <c r="BG1739" i="2"/>
  <c r="BF1739" i="2"/>
  <c r="T1739" i="2"/>
  <c r="R1739" i="2"/>
  <c r="P1739" i="2"/>
  <c r="BK1739" i="2"/>
  <c r="J1739" i="2"/>
  <c r="BE1739" i="2" s="1"/>
  <c r="BI1737" i="2"/>
  <c r="BH1737" i="2"/>
  <c r="BG1737" i="2"/>
  <c r="BF1737" i="2"/>
  <c r="T1737" i="2"/>
  <c r="R1737" i="2"/>
  <c r="P1737" i="2"/>
  <c r="BK1737" i="2"/>
  <c r="J1737" i="2"/>
  <c r="BE1737" i="2" s="1"/>
  <c r="BI1735" i="2"/>
  <c r="BH1735" i="2"/>
  <c r="BG1735" i="2"/>
  <c r="BF1735" i="2"/>
  <c r="BE1735" i="2"/>
  <c r="T1735" i="2"/>
  <c r="R1735" i="2"/>
  <c r="P1735" i="2"/>
  <c r="BK1735" i="2"/>
  <c r="J1735" i="2"/>
  <c r="BI1733" i="2"/>
  <c r="BH1733" i="2"/>
  <c r="BG1733" i="2"/>
  <c r="BF1733" i="2"/>
  <c r="T1733" i="2"/>
  <c r="R1733" i="2"/>
  <c r="P1733" i="2"/>
  <c r="BK1733" i="2"/>
  <c r="J1733" i="2"/>
  <c r="BE1733" i="2" s="1"/>
  <c r="BI1731" i="2"/>
  <c r="BH1731" i="2"/>
  <c r="BG1731" i="2"/>
  <c r="BF1731" i="2"/>
  <c r="T1731" i="2"/>
  <c r="T1730" i="2" s="1"/>
  <c r="R1731" i="2"/>
  <c r="R1730" i="2" s="1"/>
  <c r="P1731" i="2"/>
  <c r="P1730" i="2" s="1"/>
  <c r="BK1731" i="2"/>
  <c r="BK1730" i="2" s="1"/>
  <c r="J1730" i="2" s="1"/>
  <c r="J98" i="2" s="1"/>
  <c r="J1731" i="2"/>
  <c r="BE1731" i="2" s="1"/>
  <c r="BI1729" i="2"/>
  <c r="BH1729" i="2"/>
  <c r="BG1729" i="2"/>
  <c r="BF1729" i="2"/>
  <c r="T1729" i="2"/>
  <c r="R1729" i="2"/>
  <c r="P1729" i="2"/>
  <c r="BK1729" i="2"/>
  <c r="J1729" i="2"/>
  <c r="BE1729" i="2" s="1"/>
  <c r="BI1727" i="2"/>
  <c r="BH1727" i="2"/>
  <c r="BG1727" i="2"/>
  <c r="BF1727" i="2"/>
  <c r="BE1727" i="2"/>
  <c r="T1727" i="2"/>
  <c r="R1727" i="2"/>
  <c r="P1727" i="2"/>
  <c r="BK1727" i="2"/>
  <c r="J1727" i="2"/>
  <c r="BI1725" i="2"/>
  <c r="BH1725" i="2"/>
  <c r="BG1725" i="2"/>
  <c r="BF1725" i="2"/>
  <c r="T1725" i="2"/>
  <c r="R1725" i="2"/>
  <c r="P1725" i="2"/>
  <c r="BK1725" i="2"/>
  <c r="J1725" i="2"/>
  <c r="BE1725" i="2" s="1"/>
  <c r="BI1723" i="2"/>
  <c r="BH1723" i="2"/>
  <c r="BG1723" i="2"/>
  <c r="BF1723" i="2"/>
  <c r="T1723" i="2"/>
  <c r="R1723" i="2"/>
  <c r="P1723" i="2"/>
  <c r="BK1723" i="2"/>
  <c r="J1723" i="2"/>
  <c r="BE1723" i="2" s="1"/>
  <c r="BI1721" i="2"/>
  <c r="BH1721" i="2"/>
  <c r="BG1721" i="2"/>
  <c r="BF1721" i="2"/>
  <c r="BE1721" i="2"/>
  <c r="T1721" i="2"/>
  <c r="R1721" i="2"/>
  <c r="P1721" i="2"/>
  <c r="BK1721" i="2"/>
  <c r="J1721" i="2"/>
  <c r="BI1719" i="2"/>
  <c r="BH1719" i="2"/>
  <c r="BG1719" i="2"/>
  <c r="BF1719" i="2"/>
  <c r="BE1719" i="2"/>
  <c r="T1719" i="2"/>
  <c r="R1719" i="2"/>
  <c r="P1719" i="2"/>
  <c r="BK1719" i="2"/>
  <c r="J1719" i="2"/>
  <c r="BI1717" i="2"/>
  <c r="BH1717" i="2"/>
  <c r="BG1717" i="2"/>
  <c r="BF1717" i="2"/>
  <c r="T1717" i="2"/>
  <c r="R1717" i="2"/>
  <c r="P1717" i="2"/>
  <c r="BK1717" i="2"/>
  <c r="J1717" i="2"/>
  <c r="BE1717" i="2" s="1"/>
  <c r="BI1715" i="2"/>
  <c r="BH1715" i="2"/>
  <c r="BG1715" i="2"/>
  <c r="BF1715" i="2"/>
  <c r="BE1715" i="2"/>
  <c r="T1715" i="2"/>
  <c r="R1715" i="2"/>
  <c r="P1715" i="2"/>
  <c r="BK1715" i="2"/>
  <c r="J1715" i="2"/>
  <c r="BI1713" i="2"/>
  <c r="BH1713" i="2"/>
  <c r="BG1713" i="2"/>
  <c r="BF1713" i="2"/>
  <c r="BE1713" i="2"/>
  <c r="T1713" i="2"/>
  <c r="R1713" i="2"/>
  <c r="P1713" i="2"/>
  <c r="BK1713" i="2"/>
  <c r="J1713" i="2"/>
  <c r="BI1711" i="2"/>
  <c r="BH1711" i="2"/>
  <c r="BG1711" i="2"/>
  <c r="BF1711" i="2"/>
  <c r="BE1711" i="2"/>
  <c r="T1711" i="2"/>
  <c r="R1711" i="2"/>
  <c r="P1711" i="2"/>
  <c r="BK1711" i="2"/>
  <c r="J1711" i="2"/>
  <c r="BI1709" i="2"/>
  <c r="BH1709" i="2"/>
  <c r="BG1709" i="2"/>
  <c r="BF1709" i="2"/>
  <c r="BE1709" i="2"/>
  <c r="T1709" i="2"/>
  <c r="R1709" i="2"/>
  <c r="P1709" i="2"/>
  <c r="BK1709" i="2"/>
  <c r="J1709" i="2"/>
  <c r="BI1707" i="2"/>
  <c r="BH1707" i="2"/>
  <c r="BG1707" i="2"/>
  <c r="BF1707" i="2"/>
  <c r="BE1707" i="2"/>
  <c r="T1707" i="2"/>
  <c r="R1707" i="2"/>
  <c r="P1707" i="2"/>
  <c r="BK1707" i="2"/>
  <c r="J1707" i="2"/>
  <c r="BI1705" i="2"/>
  <c r="BH1705" i="2"/>
  <c r="BG1705" i="2"/>
  <c r="BF1705" i="2"/>
  <c r="BE1705" i="2"/>
  <c r="T1705" i="2"/>
  <c r="R1705" i="2"/>
  <c r="P1705" i="2"/>
  <c r="BK1705" i="2"/>
  <c r="J1705" i="2"/>
  <c r="BI1703" i="2"/>
  <c r="BH1703" i="2"/>
  <c r="BG1703" i="2"/>
  <c r="BF1703" i="2"/>
  <c r="BE1703" i="2"/>
  <c r="T1703" i="2"/>
  <c r="R1703" i="2"/>
  <c r="P1703" i="2"/>
  <c r="BK1703" i="2"/>
  <c r="J1703" i="2"/>
  <c r="BI1701" i="2"/>
  <c r="BH1701" i="2"/>
  <c r="BG1701" i="2"/>
  <c r="BF1701" i="2"/>
  <c r="BE1701" i="2"/>
  <c r="T1701" i="2"/>
  <c r="R1701" i="2"/>
  <c r="P1701" i="2"/>
  <c r="BK1701" i="2"/>
  <c r="J1701" i="2"/>
  <c r="BI1699" i="2"/>
  <c r="BH1699" i="2"/>
  <c r="BG1699" i="2"/>
  <c r="BF1699" i="2"/>
  <c r="BE1699" i="2"/>
  <c r="T1699" i="2"/>
  <c r="R1699" i="2"/>
  <c r="P1699" i="2"/>
  <c r="BK1699" i="2"/>
  <c r="J1699" i="2"/>
  <c r="BI1697" i="2"/>
  <c r="BH1697" i="2"/>
  <c r="BG1697" i="2"/>
  <c r="BF1697" i="2"/>
  <c r="BE1697" i="2"/>
  <c r="T1697" i="2"/>
  <c r="R1697" i="2"/>
  <c r="P1697" i="2"/>
  <c r="BK1697" i="2"/>
  <c r="J1697" i="2"/>
  <c r="BI1695" i="2"/>
  <c r="BH1695" i="2"/>
  <c r="BG1695" i="2"/>
  <c r="BF1695" i="2"/>
  <c r="BE1695" i="2"/>
  <c r="T1695" i="2"/>
  <c r="R1695" i="2"/>
  <c r="P1695" i="2"/>
  <c r="BK1695" i="2"/>
  <c r="J1695" i="2"/>
  <c r="BI1693" i="2"/>
  <c r="BH1693" i="2"/>
  <c r="BG1693" i="2"/>
  <c r="BF1693" i="2"/>
  <c r="BE1693" i="2"/>
  <c r="T1693" i="2"/>
  <c r="R1693" i="2"/>
  <c r="P1693" i="2"/>
  <c r="BK1693" i="2"/>
  <c r="J1693" i="2"/>
  <c r="BI1691" i="2"/>
  <c r="BH1691" i="2"/>
  <c r="BG1691" i="2"/>
  <c r="BF1691" i="2"/>
  <c r="BE1691" i="2"/>
  <c r="T1691" i="2"/>
  <c r="R1691" i="2"/>
  <c r="P1691" i="2"/>
  <c r="BK1691" i="2"/>
  <c r="J1691" i="2"/>
  <c r="BI1689" i="2"/>
  <c r="BH1689" i="2"/>
  <c r="BG1689" i="2"/>
  <c r="BF1689" i="2"/>
  <c r="BE1689" i="2"/>
  <c r="T1689" i="2"/>
  <c r="R1689" i="2"/>
  <c r="P1689" i="2"/>
  <c r="BK1689" i="2"/>
  <c r="J1689" i="2"/>
  <c r="BI1687" i="2"/>
  <c r="BH1687" i="2"/>
  <c r="BG1687" i="2"/>
  <c r="BF1687" i="2"/>
  <c r="BE1687" i="2"/>
  <c r="T1687" i="2"/>
  <c r="R1687" i="2"/>
  <c r="P1687" i="2"/>
  <c r="BK1687" i="2"/>
  <c r="J1687" i="2"/>
  <c r="BI1685" i="2"/>
  <c r="BH1685" i="2"/>
  <c r="BG1685" i="2"/>
  <c r="BF1685" i="2"/>
  <c r="BE1685" i="2"/>
  <c r="T1685" i="2"/>
  <c r="R1685" i="2"/>
  <c r="P1685" i="2"/>
  <c r="BK1685" i="2"/>
  <c r="J1685" i="2"/>
  <c r="BI1683" i="2"/>
  <c r="BH1683" i="2"/>
  <c r="BG1683" i="2"/>
  <c r="BF1683" i="2"/>
  <c r="BE1683" i="2"/>
  <c r="T1683" i="2"/>
  <c r="R1683" i="2"/>
  <c r="P1683" i="2"/>
  <c r="BK1683" i="2"/>
  <c r="J1683" i="2"/>
  <c r="BI1681" i="2"/>
  <c r="BH1681" i="2"/>
  <c r="BG1681" i="2"/>
  <c r="BF1681" i="2"/>
  <c r="BE1681" i="2"/>
  <c r="T1681" i="2"/>
  <c r="R1681" i="2"/>
  <c r="P1681" i="2"/>
  <c r="BK1681" i="2"/>
  <c r="J1681" i="2"/>
  <c r="BI1679" i="2"/>
  <c r="BH1679" i="2"/>
  <c r="BG1679" i="2"/>
  <c r="BF1679" i="2"/>
  <c r="BE1679" i="2"/>
  <c r="T1679" i="2"/>
  <c r="R1679" i="2"/>
  <c r="P1679" i="2"/>
  <c r="BK1679" i="2"/>
  <c r="J1679" i="2"/>
  <c r="BI1677" i="2"/>
  <c r="BH1677" i="2"/>
  <c r="BG1677" i="2"/>
  <c r="BF1677" i="2"/>
  <c r="BE1677" i="2"/>
  <c r="T1677" i="2"/>
  <c r="R1677" i="2"/>
  <c r="P1677" i="2"/>
  <c r="BK1677" i="2"/>
  <c r="J1677" i="2"/>
  <c r="BI1675" i="2"/>
  <c r="BH1675" i="2"/>
  <c r="BG1675" i="2"/>
  <c r="BF1675" i="2"/>
  <c r="BE1675" i="2"/>
  <c r="T1675" i="2"/>
  <c r="R1675" i="2"/>
  <c r="P1675" i="2"/>
  <c r="BK1675" i="2"/>
  <c r="J1675" i="2"/>
  <c r="BI1673" i="2"/>
  <c r="BH1673" i="2"/>
  <c r="BG1673" i="2"/>
  <c r="BF1673" i="2"/>
  <c r="BE1673" i="2"/>
  <c r="T1673" i="2"/>
  <c r="R1673" i="2"/>
  <c r="P1673" i="2"/>
  <c r="BK1673" i="2"/>
  <c r="J1673" i="2"/>
  <c r="BI1671" i="2"/>
  <c r="BH1671" i="2"/>
  <c r="BG1671" i="2"/>
  <c r="BF1671" i="2"/>
  <c r="BE1671" i="2"/>
  <c r="T1671" i="2"/>
  <c r="R1671" i="2"/>
  <c r="P1671" i="2"/>
  <c r="BK1671" i="2"/>
  <c r="J1671" i="2"/>
  <c r="BI1669" i="2"/>
  <c r="BH1669" i="2"/>
  <c r="BG1669" i="2"/>
  <c r="BF1669" i="2"/>
  <c r="BE1669" i="2"/>
  <c r="T1669" i="2"/>
  <c r="R1669" i="2"/>
  <c r="P1669" i="2"/>
  <c r="BK1669" i="2"/>
  <c r="J1669" i="2"/>
  <c r="BI1667" i="2"/>
  <c r="BH1667" i="2"/>
  <c r="BG1667" i="2"/>
  <c r="BF1667" i="2"/>
  <c r="BE1667" i="2"/>
  <c r="T1667" i="2"/>
  <c r="R1667" i="2"/>
  <c r="P1667" i="2"/>
  <c r="BK1667" i="2"/>
  <c r="J1667" i="2"/>
  <c r="BI1665" i="2"/>
  <c r="BH1665" i="2"/>
  <c r="BG1665" i="2"/>
  <c r="BF1665" i="2"/>
  <c r="BE1665" i="2"/>
  <c r="T1665" i="2"/>
  <c r="R1665" i="2"/>
  <c r="P1665" i="2"/>
  <c r="BK1665" i="2"/>
  <c r="J1665" i="2"/>
  <c r="BI1663" i="2"/>
  <c r="BH1663" i="2"/>
  <c r="BG1663" i="2"/>
  <c r="BF1663" i="2"/>
  <c r="BE1663" i="2"/>
  <c r="T1663" i="2"/>
  <c r="R1663" i="2"/>
  <c r="P1663" i="2"/>
  <c r="BK1663" i="2"/>
  <c r="J1663" i="2"/>
  <c r="BI1661" i="2"/>
  <c r="BH1661" i="2"/>
  <c r="BG1661" i="2"/>
  <c r="BF1661" i="2"/>
  <c r="BE1661" i="2"/>
  <c r="T1661" i="2"/>
  <c r="R1661" i="2"/>
  <c r="P1661" i="2"/>
  <c r="BK1661" i="2"/>
  <c r="J1661" i="2"/>
  <c r="BI1659" i="2"/>
  <c r="BH1659" i="2"/>
  <c r="BG1659" i="2"/>
  <c r="BF1659" i="2"/>
  <c r="BE1659" i="2"/>
  <c r="T1659" i="2"/>
  <c r="R1659" i="2"/>
  <c r="P1659" i="2"/>
  <c r="BK1659" i="2"/>
  <c r="J1659" i="2"/>
  <c r="BI1657" i="2"/>
  <c r="BH1657" i="2"/>
  <c r="BG1657" i="2"/>
  <c r="BF1657" i="2"/>
  <c r="BE1657" i="2"/>
  <c r="T1657" i="2"/>
  <c r="R1657" i="2"/>
  <c r="P1657" i="2"/>
  <c r="BK1657" i="2"/>
  <c r="J1657" i="2"/>
  <c r="BI1655" i="2"/>
  <c r="BH1655" i="2"/>
  <c r="BG1655" i="2"/>
  <c r="BF1655" i="2"/>
  <c r="BE1655" i="2"/>
  <c r="T1655" i="2"/>
  <c r="R1655" i="2"/>
  <c r="P1655" i="2"/>
  <c r="BK1655" i="2"/>
  <c r="J1655" i="2"/>
  <c r="BI1653" i="2"/>
  <c r="BH1653" i="2"/>
  <c r="BG1653" i="2"/>
  <c r="BF1653" i="2"/>
  <c r="BE1653" i="2"/>
  <c r="T1653" i="2"/>
  <c r="R1653" i="2"/>
  <c r="P1653" i="2"/>
  <c r="BK1653" i="2"/>
  <c r="J1653" i="2"/>
  <c r="BI1651" i="2"/>
  <c r="BH1651" i="2"/>
  <c r="BG1651" i="2"/>
  <c r="BF1651" i="2"/>
  <c r="BE1651" i="2"/>
  <c r="T1651" i="2"/>
  <c r="R1651" i="2"/>
  <c r="P1651" i="2"/>
  <c r="BK1651" i="2"/>
  <c r="J1651" i="2"/>
  <c r="BI1649" i="2"/>
  <c r="BH1649" i="2"/>
  <c r="BG1649" i="2"/>
  <c r="BF1649" i="2"/>
  <c r="BE1649" i="2"/>
  <c r="T1649" i="2"/>
  <c r="R1649" i="2"/>
  <c r="P1649" i="2"/>
  <c r="BK1649" i="2"/>
  <c r="J1649" i="2"/>
  <c r="BI1647" i="2"/>
  <c r="BH1647" i="2"/>
  <c r="BG1647" i="2"/>
  <c r="BF1647" i="2"/>
  <c r="BE1647" i="2"/>
  <c r="T1647" i="2"/>
  <c r="R1647" i="2"/>
  <c r="P1647" i="2"/>
  <c r="BK1647" i="2"/>
  <c r="J1647" i="2"/>
  <c r="BI1645" i="2"/>
  <c r="BH1645" i="2"/>
  <c r="BG1645" i="2"/>
  <c r="BF1645" i="2"/>
  <c r="BE1645" i="2"/>
  <c r="T1645" i="2"/>
  <c r="R1645" i="2"/>
  <c r="P1645" i="2"/>
  <c r="BK1645" i="2"/>
  <c r="J1645" i="2"/>
  <c r="BI1643" i="2"/>
  <c r="BH1643" i="2"/>
  <c r="BG1643" i="2"/>
  <c r="BF1643" i="2"/>
  <c r="BE1643" i="2"/>
  <c r="T1643" i="2"/>
  <c r="T1642" i="2" s="1"/>
  <c r="R1643" i="2"/>
  <c r="R1642" i="2" s="1"/>
  <c r="P1643" i="2"/>
  <c r="P1642" i="2" s="1"/>
  <c r="BK1643" i="2"/>
  <c r="BK1642" i="2" s="1"/>
  <c r="J1642" i="2" s="1"/>
  <c r="J97" i="2" s="1"/>
  <c r="J1643" i="2"/>
  <c r="BI1641" i="2"/>
  <c r="BH1641" i="2"/>
  <c r="BG1641" i="2"/>
  <c r="BF1641" i="2"/>
  <c r="T1641" i="2"/>
  <c r="R1641" i="2"/>
  <c r="P1641" i="2"/>
  <c r="BK1641" i="2"/>
  <c r="J1641" i="2"/>
  <c r="BE1641" i="2" s="1"/>
  <c r="BI1639" i="2"/>
  <c r="BH1639" i="2"/>
  <c r="BG1639" i="2"/>
  <c r="BF1639" i="2"/>
  <c r="T1639" i="2"/>
  <c r="R1639" i="2"/>
  <c r="P1639" i="2"/>
  <c r="BK1639" i="2"/>
  <c r="J1639" i="2"/>
  <c r="BE1639" i="2" s="1"/>
  <c r="BI1637" i="2"/>
  <c r="BH1637" i="2"/>
  <c r="BG1637" i="2"/>
  <c r="BF1637" i="2"/>
  <c r="T1637" i="2"/>
  <c r="R1637" i="2"/>
  <c r="P1637" i="2"/>
  <c r="BK1637" i="2"/>
  <c r="J1637" i="2"/>
  <c r="BE1637" i="2" s="1"/>
  <c r="BI1635" i="2"/>
  <c r="BH1635" i="2"/>
  <c r="BG1635" i="2"/>
  <c r="BF1635" i="2"/>
  <c r="T1635" i="2"/>
  <c r="R1635" i="2"/>
  <c r="P1635" i="2"/>
  <c r="BK1635" i="2"/>
  <c r="J1635" i="2"/>
  <c r="BE1635" i="2" s="1"/>
  <c r="BI1633" i="2"/>
  <c r="BH1633" i="2"/>
  <c r="BG1633" i="2"/>
  <c r="BF1633" i="2"/>
  <c r="T1633" i="2"/>
  <c r="R1633" i="2"/>
  <c r="P1633" i="2"/>
  <c r="BK1633" i="2"/>
  <c r="J1633" i="2"/>
  <c r="BE1633" i="2" s="1"/>
  <c r="BI1631" i="2"/>
  <c r="BH1631" i="2"/>
  <c r="BG1631" i="2"/>
  <c r="BF1631" i="2"/>
  <c r="T1631" i="2"/>
  <c r="R1631" i="2"/>
  <c r="P1631" i="2"/>
  <c r="BK1631" i="2"/>
  <c r="J1631" i="2"/>
  <c r="BE1631" i="2" s="1"/>
  <c r="BI1629" i="2"/>
  <c r="BH1629" i="2"/>
  <c r="BG1629" i="2"/>
  <c r="BF1629" i="2"/>
  <c r="T1629" i="2"/>
  <c r="R1629" i="2"/>
  <c r="P1629" i="2"/>
  <c r="BK1629" i="2"/>
  <c r="J1629" i="2"/>
  <c r="BE1629" i="2" s="1"/>
  <c r="BI1627" i="2"/>
  <c r="BH1627" i="2"/>
  <c r="BG1627" i="2"/>
  <c r="BF1627" i="2"/>
  <c r="T1627" i="2"/>
  <c r="R1627" i="2"/>
  <c r="P1627" i="2"/>
  <c r="BK1627" i="2"/>
  <c r="J1627" i="2"/>
  <c r="BE1627" i="2" s="1"/>
  <c r="BI1625" i="2"/>
  <c r="BH1625" i="2"/>
  <c r="BG1625" i="2"/>
  <c r="BF1625" i="2"/>
  <c r="T1625" i="2"/>
  <c r="R1625" i="2"/>
  <c r="P1625" i="2"/>
  <c r="BK1625" i="2"/>
  <c r="J1625" i="2"/>
  <c r="BE1625" i="2" s="1"/>
  <c r="BI1623" i="2"/>
  <c r="BH1623" i="2"/>
  <c r="BG1623" i="2"/>
  <c r="BF1623" i="2"/>
  <c r="T1623" i="2"/>
  <c r="R1623" i="2"/>
  <c r="P1623" i="2"/>
  <c r="BK1623" i="2"/>
  <c r="J1623" i="2"/>
  <c r="BE1623" i="2" s="1"/>
  <c r="BI1621" i="2"/>
  <c r="BH1621" i="2"/>
  <c r="BG1621" i="2"/>
  <c r="BF1621" i="2"/>
  <c r="T1621" i="2"/>
  <c r="R1621" i="2"/>
  <c r="P1621" i="2"/>
  <c r="BK1621" i="2"/>
  <c r="J1621" i="2"/>
  <c r="BE1621" i="2" s="1"/>
  <c r="BI1619" i="2"/>
  <c r="BH1619" i="2"/>
  <c r="BG1619" i="2"/>
  <c r="BF1619" i="2"/>
  <c r="T1619" i="2"/>
  <c r="R1619" i="2"/>
  <c r="P1619" i="2"/>
  <c r="BK1619" i="2"/>
  <c r="J1619" i="2"/>
  <c r="BE1619" i="2" s="1"/>
  <c r="BI1617" i="2"/>
  <c r="BH1617" i="2"/>
  <c r="BG1617" i="2"/>
  <c r="BF1617" i="2"/>
  <c r="T1617" i="2"/>
  <c r="R1617" i="2"/>
  <c r="P1617" i="2"/>
  <c r="BK1617" i="2"/>
  <c r="J1617" i="2"/>
  <c r="BE1617" i="2" s="1"/>
  <c r="BI1615" i="2"/>
  <c r="BH1615" i="2"/>
  <c r="BG1615" i="2"/>
  <c r="BF1615" i="2"/>
  <c r="T1615" i="2"/>
  <c r="R1615" i="2"/>
  <c r="P1615" i="2"/>
  <c r="BK1615" i="2"/>
  <c r="J1615" i="2"/>
  <c r="BE1615" i="2" s="1"/>
  <c r="BI1613" i="2"/>
  <c r="BH1613" i="2"/>
  <c r="BG1613" i="2"/>
  <c r="BF1613" i="2"/>
  <c r="T1613" i="2"/>
  <c r="R1613" i="2"/>
  <c r="P1613" i="2"/>
  <c r="BK1613" i="2"/>
  <c r="J1613" i="2"/>
  <c r="BE1613" i="2" s="1"/>
  <c r="BI1611" i="2"/>
  <c r="BH1611" i="2"/>
  <c r="BG1611" i="2"/>
  <c r="BF1611" i="2"/>
  <c r="T1611" i="2"/>
  <c r="R1611" i="2"/>
  <c r="P1611" i="2"/>
  <c r="BK1611" i="2"/>
  <c r="J1611" i="2"/>
  <c r="BE1611" i="2" s="1"/>
  <c r="BI1609" i="2"/>
  <c r="BH1609" i="2"/>
  <c r="BG1609" i="2"/>
  <c r="BF1609" i="2"/>
  <c r="T1609" i="2"/>
  <c r="R1609" i="2"/>
  <c r="P1609" i="2"/>
  <c r="BK1609" i="2"/>
  <c r="J1609" i="2"/>
  <c r="BE1609" i="2" s="1"/>
  <c r="BI1607" i="2"/>
  <c r="BH1607" i="2"/>
  <c r="BG1607" i="2"/>
  <c r="BF1607" i="2"/>
  <c r="T1607" i="2"/>
  <c r="T1606" i="2" s="1"/>
  <c r="R1607" i="2"/>
  <c r="R1606" i="2" s="1"/>
  <c r="P1607" i="2"/>
  <c r="P1606" i="2" s="1"/>
  <c r="BK1607" i="2"/>
  <c r="BK1606" i="2" s="1"/>
  <c r="J1606" i="2" s="1"/>
  <c r="J96" i="2" s="1"/>
  <c r="J1607" i="2"/>
  <c r="BE1607" i="2" s="1"/>
  <c r="BI1605" i="2"/>
  <c r="BH1605" i="2"/>
  <c r="BG1605" i="2"/>
  <c r="BF1605" i="2"/>
  <c r="BE1605" i="2"/>
  <c r="T1605" i="2"/>
  <c r="R1605" i="2"/>
  <c r="P1605" i="2"/>
  <c r="BK1605" i="2"/>
  <c r="J1605" i="2"/>
  <c r="BI1603" i="2"/>
  <c r="BH1603" i="2"/>
  <c r="BG1603" i="2"/>
  <c r="BF1603" i="2"/>
  <c r="BE1603" i="2"/>
  <c r="T1603" i="2"/>
  <c r="R1603" i="2"/>
  <c r="P1603" i="2"/>
  <c r="BK1603" i="2"/>
  <c r="J1603" i="2"/>
  <c r="BI1601" i="2"/>
  <c r="BH1601" i="2"/>
  <c r="BG1601" i="2"/>
  <c r="BF1601" i="2"/>
  <c r="BE1601" i="2"/>
  <c r="T1601" i="2"/>
  <c r="R1601" i="2"/>
  <c r="P1601" i="2"/>
  <c r="BK1601" i="2"/>
  <c r="J1601" i="2"/>
  <c r="BI1599" i="2"/>
  <c r="BH1599" i="2"/>
  <c r="BG1599" i="2"/>
  <c r="BF1599" i="2"/>
  <c r="BE1599" i="2"/>
  <c r="T1599" i="2"/>
  <c r="R1599" i="2"/>
  <c r="P1599" i="2"/>
  <c r="BK1599" i="2"/>
  <c r="J1599" i="2"/>
  <c r="BI1597" i="2"/>
  <c r="BH1597" i="2"/>
  <c r="BG1597" i="2"/>
  <c r="BF1597" i="2"/>
  <c r="BE1597" i="2"/>
  <c r="T1597" i="2"/>
  <c r="R1597" i="2"/>
  <c r="P1597" i="2"/>
  <c r="BK1597" i="2"/>
  <c r="J1597" i="2"/>
  <c r="BI1595" i="2"/>
  <c r="BH1595" i="2"/>
  <c r="BG1595" i="2"/>
  <c r="BF1595" i="2"/>
  <c r="BE1595" i="2"/>
  <c r="T1595" i="2"/>
  <c r="R1595" i="2"/>
  <c r="P1595" i="2"/>
  <c r="BK1595" i="2"/>
  <c r="J1595" i="2"/>
  <c r="BI1593" i="2"/>
  <c r="BH1593" i="2"/>
  <c r="BG1593" i="2"/>
  <c r="BF1593" i="2"/>
  <c r="BE1593" i="2"/>
  <c r="T1593" i="2"/>
  <c r="R1593" i="2"/>
  <c r="P1593" i="2"/>
  <c r="BK1593" i="2"/>
  <c r="J1593" i="2"/>
  <c r="BI1591" i="2"/>
  <c r="BH1591" i="2"/>
  <c r="BG1591" i="2"/>
  <c r="BF1591" i="2"/>
  <c r="BE1591" i="2"/>
  <c r="T1591" i="2"/>
  <c r="R1591" i="2"/>
  <c r="P1591" i="2"/>
  <c r="BK1591" i="2"/>
  <c r="J1591" i="2"/>
  <c r="BI1589" i="2"/>
  <c r="BH1589" i="2"/>
  <c r="BG1589" i="2"/>
  <c r="BF1589" i="2"/>
  <c r="BE1589" i="2"/>
  <c r="T1589" i="2"/>
  <c r="R1589" i="2"/>
  <c r="P1589" i="2"/>
  <c r="BK1589" i="2"/>
  <c r="J1589" i="2"/>
  <c r="BI1587" i="2"/>
  <c r="BH1587" i="2"/>
  <c r="BG1587" i="2"/>
  <c r="BF1587" i="2"/>
  <c r="BE1587" i="2"/>
  <c r="T1587" i="2"/>
  <c r="R1587" i="2"/>
  <c r="P1587" i="2"/>
  <c r="BK1587" i="2"/>
  <c r="J1587" i="2"/>
  <c r="BI1585" i="2"/>
  <c r="BH1585" i="2"/>
  <c r="BG1585" i="2"/>
  <c r="BF1585" i="2"/>
  <c r="BE1585" i="2"/>
  <c r="T1585" i="2"/>
  <c r="R1585" i="2"/>
  <c r="P1585" i="2"/>
  <c r="BK1585" i="2"/>
  <c r="J1585" i="2"/>
  <c r="BI1583" i="2"/>
  <c r="BH1583" i="2"/>
  <c r="BG1583" i="2"/>
  <c r="BF1583" i="2"/>
  <c r="BE1583" i="2"/>
  <c r="T1583" i="2"/>
  <c r="R1583" i="2"/>
  <c r="P1583" i="2"/>
  <c r="BK1583" i="2"/>
  <c r="J1583" i="2"/>
  <c r="BI1581" i="2"/>
  <c r="BH1581" i="2"/>
  <c r="BG1581" i="2"/>
  <c r="BF1581" i="2"/>
  <c r="BE1581" i="2"/>
  <c r="T1581" i="2"/>
  <c r="R1581" i="2"/>
  <c r="P1581" i="2"/>
  <c r="BK1581" i="2"/>
  <c r="J1581" i="2"/>
  <c r="BI1579" i="2"/>
  <c r="BH1579" i="2"/>
  <c r="BG1579" i="2"/>
  <c r="BF1579" i="2"/>
  <c r="BE1579" i="2"/>
  <c r="T1579" i="2"/>
  <c r="R1579" i="2"/>
  <c r="P1579" i="2"/>
  <c r="BK1579" i="2"/>
  <c r="J1579" i="2"/>
  <c r="BI1577" i="2"/>
  <c r="BH1577" i="2"/>
  <c r="BG1577" i="2"/>
  <c r="BF1577" i="2"/>
  <c r="BE1577" i="2"/>
  <c r="T1577" i="2"/>
  <c r="R1577" i="2"/>
  <c r="P1577" i="2"/>
  <c r="BK1577" i="2"/>
  <c r="J1577" i="2"/>
  <c r="BI1575" i="2"/>
  <c r="BH1575" i="2"/>
  <c r="BG1575" i="2"/>
  <c r="BF1575" i="2"/>
  <c r="BE1575" i="2"/>
  <c r="T1575" i="2"/>
  <c r="R1575" i="2"/>
  <c r="P1575" i="2"/>
  <c r="BK1575" i="2"/>
  <c r="J1575" i="2"/>
  <c r="BI1573" i="2"/>
  <c r="BH1573" i="2"/>
  <c r="BG1573" i="2"/>
  <c r="BF1573" i="2"/>
  <c r="BE1573" i="2"/>
  <c r="T1573" i="2"/>
  <c r="R1573" i="2"/>
  <c r="P1573" i="2"/>
  <c r="BK1573" i="2"/>
  <c r="J1573" i="2"/>
  <c r="BI1571" i="2"/>
  <c r="BH1571" i="2"/>
  <c r="BG1571" i="2"/>
  <c r="BF1571" i="2"/>
  <c r="BE1571" i="2"/>
  <c r="T1571" i="2"/>
  <c r="R1571" i="2"/>
  <c r="P1571" i="2"/>
  <c r="BK1571" i="2"/>
  <c r="J1571" i="2"/>
  <c r="BI1569" i="2"/>
  <c r="BH1569" i="2"/>
  <c r="BG1569" i="2"/>
  <c r="BF1569" i="2"/>
  <c r="BE1569" i="2"/>
  <c r="T1569" i="2"/>
  <c r="R1569" i="2"/>
  <c r="P1569" i="2"/>
  <c r="BK1569" i="2"/>
  <c r="J1569" i="2"/>
  <c r="BI1567" i="2"/>
  <c r="BH1567" i="2"/>
  <c r="BG1567" i="2"/>
  <c r="BF1567" i="2"/>
  <c r="BE1567" i="2"/>
  <c r="T1567" i="2"/>
  <c r="R1567" i="2"/>
  <c r="P1567" i="2"/>
  <c r="BK1567" i="2"/>
  <c r="J1567" i="2"/>
  <c r="BI1565" i="2"/>
  <c r="BH1565" i="2"/>
  <c r="BG1565" i="2"/>
  <c r="BF1565" i="2"/>
  <c r="BE1565" i="2"/>
  <c r="T1565" i="2"/>
  <c r="R1565" i="2"/>
  <c r="P1565" i="2"/>
  <c r="BK1565" i="2"/>
  <c r="J1565" i="2"/>
  <c r="BI1563" i="2"/>
  <c r="BH1563" i="2"/>
  <c r="BG1563" i="2"/>
  <c r="BF1563" i="2"/>
  <c r="BE1563" i="2"/>
  <c r="T1563" i="2"/>
  <c r="R1563" i="2"/>
  <c r="P1563" i="2"/>
  <c r="BK1563" i="2"/>
  <c r="J1563" i="2"/>
  <c r="BI1561" i="2"/>
  <c r="BH1561" i="2"/>
  <c r="BG1561" i="2"/>
  <c r="BF1561" i="2"/>
  <c r="BE1561" i="2"/>
  <c r="T1561" i="2"/>
  <c r="R1561" i="2"/>
  <c r="P1561" i="2"/>
  <c r="BK1561" i="2"/>
  <c r="J1561" i="2"/>
  <c r="BI1559" i="2"/>
  <c r="BH1559" i="2"/>
  <c r="BG1559" i="2"/>
  <c r="BF1559" i="2"/>
  <c r="BE1559" i="2"/>
  <c r="T1559" i="2"/>
  <c r="R1559" i="2"/>
  <c r="P1559" i="2"/>
  <c r="BK1559" i="2"/>
  <c r="J1559" i="2"/>
  <c r="BI1557" i="2"/>
  <c r="BH1557" i="2"/>
  <c r="BG1557" i="2"/>
  <c r="BF1557" i="2"/>
  <c r="BE1557" i="2"/>
  <c r="T1557" i="2"/>
  <c r="R1557" i="2"/>
  <c r="P1557" i="2"/>
  <c r="BK1557" i="2"/>
  <c r="J1557" i="2"/>
  <c r="BI1555" i="2"/>
  <c r="BH1555" i="2"/>
  <c r="BG1555" i="2"/>
  <c r="BF1555" i="2"/>
  <c r="BE1555" i="2"/>
  <c r="T1555" i="2"/>
  <c r="R1555" i="2"/>
  <c r="P1555" i="2"/>
  <c r="BK1555" i="2"/>
  <c r="J1555" i="2"/>
  <c r="BI1553" i="2"/>
  <c r="BH1553" i="2"/>
  <c r="BG1553" i="2"/>
  <c r="BF1553" i="2"/>
  <c r="BE1553" i="2"/>
  <c r="T1553" i="2"/>
  <c r="R1553" i="2"/>
  <c r="P1553" i="2"/>
  <c r="BK1553" i="2"/>
  <c r="J1553" i="2"/>
  <c r="BI1551" i="2"/>
  <c r="BH1551" i="2"/>
  <c r="BG1551" i="2"/>
  <c r="BF1551" i="2"/>
  <c r="BE1551" i="2"/>
  <c r="T1551" i="2"/>
  <c r="R1551" i="2"/>
  <c r="P1551" i="2"/>
  <c r="BK1551" i="2"/>
  <c r="J1551" i="2"/>
  <c r="BI1549" i="2"/>
  <c r="BH1549" i="2"/>
  <c r="BG1549" i="2"/>
  <c r="BF1549" i="2"/>
  <c r="BE1549" i="2"/>
  <c r="T1549" i="2"/>
  <c r="R1549" i="2"/>
  <c r="P1549" i="2"/>
  <c r="BK1549" i="2"/>
  <c r="J1549" i="2"/>
  <c r="BI1547" i="2"/>
  <c r="BH1547" i="2"/>
  <c r="BG1547" i="2"/>
  <c r="BF1547" i="2"/>
  <c r="BE1547" i="2"/>
  <c r="T1547" i="2"/>
  <c r="R1547" i="2"/>
  <c r="P1547" i="2"/>
  <c r="BK1547" i="2"/>
  <c r="J1547" i="2"/>
  <c r="BI1545" i="2"/>
  <c r="BH1545" i="2"/>
  <c r="BG1545" i="2"/>
  <c r="BF1545" i="2"/>
  <c r="BE1545" i="2"/>
  <c r="T1545" i="2"/>
  <c r="T1544" i="2" s="1"/>
  <c r="T1543" i="2" s="1"/>
  <c r="R1545" i="2"/>
  <c r="R1544" i="2" s="1"/>
  <c r="R1543" i="2" s="1"/>
  <c r="P1545" i="2"/>
  <c r="P1544" i="2" s="1"/>
  <c r="P1543" i="2" s="1"/>
  <c r="BK1545" i="2"/>
  <c r="BK1544" i="2" s="1"/>
  <c r="J1545" i="2"/>
  <c r="BI1542" i="2"/>
  <c r="BH1542" i="2"/>
  <c r="BG1542" i="2"/>
  <c r="BF1542" i="2"/>
  <c r="BE1542" i="2"/>
  <c r="T1542" i="2"/>
  <c r="T1541" i="2" s="1"/>
  <c r="R1542" i="2"/>
  <c r="R1541" i="2" s="1"/>
  <c r="P1542" i="2"/>
  <c r="P1541" i="2" s="1"/>
  <c r="BK1542" i="2"/>
  <c r="BK1541" i="2" s="1"/>
  <c r="J1541" i="2" s="1"/>
  <c r="J93" i="2" s="1"/>
  <c r="J1542" i="2"/>
  <c r="BI1539" i="2"/>
  <c r="BH1539" i="2"/>
  <c r="BG1539" i="2"/>
  <c r="BF1539" i="2"/>
  <c r="T1539" i="2"/>
  <c r="R1539" i="2"/>
  <c r="P1539" i="2"/>
  <c r="BK1539" i="2"/>
  <c r="J1539" i="2"/>
  <c r="BE1539" i="2" s="1"/>
  <c r="BI1537" i="2"/>
  <c r="BH1537" i="2"/>
  <c r="BG1537" i="2"/>
  <c r="BF1537" i="2"/>
  <c r="T1537" i="2"/>
  <c r="R1537" i="2"/>
  <c r="P1537" i="2"/>
  <c r="BK1537" i="2"/>
  <c r="J1537" i="2"/>
  <c r="BE1537" i="2" s="1"/>
  <c r="BI1535" i="2"/>
  <c r="BH1535" i="2"/>
  <c r="BG1535" i="2"/>
  <c r="BF1535" i="2"/>
  <c r="T1535" i="2"/>
  <c r="R1535" i="2"/>
  <c r="P1535" i="2"/>
  <c r="BK1535" i="2"/>
  <c r="J1535" i="2"/>
  <c r="BE1535" i="2" s="1"/>
  <c r="BI1533" i="2"/>
  <c r="BH1533" i="2"/>
  <c r="BG1533" i="2"/>
  <c r="BF1533" i="2"/>
  <c r="T1533" i="2"/>
  <c r="T1532" i="2" s="1"/>
  <c r="R1533" i="2"/>
  <c r="R1532" i="2" s="1"/>
  <c r="P1533" i="2"/>
  <c r="P1532" i="2" s="1"/>
  <c r="BK1533" i="2"/>
  <c r="BK1532" i="2" s="1"/>
  <c r="J1532" i="2" s="1"/>
  <c r="J92" i="2" s="1"/>
  <c r="J1533" i="2"/>
  <c r="BE1533" i="2" s="1"/>
  <c r="BI1530" i="2"/>
  <c r="BH1530" i="2"/>
  <c r="BG1530" i="2"/>
  <c r="BF1530" i="2"/>
  <c r="BE1530" i="2"/>
  <c r="T1530" i="2"/>
  <c r="T1529" i="2" s="1"/>
  <c r="R1530" i="2"/>
  <c r="R1529" i="2" s="1"/>
  <c r="P1530" i="2"/>
  <c r="P1529" i="2" s="1"/>
  <c r="BK1530" i="2"/>
  <c r="BK1529" i="2" s="1"/>
  <c r="J1529" i="2" s="1"/>
  <c r="J91" i="2" s="1"/>
  <c r="J1530" i="2"/>
  <c r="BI1527" i="2"/>
  <c r="BH1527" i="2"/>
  <c r="BG1527" i="2"/>
  <c r="BF1527" i="2"/>
  <c r="T1527" i="2"/>
  <c r="R1527" i="2"/>
  <c r="P1527" i="2"/>
  <c r="BK1527" i="2"/>
  <c r="J1527" i="2"/>
  <c r="BE1527" i="2" s="1"/>
  <c r="BI1526" i="2"/>
  <c r="BH1526" i="2"/>
  <c r="BG1526" i="2"/>
  <c r="BF1526" i="2"/>
  <c r="T1526" i="2"/>
  <c r="R1526" i="2"/>
  <c r="P1526" i="2"/>
  <c r="BK1526" i="2"/>
  <c r="J1526" i="2"/>
  <c r="BE1526" i="2" s="1"/>
  <c r="BI1524" i="2"/>
  <c r="BH1524" i="2"/>
  <c r="BG1524" i="2"/>
  <c r="BF1524" i="2"/>
  <c r="T1524" i="2"/>
  <c r="T1523" i="2" s="1"/>
  <c r="T1522" i="2" s="1"/>
  <c r="R1524" i="2"/>
  <c r="R1523" i="2" s="1"/>
  <c r="P1524" i="2"/>
  <c r="P1523" i="2" s="1"/>
  <c r="P1522" i="2" s="1"/>
  <c r="BK1524" i="2"/>
  <c r="BK1523" i="2" s="1"/>
  <c r="J1524" i="2"/>
  <c r="BE1524" i="2" s="1"/>
  <c r="BI1520" i="2"/>
  <c r="BH1520" i="2"/>
  <c r="BG1520" i="2"/>
  <c r="BF1520" i="2"/>
  <c r="T1520" i="2"/>
  <c r="R1520" i="2"/>
  <c r="P1520" i="2"/>
  <c r="BK1520" i="2"/>
  <c r="J1520" i="2"/>
  <c r="BE1520" i="2" s="1"/>
  <c r="BI1518" i="2"/>
  <c r="BH1518" i="2"/>
  <c r="BG1518" i="2"/>
  <c r="BF1518" i="2"/>
  <c r="T1518" i="2"/>
  <c r="R1518" i="2"/>
  <c r="P1518" i="2"/>
  <c r="BK1518" i="2"/>
  <c r="J1518" i="2"/>
  <c r="BE1518" i="2" s="1"/>
  <c r="BI1516" i="2"/>
  <c r="BH1516" i="2"/>
  <c r="BG1516" i="2"/>
  <c r="BF1516" i="2"/>
  <c r="T1516" i="2"/>
  <c r="R1516" i="2"/>
  <c r="P1516" i="2"/>
  <c r="BK1516" i="2"/>
  <c r="J1516" i="2"/>
  <c r="BE1516" i="2" s="1"/>
  <c r="BI1514" i="2"/>
  <c r="BH1514" i="2"/>
  <c r="BG1514" i="2"/>
  <c r="BF1514" i="2"/>
  <c r="T1514" i="2"/>
  <c r="R1514" i="2"/>
  <c r="P1514" i="2"/>
  <c r="BK1514" i="2"/>
  <c r="J1514" i="2"/>
  <c r="BE1514" i="2" s="1"/>
  <c r="BI1512" i="2"/>
  <c r="BH1512" i="2"/>
  <c r="BG1512" i="2"/>
  <c r="BF1512" i="2"/>
  <c r="T1512" i="2"/>
  <c r="R1512" i="2"/>
  <c r="P1512" i="2"/>
  <c r="BK1512" i="2"/>
  <c r="J1512" i="2"/>
  <c r="BE1512" i="2" s="1"/>
  <c r="BI1510" i="2"/>
  <c r="BH1510" i="2"/>
  <c r="BG1510" i="2"/>
  <c r="BF1510" i="2"/>
  <c r="T1510" i="2"/>
  <c r="R1510" i="2"/>
  <c r="P1510" i="2"/>
  <c r="BK1510" i="2"/>
  <c r="J1510" i="2"/>
  <c r="BE1510" i="2" s="1"/>
  <c r="BI1508" i="2"/>
  <c r="BH1508" i="2"/>
  <c r="BG1508" i="2"/>
  <c r="BF1508" i="2"/>
  <c r="T1508" i="2"/>
  <c r="R1508" i="2"/>
  <c r="P1508" i="2"/>
  <c r="BK1508" i="2"/>
  <c r="J1508" i="2"/>
  <c r="BE1508" i="2" s="1"/>
  <c r="BI1506" i="2"/>
  <c r="BH1506" i="2"/>
  <c r="BG1506" i="2"/>
  <c r="BF1506" i="2"/>
  <c r="T1506" i="2"/>
  <c r="R1506" i="2"/>
  <c r="P1506" i="2"/>
  <c r="BK1506" i="2"/>
  <c r="J1506" i="2"/>
  <c r="BE1506" i="2" s="1"/>
  <c r="BI1504" i="2"/>
  <c r="BH1504" i="2"/>
  <c r="BG1504" i="2"/>
  <c r="BF1504" i="2"/>
  <c r="T1504" i="2"/>
  <c r="R1504" i="2"/>
  <c r="P1504" i="2"/>
  <c r="BK1504" i="2"/>
  <c r="J1504" i="2"/>
  <c r="BE1504" i="2" s="1"/>
  <c r="BI1502" i="2"/>
  <c r="BH1502" i="2"/>
  <c r="BG1502" i="2"/>
  <c r="BF1502" i="2"/>
  <c r="T1502" i="2"/>
  <c r="R1502" i="2"/>
  <c r="P1502" i="2"/>
  <c r="BK1502" i="2"/>
  <c r="J1502" i="2"/>
  <c r="BE1502" i="2" s="1"/>
  <c r="BI1500" i="2"/>
  <c r="BH1500" i="2"/>
  <c r="BG1500" i="2"/>
  <c r="BF1500" i="2"/>
  <c r="T1500" i="2"/>
  <c r="R1500" i="2"/>
  <c r="P1500" i="2"/>
  <c r="BK1500" i="2"/>
  <c r="J1500" i="2"/>
  <c r="BE1500" i="2" s="1"/>
  <c r="BI1498" i="2"/>
  <c r="BH1498" i="2"/>
  <c r="BG1498" i="2"/>
  <c r="BF1498" i="2"/>
  <c r="T1498" i="2"/>
  <c r="R1498" i="2"/>
  <c r="P1498" i="2"/>
  <c r="BK1498" i="2"/>
  <c r="J1498" i="2"/>
  <c r="BE1498" i="2" s="1"/>
  <c r="BI1496" i="2"/>
  <c r="BH1496" i="2"/>
  <c r="BG1496" i="2"/>
  <c r="BF1496" i="2"/>
  <c r="T1496" i="2"/>
  <c r="R1496" i="2"/>
  <c r="P1496" i="2"/>
  <c r="BK1496" i="2"/>
  <c r="J1496" i="2"/>
  <c r="BE1496" i="2" s="1"/>
  <c r="BI1494" i="2"/>
  <c r="BH1494" i="2"/>
  <c r="BG1494" i="2"/>
  <c r="BF1494" i="2"/>
  <c r="T1494" i="2"/>
  <c r="R1494" i="2"/>
  <c r="P1494" i="2"/>
  <c r="BK1494" i="2"/>
  <c r="J1494" i="2"/>
  <c r="BE1494" i="2" s="1"/>
  <c r="BI1492" i="2"/>
  <c r="BH1492" i="2"/>
  <c r="BG1492" i="2"/>
  <c r="BF1492" i="2"/>
  <c r="T1492" i="2"/>
  <c r="R1492" i="2"/>
  <c r="P1492" i="2"/>
  <c r="BK1492" i="2"/>
  <c r="J1492" i="2"/>
  <c r="BE1492" i="2" s="1"/>
  <c r="BI1490" i="2"/>
  <c r="BH1490" i="2"/>
  <c r="BG1490" i="2"/>
  <c r="BF1490" i="2"/>
  <c r="T1490" i="2"/>
  <c r="R1490" i="2"/>
  <c r="P1490" i="2"/>
  <c r="BK1490" i="2"/>
  <c r="J1490" i="2"/>
  <c r="BE1490" i="2" s="1"/>
  <c r="BI1488" i="2"/>
  <c r="BH1488" i="2"/>
  <c r="BG1488" i="2"/>
  <c r="BF1488" i="2"/>
  <c r="T1488" i="2"/>
  <c r="T1487" i="2" s="1"/>
  <c r="R1488" i="2"/>
  <c r="R1487" i="2" s="1"/>
  <c r="P1488" i="2"/>
  <c r="P1487" i="2" s="1"/>
  <c r="BK1488" i="2"/>
  <c r="BK1487" i="2" s="1"/>
  <c r="J1487" i="2" s="1"/>
  <c r="J88" i="2" s="1"/>
  <c r="J1488" i="2"/>
  <c r="BE1488" i="2" s="1"/>
  <c r="BI1485" i="2"/>
  <c r="BH1485" i="2"/>
  <c r="BG1485" i="2"/>
  <c r="BF1485" i="2"/>
  <c r="BE1485" i="2"/>
  <c r="T1485" i="2"/>
  <c r="R1485" i="2"/>
  <c r="P1485" i="2"/>
  <c r="BK1485" i="2"/>
  <c r="J1485" i="2"/>
  <c r="BI1483" i="2"/>
  <c r="BH1483" i="2"/>
  <c r="BG1483" i="2"/>
  <c r="BF1483" i="2"/>
  <c r="BE1483" i="2"/>
  <c r="T1483" i="2"/>
  <c r="R1483" i="2"/>
  <c r="P1483" i="2"/>
  <c r="BK1483" i="2"/>
  <c r="J1483" i="2"/>
  <c r="BI1481" i="2"/>
  <c r="BH1481" i="2"/>
  <c r="BG1481" i="2"/>
  <c r="BF1481" i="2"/>
  <c r="BE1481" i="2"/>
  <c r="T1481" i="2"/>
  <c r="R1481" i="2"/>
  <c r="P1481" i="2"/>
  <c r="BK1481" i="2"/>
  <c r="J1481" i="2"/>
  <c r="BI1479" i="2"/>
  <c r="BH1479" i="2"/>
  <c r="BG1479" i="2"/>
  <c r="BF1479" i="2"/>
  <c r="BE1479" i="2"/>
  <c r="T1479" i="2"/>
  <c r="R1479" i="2"/>
  <c r="P1479" i="2"/>
  <c r="BK1479" i="2"/>
  <c r="J1479" i="2"/>
  <c r="BI1477" i="2"/>
  <c r="BH1477" i="2"/>
  <c r="BG1477" i="2"/>
  <c r="BF1477" i="2"/>
  <c r="BE1477" i="2"/>
  <c r="T1477" i="2"/>
  <c r="R1477" i="2"/>
  <c r="P1477" i="2"/>
  <c r="BK1477" i="2"/>
  <c r="J1477" i="2"/>
  <c r="BI1475" i="2"/>
  <c r="BH1475" i="2"/>
  <c r="BG1475" i="2"/>
  <c r="BF1475" i="2"/>
  <c r="BE1475" i="2"/>
  <c r="T1475" i="2"/>
  <c r="R1475" i="2"/>
  <c r="P1475" i="2"/>
  <c r="BK1475" i="2"/>
  <c r="J1475" i="2"/>
  <c r="BI1473" i="2"/>
  <c r="BH1473" i="2"/>
  <c r="BG1473" i="2"/>
  <c r="BF1473" i="2"/>
  <c r="BE1473" i="2"/>
  <c r="T1473" i="2"/>
  <c r="R1473" i="2"/>
  <c r="P1473" i="2"/>
  <c r="BK1473" i="2"/>
  <c r="J1473" i="2"/>
  <c r="BI1471" i="2"/>
  <c r="BH1471" i="2"/>
  <c r="BG1471" i="2"/>
  <c r="BF1471" i="2"/>
  <c r="BE1471" i="2"/>
  <c r="T1471" i="2"/>
  <c r="R1471" i="2"/>
  <c r="P1471" i="2"/>
  <c r="BK1471" i="2"/>
  <c r="J1471" i="2"/>
  <c r="BI1469" i="2"/>
  <c r="BH1469" i="2"/>
  <c r="BG1469" i="2"/>
  <c r="BF1469" i="2"/>
  <c r="BE1469" i="2"/>
  <c r="T1469" i="2"/>
  <c r="R1469" i="2"/>
  <c r="P1469" i="2"/>
  <c r="BK1469" i="2"/>
  <c r="J1469" i="2"/>
  <c r="BI1467" i="2"/>
  <c r="BH1467" i="2"/>
  <c r="BG1467" i="2"/>
  <c r="BF1467" i="2"/>
  <c r="BE1467" i="2"/>
  <c r="T1467" i="2"/>
  <c r="R1467" i="2"/>
  <c r="P1467" i="2"/>
  <c r="BK1467" i="2"/>
  <c r="J1467" i="2"/>
  <c r="BI1465" i="2"/>
  <c r="BH1465" i="2"/>
  <c r="BG1465" i="2"/>
  <c r="BF1465" i="2"/>
  <c r="BE1465" i="2"/>
  <c r="T1465" i="2"/>
  <c r="R1465" i="2"/>
  <c r="P1465" i="2"/>
  <c r="BK1465" i="2"/>
  <c r="J1465" i="2"/>
  <c r="BI1463" i="2"/>
  <c r="BH1463" i="2"/>
  <c r="BG1463" i="2"/>
  <c r="BF1463" i="2"/>
  <c r="BE1463" i="2"/>
  <c r="T1463" i="2"/>
  <c r="R1463" i="2"/>
  <c r="P1463" i="2"/>
  <c r="BK1463" i="2"/>
  <c r="J1463" i="2"/>
  <c r="BI1461" i="2"/>
  <c r="BH1461" i="2"/>
  <c r="BG1461" i="2"/>
  <c r="BF1461" i="2"/>
  <c r="BE1461" i="2"/>
  <c r="T1461" i="2"/>
  <c r="R1461" i="2"/>
  <c r="P1461" i="2"/>
  <c r="BK1461" i="2"/>
  <c r="J1461" i="2"/>
  <c r="BI1459" i="2"/>
  <c r="BH1459" i="2"/>
  <c r="BG1459" i="2"/>
  <c r="BF1459" i="2"/>
  <c r="BE1459" i="2"/>
  <c r="T1459" i="2"/>
  <c r="R1459" i="2"/>
  <c r="P1459" i="2"/>
  <c r="BK1459" i="2"/>
  <c r="J1459" i="2"/>
  <c r="BI1457" i="2"/>
  <c r="BH1457" i="2"/>
  <c r="BG1457" i="2"/>
  <c r="BF1457" i="2"/>
  <c r="BE1457" i="2"/>
  <c r="T1457" i="2"/>
  <c r="R1457" i="2"/>
  <c r="P1457" i="2"/>
  <c r="BK1457" i="2"/>
  <c r="J1457" i="2"/>
  <c r="BI1455" i="2"/>
  <c r="BH1455" i="2"/>
  <c r="BG1455" i="2"/>
  <c r="BF1455" i="2"/>
  <c r="BE1455" i="2"/>
  <c r="T1455" i="2"/>
  <c r="R1455" i="2"/>
  <c r="P1455" i="2"/>
  <c r="BK1455" i="2"/>
  <c r="J1455" i="2"/>
  <c r="BI1453" i="2"/>
  <c r="BH1453" i="2"/>
  <c r="BG1453" i="2"/>
  <c r="BF1453" i="2"/>
  <c r="BE1453" i="2"/>
  <c r="T1453" i="2"/>
  <c r="R1453" i="2"/>
  <c r="P1453" i="2"/>
  <c r="BK1453" i="2"/>
  <c r="J1453" i="2"/>
  <c r="BI1451" i="2"/>
  <c r="BH1451" i="2"/>
  <c r="BG1451" i="2"/>
  <c r="BF1451" i="2"/>
  <c r="BE1451" i="2"/>
  <c r="T1451" i="2"/>
  <c r="R1451" i="2"/>
  <c r="P1451" i="2"/>
  <c r="BK1451" i="2"/>
  <c r="J1451" i="2"/>
  <c r="BI1449" i="2"/>
  <c r="BH1449" i="2"/>
  <c r="BG1449" i="2"/>
  <c r="BF1449" i="2"/>
  <c r="BE1449" i="2"/>
  <c r="T1449" i="2"/>
  <c r="R1449" i="2"/>
  <c r="P1449" i="2"/>
  <c r="BK1449" i="2"/>
  <c r="J1449" i="2"/>
  <c r="BI1447" i="2"/>
  <c r="BH1447" i="2"/>
  <c r="BG1447" i="2"/>
  <c r="BF1447" i="2"/>
  <c r="BE1447" i="2"/>
  <c r="T1447" i="2"/>
  <c r="R1447" i="2"/>
  <c r="P1447" i="2"/>
  <c r="BK1447" i="2"/>
  <c r="J1447" i="2"/>
  <c r="BI1445" i="2"/>
  <c r="BH1445" i="2"/>
  <c r="BG1445" i="2"/>
  <c r="BF1445" i="2"/>
  <c r="BE1445" i="2"/>
  <c r="T1445" i="2"/>
  <c r="R1445" i="2"/>
  <c r="P1445" i="2"/>
  <c r="BK1445" i="2"/>
  <c r="J1445" i="2"/>
  <c r="BI1443" i="2"/>
  <c r="BH1443" i="2"/>
  <c r="BG1443" i="2"/>
  <c r="BF1443" i="2"/>
  <c r="BE1443" i="2"/>
  <c r="T1443" i="2"/>
  <c r="R1443" i="2"/>
  <c r="P1443" i="2"/>
  <c r="BK1443" i="2"/>
  <c r="J1443" i="2"/>
  <c r="BI1441" i="2"/>
  <c r="BH1441" i="2"/>
  <c r="BG1441" i="2"/>
  <c r="BF1441" i="2"/>
  <c r="BE1441" i="2"/>
  <c r="T1441" i="2"/>
  <c r="R1441" i="2"/>
  <c r="P1441" i="2"/>
  <c r="BK1441" i="2"/>
  <c r="J1441" i="2"/>
  <c r="BI1439" i="2"/>
  <c r="BH1439" i="2"/>
  <c r="BG1439" i="2"/>
  <c r="BF1439" i="2"/>
  <c r="BE1439" i="2"/>
  <c r="T1439" i="2"/>
  <c r="R1439" i="2"/>
  <c r="P1439" i="2"/>
  <c r="BK1439" i="2"/>
  <c r="J1439" i="2"/>
  <c r="BI1437" i="2"/>
  <c r="BH1437" i="2"/>
  <c r="BG1437" i="2"/>
  <c r="BF1437" i="2"/>
  <c r="BE1437" i="2"/>
  <c r="T1437" i="2"/>
  <c r="R1437" i="2"/>
  <c r="P1437" i="2"/>
  <c r="BK1437" i="2"/>
  <c r="J1437" i="2"/>
  <c r="BI1435" i="2"/>
  <c r="BH1435" i="2"/>
  <c r="BG1435" i="2"/>
  <c r="BF1435" i="2"/>
  <c r="BE1435" i="2"/>
  <c r="T1435" i="2"/>
  <c r="R1435" i="2"/>
  <c r="P1435" i="2"/>
  <c r="BK1435" i="2"/>
  <c r="J1435" i="2"/>
  <c r="BI1433" i="2"/>
  <c r="BH1433" i="2"/>
  <c r="BG1433" i="2"/>
  <c r="BF1433" i="2"/>
  <c r="BE1433" i="2"/>
  <c r="T1433" i="2"/>
  <c r="R1433" i="2"/>
  <c r="P1433" i="2"/>
  <c r="BK1433" i="2"/>
  <c r="J1433" i="2"/>
  <c r="BI1431" i="2"/>
  <c r="BH1431" i="2"/>
  <c r="BG1431" i="2"/>
  <c r="BF1431" i="2"/>
  <c r="BE1431" i="2"/>
  <c r="T1431" i="2"/>
  <c r="R1431" i="2"/>
  <c r="P1431" i="2"/>
  <c r="BK1431" i="2"/>
  <c r="J1431" i="2"/>
  <c r="BI1429" i="2"/>
  <c r="BH1429" i="2"/>
  <c r="BG1429" i="2"/>
  <c r="BF1429" i="2"/>
  <c r="BE1429" i="2"/>
  <c r="T1429" i="2"/>
  <c r="T1428" i="2" s="1"/>
  <c r="R1429" i="2"/>
  <c r="R1428" i="2" s="1"/>
  <c r="P1429" i="2"/>
  <c r="P1428" i="2" s="1"/>
  <c r="BK1429" i="2"/>
  <c r="BK1428" i="2" s="1"/>
  <c r="J1428" i="2" s="1"/>
  <c r="J87" i="2" s="1"/>
  <c r="J1429" i="2"/>
  <c r="BI1426" i="2"/>
  <c r="BH1426" i="2"/>
  <c r="BG1426" i="2"/>
  <c r="BF1426" i="2"/>
  <c r="T1426" i="2"/>
  <c r="R1426" i="2"/>
  <c r="P1426" i="2"/>
  <c r="BK1426" i="2"/>
  <c r="J1426" i="2"/>
  <c r="BE1426" i="2" s="1"/>
  <c r="BI1424" i="2"/>
  <c r="BH1424" i="2"/>
  <c r="BG1424" i="2"/>
  <c r="BF1424" i="2"/>
  <c r="T1424" i="2"/>
  <c r="R1424" i="2"/>
  <c r="P1424" i="2"/>
  <c r="BK1424" i="2"/>
  <c r="J1424" i="2"/>
  <c r="BE1424" i="2" s="1"/>
  <c r="BI1422" i="2"/>
  <c r="BH1422" i="2"/>
  <c r="BG1422" i="2"/>
  <c r="BF1422" i="2"/>
  <c r="T1422" i="2"/>
  <c r="T1421" i="2" s="1"/>
  <c r="R1422" i="2"/>
  <c r="R1421" i="2" s="1"/>
  <c r="P1422" i="2"/>
  <c r="P1421" i="2" s="1"/>
  <c r="BK1422" i="2"/>
  <c r="BK1421" i="2" s="1"/>
  <c r="J1421" i="2" s="1"/>
  <c r="J86" i="2" s="1"/>
  <c r="J1422" i="2"/>
  <c r="BE1422" i="2" s="1"/>
  <c r="BI1419" i="2"/>
  <c r="BH1419" i="2"/>
  <c r="BG1419" i="2"/>
  <c r="BF1419" i="2"/>
  <c r="BE1419" i="2"/>
  <c r="T1419" i="2"/>
  <c r="R1419" i="2"/>
  <c r="P1419" i="2"/>
  <c r="BK1419" i="2"/>
  <c r="J1419" i="2"/>
  <c r="BI1417" i="2"/>
  <c r="BH1417" i="2"/>
  <c r="BG1417" i="2"/>
  <c r="BF1417" i="2"/>
  <c r="BE1417" i="2"/>
  <c r="T1417" i="2"/>
  <c r="R1417" i="2"/>
  <c r="P1417" i="2"/>
  <c r="BK1417" i="2"/>
  <c r="J1417" i="2"/>
  <c r="BI1415" i="2"/>
  <c r="BH1415" i="2"/>
  <c r="BG1415" i="2"/>
  <c r="BF1415" i="2"/>
  <c r="BE1415" i="2"/>
  <c r="T1415" i="2"/>
  <c r="R1415" i="2"/>
  <c r="P1415" i="2"/>
  <c r="BK1415" i="2"/>
  <c r="J1415" i="2"/>
  <c r="BI1413" i="2"/>
  <c r="BH1413" i="2"/>
  <c r="BG1413" i="2"/>
  <c r="BF1413" i="2"/>
  <c r="BE1413" i="2"/>
  <c r="T1413" i="2"/>
  <c r="R1413" i="2"/>
  <c r="P1413" i="2"/>
  <c r="BK1413" i="2"/>
  <c r="J1413" i="2"/>
  <c r="BI1411" i="2"/>
  <c r="BH1411" i="2"/>
  <c r="BG1411" i="2"/>
  <c r="BF1411" i="2"/>
  <c r="BE1411" i="2"/>
  <c r="T1411" i="2"/>
  <c r="R1411" i="2"/>
  <c r="P1411" i="2"/>
  <c r="BK1411" i="2"/>
  <c r="J1411" i="2"/>
  <c r="BI1409" i="2"/>
  <c r="BH1409" i="2"/>
  <c r="BG1409" i="2"/>
  <c r="BF1409" i="2"/>
  <c r="BE1409" i="2"/>
  <c r="T1409" i="2"/>
  <c r="R1409" i="2"/>
  <c r="P1409" i="2"/>
  <c r="BK1409" i="2"/>
  <c r="J1409" i="2"/>
  <c r="BI1407" i="2"/>
  <c r="BH1407" i="2"/>
  <c r="BG1407" i="2"/>
  <c r="BF1407" i="2"/>
  <c r="BE1407" i="2"/>
  <c r="T1407" i="2"/>
  <c r="R1407" i="2"/>
  <c r="P1407" i="2"/>
  <c r="BK1407" i="2"/>
  <c r="J1407" i="2"/>
  <c r="BI1405" i="2"/>
  <c r="BH1405" i="2"/>
  <c r="BG1405" i="2"/>
  <c r="BF1405" i="2"/>
  <c r="BE1405" i="2"/>
  <c r="T1405" i="2"/>
  <c r="R1405" i="2"/>
  <c r="P1405" i="2"/>
  <c r="BK1405" i="2"/>
  <c r="J1405" i="2"/>
  <c r="BI1403" i="2"/>
  <c r="BH1403" i="2"/>
  <c r="BG1403" i="2"/>
  <c r="BF1403" i="2"/>
  <c r="BE1403" i="2"/>
  <c r="T1403" i="2"/>
  <c r="T1402" i="2" s="1"/>
  <c r="R1403" i="2"/>
  <c r="P1403" i="2"/>
  <c r="P1402" i="2" s="1"/>
  <c r="BK1403" i="2"/>
  <c r="J1403" i="2"/>
  <c r="BI1400" i="2"/>
  <c r="BH1400" i="2"/>
  <c r="BG1400" i="2"/>
  <c r="BF1400" i="2"/>
  <c r="T1400" i="2"/>
  <c r="R1400" i="2"/>
  <c r="P1400" i="2"/>
  <c r="BK1400" i="2"/>
  <c r="J1400" i="2"/>
  <c r="BE1400" i="2" s="1"/>
  <c r="BI1398" i="2"/>
  <c r="BH1398" i="2"/>
  <c r="BG1398" i="2"/>
  <c r="BF1398" i="2"/>
  <c r="T1398" i="2"/>
  <c r="R1398" i="2"/>
  <c r="P1398" i="2"/>
  <c r="BK1398" i="2"/>
  <c r="J1398" i="2"/>
  <c r="BE1398" i="2" s="1"/>
  <c r="BI1396" i="2"/>
  <c r="BH1396" i="2"/>
  <c r="BG1396" i="2"/>
  <c r="BF1396" i="2"/>
  <c r="T1396" i="2"/>
  <c r="R1396" i="2"/>
  <c r="P1396" i="2"/>
  <c r="BK1396" i="2"/>
  <c r="J1396" i="2"/>
  <c r="BE1396" i="2" s="1"/>
  <c r="BI1394" i="2"/>
  <c r="BH1394" i="2"/>
  <c r="BG1394" i="2"/>
  <c r="BF1394" i="2"/>
  <c r="T1394" i="2"/>
  <c r="R1394" i="2"/>
  <c r="P1394" i="2"/>
  <c r="BK1394" i="2"/>
  <c r="J1394" i="2"/>
  <c r="BE1394" i="2" s="1"/>
  <c r="BI1392" i="2"/>
  <c r="BH1392" i="2"/>
  <c r="BG1392" i="2"/>
  <c r="BF1392" i="2"/>
  <c r="T1392" i="2"/>
  <c r="R1392" i="2"/>
  <c r="P1392" i="2"/>
  <c r="BK1392" i="2"/>
  <c r="J1392" i="2"/>
  <c r="BE1392" i="2" s="1"/>
  <c r="BI1390" i="2"/>
  <c r="BH1390" i="2"/>
  <c r="BG1390" i="2"/>
  <c r="BF1390" i="2"/>
  <c r="T1390" i="2"/>
  <c r="R1390" i="2"/>
  <c r="P1390" i="2"/>
  <c r="BK1390" i="2"/>
  <c r="J1390" i="2"/>
  <c r="BE1390" i="2" s="1"/>
  <c r="BI1388" i="2"/>
  <c r="BH1388" i="2"/>
  <c r="BG1388" i="2"/>
  <c r="BF1388" i="2"/>
  <c r="T1388" i="2"/>
  <c r="R1388" i="2"/>
  <c r="P1388" i="2"/>
  <c r="BK1388" i="2"/>
  <c r="J1388" i="2"/>
  <c r="BE1388" i="2" s="1"/>
  <c r="BI1386" i="2"/>
  <c r="BH1386" i="2"/>
  <c r="BG1386" i="2"/>
  <c r="BF1386" i="2"/>
  <c r="T1386" i="2"/>
  <c r="R1386" i="2"/>
  <c r="P1386" i="2"/>
  <c r="BK1386" i="2"/>
  <c r="J1386" i="2"/>
  <c r="BE1386" i="2" s="1"/>
  <c r="BI1384" i="2"/>
  <c r="BH1384" i="2"/>
  <c r="BG1384" i="2"/>
  <c r="BF1384" i="2"/>
  <c r="T1384" i="2"/>
  <c r="R1384" i="2"/>
  <c r="P1384" i="2"/>
  <c r="BK1384" i="2"/>
  <c r="J1384" i="2"/>
  <c r="BE1384" i="2" s="1"/>
  <c r="BI1382" i="2"/>
  <c r="BH1382" i="2"/>
  <c r="BG1382" i="2"/>
  <c r="BF1382" i="2"/>
  <c r="T1382" i="2"/>
  <c r="R1382" i="2"/>
  <c r="P1382" i="2"/>
  <c r="BK1382" i="2"/>
  <c r="J1382" i="2"/>
  <c r="BE1382" i="2" s="1"/>
  <c r="BI1380" i="2"/>
  <c r="BH1380" i="2"/>
  <c r="BG1380" i="2"/>
  <c r="BF1380" i="2"/>
  <c r="BE1380" i="2"/>
  <c r="T1380" i="2"/>
  <c r="R1380" i="2"/>
  <c r="P1380" i="2"/>
  <c r="BK1380" i="2"/>
  <c r="J1380" i="2"/>
  <c r="BI1378" i="2"/>
  <c r="BH1378" i="2"/>
  <c r="BG1378" i="2"/>
  <c r="BF1378" i="2"/>
  <c r="BE1378" i="2"/>
  <c r="T1378" i="2"/>
  <c r="R1378" i="2"/>
  <c r="P1378" i="2"/>
  <c r="BK1378" i="2"/>
  <c r="J1378" i="2"/>
  <c r="BI1376" i="2"/>
  <c r="BH1376" i="2"/>
  <c r="BG1376" i="2"/>
  <c r="BF1376" i="2"/>
  <c r="BE1376" i="2"/>
  <c r="T1376" i="2"/>
  <c r="R1376" i="2"/>
  <c r="P1376" i="2"/>
  <c r="BK1376" i="2"/>
  <c r="BK1375" i="2" s="1"/>
  <c r="J1375" i="2" s="1"/>
  <c r="J84" i="2" s="1"/>
  <c r="J1376" i="2"/>
  <c r="BI1373" i="2"/>
  <c r="BH1373" i="2"/>
  <c r="BG1373" i="2"/>
  <c r="BF1373" i="2"/>
  <c r="T1373" i="2"/>
  <c r="R1373" i="2"/>
  <c r="P1373" i="2"/>
  <c r="BK1373" i="2"/>
  <c r="J1373" i="2"/>
  <c r="BE1373" i="2" s="1"/>
  <c r="BI1371" i="2"/>
  <c r="BH1371" i="2"/>
  <c r="BG1371" i="2"/>
  <c r="BF1371" i="2"/>
  <c r="T1371" i="2"/>
  <c r="R1371" i="2"/>
  <c r="P1371" i="2"/>
  <c r="BK1371" i="2"/>
  <c r="J1371" i="2"/>
  <c r="BE1371" i="2" s="1"/>
  <c r="BI1369" i="2"/>
  <c r="BH1369" i="2"/>
  <c r="BG1369" i="2"/>
  <c r="BF1369" i="2"/>
  <c r="T1369" i="2"/>
  <c r="R1369" i="2"/>
  <c r="P1369" i="2"/>
  <c r="BK1369" i="2"/>
  <c r="J1369" i="2"/>
  <c r="BE1369" i="2" s="1"/>
  <c r="BI1367" i="2"/>
  <c r="BH1367" i="2"/>
  <c r="BG1367" i="2"/>
  <c r="BF1367" i="2"/>
  <c r="T1367" i="2"/>
  <c r="R1367" i="2"/>
  <c r="P1367" i="2"/>
  <c r="BK1367" i="2"/>
  <c r="J1367" i="2"/>
  <c r="BE1367" i="2" s="1"/>
  <c r="BI1365" i="2"/>
  <c r="BH1365" i="2"/>
  <c r="BG1365" i="2"/>
  <c r="BF1365" i="2"/>
  <c r="BE1365" i="2"/>
  <c r="T1365" i="2"/>
  <c r="R1365" i="2"/>
  <c r="P1365" i="2"/>
  <c r="BK1365" i="2"/>
  <c r="J1365" i="2"/>
  <c r="BI1363" i="2"/>
  <c r="BH1363" i="2"/>
  <c r="BG1363" i="2"/>
  <c r="BF1363" i="2"/>
  <c r="BE1363" i="2"/>
  <c r="T1363" i="2"/>
  <c r="R1363" i="2"/>
  <c r="P1363" i="2"/>
  <c r="BK1363" i="2"/>
  <c r="J1363" i="2"/>
  <c r="BI1361" i="2"/>
  <c r="BH1361" i="2"/>
  <c r="BG1361" i="2"/>
  <c r="BF1361" i="2"/>
  <c r="T1361" i="2"/>
  <c r="R1361" i="2"/>
  <c r="P1361" i="2"/>
  <c r="BK1361" i="2"/>
  <c r="J1361" i="2"/>
  <c r="BE1361" i="2" s="1"/>
  <c r="BI1359" i="2"/>
  <c r="BH1359" i="2"/>
  <c r="BG1359" i="2"/>
  <c r="BF1359" i="2"/>
  <c r="T1359" i="2"/>
  <c r="R1359" i="2"/>
  <c r="P1359" i="2"/>
  <c r="BK1359" i="2"/>
  <c r="J1359" i="2"/>
  <c r="BE1359" i="2" s="1"/>
  <c r="BI1357" i="2"/>
  <c r="BH1357" i="2"/>
  <c r="BG1357" i="2"/>
  <c r="BF1357" i="2"/>
  <c r="BE1357" i="2"/>
  <c r="T1357" i="2"/>
  <c r="R1357" i="2"/>
  <c r="P1357" i="2"/>
  <c r="BK1357" i="2"/>
  <c r="J1357" i="2"/>
  <c r="BI1355" i="2"/>
  <c r="BH1355" i="2"/>
  <c r="BG1355" i="2"/>
  <c r="BF1355" i="2"/>
  <c r="BE1355" i="2"/>
  <c r="T1355" i="2"/>
  <c r="R1355" i="2"/>
  <c r="P1355" i="2"/>
  <c r="BK1355" i="2"/>
  <c r="J1355" i="2"/>
  <c r="BI1353" i="2"/>
  <c r="BH1353" i="2"/>
  <c r="BG1353" i="2"/>
  <c r="BF1353" i="2"/>
  <c r="T1353" i="2"/>
  <c r="R1353" i="2"/>
  <c r="P1353" i="2"/>
  <c r="BK1353" i="2"/>
  <c r="J1353" i="2"/>
  <c r="BE1353" i="2" s="1"/>
  <c r="BI1351" i="2"/>
  <c r="BH1351" i="2"/>
  <c r="BG1351" i="2"/>
  <c r="BF1351" i="2"/>
  <c r="T1351" i="2"/>
  <c r="R1351" i="2"/>
  <c r="P1351" i="2"/>
  <c r="BK1351" i="2"/>
  <c r="J1351" i="2"/>
  <c r="BE1351" i="2" s="1"/>
  <c r="BI1349" i="2"/>
  <c r="BH1349" i="2"/>
  <c r="BG1349" i="2"/>
  <c r="BF1349" i="2"/>
  <c r="BE1349" i="2"/>
  <c r="T1349" i="2"/>
  <c r="R1349" i="2"/>
  <c r="P1349" i="2"/>
  <c r="BK1349" i="2"/>
  <c r="J1349" i="2"/>
  <c r="BI1347" i="2"/>
  <c r="BH1347" i="2"/>
  <c r="BG1347" i="2"/>
  <c r="BF1347" i="2"/>
  <c r="BE1347" i="2"/>
  <c r="T1347" i="2"/>
  <c r="R1347" i="2"/>
  <c r="P1347" i="2"/>
  <c r="BK1347" i="2"/>
  <c r="J1347" i="2"/>
  <c r="BI1345" i="2"/>
  <c r="BH1345" i="2"/>
  <c r="BG1345" i="2"/>
  <c r="BF1345" i="2"/>
  <c r="T1345" i="2"/>
  <c r="R1345" i="2"/>
  <c r="P1345" i="2"/>
  <c r="BK1345" i="2"/>
  <c r="J1345" i="2"/>
  <c r="BE1345" i="2" s="1"/>
  <c r="BI1343" i="2"/>
  <c r="BH1343" i="2"/>
  <c r="BG1343" i="2"/>
  <c r="BF1343" i="2"/>
  <c r="T1343" i="2"/>
  <c r="R1343" i="2"/>
  <c r="P1343" i="2"/>
  <c r="BK1343" i="2"/>
  <c r="J1343" i="2"/>
  <c r="BE1343" i="2" s="1"/>
  <c r="BI1341" i="2"/>
  <c r="BH1341" i="2"/>
  <c r="BG1341" i="2"/>
  <c r="BF1341" i="2"/>
  <c r="BE1341" i="2"/>
  <c r="T1341" i="2"/>
  <c r="R1341" i="2"/>
  <c r="P1341" i="2"/>
  <c r="BK1341" i="2"/>
  <c r="J1341" i="2"/>
  <c r="BI1339" i="2"/>
  <c r="BH1339" i="2"/>
  <c r="BG1339" i="2"/>
  <c r="BF1339" i="2"/>
  <c r="BE1339" i="2"/>
  <c r="T1339" i="2"/>
  <c r="R1339" i="2"/>
  <c r="P1339" i="2"/>
  <c r="BK1339" i="2"/>
  <c r="J1339" i="2"/>
  <c r="BI1337" i="2"/>
  <c r="BH1337" i="2"/>
  <c r="BG1337" i="2"/>
  <c r="BF1337" i="2"/>
  <c r="T1337" i="2"/>
  <c r="R1337" i="2"/>
  <c r="P1337" i="2"/>
  <c r="BK1337" i="2"/>
  <c r="J1337" i="2"/>
  <c r="BE1337" i="2" s="1"/>
  <c r="BI1335" i="2"/>
  <c r="BH1335" i="2"/>
  <c r="BG1335" i="2"/>
  <c r="BF1335" i="2"/>
  <c r="T1335" i="2"/>
  <c r="R1335" i="2"/>
  <c r="P1335" i="2"/>
  <c r="BK1335" i="2"/>
  <c r="J1335" i="2"/>
  <c r="BE1335" i="2" s="1"/>
  <c r="BI1333" i="2"/>
  <c r="BH1333" i="2"/>
  <c r="BG1333" i="2"/>
  <c r="BF1333" i="2"/>
  <c r="BE1333" i="2"/>
  <c r="T1333" i="2"/>
  <c r="R1333" i="2"/>
  <c r="P1333" i="2"/>
  <c r="BK1333" i="2"/>
  <c r="J1333" i="2"/>
  <c r="BI1331" i="2"/>
  <c r="BH1331" i="2"/>
  <c r="BG1331" i="2"/>
  <c r="BF1331" i="2"/>
  <c r="BE1331" i="2"/>
  <c r="T1331" i="2"/>
  <c r="R1331" i="2"/>
  <c r="P1331" i="2"/>
  <c r="BK1331" i="2"/>
  <c r="J1331" i="2"/>
  <c r="BI1329" i="2"/>
  <c r="BH1329" i="2"/>
  <c r="BG1329" i="2"/>
  <c r="BF1329" i="2"/>
  <c r="T1329" i="2"/>
  <c r="R1329" i="2"/>
  <c r="P1329" i="2"/>
  <c r="BK1329" i="2"/>
  <c r="J1329" i="2"/>
  <c r="BE1329" i="2" s="1"/>
  <c r="BI1327" i="2"/>
  <c r="BH1327" i="2"/>
  <c r="BG1327" i="2"/>
  <c r="BF1327" i="2"/>
  <c r="T1327" i="2"/>
  <c r="R1327" i="2"/>
  <c r="P1327" i="2"/>
  <c r="BK1327" i="2"/>
  <c r="J1327" i="2"/>
  <c r="BE1327" i="2" s="1"/>
  <c r="BI1325" i="2"/>
  <c r="BH1325" i="2"/>
  <c r="BG1325" i="2"/>
  <c r="BF1325" i="2"/>
  <c r="BE1325" i="2"/>
  <c r="T1325" i="2"/>
  <c r="T1324" i="2" s="1"/>
  <c r="R1325" i="2"/>
  <c r="R1324" i="2" s="1"/>
  <c r="P1325" i="2"/>
  <c r="P1324" i="2" s="1"/>
  <c r="BK1325" i="2"/>
  <c r="BK1324" i="2" s="1"/>
  <c r="J1325" i="2"/>
  <c r="BI1321" i="2"/>
  <c r="BH1321" i="2"/>
  <c r="BG1321" i="2"/>
  <c r="BF1321" i="2"/>
  <c r="T1321" i="2"/>
  <c r="R1321" i="2"/>
  <c r="P1321" i="2"/>
  <c r="BK1321" i="2"/>
  <c r="J1321" i="2"/>
  <c r="BE1321" i="2" s="1"/>
  <c r="BI1319" i="2"/>
  <c r="BH1319" i="2"/>
  <c r="BG1319" i="2"/>
  <c r="BF1319" i="2"/>
  <c r="T1319" i="2"/>
  <c r="R1319" i="2"/>
  <c r="P1319" i="2"/>
  <c r="BK1319" i="2"/>
  <c r="J1319" i="2"/>
  <c r="BE1319" i="2" s="1"/>
  <c r="BI1317" i="2"/>
  <c r="BH1317" i="2"/>
  <c r="BG1317" i="2"/>
  <c r="BF1317" i="2"/>
  <c r="BE1317" i="2"/>
  <c r="T1317" i="2"/>
  <c r="R1317" i="2"/>
  <c r="P1317" i="2"/>
  <c r="BK1317" i="2"/>
  <c r="J1317" i="2"/>
  <c r="BI1315" i="2"/>
  <c r="BH1315" i="2"/>
  <c r="BG1315" i="2"/>
  <c r="BF1315" i="2"/>
  <c r="BE1315" i="2"/>
  <c r="T1315" i="2"/>
  <c r="T1314" i="2" s="1"/>
  <c r="R1315" i="2"/>
  <c r="R1314" i="2" s="1"/>
  <c r="P1315" i="2"/>
  <c r="BK1315" i="2"/>
  <c r="J1315" i="2"/>
  <c r="BI1312" i="2"/>
  <c r="BH1312" i="2"/>
  <c r="BG1312" i="2"/>
  <c r="BF1312" i="2"/>
  <c r="T1312" i="2"/>
  <c r="T1311" i="2" s="1"/>
  <c r="R1312" i="2"/>
  <c r="R1311" i="2" s="1"/>
  <c r="P1312" i="2"/>
  <c r="P1311" i="2" s="1"/>
  <c r="BK1312" i="2"/>
  <c r="BK1311" i="2" s="1"/>
  <c r="J1311" i="2" s="1"/>
  <c r="J1312" i="2"/>
  <c r="BE1312" i="2" s="1"/>
  <c r="J80" i="2"/>
  <c r="BI1309" i="2"/>
  <c r="BH1309" i="2"/>
  <c r="BG1309" i="2"/>
  <c r="BF1309" i="2"/>
  <c r="BE1309" i="2"/>
  <c r="T1309" i="2"/>
  <c r="T1308" i="2" s="1"/>
  <c r="R1309" i="2"/>
  <c r="R1308" i="2" s="1"/>
  <c r="P1309" i="2"/>
  <c r="P1308" i="2" s="1"/>
  <c r="BK1309" i="2"/>
  <c r="BK1308" i="2" s="1"/>
  <c r="J1308" i="2" s="1"/>
  <c r="J79" i="2" s="1"/>
  <c r="J1309" i="2"/>
  <c r="BI1306" i="2"/>
  <c r="BH1306" i="2"/>
  <c r="BG1306" i="2"/>
  <c r="BF1306" i="2"/>
  <c r="BE1306" i="2"/>
  <c r="T1306" i="2"/>
  <c r="R1306" i="2"/>
  <c r="P1306" i="2"/>
  <c r="BK1306" i="2"/>
  <c r="J1306" i="2"/>
  <c r="BI1304" i="2"/>
  <c r="BH1304" i="2"/>
  <c r="BG1304" i="2"/>
  <c r="BF1304" i="2"/>
  <c r="T1304" i="2"/>
  <c r="R1304" i="2"/>
  <c r="P1304" i="2"/>
  <c r="BK1304" i="2"/>
  <c r="J1304" i="2"/>
  <c r="BE1304" i="2" s="1"/>
  <c r="BI1302" i="2"/>
  <c r="BH1302" i="2"/>
  <c r="BG1302" i="2"/>
  <c r="BF1302" i="2"/>
  <c r="T1302" i="2"/>
  <c r="R1302" i="2"/>
  <c r="P1302" i="2"/>
  <c r="BK1302" i="2"/>
  <c r="J1302" i="2"/>
  <c r="BE1302" i="2" s="1"/>
  <c r="BI1300" i="2"/>
  <c r="BH1300" i="2"/>
  <c r="BG1300" i="2"/>
  <c r="BF1300" i="2"/>
  <c r="BE1300" i="2"/>
  <c r="T1300" i="2"/>
  <c r="T1299" i="2" s="1"/>
  <c r="R1300" i="2"/>
  <c r="R1299" i="2" s="1"/>
  <c r="P1300" i="2"/>
  <c r="P1299" i="2" s="1"/>
  <c r="BK1300" i="2"/>
  <c r="J1300" i="2"/>
  <c r="BI1297" i="2"/>
  <c r="BH1297" i="2"/>
  <c r="BG1297" i="2"/>
  <c r="BF1297" i="2"/>
  <c r="T1297" i="2"/>
  <c r="T1296" i="2" s="1"/>
  <c r="R1297" i="2"/>
  <c r="R1296" i="2" s="1"/>
  <c r="P1297" i="2"/>
  <c r="P1296" i="2" s="1"/>
  <c r="BK1297" i="2"/>
  <c r="BK1296" i="2" s="1"/>
  <c r="J1296" i="2" s="1"/>
  <c r="J1297" i="2"/>
  <c r="BE1297" i="2" s="1"/>
  <c r="J77" i="2"/>
  <c r="BI1294" i="2"/>
  <c r="BH1294" i="2"/>
  <c r="BG1294" i="2"/>
  <c r="BF1294" i="2"/>
  <c r="T1294" i="2"/>
  <c r="R1294" i="2"/>
  <c r="P1294" i="2"/>
  <c r="BK1294" i="2"/>
  <c r="J1294" i="2"/>
  <c r="BE1294" i="2" s="1"/>
  <c r="BI1292" i="2"/>
  <c r="BH1292" i="2"/>
  <c r="BG1292" i="2"/>
  <c r="BF1292" i="2"/>
  <c r="BE1292" i="2"/>
  <c r="T1292" i="2"/>
  <c r="R1292" i="2"/>
  <c r="P1292" i="2"/>
  <c r="BK1292" i="2"/>
  <c r="J1292" i="2"/>
  <c r="BI1290" i="2"/>
  <c r="BH1290" i="2"/>
  <c r="BG1290" i="2"/>
  <c r="BF1290" i="2"/>
  <c r="BE1290" i="2"/>
  <c r="T1290" i="2"/>
  <c r="R1290" i="2"/>
  <c r="P1290" i="2"/>
  <c r="BK1290" i="2"/>
  <c r="J1290" i="2"/>
  <c r="BI1288" i="2"/>
  <c r="BH1288" i="2"/>
  <c r="BG1288" i="2"/>
  <c r="BF1288" i="2"/>
  <c r="T1288" i="2"/>
  <c r="R1288" i="2"/>
  <c r="P1288" i="2"/>
  <c r="BK1288" i="2"/>
  <c r="J1288" i="2"/>
  <c r="BE1288" i="2" s="1"/>
  <c r="BI1286" i="2"/>
  <c r="BH1286" i="2"/>
  <c r="BG1286" i="2"/>
  <c r="BF1286" i="2"/>
  <c r="T1286" i="2"/>
  <c r="R1286" i="2"/>
  <c r="R1285" i="2" s="1"/>
  <c r="P1286" i="2"/>
  <c r="BK1286" i="2"/>
  <c r="BK1285" i="2" s="1"/>
  <c r="J1285" i="2" s="1"/>
  <c r="J76" i="2" s="1"/>
  <c r="J1286" i="2"/>
  <c r="BE1286" i="2" s="1"/>
  <c r="BI1283" i="2"/>
  <c r="BH1283" i="2"/>
  <c r="BG1283" i="2"/>
  <c r="BF1283" i="2"/>
  <c r="BE1283" i="2"/>
  <c r="T1283" i="2"/>
  <c r="R1283" i="2"/>
  <c r="P1283" i="2"/>
  <c r="BK1283" i="2"/>
  <c r="J1283" i="2"/>
  <c r="BI1281" i="2"/>
  <c r="BH1281" i="2"/>
  <c r="BG1281" i="2"/>
  <c r="BF1281" i="2"/>
  <c r="T1281" i="2"/>
  <c r="R1281" i="2"/>
  <c r="P1281" i="2"/>
  <c r="BK1281" i="2"/>
  <c r="J1281" i="2"/>
  <c r="BE1281" i="2" s="1"/>
  <c r="BI1279" i="2"/>
  <c r="BH1279" i="2"/>
  <c r="BG1279" i="2"/>
  <c r="BF1279" i="2"/>
  <c r="T1279" i="2"/>
  <c r="R1279" i="2"/>
  <c r="P1279" i="2"/>
  <c r="P1278" i="2" s="1"/>
  <c r="BK1279" i="2"/>
  <c r="BK1278" i="2" s="1"/>
  <c r="J1278" i="2" s="1"/>
  <c r="J1279" i="2"/>
  <c r="BE1279" i="2" s="1"/>
  <c r="J75" i="2"/>
  <c r="BI1276" i="2"/>
  <c r="BH1276" i="2"/>
  <c r="BG1276" i="2"/>
  <c r="BF1276" i="2"/>
  <c r="BE1276" i="2"/>
  <c r="T1276" i="2"/>
  <c r="T1275" i="2" s="1"/>
  <c r="R1276" i="2"/>
  <c r="R1275" i="2" s="1"/>
  <c r="P1276" i="2"/>
  <c r="P1275" i="2" s="1"/>
  <c r="BK1276" i="2"/>
  <c r="BK1275" i="2" s="1"/>
  <c r="J1275" i="2" s="1"/>
  <c r="J74" i="2" s="1"/>
  <c r="J1276" i="2"/>
  <c r="BI1273" i="2"/>
  <c r="BH1273" i="2"/>
  <c r="BG1273" i="2"/>
  <c r="BF1273" i="2"/>
  <c r="T1273" i="2"/>
  <c r="T1272" i="2" s="1"/>
  <c r="R1273" i="2"/>
  <c r="R1272" i="2" s="1"/>
  <c r="P1273" i="2"/>
  <c r="P1272" i="2" s="1"/>
  <c r="BK1273" i="2"/>
  <c r="BK1272" i="2" s="1"/>
  <c r="J1272" i="2" s="1"/>
  <c r="J1273" i="2"/>
  <c r="BE1273" i="2" s="1"/>
  <c r="J73" i="2"/>
  <c r="BI1270" i="2"/>
  <c r="BH1270" i="2"/>
  <c r="BG1270" i="2"/>
  <c r="BF1270" i="2"/>
  <c r="T1270" i="2"/>
  <c r="R1270" i="2"/>
  <c r="P1270" i="2"/>
  <c r="BK1270" i="2"/>
  <c r="J1270" i="2"/>
  <c r="BE1270" i="2" s="1"/>
  <c r="BI1268" i="2"/>
  <c r="BH1268" i="2"/>
  <c r="BG1268" i="2"/>
  <c r="BF1268" i="2"/>
  <c r="BE1268" i="2"/>
  <c r="T1268" i="2"/>
  <c r="T1267" i="2" s="1"/>
  <c r="R1268" i="2"/>
  <c r="R1267" i="2" s="1"/>
  <c r="P1268" i="2"/>
  <c r="P1267" i="2" s="1"/>
  <c r="BK1268" i="2"/>
  <c r="J1268" i="2"/>
  <c r="BI1265" i="2"/>
  <c r="BH1265" i="2"/>
  <c r="BG1265" i="2"/>
  <c r="BF1265" i="2"/>
  <c r="T1265" i="2"/>
  <c r="R1265" i="2"/>
  <c r="P1265" i="2"/>
  <c r="BK1265" i="2"/>
  <c r="J1265" i="2"/>
  <c r="BE1265" i="2" s="1"/>
  <c r="BI1263" i="2"/>
  <c r="BH1263" i="2"/>
  <c r="BG1263" i="2"/>
  <c r="BF1263" i="2"/>
  <c r="T1263" i="2"/>
  <c r="R1263" i="2"/>
  <c r="P1263" i="2"/>
  <c r="BK1263" i="2"/>
  <c r="J1263" i="2"/>
  <c r="BE1263" i="2" s="1"/>
  <c r="BI1261" i="2"/>
  <c r="BH1261" i="2"/>
  <c r="BG1261" i="2"/>
  <c r="BF1261" i="2"/>
  <c r="BE1261" i="2"/>
  <c r="T1261" i="2"/>
  <c r="T1260" i="2" s="1"/>
  <c r="R1261" i="2"/>
  <c r="R1260" i="2" s="1"/>
  <c r="P1261" i="2"/>
  <c r="P1260" i="2" s="1"/>
  <c r="BK1261" i="2"/>
  <c r="BK1260" i="2" s="1"/>
  <c r="J1260" i="2" s="1"/>
  <c r="J71" i="2" s="1"/>
  <c r="J1261" i="2"/>
  <c r="BI1258" i="2"/>
  <c r="BH1258" i="2"/>
  <c r="BG1258" i="2"/>
  <c r="BF1258" i="2"/>
  <c r="BE1258" i="2"/>
  <c r="T1258" i="2"/>
  <c r="R1258" i="2"/>
  <c r="P1258" i="2"/>
  <c r="BK1258" i="2"/>
  <c r="J1258" i="2"/>
  <c r="BI1256" i="2"/>
  <c r="BH1256" i="2"/>
  <c r="BG1256" i="2"/>
  <c r="BF1256" i="2"/>
  <c r="T1256" i="2"/>
  <c r="R1256" i="2"/>
  <c r="P1256" i="2"/>
  <c r="BK1256" i="2"/>
  <c r="J1256" i="2"/>
  <c r="BE1256" i="2" s="1"/>
  <c r="BI1254" i="2"/>
  <c r="BH1254" i="2"/>
  <c r="BG1254" i="2"/>
  <c r="BF1254" i="2"/>
  <c r="T1254" i="2"/>
  <c r="R1254" i="2"/>
  <c r="P1254" i="2"/>
  <c r="BK1254" i="2"/>
  <c r="J1254" i="2"/>
  <c r="BE1254" i="2" s="1"/>
  <c r="BI1252" i="2"/>
  <c r="BH1252" i="2"/>
  <c r="BG1252" i="2"/>
  <c r="BF1252" i="2"/>
  <c r="BE1252" i="2"/>
  <c r="T1252" i="2"/>
  <c r="R1252" i="2"/>
  <c r="P1252" i="2"/>
  <c r="BK1252" i="2"/>
  <c r="J1252" i="2"/>
  <c r="BI1250" i="2"/>
  <c r="BH1250" i="2"/>
  <c r="BG1250" i="2"/>
  <c r="BF1250" i="2"/>
  <c r="BE1250" i="2"/>
  <c r="T1250" i="2"/>
  <c r="R1250" i="2"/>
  <c r="P1250" i="2"/>
  <c r="BK1250" i="2"/>
  <c r="J1250" i="2"/>
  <c r="BI1248" i="2"/>
  <c r="BH1248" i="2"/>
  <c r="BG1248" i="2"/>
  <c r="BF1248" i="2"/>
  <c r="T1248" i="2"/>
  <c r="R1248" i="2"/>
  <c r="P1248" i="2"/>
  <c r="BK1248" i="2"/>
  <c r="J1248" i="2"/>
  <c r="BE1248" i="2" s="1"/>
  <c r="BI1246" i="2"/>
  <c r="BH1246" i="2"/>
  <c r="BG1246" i="2"/>
  <c r="BF1246" i="2"/>
  <c r="T1246" i="2"/>
  <c r="R1246" i="2"/>
  <c r="P1246" i="2"/>
  <c r="BK1246" i="2"/>
  <c r="J1246" i="2"/>
  <c r="BE1246" i="2" s="1"/>
  <c r="BI1244" i="2"/>
  <c r="BH1244" i="2"/>
  <c r="BG1244" i="2"/>
  <c r="BF1244" i="2"/>
  <c r="BE1244" i="2"/>
  <c r="T1244" i="2"/>
  <c r="R1244" i="2"/>
  <c r="P1244" i="2"/>
  <c r="BK1244" i="2"/>
  <c r="J1244" i="2"/>
  <c r="BI1242" i="2"/>
  <c r="BH1242" i="2"/>
  <c r="BG1242" i="2"/>
  <c r="BF1242" i="2"/>
  <c r="BE1242" i="2"/>
  <c r="T1242" i="2"/>
  <c r="R1242" i="2"/>
  <c r="P1242" i="2"/>
  <c r="BK1242" i="2"/>
  <c r="J1242" i="2"/>
  <c r="BI1240" i="2"/>
  <c r="BH1240" i="2"/>
  <c r="BG1240" i="2"/>
  <c r="BF1240" i="2"/>
  <c r="T1240" i="2"/>
  <c r="R1240" i="2"/>
  <c r="P1240" i="2"/>
  <c r="BK1240" i="2"/>
  <c r="J1240" i="2"/>
  <c r="BE1240" i="2" s="1"/>
  <c r="BI1238" i="2"/>
  <c r="BH1238" i="2"/>
  <c r="BG1238" i="2"/>
  <c r="BF1238" i="2"/>
  <c r="T1238" i="2"/>
  <c r="R1238" i="2"/>
  <c r="P1238" i="2"/>
  <c r="BK1238" i="2"/>
  <c r="J1238" i="2"/>
  <c r="BE1238" i="2" s="1"/>
  <c r="BI1236" i="2"/>
  <c r="BH1236" i="2"/>
  <c r="BG1236" i="2"/>
  <c r="BF1236" i="2"/>
  <c r="BE1236" i="2"/>
  <c r="T1236" i="2"/>
  <c r="R1236" i="2"/>
  <c r="P1236" i="2"/>
  <c r="BK1236" i="2"/>
  <c r="J1236" i="2"/>
  <c r="BI1234" i="2"/>
  <c r="BH1234" i="2"/>
  <c r="BG1234" i="2"/>
  <c r="BF1234" i="2"/>
  <c r="BE1234" i="2"/>
  <c r="T1234" i="2"/>
  <c r="R1234" i="2"/>
  <c r="P1234" i="2"/>
  <c r="BK1234" i="2"/>
  <c r="J1234" i="2"/>
  <c r="BI1232" i="2"/>
  <c r="BH1232" i="2"/>
  <c r="BG1232" i="2"/>
  <c r="BF1232" i="2"/>
  <c r="T1232" i="2"/>
  <c r="R1232" i="2"/>
  <c r="P1232" i="2"/>
  <c r="BK1232" i="2"/>
  <c r="J1232" i="2"/>
  <c r="BE1232" i="2" s="1"/>
  <c r="BI1230" i="2"/>
  <c r="BH1230" i="2"/>
  <c r="BG1230" i="2"/>
  <c r="BF1230" i="2"/>
  <c r="T1230" i="2"/>
  <c r="R1230" i="2"/>
  <c r="P1230" i="2"/>
  <c r="BK1230" i="2"/>
  <c r="J1230" i="2"/>
  <c r="BE1230" i="2" s="1"/>
  <c r="BI1228" i="2"/>
  <c r="BH1228" i="2"/>
  <c r="BG1228" i="2"/>
  <c r="BF1228" i="2"/>
  <c r="BE1228" i="2"/>
  <c r="T1228" i="2"/>
  <c r="T1227" i="2" s="1"/>
  <c r="R1228" i="2"/>
  <c r="R1227" i="2" s="1"/>
  <c r="P1228" i="2"/>
  <c r="P1227" i="2" s="1"/>
  <c r="BK1228" i="2"/>
  <c r="J1228" i="2"/>
  <c r="BI1223" i="2"/>
  <c r="BH1223" i="2"/>
  <c r="BG1223" i="2"/>
  <c r="BF1223" i="2"/>
  <c r="T1223" i="2"/>
  <c r="R1223" i="2"/>
  <c r="P1223" i="2"/>
  <c r="BK1223" i="2"/>
  <c r="J1223" i="2"/>
  <c r="BE1223" i="2" s="1"/>
  <c r="BI1220" i="2"/>
  <c r="BH1220" i="2"/>
  <c r="BG1220" i="2"/>
  <c r="BF1220" i="2"/>
  <c r="T1220" i="2"/>
  <c r="R1220" i="2"/>
  <c r="P1220" i="2"/>
  <c r="BK1220" i="2"/>
  <c r="J1220" i="2"/>
  <c r="BE1220" i="2" s="1"/>
  <c r="BI1218" i="2"/>
  <c r="BH1218" i="2"/>
  <c r="BG1218" i="2"/>
  <c r="BF1218" i="2"/>
  <c r="BE1218" i="2"/>
  <c r="T1218" i="2"/>
  <c r="R1218" i="2"/>
  <c r="P1218" i="2"/>
  <c r="BK1218" i="2"/>
  <c r="J1218" i="2"/>
  <c r="BI1216" i="2"/>
  <c r="BH1216" i="2"/>
  <c r="BG1216" i="2"/>
  <c r="BF1216" i="2"/>
  <c r="BE1216" i="2"/>
  <c r="T1216" i="2"/>
  <c r="R1216" i="2"/>
  <c r="P1216" i="2"/>
  <c r="BK1216" i="2"/>
  <c r="J1216" i="2"/>
  <c r="BI1214" i="2"/>
  <c r="BH1214" i="2"/>
  <c r="BG1214" i="2"/>
  <c r="BF1214" i="2"/>
  <c r="BE1214" i="2"/>
  <c r="T1214" i="2"/>
  <c r="R1214" i="2"/>
  <c r="P1214" i="2"/>
  <c r="BK1214" i="2"/>
  <c r="J1214" i="2"/>
  <c r="BI1212" i="2"/>
  <c r="BH1212" i="2"/>
  <c r="BG1212" i="2"/>
  <c r="BF1212" i="2"/>
  <c r="T1212" i="2"/>
  <c r="R1212" i="2"/>
  <c r="P1212" i="2"/>
  <c r="BK1212" i="2"/>
  <c r="J1212" i="2"/>
  <c r="BE1212" i="2" s="1"/>
  <c r="BI1210" i="2"/>
  <c r="BH1210" i="2"/>
  <c r="BG1210" i="2"/>
  <c r="BF1210" i="2"/>
  <c r="BE1210" i="2"/>
  <c r="T1210" i="2"/>
  <c r="R1210" i="2"/>
  <c r="P1210" i="2"/>
  <c r="BK1210" i="2"/>
  <c r="J1210" i="2"/>
  <c r="BI1208" i="2"/>
  <c r="BH1208" i="2"/>
  <c r="BG1208" i="2"/>
  <c r="BF1208" i="2"/>
  <c r="BE1208" i="2"/>
  <c r="T1208" i="2"/>
  <c r="T1207" i="2" s="1"/>
  <c r="R1208" i="2"/>
  <c r="P1208" i="2"/>
  <c r="BK1208" i="2"/>
  <c r="J1208" i="2"/>
  <c r="BI1205" i="2"/>
  <c r="BH1205" i="2"/>
  <c r="BG1205" i="2"/>
  <c r="BF1205" i="2"/>
  <c r="T1205" i="2"/>
  <c r="R1205" i="2"/>
  <c r="P1205" i="2"/>
  <c r="BK1205" i="2"/>
  <c r="J1205" i="2"/>
  <c r="BE1205" i="2" s="1"/>
  <c r="BI1203" i="2"/>
  <c r="BH1203" i="2"/>
  <c r="BG1203" i="2"/>
  <c r="BF1203" i="2"/>
  <c r="T1203" i="2"/>
  <c r="R1203" i="2"/>
  <c r="P1203" i="2"/>
  <c r="BK1203" i="2"/>
  <c r="J1203" i="2"/>
  <c r="BE1203" i="2" s="1"/>
  <c r="BI1201" i="2"/>
  <c r="BH1201" i="2"/>
  <c r="BG1201" i="2"/>
  <c r="BF1201" i="2"/>
  <c r="T1201" i="2"/>
  <c r="R1201" i="2"/>
  <c r="P1201" i="2"/>
  <c r="BK1201" i="2"/>
  <c r="J1201" i="2"/>
  <c r="BE1201" i="2" s="1"/>
  <c r="BI1199" i="2"/>
  <c r="BH1199" i="2"/>
  <c r="BG1199" i="2"/>
  <c r="BF1199" i="2"/>
  <c r="T1199" i="2"/>
  <c r="R1199" i="2"/>
  <c r="P1199" i="2"/>
  <c r="BK1199" i="2"/>
  <c r="J1199" i="2"/>
  <c r="BE1199" i="2" s="1"/>
  <c r="BI1197" i="2"/>
  <c r="BH1197" i="2"/>
  <c r="BG1197" i="2"/>
  <c r="BF1197" i="2"/>
  <c r="T1197" i="2"/>
  <c r="R1197" i="2"/>
  <c r="P1197" i="2"/>
  <c r="BK1197" i="2"/>
  <c r="J1197" i="2"/>
  <c r="BE1197" i="2" s="1"/>
  <c r="BI1195" i="2"/>
  <c r="BH1195" i="2"/>
  <c r="BG1195" i="2"/>
  <c r="BF1195" i="2"/>
  <c r="T1195" i="2"/>
  <c r="R1195" i="2"/>
  <c r="P1195" i="2"/>
  <c r="BK1195" i="2"/>
  <c r="J1195" i="2"/>
  <c r="BE1195" i="2" s="1"/>
  <c r="BI1193" i="2"/>
  <c r="BH1193" i="2"/>
  <c r="BG1193" i="2"/>
  <c r="BF1193" i="2"/>
  <c r="T1193" i="2"/>
  <c r="R1193" i="2"/>
  <c r="P1193" i="2"/>
  <c r="BK1193" i="2"/>
  <c r="J1193" i="2"/>
  <c r="BE1193" i="2" s="1"/>
  <c r="BI1191" i="2"/>
  <c r="BH1191" i="2"/>
  <c r="BG1191" i="2"/>
  <c r="BF1191" i="2"/>
  <c r="T1191" i="2"/>
  <c r="R1191" i="2"/>
  <c r="P1191" i="2"/>
  <c r="BK1191" i="2"/>
  <c r="J1191" i="2"/>
  <c r="BE1191" i="2" s="1"/>
  <c r="BI1189" i="2"/>
  <c r="BH1189" i="2"/>
  <c r="BG1189" i="2"/>
  <c r="BF1189" i="2"/>
  <c r="T1189" i="2"/>
  <c r="R1189" i="2"/>
  <c r="P1189" i="2"/>
  <c r="BK1189" i="2"/>
  <c r="J1189" i="2"/>
  <c r="BE1189" i="2" s="1"/>
  <c r="BI1188" i="2"/>
  <c r="BH1188" i="2"/>
  <c r="BG1188" i="2"/>
  <c r="BF1188" i="2"/>
  <c r="T1188" i="2"/>
  <c r="R1188" i="2"/>
  <c r="P1188" i="2"/>
  <c r="BK1188" i="2"/>
  <c r="J1188" i="2"/>
  <c r="BE1188" i="2" s="1"/>
  <c r="BI1186" i="2"/>
  <c r="BH1186" i="2"/>
  <c r="BG1186" i="2"/>
  <c r="BF1186" i="2"/>
  <c r="BE1186" i="2"/>
  <c r="T1186" i="2"/>
  <c r="R1186" i="2"/>
  <c r="P1186" i="2"/>
  <c r="BK1186" i="2"/>
  <c r="J1186" i="2"/>
  <c r="BI1184" i="2"/>
  <c r="BH1184" i="2"/>
  <c r="BG1184" i="2"/>
  <c r="BF1184" i="2"/>
  <c r="T1184" i="2"/>
  <c r="R1184" i="2"/>
  <c r="P1184" i="2"/>
  <c r="BK1184" i="2"/>
  <c r="J1184" i="2"/>
  <c r="BE1184" i="2" s="1"/>
  <c r="BI1182" i="2"/>
  <c r="BH1182" i="2"/>
  <c r="BG1182" i="2"/>
  <c r="BF1182" i="2"/>
  <c r="T1182" i="2"/>
  <c r="R1182" i="2"/>
  <c r="P1182" i="2"/>
  <c r="BK1182" i="2"/>
  <c r="J1182" i="2"/>
  <c r="BE1182" i="2" s="1"/>
  <c r="BI1180" i="2"/>
  <c r="BH1180" i="2"/>
  <c r="BG1180" i="2"/>
  <c r="BF1180" i="2"/>
  <c r="T1180" i="2"/>
  <c r="R1180" i="2"/>
  <c r="P1180" i="2"/>
  <c r="BK1180" i="2"/>
  <c r="J1180" i="2"/>
  <c r="BE1180" i="2" s="1"/>
  <c r="BI1178" i="2"/>
  <c r="BH1178" i="2"/>
  <c r="BG1178" i="2"/>
  <c r="BF1178" i="2"/>
  <c r="BE1178" i="2"/>
  <c r="T1178" i="2"/>
  <c r="R1178" i="2"/>
  <c r="P1178" i="2"/>
  <c r="BK1178" i="2"/>
  <c r="J1178" i="2"/>
  <c r="BI1176" i="2"/>
  <c r="BH1176" i="2"/>
  <c r="BG1176" i="2"/>
  <c r="BF1176" i="2"/>
  <c r="T1176" i="2"/>
  <c r="R1176" i="2"/>
  <c r="P1176" i="2"/>
  <c r="BK1176" i="2"/>
  <c r="J1176" i="2"/>
  <c r="BE1176" i="2" s="1"/>
  <c r="BI1174" i="2"/>
  <c r="BH1174" i="2"/>
  <c r="BG1174" i="2"/>
  <c r="BF1174" i="2"/>
  <c r="T1174" i="2"/>
  <c r="R1174" i="2"/>
  <c r="P1174" i="2"/>
  <c r="BK1174" i="2"/>
  <c r="J1174" i="2"/>
  <c r="BE1174" i="2" s="1"/>
  <c r="BI1172" i="2"/>
  <c r="BH1172" i="2"/>
  <c r="BG1172" i="2"/>
  <c r="BF1172" i="2"/>
  <c r="BE1172" i="2"/>
  <c r="T1172" i="2"/>
  <c r="R1172" i="2"/>
  <c r="P1172" i="2"/>
  <c r="BK1172" i="2"/>
  <c r="J1172" i="2"/>
  <c r="BI1170" i="2"/>
  <c r="BH1170" i="2"/>
  <c r="BG1170" i="2"/>
  <c r="BF1170" i="2"/>
  <c r="BE1170" i="2"/>
  <c r="T1170" i="2"/>
  <c r="R1170" i="2"/>
  <c r="P1170" i="2"/>
  <c r="BK1170" i="2"/>
  <c r="J1170" i="2"/>
  <c r="BI1168" i="2"/>
  <c r="BH1168" i="2"/>
  <c r="BG1168" i="2"/>
  <c r="BF1168" i="2"/>
  <c r="T1168" i="2"/>
  <c r="R1168" i="2"/>
  <c r="P1168" i="2"/>
  <c r="BK1168" i="2"/>
  <c r="J1168" i="2"/>
  <c r="BE1168" i="2" s="1"/>
  <c r="BI1166" i="2"/>
  <c r="BH1166" i="2"/>
  <c r="BG1166" i="2"/>
  <c r="BF1166" i="2"/>
  <c r="T1166" i="2"/>
  <c r="R1166" i="2"/>
  <c r="P1166" i="2"/>
  <c r="BK1166" i="2"/>
  <c r="J1166" i="2"/>
  <c r="BE1166" i="2" s="1"/>
  <c r="BI1164" i="2"/>
  <c r="BH1164" i="2"/>
  <c r="BG1164" i="2"/>
  <c r="BF1164" i="2"/>
  <c r="BE1164" i="2"/>
  <c r="T1164" i="2"/>
  <c r="R1164" i="2"/>
  <c r="P1164" i="2"/>
  <c r="BK1164" i="2"/>
  <c r="J1164" i="2"/>
  <c r="BI1162" i="2"/>
  <c r="BH1162" i="2"/>
  <c r="BG1162" i="2"/>
  <c r="BF1162" i="2"/>
  <c r="BE1162" i="2"/>
  <c r="T1162" i="2"/>
  <c r="R1162" i="2"/>
  <c r="P1162" i="2"/>
  <c r="BK1162" i="2"/>
  <c r="J1162" i="2"/>
  <c r="BI1160" i="2"/>
  <c r="BH1160" i="2"/>
  <c r="BG1160" i="2"/>
  <c r="BF1160" i="2"/>
  <c r="T1160" i="2"/>
  <c r="R1160" i="2"/>
  <c r="P1160" i="2"/>
  <c r="BK1160" i="2"/>
  <c r="J1160" i="2"/>
  <c r="BE1160" i="2" s="1"/>
  <c r="BI1158" i="2"/>
  <c r="BH1158" i="2"/>
  <c r="BG1158" i="2"/>
  <c r="BF1158" i="2"/>
  <c r="T1158" i="2"/>
  <c r="R1158" i="2"/>
  <c r="P1158" i="2"/>
  <c r="BK1158" i="2"/>
  <c r="J1158" i="2"/>
  <c r="BE1158" i="2" s="1"/>
  <c r="BI1156" i="2"/>
  <c r="BH1156" i="2"/>
  <c r="BG1156" i="2"/>
  <c r="BF1156" i="2"/>
  <c r="BE1156" i="2"/>
  <c r="T1156" i="2"/>
  <c r="R1156" i="2"/>
  <c r="P1156" i="2"/>
  <c r="BK1156" i="2"/>
  <c r="J1156" i="2"/>
  <c r="BI1154" i="2"/>
  <c r="BH1154" i="2"/>
  <c r="BG1154" i="2"/>
  <c r="BF1154" i="2"/>
  <c r="BE1154" i="2"/>
  <c r="T1154" i="2"/>
  <c r="R1154" i="2"/>
  <c r="P1154" i="2"/>
  <c r="BK1154" i="2"/>
  <c r="J1154" i="2"/>
  <c r="BI1152" i="2"/>
  <c r="BH1152" i="2"/>
  <c r="BG1152" i="2"/>
  <c r="BF1152" i="2"/>
  <c r="T1152" i="2"/>
  <c r="R1152" i="2"/>
  <c r="P1152" i="2"/>
  <c r="BK1152" i="2"/>
  <c r="J1152" i="2"/>
  <c r="BE1152" i="2" s="1"/>
  <c r="BI1150" i="2"/>
  <c r="BH1150" i="2"/>
  <c r="BG1150" i="2"/>
  <c r="BF1150" i="2"/>
  <c r="T1150" i="2"/>
  <c r="R1150" i="2"/>
  <c r="P1150" i="2"/>
  <c r="BK1150" i="2"/>
  <c r="J1150" i="2"/>
  <c r="BE1150" i="2" s="1"/>
  <c r="BI1148" i="2"/>
  <c r="BH1148" i="2"/>
  <c r="BG1148" i="2"/>
  <c r="BF1148" i="2"/>
  <c r="BE1148" i="2"/>
  <c r="T1148" i="2"/>
  <c r="R1148" i="2"/>
  <c r="P1148" i="2"/>
  <c r="BK1148" i="2"/>
  <c r="J1148" i="2"/>
  <c r="BI1146" i="2"/>
  <c r="BH1146" i="2"/>
  <c r="BG1146" i="2"/>
  <c r="BF1146" i="2"/>
  <c r="BE1146" i="2"/>
  <c r="T1146" i="2"/>
  <c r="R1146" i="2"/>
  <c r="P1146" i="2"/>
  <c r="BK1146" i="2"/>
  <c r="J1146" i="2"/>
  <c r="BI1144" i="2"/>
  <c r="BH1144" i="2"/>
  <c r="BG1144" i="2"/>
  <c r="BF1144" i="2"/>
  <c r="T1144" i="2"/>
  <c r="R1144" i="2"/>
  <c r="P1144" i="2"/>
  <c r="BK1144" i="2"/>
  <c r="J1144" i="2"/>
  <c r="BE1144" i="2" s="1"/>
  <c r="BI1142" i="2"/>
  <c r="BH1142" i="2"/>
  <c r="BG1142" i="2"/>
  <c r="BF1142" i="2"/>
  <c r="T1142" i="2"/>
  <c r="R1142" i="2"/>
  <c r="P1142" i="2"/>
  <c r="BK1142" i="2"/>
  <c r="J1142" i="2"/>
  <c r="BE1142" i="2" s="1"/>
  <c r="BI1140" i="2"/>
  <c r="BH1140" i="2"/>
  <c r="BG1140" i="2"/>
  <c r="BF1140" i="2"/>
  <c r="BE1140" i="2"/>
  <c r="T1140" i="2"/>
  <c r="R1140" i="2"/>
  <c r="P1140" i="2"/>
  <c r="BK1140" i="2"/>
  <c r="J1140" i="2"/>
  <c r="BI1138" i="2"/>
  <c r="BH1138" i="2"/>
  <c r="BG1138" i="2"/>
  <c r="BF1138" i="2"/>
  <c r="BE1138" i="2"/>
  <c r="T1138" i="2"/>
  <c r="T1137" i="2" s="1"/>
  <c r="R1138" i="2"/>
  <c r="R1137" i="2" s="1"/>
  <c r="P1138" i="2"/>
  <c r="BK1138" i="2"/>
  <c r="J1138" i="2"/>
  <c r="BI1135" i="2"/>
  <c r="BH1135" i="2"/>
  <c r="BG1135" i="2"/>
  <c r="BF1135" i="2"/>
  <c r="T1135" i="2"/>
  <c r="R1135" i="2"/>
  <c r="P1135" i="2"/>
  <c r="BK1135" i="2"/>
  <c r="J1135" i="2"/>
  <c r="BE1135" i="2" s="1"/>
  <c r="BI1133" i="2"/>
  <c r="BH1133" i="2"/>
  <c r="BG1133" i="2"/>
  <c r="BF1133" i="2"/>
  <c r="T1133" i="2"/>
  <c r="R1133" i="2"/>
  <c r="P1133" i="2"/>
  <c r="BK1133" i="2"/>
  <c r="J1133" i="2"/>
  <c r="BE1133" i="2" s="1"/>
  <c r="BI1131" i="2"/>
  <c r="BH1131" i="2"/>
  <c r="BG1131" i="2"/>
  <c r="BF1131" i="2"/>
  <c r="BE1131" i="2"/>
  <c r="T1131" i="2"/>
  <c r="R1131" i="2"/>
  <c r="P1131" i="2"/>
  <c r="BK1131" i="2"/>
  <c r="J1131" i="2"/>
  <c r="BI1129" i="2"/>
  <c r="BH1129" i="2"/>
  <c r="BG1129" i="2"/>
  <c r="BF1129" i="2"/>
  <c r="BE1129" i="2"/>
  <c r="T1129" i="2"/>
  <c r="R1129" i="2"/>
  <c r="P1129" i="2"/>
  <c r="BK1129" i="2"/>
  <c r="J1129" i="2"/>
  <c r="BI1127" i="2"/>
  <c r="BH1127" i="2"/>
  <c r="BG1127" i="2"/>
  <c r="BF1127" i="2"/>
  <c r="T1127" i="2"/>
  <c r="R1127" i="2"/>
  <c r="P1127" i="2"/>
  <c r="BK1127" i="2"/>
  <c r="J1127" i="2"/>
  <c r="BE1127" i="2" s="1"/>
  <c r="BI1125" i="2"/>
  <c r="BH1125" i="2"/>
  <c r="BG1125" i="2"/>
  <c r="BF1125" i="2"/>
  <c r="T1125" i="2"/>
  <c r="R1125" i="2"/>
  <c r="P1125" i="2"/>
  <c r="BK1125" i="2"/>
  <c r="J1125" i="2"/>
  <c r="BE1125" i="2" s="1"/>
  <c r="BI1123" i="2"/>
  <c r="BH1123" i="2"/>
  <c r="BG1123" i="2"/>
  <c r="BF1123" i="2"/>
  <c r="BE1123" i="2"/>
  <c r="T1123" i="2"/>
  <c r="R1123" i="2"/>
  <c r="P1123" i="2"/>
  <c r="BK1123" i="2"/>
  <c r="J1123" i="2"/>
  <c r="BI1121" i="2"/>
  <c r="BH1121" i="2"/>
  <c r="BG1121" i="2"/>
  <c r="BF1121" i="2"/>
  <c r="BE1121" i="2"/>
  <c r="T1121" i="2"/>
  <c r="R1121" i="2"/>
  <c r="P1121" i="2"/>
  <c r="BK1121" i="2"/>
  <c r="J1121" i="2"/>
  <c r="BI1119" i="2"/>
  <c r="BH1119" i="2"/>
  <c r="BG1119" i="2"/>
  <c r="BF1119" i="2"/>
  <c r="T1119" i="2"/>
  <c r="R1119" i="2"/>
  <c r="P1119" i="2"/>
  <c r="BK1119" i="2"/>
  <c r="J1119" i="2"/>
  <c r="BE1119" i="2" s="1"/>
  <c r="BI1117" i="2"/>
  <c r="BH1117" i="2"/>
  <c r="BG1117" i="2"/>
  <c r="BF1117" i="2"/>
  <c r="T1117" i="2"/>
  <c r="R1117" i="2"/>
  <c r="P1117" i="2"/>
  <c r="BK1117" i="2"/>
  <c r="J1117" i="2"/>
  <c r="BE1117" i="2" s="1"/>
  <c r="BI1115" i="2"/>
  <c r="BH1115" i="2"/>
  <c r="BG1115" i="2"/>
  <c r="BF1115" i="2"/>
  <c r="BE1115" i="2"/>
  <c r="T1115" i="2"/>
  <c r="R1115" i="2"/>
  <c r="P1115" i="2"/>
  <c r="BK1115" i="2"/>
  <c r="J1115" i="2"/>
  <c r="BI1113" i="2"/>
  <c r="BH1113" i="2"/>
  <c r="BG1113" i="2"/>
  <c r="BF1113" i="2"/>
  <c r="BE1113" i="2"/>
  <c r="T1113" i="2"/>
  <c r="R1113" i="2"/>
  <c r="P1113" i="2"/>
  <c r="BK1113" i="2"/>
  <c r="J1113" i="2"/>
  <c r="BI1111" i="2"/>
  <c r="BH1111" i="2"/>
  <c r="BG1111" i="2"/>
  <c r="BF1111" i="2"/>
  <c r="T1111" i="2"/>
  <c r="R1111" i="2"/>
  <c r="P1111" i="2"/>
  <c r="BK1111" i="2"/>
  <c r="J1111" i="2"/>
  <c r="BE1111" i="2" s="1"/>
  <c r="BI1109" i="2"/>
  <c r="BH1109" i="2"/>
  <c r="BG1109" i="2"/>
  <c r="BF1109" i="2"/>
  <c r="T1109" i="2"/>
  <c r="R1109" i="2"/>
  <c r="P1109" i="2"/>
  <c r="BK1109" i="2"/>
  <c r="J1109" i="2"/>
  <c r="BE1109" i="2" s="1"/>
  <c r="BI1107" i="2"/>
  <c r="BH1107" i="2"/>
  <c r="BG1107" i="2"/>
  <c r="BF1107" i="2"/>
  <c r="BE1107" i="2"/>
  <c r="T1107" i="2"/>
  <c r="R1107" i="2"/>
  <c r="P1107" i="2"/>
  <c r="BK1107" i="2"/>
  <c r="J1107" i="2"/>
  <c r="BI1105" i="2"/>
  <c r="BH1105" i="2"/>
  <c r="BG1105" i="2"/>
  <c r="BF1105" i="2"/>
  <c r="BE1105" i="2"/>
  <c r="T1105" i="2"/>
  <c r="R1105" i="2"/>
  <c r="P1105" i="2"/>
  <c r="BK1105" i="2"/>
  <c r="J1105" i="2"/>
  <c r="BI1103" i="2"/>
  <c r="BH1103" i="2"/>
  <c r="BG1103" i="2"/>
  <c r="BF1103" i="2"/>
  <c r="T1103" i="2"/>
  <c r="R1103" i="2"/>
  <c r="P1103" i="2"/>
  <c r="BK1103" i="2"/>
  <c r="J1103" i="2"/>
  <c r="BE1103" i="2" s="1"/>
  <c r="BI1101" i="2"/>
  <c r="BH1101" i="2"/>
  <c r="BG1101" i="2"/>
  <c r="BF1101" i="2"/>
  <c r="T1101" i="2"/>
  <c r="R1101" i="2"/>
  <c r="P1101" i="2"/>
  <c r="BK1101" i="2"/>
  <c r="J1101" i="2"/>
  <c r="BE1101" i="2" s="1"/>
  <c r="BI1099" i="2"/>
  <c r="BH1099" i="2"/>
  <c r="BG1099" i="2"/>
  <c r="BF1099" i="2"/>
  <c r="BE1099" i="2"/>
  <c r="T1099" i="2"/>
  <c r="R1099" i="2"/>
  <c r="P1099" i="2"/>
  <c r="BK1099" i="2"/>
  <c r="J1099" i="2"/>
  <c r="BI1097" i="2"/>
  <c r="BH1097" i="2"/>
  <c r="BG1097" i="2"/>
  <c r="BF1097" i="2"/>
  <c r="BE1097" i="2"/>
  <c r="T1097" i="2"/>
  <c r="R1097" i="2"/>
  <c r="P1097" i="2"/>
  <c r="BK1097" i="2"/>
  <c r="J1097" i="2"/>
  <c r="BI1095" i="2"/>
  <c r="BH1095" i="2"/>
  <c r="BG1095" i="2"/>
  <c r="BF1095" i="2"/>
  <c r="BE1095" i="2"/>
  <c r="T1095" i="2"/>
  <c r="R1095" i="2"/>
  <c r="P1095" i="2"/>
  <c r="BK1095" i="2"/>
  <c r="J1095" i="2"/>
  <c r="BI1091" i="2"/>
  <c r="BH1091" i="2"/>
  <c r="BG1091" i="2"/>
  <c r="BF1091" i="2"/>
  <c r="BE1091" i="2"/>
  <c r="T1091" i="2"/>
  <c r="R1091" i="2"/>
  <c r="P1091" i="2"/>
  <c r="BK1091" i="2"/>
  <c r="J1091" i="2"/>
  <c r="BI1088" i="2"/>
  <c r="BH1088" i="2"/>
  <c r="BG1088" i="2"/>
  <c r="BF1088" i="2"/>
  <c r="BE1088" i="2"/>
  <c r="T1088" i="2"/>
  <c r="R1088" i="2"/>
  <c r="P1088" i="2"/>
  <c r="BK1088" i="2"/>
  <c r="J1088" i="2"/>
  <c r="BI1085" i="2"/>
  <c r="BH1085" i="2"/>
  <c r="BG1085" i="2"/>
  <c r="BF1085" i="2"/>
  <c r="BE1085" i="2"/>
  <c r="T1085" i="2"/>
  <c r="R1085" i="2"/>
  <c r="P1085" i="2"/>
  <c r="BK1085" i="2"/>
  <c r="J1085" i="2"/>
  <c r="BI1080" i="2"/>
  <c r="BH1080" i="2"/>
  <c r="BG1080" i="2"/>
  <c r="BF1080" i="2"/>
  <c r="T1080" i="2"/>
  <c r="R1080" i="2"/>
  <c r="P1080" i="2"/>
  <c r="BK1080" i="2"/>
  <c r="J1080" i="2"/>
  <c r="BE1080" i="2" s="1"/>
  <c r="BI1075" i="2"/>
  <c r="BH1075" i="2"/>
  <c r="BG1075" i="2"/>
  <c r="BF1075" i="2"/>
  <c r="BE1075" i="2"/>
  <c r="T1075" i="2"/>
  <c r="R1075" i="2"/>
  <c r="P1075" i="2"/>
  <c r="BK1075" i="2"/>
  <c r="J1075" i="2"/>
  <c r="BI1070" i="2"/>
  <c r="BH1070" i="2"/>
  <c r="BG1070" i="2"/>
  <c r="BF1070" i="2"/>
  <c r="BE1070" i="2"/>
  <c r="T1070" i="2"/>
  <c r="R1070" i="2"/>
  <c r="P1070" i="2"/>
  <c r="BK1070" i="2"/>
  <c r="J1070" i="2"/>
  <c r="BI1060" i="2"/>
  <c r="BH1060" i="2"/>
  <c r="BG1060" i="2"/>
  <c r="BF1060" i="2"/>
  <c r="BE1060" i="2"/>
  <c r="T1060" i="2"/>
  <c r="R1060" i="2"/>
  <c r="P1060" i="2"/>
  <c r="BK1060" i="2"/>
  <c r="BK1059" i="2" s="1"/>
  <c r="J1059" i="2" s="1"/>
  <c r="J1060" i="2"/>
  <c r="J64" i="2"/>
  <c r="BI1057" i="2"/>
  <c r="BH1057" i="2"/>
  <c r="BG1057" i="2"/>
  <c r="BF1057" i="2"/>
  <c r="T1057" i="2"/>
  <c r="R1057" i="2"/>
  <c r="P1057" i="2"/>
  <c r="BK1057" i="2"/>
  <c r="J1057" i="2"/>
  <c r="BE1057" i="2" s="1"/>
  <c r="BI1053" i="2"/>
  <c r="BH1053" i="2"/>
  <c r="BG1053" i="2"/>
  <c r="BF1053" i="2"/>
  <c r="T1053" i="2"/>
  <c r="R1053" i="2"/>
  <c r="P1053" i="2"/>
  <c r="BK1053" i="2"/>
  <c r="J1053" i="2"/>
  <c r="BE1053" i="2" s="1"/>
  <c r="BI1025" i="2"/>
  <c r="BH1025" i="2"/>
  <c r="BG1025" i="2"/>
  <c r="BF1025" i="2"/>
  <c r="T1025" i="2"/>
  <c r="R1025" i="2"/>
  <c r="P1025" i="2"/>
  <c r="BK1025" i="2"/>
  <c r="J1025" i="2"/>
  <c r="BE1025" i="2" s="1"/>
  <c r="BI1004" i="2"/>
  <c r="BH1004" i="2"/>
  <c r="BG1004" i="2"/>
  <c r="BF1004" i="2"/>
  <c r="T1004" i="2"/>
  <c r="R1004" i="2"/>
  <c r="P1004" i="2"/>
  <c r="BK1004" i="2"/>
  <c r="J1004" i="2"/>
  <c r="BE1004" i="2" s="1"/>
  <c r="BI994" i="2"/>
  <c r="BH994" i="2"/>
  <c r="BG994" i="2"/>
  <c r="BF994" i="2"/>
  <c r="T994" i="2"/>
  <c r="R994" i="2"/>
  <c r="P994" i="2"/>
  <c r="BK994" i="2"/>
  <c r="J994" i="2"/>
  <c r="BE994" i="2" s="1"/>
  <c r="BI985" i="2"/>
  <c r="BH985" i="2"/>
  <c r="BG985" i="2"/>
  <c r="BF985" i="2"/>
  <c r="T985" i="2"/>
  <c r="R985" i="2"/>
  <c r="P985" i="2"/>
  <c r="BK985" i="2"/>
  <c r="J985" i="2"/>
  <c r="BE985" i="2" s="1"/>
  <c r="BI977" i="2"/>
  <c r="BH977" i="2"/>
  <c r="BG977" i="2"/>
  <c r="BF977" i="2"/>
  <c r="T977" i="2"/>
  <c r="R977" i="2"/>
  <c r="P977" i="2"/>
  <c r="BK977" i="2"/>
  <c r="J977" i="2"/>
  <c r="BE977" i="2" s="1"/>
  <c r="BI970" i="2"/>
  <c r="BH970" i="2"/>
  <c r="BG970" i="2"/>
  <c r="BF970" i="2"/>
  <c r="T970" i="2"/>
  <c r="R970" i="2"/>
  <c r="P970" i="2"/>
  <c r="BK970" i="2"/>
  <c r="J970" i="2"/>
  <c r="BE970" i="2" s="1"/>
  <c r="BI965" i="2"/>
  <c r="BH965" i="2"/>
  <c r="BG965" i="2"/>
  <c r="BF965" i="2"/>
  <c r="T965" i="2"/>
  <c r="R965" i="2"/>
  <c r="P965" i="2"/>
  <c r="BK965" i="2"/>
  <c r="J965" i="2"/>
  <c r="BE965" i="2" s="1"/>
  <c r="BI961" i="2"/>
  <c r="BH961" i="2"/>
  <c r="BG961" i="2"/>
  <c r="BF961" i="2"/>
  <c r="BE961" i="2"/>
  <c r="T961" i="2"/>
  <c r="R961" i="2"/>
  <c r="P961" i="2"/>
  <c r="BK961" i="2"/>
  <c r="J961" i="2"/>
  <c r="BI957" i="2"/>
  <c r="BH957" i="2"/>
  <c r="BG957" i="2"/>
  <c r="BF957" i="2"/>
  <c r="T957" i="2"/>
  <c r="R957" i="2"/>
  <c r="P957" i="2"/>
  <c r="BK957" i="2"/>
  <c r="J957" i="2"/>
  <c r="BE957" i="2" s="1"/>
  <c r="BI941" i="2"/>
  <c r="BH941" i="2"/>
  <c r="BG941" i="2"/>
  <c r="BF941" i="2"/>
  <c r="T941" i="2"/>
  <c r="R941" i="2"/>
  <c r="P941" i="2"/>
  <c r="BK941" i="2"/>
  <c r="J941" i="2"/>
  <c r="BE941" i="2" s="1"/>
  <c r="BI939" i="2"/>
  <c r="BH939" i="2"/>
  <c r="BG939" i="2"/>
  <c r="BF939" i="2"/>
  <c r="BE939" i="2"/>
  <c r="T939" i="2"/>
  <c r="R939" i="2"/>
  <c r="P939" i="2"/>
  <c r="BK939" i="2"/>
  <c r="J939" i="2"/>
  <c r="BI929" i="2"/>
  <c r="BH929" i="2"/>
  <c r="BG929" i="2"/>
  <c r="BF929" i="2"/>
  <c r="BE929" i="2"/>
  <c r="T929" i="2"/>
  <c r="T928" i="2" s="1"/>
  <c r="R929" i="2"/>
  <c r="R928" i="2" s="1"/>
  <c r="P929" i="2"/>
  <c r="BK929" i="2"/>
  <c r="BK928" i="2" s="1"/>
  <c r="J929" i="2"/>
  <c r="BI925" i="2"/>
  <c r="BH925" i="2"/>
  <c r="BG925" i="2"/>
  <c r="BF925" i="2"/>
  <c r="T925" i="2"/>
  <c r="T924" i="2" s="1"/>
  <c r="R925" i="2"/>
  <c r="R924" i="2" s="1"/>
  <c r="P925" i="2"/>
  <c r="P924" i="2" s="1"/>
  <c r="BK925" i="2"/>
  <c r="BK924" i="2" s="1"/>
  <c r="J924" i="2" s="1"/>
  <c r="J925" i="2"/>
  <c r="BE925" i="2" s="1"/>
  <c r="J61" i="2"/>
  <c r="BI922" i="2"/>
  <c r="BH922" i="2"/>
  <c r="BG922" i="2"/>
  <c r="BF922" i="2"/>
  <c r="BE922" i="2"/>
  <c r="T922" i="2"/>
  <c r="R922" i="2"/>
  <c r="P922" i="2"/>
  <c r="BK922" i="2"/>
  <c r="J922" i="2"/>
  <c r="BI919" i="2"/>
  <c r="BH919" i="2"/>
  <c r="BG919" i="2"/>
  <c r="BF919" i="2"/>
  <c r="BE919" i="2"/>
  <c r="T919" i="2"/>
  <c r="R919" i="2"/>
  <c r="P919" i="2"/>
  <c r="BK919" i="2"/>
  <c r="J919" i="2"/>
  <c r="BI917" i="2"/>
  <c r="BH917" i="2"/>
  <c r="BG917" i="2"/>
  <c r="BF917" i="2"/>
  <c r="T917" i="2"/>
  <c r="R917" i="2"/>
  <c r="P917" i="2"/>
  <c r="BK917" i="2"/>
  <c r="J917" i="2"/>
  <c r="BE917" i="2" s="1"/>
  <c r="BI915" i="2"/>
  <c r="BH915" i="2"/>
  <c r="BG915" i="2"/>
  <c r="BF915" i="2"/>
  <c r="T915" i="2"/>
  <c r="R915" i="2"/>
  <c r="R914" i="2" s="1"/>
  <c r="P915" i="2"/>
  <c r="BK915" i="2"/>
  <c r="BK914" i="2" s="1"/>
  <c r="J914" i="2" s="1"/>
  <c r="J60" i="2" s="1"/>
  <c r="J915" i="2"/>
  <c r="BE915" i="2" s="1"/>
  <c r="BI912" i="2"/>
  <c r="BH912" i="2"/>
  <c r="BG912" i="2"/>
  <c r="BF912" i="2"/>
  <c r="BE912" i="2"/>
  <c r="T912" i="2"/>
  <c r="R912" i="2"/>
  <c r="P912" i="2"/>
  <c r="BK912" i="2"/>
  <c r="J912" i="2"/>
  <c r="BI910" i="2"/>
  <c r="BH910" i="2"/>
  <c r="BG910" i="2"/>
  <c r="BF910" i="2"/>
  <c r="T910" i="2"/>
  <c r="R910" i="2"/>
  <c r="P910" i="2"/>
  <c r="BK910" i="2"/>
  <c r="J910" i="2"/>
  <c r="BE910" i="2" s="1"/>
  <c r="BI892" i="2"/>
  <c r="BH892" i="2"/>
  <c r="BG892" i="2"/>
  <c r="BF892" i="2"/>
  <c r="T892" i="2"/>
  <c r="R892" i="2"/>
  <c r="P892" i="2"/>
  <c r="BK892" i="2"/>
  <c r="J892" i="2"/>
  <c r="BE892" i="2" s="1"/>
  <c r="BI838" i="2"/>
  <c r="BH838" i="2"/>
  <c r="BG838" i="2"/>
  <c r="BF838" i="2"/>
  <c r="T838" i="2"/>
  <c r="R838" i="2"/>
  <c r="P838" i="2"/>
  <c r="BK838" i="2"/>
  <c r="J838" i="2"/>
  <c r="BE838" i="2" s="1"/>
  <c r="BI793" i="2"/>
  <c r="BH793" i="2"/>
  <c r="BG793" i="2"/>
  <c r="BF793" i="2"/>
  <c r="BE793" i="2"/>
  <c r="T793" i="2"/>
  <c r="R793" i="2"/>
  <c r="P793" i="2"/>
  <c r="BK793" i="2"/>
  <c r="J793" i="2"/>
  <c r="BI782" i="2"/>
  <c r="BH782" i="2"/>
  <c r="BG782" i="2"/>
  <c r="BF782" i="2"/>
  <c r="T782" i="2"/>
  <c r="R782" i="2"/>
  <c r="P782" i="2"/>
  <c r="BK782" i="2"/>
  <c r="J782" i="2"/>
  <c r="BE782" i="2" s="1"/>
  <c r="BI775" i="2"/>
  <c r="BH775" i="2"/>
  <c r="BG775" i="2"/>
  <c r="BF775" i="2"/>
  <c r="T775" i="2"/>
  <c r="R775" i="2"/>
  <c r="P775" i="2"/>
  <c r="BK775" i="2"/>
  <c r="J775" i="2"/>
  <c r="BE775" i="2" s="1"/>
  <c r="BI772" i="2"/>
  <c r="BH772" i="2"/>
  <c r="BG772" i="2"/>
  <c r="BF772" i="2"/>
  <c r="BE772" i="2"/>
  <c r="T772" i="2"/>
  <c r="R772" i="2"/>
  <c r="P772" i="2"/>
  <c r="BK772" i="2"/>
  <c r="J772" i="2"/>
  <c r="BI761" i="2"/>
  <c r="BH761" i="2"/>
  <c r="BG761" i="2"/>
  <c r="BF761" i="2"/>
  <c r="BE761" i="2"/>
  <c r="T761" i="2"/>
  <c r="R761" i="2"/>
  <c r="P761" i="2"/>
  <c r="BK761" i="2"/>
  <c r="J761" i="2"/>
  <c r="BI758" i="2"/>
  <c r="BH758" i="2"/>
  <c r="BG758" i="2"/>
  <c r="BF758" i="2"/>
  <c r="BE758" i="2"/>
  <c r="T758" i="2"/>
  <c r="R758" i="2"/>
  <c r="P758" i="2"/>
  <c r="BK758" i="2"/>
  <c r="J758" i="2"/>
  <c r="BI755" i="2"/>
  <c r="BH755" i="2"/>
  <c r="BG755" i="2"/>
  <c r="BF755" i="2"/>
  <c r="T755" i="2"/>
  <c r="R755" i="2"/>
  <c r="P755" i="2"/>
  <c r="BK755" i="2"/>
  <c r="J755" i="2"/>
  <c r="BE755" i="2" s="1"/>
  <c r="BI752" i="2"/>
  <c r="BH752" i="2"/>
  <c r="BG752" i="2"/>
  <c r="BF752" i="2"/>
  <c r="BE752" i="2"/>
  <c r="T752" i="2"/>
  <c r="R752" i="2"/>
  <c r="P752" i="2"/>
  <c r="BK752" i="2"/>
  <c r="J752" i="2"/>
  <c r="BI749" i="2"/>
  <c r="BH749" i="2"/>
  <c r="BG749" i="2"/>
  <c r="BF749" i="2"/>
  <c r="BE749" i="2"/>
  <c r="T749" i="2"/>
  <c r="R749" i="2"/>
  <c r="P749" i="2"/>
  <c r="BK749" i="2"/>
  <c r="J749" i="2"/>
  <c r="BI746" i="2"/>
  <c r="BH746" i="2"/>
  <c r="BG746" i="2"/>
  <c r="BF746" i="2"/>
  <c r="BE746" i="2"/>
  <c r="T746" i="2"/>
  <c r="R746" i="2"/>
  <c r="P746" i="2"/>
  <c r="BK746" i="2"/>
  <c r="J746" i="2"/>
  <c r="BI737" i="2"/>
  <c r="BH737" i="2"/>
  <c r="BG737" i="2"/>
  <c r="BF737" i="2"/>
  <c r="T737" i="2"/>
  <c r="R737" i="2"/>
  <c r="P737" i="2"/>
  <c r="BK737" i="2"/>
  <c r="J737" i="2"/>
  <c r="BE737" i="2" s="1"/>
  <c r="BI734" i="2"/>
  <c r="BH734" i="2"/>
  <c r="BG734" i="2"/>
  <c r="BF734" i="2"/>
  <c r="BE734" i="2"/>
  <c r="T734" i="2"/>
  <c r="R734" i="2"/>
  <c r="P734" i="2"/>
  <c r="BK734" i="2"/>
  <c r="J734" i="2"/>
  <c r="BI725" i="2"/>
  <c r="BH725" i="2"/>
  <c r="BG725" i="2"/>
  <c r="BF725" i="2"/>
  <c r="BE725" i="2"/>
  <c r="T725" i="2"/>
  <c r="R725" i="2"/>
  <c r="P725" i="2"/>
  <c r="BK725" i="2"/>
  <c r="J725" i="2"/>
  <c r="BI718" i="2"/>
  <c r="BH718" i="2"/>
  <c r="BG718" i="2"/>
  <c r="BF718" i="2"/>
  <c r="BE718" i="2"/>
  <c r="T718" i="2"/>
  <c r="R718" i="2"/>
  <c r="P718" i="2"/>
  <c r="BK718" i="2"/>
  <c r="J718" i="2"/>
  <c r="BI715" i="2"/>
  <c r="BH715" i="2"/>
  <c r="BG715" i="2"/>
  <c r="BF715" i="2"/>
  <c r="T715" i="2"/>
  <c r="R715" i="2"/>
  <c r="P715" i="2"/>
  <c r="BK715" i="2"/>
  <c r="J715" i="2"/>
  <c r="BE715" i="2" s="1"/>
  <c r="BI712" i="2"/>
  <c r="BH712" i="2"/>
  <c r="BG712" i="2"/>
  <c r="BF712" i="2"/>
  <c r="BE712" i="2"/>
  <c r="T712" i="2"/>
  <c r="R712" i="2"/>
  <c r="P712" i="2"/>
  <c r="BK712" i="2"/>
  <c r="J712" i="2"/>
  <c r="BI709" i="2"/>
  <c r="BH709" i="2"/>
  <c r="BG709" i="2"/>
  <c r="BF709" i="2"/>
  <c r="BE709" i="2"/>
  <c r="T709" i="2"/>
  <c r="R709" i="2"/>
  <c r="P709" i="2"/>
  <c r="BK709" i="2"/>
  <c r="J709" i="2"/>
  <c r="BI698" i="2"/>
  <c r="BH698" i="2"/>
  <c r="BG698" i="2"/>
  <c r="BF698" i="2"/>
  <c r="BE698" i="2"/>
  <c r="T698" i="2"/>
  <c r="R698" i="2"/>
  <c r="P698" i="2"/>
  <c r="BK698" i="2"/>
  <c r="J698" i="2"/>
  <c r="BI695" i="2"/>
  <c r="BH695" i="2"/>
  <c r="BG695" i="2"/>
  <c r="BF695" i="2"/>
  <c r="BE695" i="2"/>
  <c r="T695" i="2"/>
  <c r="R695" i="2"/>
  <c r="P695" i="2"/>
  <c r="BK695" i="2"/>
  <c r="J695" i="2"/>
  <c r="BI691" i="2"/>
  <c r="BH691" i="2"/>
  <c r="BG691" i="2"/>
  <c r="BF691" i="2"/>
  <c r="BE691" i="2"/>
  <c r="T691" i="2"/>
  <c r="R691" i="2"/>
  <c r="P691" i="2"/>
  <c r="BK691" i="2"/>
  <c r="J691" i="2"/>
  <c r="BI680" i="2"/>
  <c r="BH680" i="2"/>
  <c r="BG680" i="2"/>
  <c r="BF680" i="2"/>
  <c r="BE680" i="2"/>
  <c r="T680" i="2"/>
  <c r="R680" i="2"/>
  <c r="P680" i="2"/>
  <c r="BK680" i="2"/>
  <c r="J680" i="2"/>
  <c r="BI675" i="2"/>
  <c r="BH675" i="2"/>
  <c r="BG675" i="2"/>
  <c r="BF675" i="2"/>
  <c r="BE675" i="2"/>
  <c r="T675" i="2"/>
  <c r="R675" i="2"/>
  <c r="P675" i="2"/>
  <c r="BK675" i="2"/>
  <c r="J675" i="2"/>
  <c r="BI666" i="2"/>
  <c r="BH666" i="2"/>
  <c r="BG666" i="2"/>
  <c r="BF666" i="2"/>
  <c r="BE666" i="2"/>
  <c r="T666" i="2"/>
  <c r="R666" i="2"/>
  <c r="P666" i="2"/>
  <c r="BK666" i="2"/>
  <c r="J666" i="2"/>
  <c r="BI659" i="2"/>
  <c r="BH659" i="2"/>
  <c r="BG659" i="2"/>
  <c r="BF659" i="2"/>
  <c r="BE659" i="2"/>
  <c r="T659" i="2"/>
  <c r="R659" i="2"/>
  <c r="P659" i="2"/>
  <c r="BK659" i="2"/>
  <c r="J659" i="2"/>
  <c r="BI656" i="2"/>
  <c r="BH656" i="2"/>
  <c r="BG656" i="2"/>
  <c r="BF656" i="2"/>
  <c r="BE656" i="2"/>
  <c r="T656" i="2"/>
  <c r="R656" i="2"/>
  <c r="P656" i="2"/>
  <c r="BK656" i="2"/>
  <c r="J656" i="2"/>
  <c r="BI654" i="2"/>
  <c r="BH654" i="2"/>
  <c r="BG654" i="2"/>
  <c r="BF654" i="2"/>
  <c r="BE654" i="2"/>
  <c r="T654" i="2"/>
  <c r="R654" i="2"/>
  <c r="P654" i="2"/>
  <c r="BK654" i="2"/>
  <c r="J654" i="2"/>
  <c r="BI652" i="2"/>
  <c r="BH652" i="2"/>
  <c r="BG652" i="2"/>
  <c r="BF652" i="2"/>
  <c r="BE652" i="2"/>
  <c r="T652" i="2"/>
  <c r="R652" i="2"/>
  <c r="P652" i="2"/>
  <c r="BK652" i="2"/>
  <c r="J652" i="2"/>
  <c r="BI650" i="2"/>
  <c r="BH650" i="2"/>
  <c r="BG650" i="2"/>
  <c r="BF650" i="2"/>
  <c r="BE650" i="2"/>
  <c r="T650" i="2"/>
  <c r="R650" i="2"/>
  <c r="P650" i="2"/>
  <c r="BK650" i="2"/>
  <c r="J650" i="2"/>
  <c r="BI646" i="2"/>
  <c r="BH646" i="2"/>
  <c r="BG646" i="2"/>
  <c r="BF646" i="2"/>
  <c r="BE646" i="2"/>
  <c r="T646" i="2"/>
  <c r="R646" i="2"/>
  <c r="P646" i="2"/>
  <c r="BK646" i="2"/>
  <c r="J646" i="2"/>
  <c r="BI642" i="2"/>
  <c r="BH642" i="2"/>
  <c r="BG642" i="2"/>
  <c r="BF642" i="2"/>
  <c r="BE642" i="2"/>
  <c r="T642" i="2"/>
  <c r="R642" i="2"/>
  <c r="R641" i="2" s="1"/>
  <c r="P642" i="2"/>
  <c r="BK642" i="2"/>
  <c r="J642" i="2"/>
  <c r="BI637" i="2"/>
  <c r="BH637" i="2"/>
  <c r="BG637" i="2"/>
  <c r="BF637" i="2"/>
  <c r="T637" i="2"/>
  <c r="R637" i="2"/>
  <c r="P637" i="2"/>
  <c r="BK637" i="2"/>
  <c r="J637" i="2"/>
  <c r="BE637" i="2" s="1"/>
  <c r="BI583" i="2"/>
  <c r="BH583" i="2"/>
  <c r="BG583" i="2"/>
  <c r="BF583" i="2"/>
  <c r="T583" i="2"/>
  <c r="R583" i="2"/>
  <c r="P583" i="2"/>
  <c r="BK583" i="2"/>
  <c r="J583" i="2"/>
  <c r="BE583" i="2" s="1"/>
  <c r="BI578" i="2"/>
  <c r="BH578" i="2"/>
  <c r="BG578" i="2"/>
  <c r="BF578" i="2"/>
  <c r="BE578" i="2"/>
  <c r="T578" i="2"/>
  <c r="R578" i="2"/>
  <c r="P578" i="2"/>
  <c r="BK578" i="2"/>
  <c r="J578" i="2"/>
  <c r="BI574" i="2"/>
  <c r="BH574" i="2"/>
  <c r="BG574" i="2"/>
  <c r="BF574" i="2"/>
  <c r="T574" i="2"/>
  <c r="R574" i="2"/>
  <c r="P574" i="2"/>
  <c r="BK574" i="2"/>
  <c r="J574" i="2"/>
  <c r="BE574" i="2" s="1"/>
  <c r="BI571" i="2"/>
  <c r="BH571" i="2"/>
  <c r="BG571" i="2"/>
  <c r="BF571" i="2"/>
  <c r="T571" i="2"/>
  <c r="R571" i="2"/>
  <c r="P571" i="2"/>
  <c r="BK571" i="2"/>
  <c r="J571" i="2"/>
  <c r="BE571" i="2" s="1"/>
  <c r="BI568" i="2"/>
  <c r="BH568" i="2"/>
  <c r="BG568" i="2"/>
  <c r="BF568" i="2"/>
  <c r="T568" i="2"/>
  <c r="R568" i="2"/>
  <c r="P568" i="2"/>
  <c r="BK568" i="2"/>
  <c r="J568" i="2"/>
  <c r="BE568" i="2" s="1"/>
  <c r="BI565" i="2"/>
  <c r="BH565" i="2"/>
  <c r="BG565" i="2"/>
  <c r="BF565" i="2"/>
  <c r="BE565" i="2"/>
  <c r="T565" i="2"/>
  <c r="R565" i="2"/>
  <c r="P565" i="2"/>
  <c r="BK565" i="2"/>
  <c r="J565" i="2"/>
  <c r="BI562" i="2"/>
  <c r="BH562" i="2"/>
  <c r="BG562" i="2"/>
  <c r="BF562" i="2"/>
  <c r="T562" i="2"/>
  <c r="R562" i="2"/>
  <c r="P562" i="2"/>
  <c r="BK562" i="2"/>
  <c r="J562" i="2"/>
  <c r="BE562" i="2" s="1"/>
  <c r="BI560" i="2"/>
  <c r="BH560" i="2"/>
  <c r="BG560" i="2"/>
  <c r="BF560" i="2"/>
  <c r="T560" i="2"/>
  <c r="R560" i="2"/>
  <c r="P560" i="2"/>
  <c r="BK560" i="2"/>
  <c r="J560" i="2"/>
  <c r="BE560" i="2" s="1"/>
  <c r="BI556" i="2"/>
  <c r="BH556" i="2"/>
  <c r="BG556" i="2"/>
  <c r="BF556" i="2"/>
  <c r="T556" i="2"/>
  <c r="R556" i="2"/>
  <c r="P556" i="2"/>
  <c r="BK556" i="2"/>
  <c r="J556" i="2"/>
  <c r="BE556" i="2" s="1"/>
  <c r="BI549" i="2"/>
  <c r="BH549" i="2"/>
  <c r="BG549" i="2"/>
  <c r="BF549" i="2"/>
  <c r="BE549" i="2"/>
  <c r="T549" i="2"/>
  <c r="R549" i="2"/>
  <c r="P549" i="2"/>
  <c r="BK549" i="2"/>
  <c r="J549" i="2"/>
  <c r="BI545" i="2"/>
  <c r="BH545" i="2"/>
  <c r="BG545" i="2"/>
  <c r="BF545" i="2"/>
  <c r="T545" i="2"/>
  <c r="R545" i="2"/>
  <c r="P545" i="2"/>
  <c r="BK545" i="2"/>
  <c r="J545" i="2"/>
  <c r="BE545" i="2" s="1"/>
  <c r="BI531" i="2"/>
  <c r="BH531" i="2"/>
  <c r="BG531" i="2"/>
  <c r="BF531" i="2"/>
  <c r="T531" i="2"/>
  <c r="R531" i="2"/>
  <c r="P531" i="2"/>
  <c r="BK531" i="2"/>
  <c r="J531" i="2"/>
  <c r="BE531" i="2" s="1"/>
  <c r="BI517" i="2"/>
  <c r="BH517" i="2"/>
  <c r="BG517" i="2"/>
  <c r="BF517" i="2"/>
  <c r="T517" i="2"/>
  <c r="R517" i="2"/>
  <c r="P517" i="2"/>
  <c r="BK517" i="2"/>
  <c r="J517" i="2"/>
  <c r="BE517" i="2" s="1"/>
  <c r="BI514" i="2"/>
  <c r="BH514" i="2"/>
  <c r="BG514" i="2"/>
  <c r="BF514" i="2"/>
  <c r="BE514" i="2"/>
  <c r="T514" i="2"/>
  <c r="R514" i="2"/>
  <c r="P514" i="2"/>
  <c r="BK514" i="2"/>
  <c r="J514" i="2"/>
  <c r="BI460" i="2"/>
  <c r="BH460" i="2"/>
  <c r="BG460" i="2"/>
  <c r="BF460" i="2"/>
  <c r="T460" i="2"/>
  <c r="R460" i="2"/>
  <c r="P460" i="2"/>
  <c r="BK460" i="2"/>
  <c r="J460" i="2"/>
  <c r="BE460" i="2" s="1"/>
  <c r="BI431" i="2"/>
  <c r="BH431" i="2"/>
  <c r="BG431" i="2"/>
  <c r="BF431" i="2"/>
  <c r="T431" i="2"/>
  <c r="R431" i="2"/>
  <c r="P431" i="2"/>
  <c r="BK431" i="2"/>
  <c r="J431" i="2"/>
  <c r="BE431" i="2" s="1"/>
  <c r="BI426" i="2"/>
  <c r="BH426" i="2"/>
  <c r="BG426" i="2"/>
  <c r="BF426" i="2"/>
  <c r="T426" i="2"/>
  <c r="R426" i="2"/>
  <c r="P426" i="2"/>
  <c r="BK426" i="2"/>
  <c r="J426" i="2"/>
  <c r="BE426" i="2" s="1"/>
  <c r="BI408" i="2"/>
  <c r="BH408" i="2"/>
  <c r="BG408" i="2"/>
  <c r="BF408" i="2"/>
  <c r="BE408" i="2"/>
  <c r="T408" i="2"/>
  <c r="R408" i="2"/>
  <c r="P408" i="2"/>
  <c r="BK408" i="2"/>
  <c r="J408" i="2"/>
  <c r="BI403" i="2"/>
  <c r="BH403" i="2"/>
  <c r="BG403" i="2"/>
  <c r="BF403" i="2"/>
  <c r="BE403" i="2"/>
  <c r="T403" i="2"/>
  <c r="T402" i="2" s="1"/>
  <c r="R403" i="2"/>
  <c r="R402" i="2" s="1"/>
  <c r="P403" i="2"/>
  <c r="BK403" i="2"/>
  <c r="BK402" i="2" s="1"/>
  <c r="J402" i="2" s="1"/>
  <c r="J58" i="2" s="1"/>
  <c r="J403" i="2"/>
  <c r="BI393" i="2"/>
  <c r="BH393" i="2"/>
  <c r="BG393" i="2"/>
  <c r="BF393" i="2"/>
  <c r="T393" i="2"/>
  <c r="R393" i="2"/>
  <c r="P393" i="2"/>
  <c r="BK393" i="2"/>
  <c r="J393" i="2"/>
  <c r="BE393" i="2" s="1"/>
  <c r="BI384" i="2"/>
  <c r="BH384" i="2"/>
  <c r="BG384" i="2"/>
  <c r="BF384" i="2"/>
  <c r="T384" i="2"/>
  <c r="R384" i="2"/>
  <c r="P384" i="2"/>
  <c r="BK384" i="2"/>
  <c r="J384" i="2"/>
  <c r="BE384" i="2" s="1"/>
  <c r="BI376" i="2"/>
  <c r="BH376" i="2"/>
  <c r="BG376" i="2"/>
  <c r="BF376" i="2"/>
  <c r="T376" i="2"/>
  <c r="R376" i="2"/>
  <c r="P376" i="2"/>
  <c r="BK376" i="2"/>
  <c r="J376" i="2"/>
  <c r="BE376" i="2" s="1"/>
  <c r="BI367" i="2"/>
  <c r="BH367" i="2"/>
  <c r="BG367" i="2"/>
  <c r="BF367" i="2"/>
  <c r="BE367" i="2"/>
  <c r="T367" i="2"/>
  <c r="T366" i="2" s="1"/>
  <c r="R367" i="2"/>
  <c r="P367" i="2"/>
  <c r="P366" i="2" s="1"/>
  <c r="BK367" i="2"/>
  <c r="J367" i="2"/>
  <c r="BI363" i="2"/>
  <c r="BH363" i="2"/>
  <c r="BG363" i="2"/>
  <c r="BF363" i="2"/>
  <c r="T363" i="2"/>
  <c r="R363" i="2"/>
  <c r="P363" i="2"/>
  <c r="BK363" i="2"/>
  <c r="J363" i="2"/>
  <c r="BE363" i="2" s="1"/>
  <c r="BI359" i="2"/>
  <c r="BH359" i="2"/>
  <c r="BG359" i="2"/>
  <c r="BF359" i="2"/>
  <c r="BE359" i="2"/>
  <c r="T359" i="2"/>
  <c r="R359" i="2"/>
  <c r="P359" i="2"/>
  <c r="BK359" i="2"/>
  <c r="J359" i="2"/>
  <c r="BI356" i="2"/>
  <c r="BH356" i="2"/>
  <c r="BG356" i="2"/>
  <c r="BF356" i="2"/>
  <c r="T356" i="2"/>
  <c r="R356" i="2"/>
  <c r="P356" i="2"/>
  <c r="BK356" i="2"/>
  <c r="J356" i="2"/>
  <c r="BE356" i="2" s="1"/>
  <c r="BI350" i="2"/>
  <c r="BH350" i="2"/>
  <c r="BG350" i="2"/>
  <c r="BF350" i="2"/>
  <c r="BE350" i="2"/>
  <c r="T350" i="2"/>
  <c r="R350" i="2"/>
  <c r="P350" i="2"/>
  <c r="BK350" i="2"/>
  <c r="J350" i="2"/>
  <c r="BI344" i="2"/>
  <c r="BH344" i="2"/>
  <c r="BG344" i="2"/>
  <c r="BF344" i="2"/>
  <c r="T344" i="2"/>
  <c r="R344" i="2"/>
  <c r="P344" i="2"/>
  <c r="BK344" i="2"/>
  <c r="J344" i="2"/>
  <c r="BE344" i="2" s="1"/>
  <c r="BI339" i="2"/>
  <c r="BH339" i="2"/>
  <c r="BG339" i="2"/>
  <c r="BF339" i="2"/>
  <c r="BE339" i="2"/>
  <c r="T339" i="2"/>
  <c r="R339" i="2"/>
  <c r="P339" i="2"/>
  <c r="BK339" i="2"/>
  <c r="J339" i="2"/>
  <c r="BI330" i="2"/>
  <c r="BH330" i="2"/>
  <c r="BG330" i="2"/>
  <c r="BF330" i="2"/>
  <c r="T330" i="2"/>
  <c r="R330" i="2"/>
  <c r="P330" i="2"/>
  <c r="BK330" i="2"/>
  <c r="J330" i="2"/>
  <c r="BE330" i="2" s="1"/>
  <c r="BI321" i="2"/>
  <c r="BH321" i="2"/>
  <c r="BG321" i="2"/>
  <c r="BF321" i="2"/>
  <c r="BE321" i="2"/>
  <c r="T321" i="2"/>
  <c r="R321" i="2"/>
  <c r="P321" i="2"/>
  <c r="BK321" i="2"/>
  <c r="J321" i="2"/>
  <c r="BI317" i="2"/>
  <c r="BH317" i="2"/>
  <c r="BG317" i="2"/>
  <c r="BF317" i="2"/>
  <c r="T317" i="2"/>
  <c r="R317" i="2"/>
  <c r="P317" i="2"/>
  <c r="BK317" i="2"/>
  <c r="J317" i="2"/>
  <c r="BE317" i="2" s="1"/>
  <c r="BI313" i="2"/>
  <c r="BH313" i="2"/>
  <c r="BG313" i="2"/>
  <c r="BF313" i="2"/>
  <c r="BE313" i="2"/>
  <c r="T313" i="2"/>
  <c r="R313" i="2"/>
  <c r="P313" i="2"/>
  <c r="BK313" i="2"/>
  <c r="J313" i="2"/>
  <c r="BI310" i="2"/>
  <c r="BH310" i="2"/>
  <c r="BG310" i="2"/>
  <c r="BF310" i="2"/>
  <c r="BE310" i="2"/>
  <c r="T310" i="2"/>
  <c r="R310" i="2"/>
  <c r="P310" i="2"/>
  <c r="BK310" i="2"/>
  <c r="J310" i="2"/>
  <c r="BI306" i="2"/>
  <c r="BH306" i="2"/>
  <c r="BG306" i="2"/>
  <c r="BF306" i="2"/>
  <c r="BE306" i="2"/>
  <c r="T306" i="2"/>
  <c r="R306" i="2"/>
  <c r="P306" i="2"/>
  <c r="BK306" i="2"/>
  <c r="J306" i="2"/>
  <c r="BI303" i="2"/>
  <c r="BH303" i="2"/>
  <c r="BG303" i="2"/>
  <c r="BF303" i="2"/>
  <c r="BE303" i="2"/>
  <c r="T303" i="2"/>
  <c r="R303" i="2"/>
  <c r="P303" i="2"/>
  <c r="BK303" i="2"/>
  <c r="J303" i="2"/>
  <c r="BI299" i="2"/>
  <c r="BH299" i="2"/>
  <c r="BG299" i="2"/>
  <c r="BF299" i="2"/>
  <c r="BE299" i="2"/>
  <c r="T299" i="2"/>
  <c r="R299" i="2"/>
  <c r="P299" i="2"/>
  <c r="BK299" i="2"/>
  <c r="J299" i="2"/>
  <c r="BI296" i="2"/>
  <c r="BH296" i="2"/>
  <c r="BG296" i="2"/>
  <c r="BF296" i="2"/>
  <c r="BE296" i="2"/>
  <c r="T296" i="2"/>
  <c r="R296" i="2"/>
  <c r="P296" i="2"/>
  <c r="BK296" i="2"/>
  <c r="J296" i="2"/>
  <c r="BI294" i="2"/>
  <c r="BH294" i="2"/>
  <c r="BG294" i="2"/>
  <c r="BF294" i="2"/>
  <c r="BE294" i="2"/>
  <c r="T294" i="2"/>
  <c r="R294" i="2"/>
  <c r="P294" i="2"/>
  <c r="BK294" i="2"/>
  <c r="J294" i="2"/>
  <c r="BI290" i="2"/>
  <c r="BH290" i="2"/>
  <c r="BG290" i="2"/>
  <c r="BF290" i="2"/>
  <c r="BE290" i="2"/>
  <c r="T290" i="2"/>
  <c r="R290" i="2"/>
  <c r="P290" i="2"/>
  <c r="BK290" i="2"/>
  <c r="J290" i="2"/>
  <c r="BI283" i="2"/>
  <c r="BH283" i="2"/>
  <c r="BG283" i="2"/>
  <c r="BF283" i="2"/>
  <c r="BE283" i="2"/>
  <c r="T283" i="2"/>
  <c r="R283" i="2"/>
  <c r="P283" i="2"/>
  <c r="BK283" i="2"/>
  <c r="J283" i="2"/>
  <c r="BI280" i="2"/>
  <c r="BH280" i="2"/>
  <c r="BG280" i="2"/>
  <c r="BF280" i="2"/>
  <c r="BE280" i="2"/>
  <c r="T280" i="2"/>
  <c r="R280" i="2"/>
  <c r="P280" i="2"/>
  <c r="BK280" i="2"/>
  <c r="J280" i="2"/>
  <c r="BI271" i="2"/>
  <c r="BH271" i="2"/>
  <c r="BG271" i="2"/>
  <c r="BF271" i="2"/>
  <c r="BE271" i="2"/>
  <c r="T271" i="2"/>
  <c r="R271" i="2"/>
  <c r="R270" i="2" s="1"/>
  <c r="P271" i="2"/>
  <c r="BK271" i="2"/>
  <c r="J271" i="2"/>
  <c r="BI267" i="2"/>
  <c r="BH267" i="2"/>
  <c r="BG267" i="2"/>
  <c r="BF267" i="2"/>
  <c r="T267" i="2"/>
  <c r="R267" i="2"/>
  <c r="P267" i="2"/>
  <c r="BK267" i="2"/>
  <c r="J267" i="2"/>
  <c r="BE267" i="2" s="1"/>
  <c r="BI264" i="2"/>
  <c r="BH264" i="2"/>
  <c r="BG264" i="2"/>
  <c r="BF264" i="2"/>
  <c r="T264" i="2"/>
  <c r="R264" i="2"/>
  <c r="P264" i="2"/>
  <c r="BK264" i="2"/>
  <c r="J264" i="2"/>
  <c r="BE264" i="2" s="1"/>
  <c r="BI260" i="2"/>
  <c r="BH260" i="2"/>
  <c r="BG260" i="2"/>
  <c r="BF260" i="2"/>
  <c r="BE260" i="2"/>
  <c r="T260" i="2"/>
  <c r="R260" i="2"/>
  <c r="P260" i="2"/>
  <c r="BK260" i="2"/>
  <c r="J260" i="2"/>
  <c r="BI253" i="2"/>
  <c r="BH253" i="2"/>
  <c r="BG253" i="2"/>
  <c r="BF253" i="2"/>
  <c r="T253" i="2"/>
  <c r="R253" i="2"/>
  <c r="P253" i="2"/>
  <c r="BK253" i="2"/>
  <c r="J253" i="2"/>
  <c r="BE253" i="2" s="1"/>
  <c r="BI249" i="2"/>
  <c r="BH249" i="2"/>
  <c r="BG249" i="2"/>
  <c r="BF249" i="2"/>
  <c r="T249" i="2"/>
  <c r="R249" i="2"/>
  <c r="P249" i="2"/>
  <c r="BK249" i="2"/>
  <c r="J249" i="2"/>
  <c r="BE249" i="2" s="1"/>
  <c r="BI243" i="2"/>
  <c r="BH243" i="2"/>
  <c r="BG243" i="2"/>
  <c r="BF243" i="2"/>
  <c r="T243" i="2"/>
  <c r="R243" i="2"/>
  <c r="P243" i="2"/>
  <c r="BK243" i="2"/>
  <c r="J243" i="2"/>
  <c r="BE243" i="2" s="1"/>
  <c r="BI240" i="2"/>
  <c r="BH240" i="2"/>
  <c r="BG240" i="2"/>
  <c r="BF240" i="2"/>
  <c r="BE240" i="2"/>
  <c r="T240" i="2"/>
  <c r="R240" i="2"/>
  <c r="P240" i="2"/>
  <c r="P239" i="2" s="1"/>
  <c r="BK240" i="2"/>
  <c r="J240" i="2"/>
  <c r="BI235" i="2"/>
  <c r="BH235" i="2"/>
  <c r="BG235" i="2"/>
  <c r="BF235" i="2"/>
  <c r="BE235" i="2"/>
  <c r="T235" i="2"/>
  <c r="R235" i="2"/>
  <c r="P235" i="2"/>
  <c r="BK235" i="2"/>
  <c r="J235" i="2"/>
  <c r="BI231" i="2"/>
  <c r="BH231" i="2"/>
  <c r="BG231" i="2"/>
  <c r="BF231" i="2"/>
  <c r="BE231" i="2"/>
  <c r="T231" i="2"/>
  <c r="R231" i="2"/>
  <c r="P231" i="2"/>
  <c r="BK231" i="2"/>
  <c r="J231" i="2"/>
  <c r="BI227" i="2"/>
  <c r="BH227" i="2"/>
  <c r="BG227" i="2"/>
  <c r="BF227" i="2"/>
  <c r="BE227" i="2"/>
  <c r="T227" i="2"/>
  <c r="R227" i="2"/>
  <c r="P227" i="2"/>
  <c r="BK227" i="2"/>
  <c r="J227" i="2"/>
  <c r="BI224" i="2"/>
  <c r="BH224" i="2"/>
  <c r="BG224" i="2"/>
  <c r="BF224" i="2"/>
  <c r="BE224" i="2"/>
  <c r="T224" i="2"/>
  <c r="R224" i="2"/>
  <c r="P224" i="2"/>
  <c r="BK224" i="2"/>
  <c r="J224" i="2"/>
  <c r="BI220" i="2"/>
  <c r="BH220" i="2"/>
  <c r="BG220" i="2"/>
  <c r="BF220" i="2"/>
  <c r="BE220" i="2"/>
  <c r="T220" i="2"/>
  <c r="R220" i="2"/>
  <c r="P220" i="2"/>
  <c r="BK220" i="2"/>
  <c r="J220" i="2"/>
  <c r="BI216" i="2"/>
  <c r="BH216" i="2"/>
  <c r="BG216" i="2"/>
  <c r="BF216" i="2"/>
  <c r="BE216" i="2"/>
  <c r="T216" i="2"/>
  <c r="R216" i="2"/>
  <c r="P216" i="2"/>
  <c r="BK216" i="2"/>
  <c r="J216" i="2"/>
  <c r="BI209" i="2"/>
  <c r="BH209" i="2"/>
  <c r="BG209" i="2"/>
  <c r="BF209" i="2"/>
  <c r="BE209" i="2"/>
  <c r="T209" i="2"/>
  <c r="R209" i="2"/>
  <c r="P209" i="2"/>
  <c r="BK209" i="2"/>
  <c r="J209" i="2"/>
  <c r="BI206" i="2"/>
  <c r="BH206" i="2"/>
  <c r="BG206" i="2"/>
  <c r="BF206" i="2"/>
  <c r="BE206" i="2"/>
  <c r="T206" i="2"/>
  <c r="R206" i="2"/>
  <c r="P206" i="2"/>
  <c r="BK206" i="2"/>
  <c r="J206" i="2"/>
  <c r="BI196" i="2"/>
  <c r="BH196" i="2"/>
  <c r="BG196" i="2"/>
  <c r="BF196" i="2"/>
  <c r="BE196" i="2"/>
  <c r="T196" i="2"/>
  <c r="R196" i="2"/>
  <c r="P196" i="2"/>
  <c r="BK196" i="2"/>
  <c r="J196" i="2"/>
  <c r="BI186" i="2"/>
  <c r="BH186" i="2"/>
  <c r="BG186" i="2"/>
  <c r="BF186" i="2"/>
  <c r="BE186" i="2"/>
  <c r="T186" i="2"/>
  <c r="R186" i="2"/>
  <c r="P186" i="2"/>
  <c r="BK186" i="2"/>
  <c r="J186" i="2"/>
  <c r="BI175" i="2"/>
  <c r="BH175" i="2"/>
  <c r="BG175" i="2"/>
  <c r="BF175" i="2"/>
  <c r="BE175" i="2"/>
  <c r="T175" i="2"/>
  <c r="R175" i="2"/>
  <c r="P175" i="2"/>
  <c r="BK175" i="2"/>
  <c r="J175" i="2"/>
  <c r="BI171" i="2"/>
  <c r="BH171" i="2"/>
  <c r="BG171" i="2"/>
  <c r="BF171" i="2"/>
  <c r="BE171" i="2"/>
  <c r="T171" i="2"/>
  <c r="R171" i="2"/>
  <c r="P171" i="2"/>
  <c r="BK171" i="2"/>
  <c r="J171" i="2"/>
  <c r="BI151" i="2"/>
  <c r="BH151" i="2"/>
  <c r="BG151" i="2"/>
  <c r="BF151" i="2"/>
  <c r="BE151" i="2"/>
  <c r="T151" i="2"/>
  <c r="R151" i="2"/>
  <c r="P151" i="2"/>
  <c r="BK151" i="2"/>
  <c r="J151" i="2"/>
  <c r="BI145" i="2"/>
  <c r="BH145" i="2"/>
  <c r="BG145" i="2"/>
  <c r="F30" i="2" s="1"/>
  <c r="BB52" i="1" s="1"/>
  <c r="BB51" i="1" s="1"/>
  <c r="BF145" i="2"/>
  <c r="BE145" i="2"/>
  <c r="T145" i="2"/>
  <c r="R145" i="2"/>
  <c r="P145" i="2"/>
  <c r="P144" i="2" s="1"/>
  <c r="BK145" i="2"/>
  <c r="J145" i="2"/>
  <c r="J138" i="2"/>
  <c r="F138" i="2"/>
  <c r="F136" i="2"/>
  <c r="E134" i="2"/>
  <c r="J47" i="2"/>
  <c r="F47" i="2"/>
  <c r="F45" i="2"/>
  <c r="E43" i="2"/>
  <c r="J16" i="2"/>
  <c r="E16" i="2"/>
  <c r="F139" i="2" s="1"/>
  <c r="J15" i="2"/>
  <c r="J10" i="2"/>
  <c r="J45" i="2" s="1"/>
  <c r="AS51" i="1"/>
  <c r="L47" i="1"/>
  <c r="AM46" i="1"/>
  <c r="L46" i="1"/>
  <c r="AM44" i="1"/>
  <c r="L44" i="1"/>
  <c r="L42" i="1"/>
  <c r="L41" i="1"/>
  <c r="AX51" i="1" l="1"/>
  <c r="W28" i="1"/>
  <c r="F32" i="2"/>
  <c r="BD52" i="1" s="1"/>
  <c r="BD51" i="1" s="1"/>
  <c r="W30" i="1" s="1"/>
  <c r="T239" i="2"/>
  <c r="R1059" i="2"/>
  <c r="R1094" i="2"/>
  <c r="BK1207" i="2"/>
  <c r="J1207" i="2" s="1"/>
  <c r="J68" i="2" s="1"/>
  <c r="T1278" i="2"/>
  <c r="R1375" i="2"/>
  <c r="R1792" i="2"/>
  <c r="BK2113" i="2"/>
  <c r="J2113" i="2" s="1"/>
  <c r="J115" i="2" s="1"/>
  <c r="J2114" i="2"/>
  <c r="J116" i="2" s="1"/>
  <c r="J928" i="2"/>
  <c r="J63" i="2" s="1"/>
  <c r="T1059" i="2"/>
  <c r="T1094" i="2"/>
  <c r="T1093" i="2" s="1"/>
  <c r="BK1137" i="2"/>
  <c r="J1137" i="2" s="1"/>
  <c r="J67" i="2" s="1"/>
  <c r="P1207" i="2"/>
  <c r="BK1314" i="2"/>
  <c r="J1314" i="2" s="1"/>
  <c r="J81" i="2" s="1"/>
  <c r="T1375" i="2"/>
  <c r="R1402" i="2"/>
  <c r="R1522" i="2"/>
  <c r="BK144" i="2"/>
  <c r="J136" i="2"/>
  <c r="R144" i="2"/>
  <c r="T641" i="2"/>
  <c r="P928" i="2"/>
  <c r="P1137" i="2"/>
  <c r="R1207" i="2"/>
  <c r="BK1227" i="2"/>
  <c r="BK1267" i="2"/>
  <c r="J1267" i="2" s="1"/>
  <c r="J72" i="2" s="1"/>
  <c r="BK1299" i="2"/>
  <c r="J1299" i="2" s="1"/>
  <c r="J78" i="2" s="1"/>
  <c r="P1314" i="2"/>
  <c r="BK1543" i="2"/>
  <c r="J1543" i="2" s="1"/>
  <c r="J94" i="2" s="1"/>
  <c r="J1544" i="2"/>
  <c r="J95" i="2" s="1"/>
  <c r="F48" i="2"/>
  <c r="T144" i="2"/>
  <c r="J1324" i="2"/>
  <c r="J83" i="2" s="1"/>
  <c r="J2120" i="2"/>
  <c r="J118" i="2" s="1"/>
  <c r="BK2119" i="2"/>
  <c r="J2119" i="2" s="1"/>
  <c r="J117" i="2" s="1"/>
  <c r="F28" i="2"/>
  <c r="AZ52" i="1" s="1"/>
  <c r="AZ51" i="1" s="1"/>
  <c r="J28" i="2"/>
  <c r="AV52" i="1" s="1"/>
  <c r="BK270" i="2"/>
  <c r="J270" i="2" s="1"/>
  <c r="J56" i="2" s="1"/>
  <c r="J29" i="2"/>
  <c r="AW52" i="1" s="1"/>
  <c r="F29" i="2"/>
  <c r="BA52" i="1" s="1"/>
  <c r="BA51" i="1" s="1"/>
  <c r="BK239" i="2"/>
  <c r="J239" i="2" s="1"/>
  <c r="J55" i="2" s="1"/>
  <c r="P270" i="2"/>
  <c r="BK366" i="2"/>
  <c r="J366" i="2" s="1"/>
  <c r="J57" i="2" s="1"/>
  <c r="P914" i="2"/>
  <c r="P641" i="2" s="1"/>
  <c r="P1285" i="2"/>
  <c r="P1226" i="2" s="1"/>
  <c r="R1323" i="2"/>
  <c r="R2119" i="2"/>
  <c r="BK1094" i="2"/>
  <c r="T1323" i="2"/>
  <c r="BK1792" i="2"/>
  <c r="J1792" i="2" s="1"/>
  <c r="J100" i="2" s="1"/>
  <c r="J1793" i="2"/>
  <c r="J101" i="2" s="1"/>
  <c r="F31" i="2"/>
  <c r="BC52" i="1" s="1"/>
  <c r="BC51" i="1" s="1"/>
  <c r="R239" i="2"/>
  <c r="T270" i="2"/>
  <c r="R366" i="2"/>
  <c r="P402" i="2"/>
  <c r="BK641" i="2"/>
  <c r="J641" i="2" s="1"/>
  <c r="J59" i="2" s="1"/>
  <c r="T914" i="2"/>
  <c r="P1059" i="2"/>
  <c r="P1094" i="2"/>
  <c r="P1093" i="2" s="1"/>
  <c r="R1278" i="2"/>
  <c r="R1226" i="2" s="1"/>
  <c r="T1285" i="2"/>
  <c r="T1226" i="2" s="1"/>
  <c r="P1375" i="2"/>
  <c r="P1323" i="2" s="1"/>
  <c r="BK1402" i="2"/>
  <c r="J1402" i="2" s="1"/>
  <c r="J85" i="2" s="1"/>
  <c r="BK1522" i="2"/>
  <c r="J1522" i="2" s="1"/>
  <c r="J89" i="2" s="1"/>
  <c r="J1523" i="2"/>
  <c r="J90" i="2" s="1"/>
  <c r="T927" i="2" l="1"/>
  <c r="P143" i="2"/>
  <c r="W29" i="1"/>
  <c r="AY51" i="1"/>
  <c r="J1227" i="2"/>
  <c r="J70" i="2" s="1"/>
  <c r="BK1226" i="2"/>
  <c r="J1226" i="2" s="1"/>
  <c r="J69" i="2" s="1"/>
  <c r="AT52" i="1"/>
  <c r="T143" i="2"/>
  <c r="R1093" i="2"/>
  <c r="R927" i="2" s="1"/>
  <c r="W26" i="1"/>
  <c r="AV51" i="1"/>
  <c r="W27" i="1"/>
  <c r="AW51" i="1"/>
  <c r="AK27" i="1" s="1"/>
  <c r="P927" i="2"/>
  <c r="BK1093" i="2"/>
  <c r="J1094" i="2"/>
  <c r="J66" i="2" s="1"/>
  <c r="R143" i="2"/>
  <c r="BK1323" i="2"/>
  <c r="J1323" i="2" s="1"/>
  <c r="J82" i="2" s="1"/>
  <c r="J144" i="2"/>
  <c r="J54" i="2" s="1"/>
  <c r="BK143" i="2"/>
  <c r="T142" i="2" l="1"/>
  <c r="P142" i="2"/>
  <c r="AU52" i="1" s="1"/>
  <c r="AU51" i="1" s="1"/>
  <c r="J1093" i="2"/>
  <c r="J65" i="2" s="1"/>
  <c r="BK927" i="2"/>
  <c r="J927" i="2" s="1"/>
  <c r="J62" i="2" s="1"/>
  <c r="R142" i="2"/>
  <c r="J143" i="2"/>
  <c r="J53" i="2" s="1"/>
  <c r="AT51" i="1"/>
  <c r="AK26" i="1"/>
  <c r="BK142" i="2" l="1"/>
  <c r="J142" i="2" s="1"/>
  <c r="J52" i="2" l="1"/>
  <c r="J25" i="2"/>
  <c r="AG52" i="1" l="1"/>
  <c r="J34" i="2"/>
  <c r="AG51" i="1" l="1"/>
  <c r="AN52" i="1"/>
  <c r="AK23" i="1" l="1"/>
  <c r="AK32" i="1" s="1"/>
  <c r="AN51" i="1"/>
</calcChain>
</file>

<file path=xl/sharedStrings.xml><?xml version="1.0" encoding="utf-8"?>
<sst xmlns="http://schemas.openxmlformats.org/spreadsheetml/2006/main" count="19408" uniqueCount="3488">
  <si>
    <t>Export VZ</t>
  </si>
  <si>
    <t>List obsahuje:</t>
  </si>
  <si>
    <t>1) Rekapitulace stavby</t>
  </si>
  <si>
    <t>2) Rekapitulace objektů stavby a soupisů prací</t>
  </si>
  <si>
    <t>3.0</t>
  </si>
  <si>
    <t>ZAMOK</t>
  </si>
  <si>
    <t>False</t>
  </si>
  <si>
    <t>{b708df1b-c20f-436e-84d7-804901afba81}</t>
  </si>
  <si>
    <t>0,01</t>
  </si>
  <si>
    <t>21</t>
  </si>
  <si>
    <t>15</t>
  </si>
  <si>
    <t>REKAPITULACE STAVBY</t>
  </si>
  <si>
    <t>v ---  níže se nacházejí doplnkové a pomocné údaje k sestavám  --- v</t>
  </si>
  <si>
    <t>Návod na vyplnění</t>
  </si>
  <si>
    <t>0,001</t>
  </si>
  <si>
    <t>Kód:</t>
  </si>
  <si>
    <t>757-1-1-3</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</si>
  <si>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</si>
  <si>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</si>
  <si>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Expozice knihovny Latinské školy - nová cenová úroveň</t>
  </si>
  <si>
    <t>0,1</t>
  </si>
  <si>
    <t>KSO:</t>
  </si>
  <si>
    <t/>
  </si>
  <si>
    <t>CC-CZ:</t>
  </si>
  <si>
    <t>1</t>
  </si>
  <si>
    <t>Místo:</t>
  </si>
  <si>
    <t>Katastrální území 555215 Jáchymov</t>
  </si>
  <si>
    <t>Datum:</t>
  </si>
  <si>
    <t>8.2.2017</t>
  </si>
  <si>
    <t>10</t>
  </si>
  <si>
    <t>100</t>
  </si>
  <si>
    <t>Zadavatel:</t>
  </si>
  <si>
    <t>IČ:</t>
  </si>
  <si>
    <t>MÚ Jáchymov</t>
  </si>
  <si>
    <t>DIČ:</t>
  </si>
  <si>
    <t>Uchazeč:</t>
  </si>
  <si>
    <t>Vyplň údaj</t>
  </si>
  <si>
    <t>Projektant:</t>
  </si>
  <si>
    <t>Hlaváček - architekti, s.r.o.</t>
  </si>
  <si>
    <t>True</t>
  </si>
  <si>
    <t>Poznámka:</t>
  </si>
  <si>
    <t>Soupis prací je sestaven při využití cenové soustavy ÚRS. Cenové a technické podmínky položek, které nejsou uvedeny v soupisu prací (tzv.úvodní části katalogů), jsou neomezeně dálkově k dispozici na www.cs-urs.cz. Položky soupisu prací, které nemají ve sloupci "Cenová soustava" uveden žádný údaj, nepochází z cenové soustavy ÚRS. _x000D_
S položkami uvedenými v této specifikaci platí veškeré s nimi spojené práce, které jsou zapotřebí pro provedení kompletní dodávky a to i když nejsou zvlášť uvedeny (např. poznámky k popisům položek v jednotlivých cenících). To znamená, že veškeré položky patrné z výkazů, výkresů a technických zpráv je třeba v nabídkové ceně doplnit a ocenit jako kompletně vykonané práce včetně materiálu, nářadí a strojů nutných k práci, i když nejsou ve výkazech vypsány zvlášť._x000D_
Výměry odměřeny elektronicky.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</si>
  <si>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</si>
  <si>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</si>
  <si>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</si>
  <si>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</si>
  <si>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</si>
  <si>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</si>
  <si>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</si>
  <si>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</si>
  <si>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</si>
  <si>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</si>
  <si>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</si>
  <si>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</si>
  <si>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</si>
  <si>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</si>
  <si>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</si>
  <si>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</si>
  <si>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</si>
  <si>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</si>
  <si>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</si>
  <si>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</si>
  <si>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</si>
  <si>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</si>
  <si>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</si>
  <si>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</si>
  <si>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</si>
  <si>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</si>
  <si>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</si>
  <si>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</si>
  <si>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</si>
  <si>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</si>
  <si>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</si>
  <si>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</si>
  <si>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</si>
  <si>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</si>
  <si>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</si>
  <si>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</si>
  <si>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</si>
  <si>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</si>
  <si>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</si>
  <si>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###NOINSERT###</t>
  </si>
  <si>
    <t>1) Krycí list soupisu</t>
  </si>
  <si>
    <t>2) Rekapitulace</t>
  </si>
  <si>
    <t>3) Soupis prací</t>
  </si>
  <si>
    <t>Zpět na list:</t>
  </si>
  <si>
    <t>Rekapitulace stavby</t>
  </si>
  <si>
    <t>2</t>
  </si>
  <si>
    <t>KRYCÍ LIST SOUPISU</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</si>
  <si>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</si>
  <si>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</si>
  <si>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</si>
  <si>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</si>
  <si>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</si>
  <si>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</si>
  <si>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</si>
  <si>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</si>
  <si>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</si>
  <si>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4 - Vodorovné konstrukce</t>
  </si>
  <si>
    <t xml:space="preserve">    6 - Úpravy povrchů, podlahy a osazování výplní</t>
  </si>
  <si>
    <t xml:space="preserve">    9 - Ostatní konstrukce a práce, bourání</t>
  </si>
  <si>
    <t xml:space="preserve">      99 - Přesuny hmot a suti</t>
  </si>
  <si>
    <t xml:space="preserve">    998 - Přesun hmot</t>
  </si>
  <si>
    <t>PSV - Práce a dodávky PSV</t>
  </si>
  <si>
    <t xml:space="preserve">    711 - Izolace proti vodě, vlhkosti a plynům</t>
  </si>
  <si>
    <t xml:space="preserve">    713 - Izolace tepelné</t>
  </si>
  <si>
    <t xml:space="preserve">    721 - Zdravotechnika - vnitřní kanalizace</t>
  </si>
  <si>
    <t xml:space="preserve">      D5 - Kanalizace</t>
  </si>
  <si>
    <t xml:space="preserve">      D6 - Vodovod</t>
  </si>
  <si>
    <t xml:space="preserve">      D7 - Zařizovací předměty</t>
  </si>
  <si>
    <t xml:space="preserve">    731 - Ústřední vytápění</t>
  </si>
  <si>
    <t xml:space="preserve">      731 D01 - 1.  Armatury závitové</t>
  </si>
  <si>
    <t xml:space="preserve">      731 D02 - 2  Oběhová čerpadla</t>
  </si>
  <si>
    <t xml:space="preserve">      731 D03 - 3.  Montáž el. regul. armatur v dod. MaR</t>
  </si>
  <si>
    <t xml:space="preserve">      731 D04 - 4.  Armatury měřicí</t>
  </si>
  <si>
    <t xml:space="preserve">      731 D05 - 5. Podlahové vytápění (PV)</t>
  </si>
  <si>
    <t xml:space="preserve">      731 D06 - 6.  Potrubí z plastových trubek vrstvených typu AlPex</t>
  </si>
  <si>
    <t xml:space="preserve">      731 D07 - 7.  Potrubí z trubek ocelových bezešvých závitových běžných</t>
  </si>
  <si>
    <t xml:space="preserve">      731 D08 - 8.  Potrubí z trubek  ocelových bezešvých hladkých,</t>
  </si>
  <si>
    <t xml:space="preserve">      731 D09 - 9.  Tepelná izolace teplovodního potrubí ÚT, tloušťky dle vyhl. č. 193/2007 Sb. MPO)</t>
  </si>
  <si>
    <t xml:space="preserve">      731 D10 - 10.  Nátěry</t>
  </si>
  <si>
    <t xml:space="preserve">      731 D11 - 11.  Doplňkový materiál</t>
  </si>
  <si>
    <t xml:space="preserve">      731 D12 - 12.  Ostatní náklady</t>
  </si>
  <si>
    <t xml:space="preserve">    740-1 - Elektromontáže - silnoproud</t>
  </si>
  <si>
    <t xml:space="preserve">      D1 - SVÍTIDLA</t>
  </si>
  <si>
    <t xml:space="preserve">      D2 - PŘÍSTROJE</t>
  </si>
  <si>
    <t xml:space="preserve">      D3 - KABELY</t>
  </si>
  <si>
    <t xml:space="preserve">      D4 - ROZVADĚČE</t>
  </si>
  <si>
    <t xml:space="preserve">    741-1 - Elektroinstalace - EPS</t>
  </si>
  <si>
    <t xml:space="preserve">    742 - ZDP - zařízení dálkového přenosu EPS a HZS Karlovarského kraje</t>
  </si>
  <si>
    <t xml:space="preserve">    743-36 - Měření a regulace</t>
  </si>
  <si>
    <t xml:space="preserve">      743-36-731 - Měření a regulace - vytápění</t>
  </si>
  <si>
    <t xml:space="preserve">      743-751 - Měření a regulace - vzduchotechnika</t>
  </si>
  <si>
    <t xml:space="preserve">      743-744 - Měření a regulace - řídící systém, rozvaděče</t>
  </si>
  <si>
    <t xml:space="preserve">      743-36-M1 - Měření a regulace - montáž</t>
  </si>
  <si>
    <t xml:space="preserve">    744 - Elektroinstalace - slaboproud</t>
  </si>
  <si>
    <t xml:space="preserve">      744-D1 - PZTS</t>
  </si>
  <si>
    <t xml:space="preserve">      744-D2 - ZDP - zařízení dálkového přenosu PZTS na PCO PČR</t>
  </si>
  <si>
    <t xml:space="preserve">      744-D3 - Strukturovaná kabeláž a kabeláž pro AV techniku</t>
  </si>
  <si>
    <t xml:space="preserve">      744-D4 - Kamerový systém CCTV</t>
  </si>
  <si>
    <t xml:space="preserve">      744-D5 - Aktivní prvky sítě, výp. technika, AV prezentační technika</t>
  </si>
  <si>
    <t xml:space="preserve">    751 - Vzduchotechnika</t>
  </si>
  <si>
    <t xml:space="preserve">      800751.1 - Zařízení č. 1 - Centrum</t>
  </si>
  <si>
    <t xml:space="preserve">      800751.2 - Zařízení č. 2 - Hygienické zázemí</t>
  </si>
  <si>
    <t xml:space="preserve">      800783.3 - Nátěry</t>
  </si>
  <si>
    <t xml:space="preserve">      800713.4 - Izolace</t>
  </si>
  <si>
    <t xml:space="preserve">      800751.5 - Uvedení do chodu</t>
  </si>
  <si>
    <t xml:space="preserve">    762 - Konstrukce tesařské</t>
  </si>
  <si>
    <t xml:space="preserve">    763 - Konstrukce suché výstavby</t>
  </si>
  <si>
    <t xml:space="preserve">    766 - Konstrukce truhlářské</t>
  </si>
  <si>
    <t xml:space="preserve">    767 - Konstrukce zámečnické</t>
  </si>
  <si>
    <t xml:space="preserve">    771 - Podlahy z dlaždic</t>
  </si>
  <si>
    <t xml:space="preserve">    772 - Podlahy z kamene</t>
  </si>
  <si>
    <t xml:space="preserve">    777 - Podlahy lité</t>
  </si>
  <si>
    <t xml:space="preserve">    783 - Dokončovací práce - nátěry</t>
  </si>
  <si>
    <t xml:space="preserve">    784 - Dokončovací práce - malby a tapety</t>
  </si>
  <si>
    <t>M - M</t>
  </si>
  <si>
    <t xml:space="preserve">    33-M - Montáže dopr.zaříz.,sklad. zař. a váh</t>
  </si>
  <si>
    <t>VRN - Vedlejší rozpočtové náklady</t>
  </si>
  <si>
    <t xml:space="preserve">    VRN1 - Průzkumné, geodetické a projektové práce</t>
  </si>
  <si>
    <t xml:space="preserve">    VRN2 - Příprava staveniště</t>
  </si>
  <si>
    <t xml:space="preserve">    VRN3 - Zařízení staveniště</t>
  </si>
  <si>
    <t xml:space="preserve">    VRN4 - Inženýrská činnost</t>
  </si>
  <si>
    <t xml:space="preserve">    VRN6 - Územní vlivy</t>
  </si>
  <si>
    <t xml:space="preserve">    VRN7 - Provozní vlivy</t>
  </si>
  <si>
    <t xml:space="preserve">    VRN9 - Ostatní náklady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</si>
  <si>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</si>
  <si>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</si>
  <si>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</si>
  <si>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</si>
  <si>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</si>
  <si>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</si>
  <si>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</si>
  <si>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</si>
  <si>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</si>
  <si>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</si>
  <si>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</si>
  <si>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</si>
  <si>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</si>
  <si>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</si>
  <si>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</si>
  <si>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</si>
  <si>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</si>
  <si>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</si>
  <si>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</si>
  <si>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131101201</t>
  </si>
  <si>
    <t>Hloubení jam zapažených v hornině tř. 1 a 2 objemu do 100 m3</t>
  </si>
  <si>
    <t>m3</t>
  </si>
  <si>
    <t>CS ÚRS 2017 01</t>
  </si>
  <si>
    <t>4</t>
  </si>
  <si>
    <t>12623043</t>
  </si>
  <si>
    <t>PP</t>
  </si>
  <si>
    <t>Hloubení zapažených jam a zářezů s urovnáním dna do předepsaného profilu a spádu v horninách tř. 1 a 2 do 100 m3</t>
  </si>
  <si>
    <t>VV</t>
  </si>
  <si>
    <t>"zděná šachta"</t>
  </si>
  <si>
    <t>1,5*1,3*0,97</t>
  </si>
  <si>
    <t>1,898*0,97</t>
  </si>
  <si>
    <t>1,75*1,17</t>
  </si>
  <si>
    <t>132101101</t>
  </si>
  <si>
    <t>Hloubení rýh šířky do 600 mm v hornině tř. 1 a 2 objemu do 100 m3</t>
  </si>
  <si>
    <t>-1511895869</t>
  </si>
  <si>
    <t>Hloubení zapažených i nezapažených rýh šířky do 600 mm s urovnáním dna do předepsaného profilu a spádu v horninách tř. 1 a 2 do 100 m3</t>
  </si>
  <si>
    <t>"odvětrání podlahy" 0,15*(35,924+26,767+0,35*6+18,645+24,297+42,261+9,902+18,9)*0,2</t>
  </si>
  <si>
    <t>0,35*(12,838+20,571+46,375+37,271+39,275+28,95)*0,2</t>
  </si>
  <si>
    <t>0,075*(30,486+40,126+31,382+46,724+22,26+15)*0,2</t>
  </si>
  <si>
    <t>"změna 7.2.2017"</t>
  </si>
  <si>
    <t>0,2*(53,9891-31,67)</t>
  </si>
  <si>
    <t>0,2*(13,79-5,94)</t>
  </si>
  <si>
    <t>-0,2*0,581*(13,19+0,581)</t>
  </si>
  <si>
    <t>"nové VZT kanálky"</t>
  </si>
  <si>
    <t>"003"</t>
  </si>
  <si>
    <t>0,33*7,3896</t>
  </si>
  <si>
    <t>"004"</t>
  </si>
  <si>
    <t>0,33*(3,7-0,42)</t>
  </si>
  <si>
    <t>"005"</t>
  </si>
  <si>
    <t>0,33*6,19</t>
  </si>
  <si>
    <t>"006"</t>
  </si>
  <si>
    <t>0,33*5,4951</t>
  </si>
  <si>
    <t>"001"</t>
  </si>
  <si>
    <t>0,33*(2,1525+0,3754*2)</t>
  </si>
  <si>
    <t>3</t>
  </si>
  <si>
    <t>132101201</t>
  </si>
  <si>
    <t>Hloubení rýh š do 2000 mm v hornině tř. 1 a 2 objemu do 100 m3 - kanálky odvětrání</t>
  </si>
  <si>
    <t>-892406360</t>
  </si>
  <si>
    <t>Hloubení zapažených i nezapažených rýh šířky přes 600 do 2 000 mm s urovnáním dna do předepsaného profilu a spádu v horninách tř. 1 a 2 do 100 m3</t>
  </si>
  <si>
    <t>0,33*9,5106</t>
  </si>
  <si>
    <t>139711101</t>
  </si>
  <si>
    <t>Vykopávky v uzavřených prostorách v hornině tř. 1 až 4</t>
  </si>
  <si>
    <t>-2121886408</t>
  </si>
  <si>
    <t>Vykopávka v uzavřených prostorách s naložením výkopku na dopravní prostředek v hornině tř. 1 až 4</t>
  </si>
  <si>
    <t>(207,6744+259,8778+16,2461+21,5001-0,9479-1,5385-24,1406)*0,19</t>
  </si>
  <si>
    <t>-64,8384*0,19</t>
  </si>
  <si>
    <t>64,8384*0,13</t>
  </si>
  <si>
    <t>(24,1406+16,2646+36,9174)*0,17</t>
  </si>
  <si>
    <t>35,1625*0,32</t>
  </si>
  <si>
    <t xml:space="preserve">"rozšíření podesty - zdvihací plošina" </t>
  </si>
  <si>
    <t>1,60*1,60*1,60</t>
  </si>
  <si>
    <t>13,92*0,19</t>
  </si>
  <si>
    <t>5</t>
  </si>
  <si>
    <t>151101101</t>
  </si>
  <si>
    <t>Zřízení příložného pažení a rozepření stěn rýh hl do 2 m</t>
  </si>
  <si>
    <t>m2</t>
  </si>
  <si>
    <t>57957664</t>
  </si>
  <si>
    <t>Zřízení pažení a rozepření stěn rýh pro podzemní vedení pro všechny šířky rýhy příložné pro jakoukoliv mezerovitost, hloubky do 2 m</t>
  </si>
  <si>
    <t>0,6*0,7*2+21,082*0,7*2</t>
  </si>
  <si>
    <t>1,51*2*0,97</t>
  </si>
  <si>
    <t>1,32*2*0,97</t>
  </si>
  <si>
    <t>1,49*2*0,97</t>
  </si>
  <si>
    <t>1,299*2*1,07</t>
  </si>
  <si>
    <t>1,51*2*1,07</t>
  </si>
  <si>
    <t>6</t>
  </si>
  <si>
    <t>151101111</t>
  </si>
  <si>
    <t>Odstranění příložného pažení a rozepření stěn rýh hl do 2 m</t>
  </si>
  <si>
    <t>2130082170</t>
  </si>
  <si>
    <t>Odstranění pažení a rozepření stěn rýh pro podzemní vedení s uložením materiálu na vzdálenost do 3 m od kraje výkopu příložné, hloubky do 2 m</t>
  </si>
  <si>
    <t>7</t>
  </si>
  <si>
    <t>161101501</t>
  </si>
  <si>
    <t>Svislé přemístění výkopku nošením svisle do v 3 m v hornině tř. 1 až 4</t>
  </si>
  <si>
    <t>-1310312837</t>
  </si>
  <si>
    <t>Svislé přemístění výkopku nošením bez naložení, avšak s vyprázdněním nádoby na hromady nebo do dopravního prostředku, na každých, třeba i započatých 3 m výšky z horniny tř. 1 až 4</t>
  </si>
  <si>
    <t>5,781+33,893+3,138</t>
  </si>
  <si>
    <t>8</t>
  </si>
  <si>
    <t>162701105</t>
  </si>
  <si>
    <t>Vodorovné přemístění do 10000 m výkopku/sypaniny z horniny tř. 1 až 4</t>
  </si>
  <si>
    <t>-545561230</t>
  </si>
  <si>
    <t>Vodorovné přemístění výkopku nebo sypaniny po suchu na obvyklém dopravním prostředku, bez naložení výkopku, avšak se složením bez rozhrnutí z horniny tř. 1 až 4 na vzdálenost přes 9 000 do 10 000 m</t>
  </si>
  <si>
    <t>5,781</t>
  </si>
  <si>
    <t>33,893</t>
  </si>
  <si>
    <t>3,138</t>
  </si>
  <si>
    <t>118,196</t>
  </si>
  <si>
    <t>-1,476</t>
  </si>
  <si>
    <t>9</t>
  </si>
  <si>
    <t>162701109</t>
  </si>
  <si>
    <t>Příplatek k vodorovnému přemístění výkopku/sypaniny z horniny tř. 1 až 4 ZKD 1000 m přes 10000 m</t>
  </si>
  <si>
    <t>-387038702</t>
  </si>
  <si>
    <t>Vodorovné přemístění výkopku nebo sypaniny po suchu na obvyklém dopravním prostředku, bez naložení výkopku, avšak se složením bez rozhrnutí z horniny tř. 1 až 4 na vzdálenost Příplatek k ceně za každých dalších i započatých 1 000 m</t>
  </si>
  <si>
    <t>159,532</t>
  </si>
  <si>
    <t>159,532*5 'Přepočtené koeficientem množství</t>
  </si>
  <si>
    <t>167101101</t>
  </si>
  <si>
    <t>Nakládání výkopku z hornin tř. 1 až 4 do 100 m3</t>
  </si>
  <si>
    <t>-1956555714</t>
  </si>
  <si>
    <t>Nakládání, skládání a překládání neulehlého výkopku nebo sypaniny nakládání, množství do 100 m3, z hornin tř. 1 až 4</t>
  </si>
  <si>
    <t>0,7*21,082*0,7</t>
  </si>
  <si>
    <t>-0,7*0,6*21,082</t>
  </si>
  <si>
    <t>11</t>
  </si>
  <si>
    <t>171201201</t>
  </si>
  <si>
    <t>Uložení sypaniny na skládky</t>
  </si>
  <si>
    <t>-1037532112</t>
  </si>
  <si>
    <t>12</t>
  </si>
  <si>
    <t>171201211</t>
  </si>
  <si>
    <t>Poplatek za uložení odpadu ze sypaniny na skládce (skládkovné)</t>
  </si>
  <si>
    <t>t</t>
  </si>
  <si>
    <t>1489507864</t>
  </si>
  <si>
    <t>Uložení sypaniny poplatek za uložení sypaniny na skládce ( skládkovné )</t>
  </si>
  <si>
    <t>159,532*1,9 'Přepočtené koeficientem množství</t>
  </si>
  <si>
    <t>13</t>
  </si>
  <si>
    <t>175101201</t>
  </si>
  <si>
    <t>Obsypání objektů bez prohození sypaniny z hornin tř. 1 až 4 uloženým do 30 m od kraje objektu</t>
  </si>
  <si>
    <t>1075799222</t>
  </si>
  <si>
    <t>Obsypání objektů sypaninou z vhodných hornin 1 až 4 nebo materiálem uloženým ve vzdálenosti do 30 m od vnějšího kraje objektu pro jakoukoliv míru zhutnění bez  prohození sypaniny</t>
  </si>
  <si>
    <t>14</t>
  </si>
  <si>
    <t>175101209</t>
  </si>
  <si>
    <t>Příplatek k obsypání objektu sypaninou uloženou do 30 m od kraje objektu za prohození sypaniny</t>
  </si>
  <si>
    <t>-320188779</t>
  </si>
  <si>
    <t>Obsypání objektů sypaninou z vhodných hornin 1 až 4 nebo materiálem uloženým ve vzdálenosti do 30 m od vnějšího kraje objektu pro jakoukoliv míru zhutnění Příplatek k ceně za prohození sypaniny</t>
  </si>
  <si>
    <t>Zakládání</t>
  </si>
  <si>
    <t>212755213</t>
  </si>
  <si>
    <t>Trativody z drenážních trubek plastových flexibilních D 80 mm bez lože</t>
  </si>
  <si>
    <t>m</t>
  </si>
  <si>
    <t>639135452</t>
  </si>
  <si>
    <t>Trativody bez lože z drenážních trubek plastových flexibilních D 80 mm</t>
  </si>
  <si>
    <t>203,455</t>
  </si>
  <si>
    <t>16</t>
  </si>
  <si>
    <t>273313611-1</t>
  </si>
  <si>
    <t>Základové desky z betonu tř. C 16/20  - kanálky odvětrání, šachty</t>
  </si>
  <si>
    <t>-2138753929</t>
  </si>
  <si>
    <t>Základ z betonu prostého (2) kleneb, (3) desek, (4) pásů, (5) patek a bloků Konkretizace: Základové desky z betonu tř. C 16/20</t>
  </si>
  <si>
    <t>1,5*1,3*0,1</t>
  </si>
  <si>
    <t>1,898*0,1</t>
  </si>
  <si>
    <t>1,75*0,1</t>
  </si>
  <si>
    <t>17</t>
  </si>
  <si>
    <t>273313711.1</t>
  </si>
  <si>
    <t>Základové desky z betonu tř. C 20/25 - deska zdvihací plošiny</t>
  </si>
  <si>
    <t>-1277802719</t>
  </si>
  <si>
    <t>Základy z betonu prostého desky z betonu kamenem neprokládaného tř. C 20/25</t>
  </si>
  <si>
    <t>1,50*1,20*0,20</t>
  </si>
  <si>
    <t>18</t>
  </si>
  <si>
    <t>273362021</t>
  </si>
  <si>
    <t>Výztuž základových desek svařovanými sítěmi Kari 150/150/6</t>
  </si>
  <si>
    <t>200554673</t>
  </si>
  <si>
    <t>Výztuž základů desek ze svařovaných sítí z drátů typu KARI</t>
  </si>
  <si>
    <t>1,5*1,3*3,033/1000</t>
  </si>
  <si>
    <t>1,898*3,033/1000</t>
  </si>
  <si>
    <t>1,75*3,033/1000</t>
  </si>
  <si>
    <t>0,017*1,05 'Přepočtené koeficientem množství</t>
  </si>
  <si>
    <t>19</t>
  </si>
  <si>
    <t>273362021.2</t>
  </si>
  <si>
    <t>Výztuž základových desek svařovanými sítěmi Kari - sítě 150/150/8</t>
  </si>
  <si>
    <t>1201391509</t>
  </si>
  <si>
    <t>1,50*1,20*5,40*1,30*2*0,001</t>
  </si>
  <si>
    <t>20</t>
  </si>
  <si>
    <t>274313611</t>
  </si>
  <si>
    <t>Základové pásy z betonu tř. C 16/20</t>
  </si>
  <si>
    <t>458137182</t>
  </si>
  <si>
    <t>Základy z betonu prostého pasy betonu kamenem neprokládaného tř. C 16/20</t>
  </si>
  <si>
    <t>"základ ve dvoře" 1,20*0,90*0,50</t>
  </si>
  <si>
    <t>279113234.1</t>
  </si>
  <si>
    <t>Základová zeď tl do 300 mm z tvárnic ztraceného bednění včetně výplně z betonu tř. C 25/30</t>
  </si>
  <si>
    <t>1726900582</t>
  </si>
  <si>
    <t>1,60*2*1,505</t>
  </si>
  <si>
    <t>Svislé a kompletní konstrukce</t>
  </si>
  <si>
    <t>22</t>
  </si>
  <si>
    <t>310239211</t>
  </si>
  <si>
    <t>Zazdívka otvorů pl do 4 m2 ve zdivu nadzákladovém cihlami pálenými na MVC</t>
  </si>
  <si>
    <t>101263485</t>
  </si>
  <si>
    <t>Zazdívka otvorů ve zdivu nadzákladovém cihlami pálenými plochy přes 1 m2 do 4 m2 na maltu vápenocementovou</t>
  </si>
  <si>
    <t>0,8*0,7*1,97</t>
  </si>
  <si>
    <t>1,337*1,15</t>
  </si>
  <si>
    <t>1*1,97*0,15</t>
  </si>
  <si>
    <t>0,1*0,85*1,97+0,1*1,97*0,85</t>
  </si>
  <si>
    <t>0,93*0,4*1,8</t>
  </si>
  <si>
    <t>0,1*0,85*1,3</t>
  </si>
  <si>
    <t>23</t>
  </si>
  <si>
    <t>311231124</t>
  </si>
  <si>
    <t>Zdivo nosné z cihel dl 290 mm pevnosti P 20 až 25 na MVC 2,5</t>
  </si>
  <si>
    <t>-1170650530</t>
  </si>
  <si>
    <t>Zdivo z cihel pálených (1) nosné, (2) výplňové, (3) obkladové, (5) půdní, štítové, nadstřešní, poprsní, (7) římsové plných dl. 290 mm P 20 až 25, na maltu MVC-1 nebo MVC-2,5</t>
  </si>
  <si>
    <t>0,93*0,93*0,3</t>
  </si>
  <si>
    <t>24</t>
  </si>
  <si>
    <t>311271116</t>
  </si>
  <si>
    <t>Zdivo nosné z cihel vápenopískových 290x140x65 mm na MC</t>
  </si>
  <si>
    <t>1073484376</t>
  </si>
  <si>
    <t>Zdivo z cihel a tvárnic nepálených nosné z cihel vápenopískových na maltu cementovou MC10 s plně promaltovanými styčnými spárami, formát a rozměr cihel 290x140x65 mm</t>
  </si>
  <si>
    <t>"odvětrání podlahy" 0,15*0,15*(35,924+26,767+0,35*6+18,645+24,297+42,261+9,902+18,9)</t>
  </si>
  <si>
    <t>0,15*0,075*(30,486+40,126+31,382+46,724+22,26+15)</t>
  </si>
  <si>
    <t>0,15*0,15*(1,896+22,585+7,854+6,4+0,751+1,15+1,85)</t>
  </si>
  <si>
    <t>0,15*0,075*(7,02+17,056+3,3+13,061-2,415)</t>
  </si>
  <si>
    <t>25</t>
  </si>
  <si>
    <t>317168112</t>
  </si>
  <si>
    <t>Překlad keramický plochý š 11,5 cm dl 125 cm</t>
  </si>
  <si>
    <t>kus</t>
  </si>
  <si>
    <t>1594934320</t>
  </si>
  <si>
    <t>Překlady keramické ploché osazené do maltového lože, výšky překladu 7,1 cm šířky 11,5 cm, délky 125 cm</t>
  </si>
  <si>
    <t>"1.pp"</t>
  </si>
  <si>
    <t>"008-010" 3</t>
  </si>
  <si>
    <t>26</t>
  </si>
  <si>
    <t>317168130</t>
  </si>
  <si>
    <t>Překlad keramický vysoký v 23,8 cm dl 100 cm</t>
  </si>
  <si>
    <t>2131064726</t>
  </si>
  <si>
    <t>Překlady keramické vysoké osazené do maltového lože, šířky překladu 7 cm výšky 23,8 cm, délky 100 cm</t>
  </si>
  <si>
    <t>27</t>
  </si>
  <si>
    <t>317168131</t>
  </si>
  <si>
    <t>Překlad keramický vysoký v 23,8 cm dl 125 cm</t>
  </si>
  <si>
    <t>632688123</t>
  </si>
  <si>
    <t>Překlady keramické vysoké osazené do maltového lože, šířky překladu 7 cm výšky 23,8 cm, délky 125 cm</t>
  </si>
  <si>
    <t>28</t>
  </si>
  <si>
    <t>317234410</t>
  </si>
  <si>
    <t>Vyzdívka mezi nosníky z cihel pálených na MC</t>
  </si>
  <si>
    <t>-846759985</t>
  </si>
  <si>
    <t>Vyzdívka mezi nosníky cihlami pálenými na maltu cementovou</t>
  </si>
  <si>
    <t>1,2887*0,25</t>
  </si>
  <si>
    <t>0,3793*0,25</t>
  </si>
  <si>
    <t>29</t>
  </si>
  <si>
    <t>317941121</t>
  </si>
  <si>
    <t>Osazování ocelových válcovaných nosníků na zdivu I, IE, U, UE nebo L do č 12</t>
  </si>
  <si>
    <t>-1542230090</t>
  </si>
  <si>
    <t>Osazování ocelových válcovaných nosníků na zdivu I nebo IE nebo U nebo UE nebo L do č. 12 nebo výšky do 120 mm</t>
  </si>
  <si>
    <t>(10*0,67+7*0,62+1*1,2)*11,1/1000*1,08</t>
  </si>
  <si>
    <t>30</t>
  </si>
  <si>
    <t>M</t>
  </si>
  <si>
    <t>133806200</t>
  </si>
  <si>
    <t>tyč ocelová I, značka oceli S 235 JR, označení průřezu 120</t>
  </si>
  <si>
    <t>-2093985324</t>
  </si>
  <si>
    <t>tyče ocelové střední průřezu I do 160 mm značka oceli  S 235 JR  (11 375) označení průřezu    120</t>
  </si>
  <si>
    <t>P</t>
  </si>
  <si>
    <t>Poznámka k položce:
Hmotnost: 11,1 kg/m</t>
  </si>
  <si>
    <t>31</t>
  </si>
  <si>
    <t>317941123</t>
  </si>
  <si>
    <t>Osazování ocelových válcovaných nosníků na zdivu I, IE, U, UE nebo L do č 22</t>
  </si>
  <si>
    <t>247980481</t>
  </si>
  <si>
    <t>Osazování ocelových válcovaných nosníků na zdivu I nebo IE nebo U nebo UE nebo L č. 14 až 22 nebo výšky do 220 mm</t>
  </si>
  <si>
    <t>(3*1,6+6*1,5)*14,4*1,08/1000</t>
  </si>
  <si>
    <t>32</t>
  </si>
  <si>
    <t>133806250</t>
  </si>
  <si>
    <t>tyč ocelová I, značka oceli S 235 JR, označení průřezu 140</t>
  </si>
  <si>
    <t>-29259729</t>
  </si>
  <si>
    <t>tyče ocelové střední průřezu I do 160 mm značka oceli  S 235 JR  (11 375) označení průřezu    140</t>
  </si>
  <si>
    <t>Poznámka k položce:
Hmotnost: 14,4 kg/m</t>
  </si>
  <si>
    <t>33</t>
  </si>
  <si>
    <t>317944321</t>
  </si>
  <si>
    <t>Válcované nosníky do č.12 dodatečně osazované do připravených otvorů, včetně provedení kapes, začištění a úpravy po osazení dodatečně vloženého překladu</t>
  </si>
  <si>
    <t>-1347477948</t>
  </si>
  <si>
    <t>Válcované nosníky dodatečně osazované do připravených otvorů bez zazdění hlav do č. 12</t>
  </si>
  <si>
    <t>PSC</t>
  </si>
  <si>
    <t xml:space="preserve">Poznámka k souboru cen:_x000D_
1. V cenách jsou zahrnuty náklady na dodávku a montáž válcovaných nosníků. 2. Ceny jsou určeny pouze pro ocenění konstrukce překladů nad otvory. </t>
  </si>
  <si>
    <t>4*11,1/1000*(0,3+1,475)</t>
  </si>
  <si>
    <t>34</t>
  </si>
  <si>
    <t>342241161</t>
  </si>
  <si>
    <t>Příčky tl 65 mm z cihel plných dl 290 mm pevnosti P 15 na MC</t>
  </si>
  <si>
    <t>1279766021</t>
  </si>
  <si>
    <t>Příčky nebo přizdívky jednoduché z cihel nebo příčkovek pálených na maltu MVC nebo MC plných P 7,5 až P 15 dl. 290 mm (290x140x65 mm) o tl. 65 mm</t>
  </si>
  <si>
    <t xml:space="preserve">"šachty" </t>
  </si>
  <si>
    <t>1,31*2*0,97</t>
  </si>
  <si>
    <t>1,29*2*0,97</t>
  </si>
  <si>
    <t>1,31*2*1,07</t>
  </si>
  <si>
    <t>35</t>
  </si>
  <si>
    <t>342241162</t>
  </si>
  <si>
    <t>Příčky tl 140 mm z cihel plných dl 290 mm pevnosti P 15 na MC</t>
  </si>
  <si>
    <t>-79214006</t>
  </si>
  <si>
    <t>Příčky nebo přizdívky jednoduché z cihel nebo příčkovek pálených na maltu MVC nebo MC plných P 7,5 až P 15 dl. 290 mm (290x140x65 mm) o tl. 140 mm</t>
  </si>
  <si>
    <t>0,8*2*0,97</t>
  </si>
  <si>
    <t>1,3*2*0,97</t>
  </si>
  <si>
    <t>1,3*2*1,07</t>
  </si>
  <si>
    <t>0,8*2*1,07</t>
  </si>
  <si>
    <t>36</t>
  </si>
  <si>
    <t>342248110</t>
  </si>
  <si>
    <t>Příčky jednoduché z cihel děrovaných keramických tvarovek spojených na pero a drážku klasických na maltu MVC, pevnost cihel P 10, tl. příčky 80 mm</t>
  </si>
  <si>
    <t>540080675</t>
  </si>
  <si>
    <t>Příčky jednoduché z cihel děrovaných spojených na pero a drážku klasických na maltu MVC, pevnost cihel P 10, tl. příčky 80 mm</t>
  </si>
  <si>
    <t>(1,678+4,09)/2*2,35</t>
  </si>
  <si>
    <t>1,678*2,797</t>
  </si>
  <si>
    <t>2,593*(0,1*2+0,6)</t>
  </si>
  <si>
    <t>37</t>
  </si>
  <si>
    <t>342248110-1</t>
  </si>
  <si>
    <t>Příčky jednoduché z cihel děrovaných keramických tvarovek spojených na pero a drážku klasických na maltu MVC, pevnost cihel P 10, tl. příčky 80 mm - přizdívka</t>
  </si>
  <si>
    <t>-1784725630</t>
  </si>
  <si>
    <t>1*(2,037+3,6+2,14+7,564+8,391+5,452+0,15)</t>
  </si>
  <si>
    <t>3,24*1,567</t>
  </si>
  <si>
    <t>1*(2,1+2,35)</t>
  </si>
  <si>
    <t>1*(2+1,85)</t>
  </si>
  <si>
    <t>38</t>
  </si>
  <si>
    <t>342248112</t>
  </si>
  <si>
    <t>Příčky jednoduché z cihel děrovaných keramických tvarovek spojených na pero a drážku klasických na maltu MVC, pevnost cihel P 10, tl. příčky 115 mm</t>
  </si>
  <si>
    <t>1983831407</t>
  </si>
  <si>
    <t>Příčky jednoduché z cihel děrovaných spojených na pero a drážku klasických na maltu MVC, pevnost cihel P 10, tl. příčky 115 mm</t>
  </si>
  <si>
    <t>"mč. 008 - 010" (2,74+2,15+2,10)*3,30</t>
  </si>
  <si>
    <t>"odečet otvorů" -(0,70*1,97*2+0,80*1,97)</t>
  </si>
  <si>
    <t>Součet</t>
  </si>
  <si>
    <t>39</t>
  </si>
  <si>
    <t>342248311x01</t>
  </si>
  <si>
    <t>Příčky tl 65 mm pevnosti P 10 na MVC</t>
  </si>
  <si>
    <t>2037636351</t>
  </si>
  <si>
    <t>Příčky jednoduché z cihel děrovaných spojených na pero a drážku klasických na maltu MVC, pevnost cihel P10, tl. příčky 65 mm</t>
  </si>
  <si>
    <t>"009+007" 3,41*3,30</t>
  </si>
  <si>
    <t>40</t>
  </si>
  <si>
    <t>346271111.1</t>
  </si>
  <si>
    <t>Přizdívky izolační tl 65 mm z cihel betonových dl 290 mm - zdvihací plošina</t>
  </si>
  <si>
    <t>-1954905522</t>
  </si>
  <si>
    <t>Přizdívky izolační a ochranné z cihel nepálených se zatřenou cementovou omítkou z malty MC pro omítky o tl. 20 mm pod izolaci včetně vytvoření požlábku v ohybu izolace vodorovné na svislou na cementovou maltu MC 5 až MC 10 z cihel betonových 290x140x65 mm tl. 65 mm</t>
  </si>
  <si>
    <t>41</t>
  </si>
  <si>
    <t>346481111</t>
  </si>
  <si>
    <t>Zaplentování rýh, potrubí, výklenků nebo nik ve stěnách rabicovým pletivem</t>
  </si>
  <si>
    <t>618753634</t>
  </si>
  <si>
    <t>Zaplentování rýh, potrubí, válcovaných nosníků, výklenků nebo nik jakéhokoliv tvaru, na maltu ve stěnách nebo před stěnami rabicovým pletivem</t>
  </si>
  <si>
    <t>1,55*0,4</t>
  </si>
  <si>
    <t>Vodorovné konstrukce</t>
  </si>
  <si>
    <t>42</t>
  </si>
  <si>
    <t>411354203-2</t>
  </si>
  <si>
    <t>Dodávka a montáž pozinkovaný plech tl.5 mm</t>
  </si>
  <si>
    <t>2015812396</t>
  </si>
  <si>
    <t>"odvětrání podlahy" 0,15*(35,924+26,767+0,35*6+18,645+24,297+42,261+9,902+18,9)</t>
  </si>
  <si>
    <t>0,35*(12,838+20,571+46,375+37,271+39,275+28,95)</t>
  </si>
  <si>
    <t>0,075*(30,486+40,126+31,382+46,724+22,26+15)</t>
  </si>
  <si>
    <t>(53,9891-31,67)</t>
  </si>
  <si>
    <t>(13,79-5,94)</t>
  </si>
  <si>
    <t>-0,581*(13,19+0,581)</t>
  </si>
  <si>
    <t>43</t>
  </si>
  <si>
    <t>430321515</t>
  </si>
  <si>
    <t>Schodišťová konstrukce a rampa z betonu</t>
  </si>
  <si>
    <t>-1191096396</t>
  </si>
  <si>
    <t>Schodišťové konstrukce a rampy z betonu železového (bez výztuže) stupně, schodnice, ramena, podesty s nosníky tř. C 20/25</t>
  </si>
  <si>
    <t>1,2*0,16*0,31*3</t>
  </si>
  <si>
    <t>1,75*0,153*0,32*(1+2+3+4)</t>
  </si>
  <si>
    <t>1,2539*(0,15*4)</t>
  </si>
  <si>
    <t>0,172*0,278*1,02*(1+2+3+4+5+6)</t>
  </si>
  <si>
    <t>1,067*1,184*0,2</t>
  </si>
  <si>
    <t>0,2*(1,067+1,184-0,2)*(7*0,172)</t>
  </si>
  <si>
    <t>44</t>
  </si>
  <si>
    <t>433351131-1</t>
  </si>
  <si>
    <t>Zřízení bednění přímočarých schodišť v do 4 m (stupně, boky, schodnice, podesta)</t>
  </si>
  <si>
    <t>1042087218</t>
  </si>
  <si>
    <t>Bednění schodnic včetně podpěrné konstrukce výšky do 4 m půdorysně přímočarých zřízení</t>
  </si>
  <si>
    <t>1,43*0,153*6</t>
  </si>
  <si>
    <t>+0,153*0,32*2*10</t>
  </si>
  <si>
    <t>1,2*0,16*2</t>
  </si>
  <si>
    <t>0,764*(0,153*5)</t>
  </si>
  <si>
    <t>0,172*1,02*7</t>
  </si>
  <si>
    <t>(0,172*0,278)*(1+2+3+4+5+6)*2</t>
  </si>
  <si>
    <t>2*(1,067+1,184-0,2)*(7*0,172)</t>
  </si>
  <si>
    <t>45</t>
  </si>
  <si>
    <t>433351132-1</t>
  </si>
  <si>
    <t>Odstranění bednění přímočarých schodišť v do 4 m (stupně, boky, schodnice, podesta)</t>
  </si>
  <si>
    <t>-1816602785</t>
  </si>
  <si>
    <t>Bednění schodnic včetně podpěrné konstrukce výšky do 4 m půdorysně přímočarých odstranění</t>
  </si>
  <si>
    <t>Úpravy povrchů, podlahy a osazování výplní</t>
  </si>
  <si>
    <t>46</t>
  </si>
  <si>
    <t>611321143</t>
  </si>
  <si>
    <t>Vápenocementová omítka štuková dvouvrstvá vnitřních kleneb nebo skořepin nanášená ručně</t>
  </si>
  <si>
    <t>-1093997682</t>
  </si>
  <si>
    <t>Omítka vápenocementová vnitřních ploch nanášená ručně dvouvrstvá, tloušťky jádrové omítky do 10 mm štuková vodorovných konstrukcí kleneb nebo skořepin</t>
  </si>
  <si>
    <t>64,65*1,4</t>
  </si>
  <si>
    <t>3,01*1,4</t>
  </si>
  <si>
    <t>9,97*1,4</t>
  </si>
  <si>
    <t>47</t>
  </si>
  <si>
    <t>612321141</t>
  </si>
  <si>
    <t>Vápenocementová omítka štuková dvouvrstvá vnitřních stěn nanášená ručně</t>
  </si>
  <si>
    <t>822414556</t>
  </si>
  <si>
    <t>Omítka vápenocementová vnitřních ploch nanášená ručně dvouvrstvá, tloušťky jádrové omítky do 10 mm štuková svislých konstrukcí stěn</t>
  </si>
  <si>
    <t>(54,0204-0,366*2)*(+1,55+1,721+1,7+1,95+1,78+1,778+1,59+1,822)/8</t>
  </si>
  <si>
    <t>0,366*2*1,97</t>
  </si>
  <si>
    <t>-2*1,97</t>
  </si>
  <si>
    <t>-0,75*1,97</t>
  </si>
  <si>
    <t>-1,4*1,97</t>
  </si>
  <si>
    <t>-0,8*1,97</t>
  </si>
  <si>
    <t>-1*1,97</t>
  </si>
  <si>
    <t>-0,8*1,955</t>
  </si>
  <si>
    <t>-1,4*3</t>
  </si>
  <si>
    <t>-1,36*2,26</t>
  </si>
  <si>
    <t>-0,9*1,3*2</t>
  </si>
  <si>
    <t>"mč. 007" (1,75+2,15)*2*3,30-0,80*1,97</t>
  </si>
  <si>
    <t>"mč. 008" (1,45+2,10)*2*3,30-0,70*1,97*2</t>
  </si>
  <si>
    <t>"mč. 009" (1,535+2,15)*2*3,30-0,70*1,97</t>
  </si>
  <si>
    <t>"mč. 010" (1,20+3,10)*2*3,30-(0,70+0,80)*1,97</t>
  </si>
  <si>
    <t>48</t>
  </si>
  <si>
    <t>619991001</t>
  </si>
  <si>
    <t>Zakrytí podlah fólií přilepenou lepící páskou</t>
  </si>
  <si>
    <t>765424881</t>
  </si>
  <si>
    <t>Zakrytí vnitřních ploch před znečištěním včetně pozdějšího odkrytí podlah fólií přilepenou lepící páskou</t>
  </si>
  <si>
    <t>"skladba podlah P1" (3,01+9,97)</t>
  </si>
  <si>
    <t>"skladba podlah P2" (63,55+9,15+5,13+37,16+46,46+36,30+72,40+53,35+8,85)</t>
  </si>
  <si>
    <t>"skladba podlah P3" (6,93+7,32+5,68+3,53)</t>
  </si>
  <si>
    <t>49</t>
  </si>
  <si>
    <t>619991010</t>
  </si>
  <si>
    <t>Ochrana původní omítkové vrstvy stěny a strop</t>
  </si>
  <si>
    <t>-2088134516</t>
  </si>
  <si>
    <t>Zakrytí vnitřních ploch před znečištěním včetně pozdějšího odkrytí konstrukcí a prvků obalením fólií a přelepením páskou</t>
  </si>
  <si>
    <t>27,803*(3,202+3,243+3,05+3,075+1,5+1,56)/6</t>
  </si>
  <si>
    <t>-1,005*1,97</t>
  </si>
  <si>
    <t>5,625*2</t>
  </si>
  <si>
    <t>23,95*(1,83+3,24)/2</t>
  </si>
  <si>
    <t>0,772*1,83*2</t>
  </si>
  <si>
    <t>-0,98*1,97</t>
  </si>
  <si>
    <t>(1,6+6,95)*(2,714+2,612)/4</t>
  </si>
  <si>
    <t>0,57*1,97*2</t>
  </si>
  <si>
    <t>-0,9*1,97</t>
  </si>
  <si>
    <t>2,7*(2,714+2,612)/4</t>
  </si>
  <si>
    <t>5,394*(2,714+2,612)/4</t>
  </si>
  <si>
    <t>2,6*(2,714+2,612)/4</t>
  </si>
  <si>
    <t>5,987*(2,714+2,612)/4</t>
  </si>
  <si>
    <t>5,497*(2,714+2,612)/4</t>
  </si>
  <si>
    <t>1,573*(2,714+2,612)/4</t>
  </si>
  <si>
    <t>46,46*1,4</t>
  </si>
  <si>
    <t>36,3*1,4</t>
  </si>
  <si>
    <t>14,68*1,4</t>
  </si>
  <si>
    <t>6,93*1,4</t>
  </si>
  <si>
    <t>7,32*1,4</t>
  </si>
  <si>
    <t>5,68*1,4</t>
  </si>
  <si>
    <t>6,87*1,4</t>
  </si>
  <si>
    <t>4,68*1,4</t>
  </si>
  <si>
    <t>2,93*1,4</t>
  </si>
  <si>
    <t>50</t>
  </si>
  <si>
    <t>622635040.1</t>
  </si>
  <si>
    <t xml:space="preserve">Oprava spárování zdiva stěn </t>
  </si>
  <si>
    <t>-851722587</t>
  </si>
  <si>
    <t>Oprava spárování cihelného zdiva cementovou maltou včetně vysekání a vyčištění spár stěn, v rozsahu opravované plochy přes 40 do 50 %</t>
  </si>
  <si>
    <t>"LK"</t>
  </si>
  <si>
    <t>"stěny"</t>
  </si>
  <si>
    <t>"007"</t>
  </si>
  <si>
    <t>"008"</t>
  </si>
  <si>
    <t>"009"</t>
  </si>
  <si>
    <t>"010"</t>
  </si>
  <si>
    <t>"011"</t>
  </si>
  <si>
    <t>"012"</t>
  </si>
  <si>
    <t>"strop"</t>
  </si>
  <si>
    <t>51</t>
  </si>
  <si>
    <t>629990001</t>
  </si>
  <si>
    <t>Obnova stávajícího otvoru, doplnění kamenného ostění, zapravení fasády</t>
  </si>
  <si>
    <t>-720022211</t>
  </si>
  <si>
    <t>52</t>
  </si>
  <si>
    <t>629995100</t>
  </si>
  <si>
    <t>Očištění ploch otryskáním novodobých nátěrů na režném zdivu</t>
  </si>
  <si>
    <t>2070452538</t>
  </si>
  <si>
    <t>42,42*(3,032+3+3,052+3,183+3,1+3,08+3,078+3,246+3,244+3,112+3,34+3,354)/12</t>
  </si>
  <si>
    <t>5,1*(3,08+3,1+3,354+3,34)</t>
  </si>
  <si>
    <t>37,16*1,4</t>
  </si>
  <si>
    <t>(1,497+1,445)/2*(1,546+1,447)</t>
  </si>
  <si>
    <t>3,29*4,45</t>
  </si>
  <si>
    <t>0,814*2*3,2</t>
  </si>
  <si>
    <t>-2,26*2,5</t>
  </si>
  <si>
    <t>(1,495+1,44)/2*6,942</t>
  </si>
  <si>
    <t>4,62*3,147</t>
  </si>
  <si>
    <t>0,469*2*2,98</t>
  </si>
  <si>
    <t>0,6*2*2,73</t>
  </si>
  <si>
    <t>-2,1*2,73</t>
  </si>
  <si>
    <t>53</t>
  </si>
  <si>
    <t>629995110</t>
  </si>
  <si>
    <t>Očištění ošetřených ploch okartáčováním  novodobých nátěrů na režném zdivu</t>
  </si>
  <si>
    <t>1289415370</t>
  </si>
  <si>
    <t>54</t>
  </si>
  <si>
    <t>631311115</t>
  </si>
  <si>
    <t>Mazanina tl 50 mm z betonu prostého tř. C 20/25</t>
  </si>
  <si>
    <t>838518155</t>
  </si>
  <si>
    <t>Mazanina z betonu prostého tl. přes 50 do 80 mm tř. C 20/25</t>
  </si>
  <si>
    <t>"skladba podlah P2" (63,55+9,15+5,13+37,16+46,46+36,30+72,40+53,35+8,85)*0,05</t>
  </si>
  <si>
    <t>"skladba podlah P3" (6,93+7,32+5,68+3,53)*0,05</t>
  </si>
  <si>
    <t>55</t>
  </si>
  <si>
    <t>631311115-2</t>
  </si>
  <si>
    <t>Mazanina tl 50 mm z betonu prostého tř. C 20/25 - podkladní beton</t>
  </si>
  <si>
    <t>-1979179088</t>
  </si>
  <si>
    <t>"odvětrání podlahy" 0,21*0,05*(35,924+26,767+0,35*6+18,645+24,297+42,261+9,902+18,9)</t>
  </si>
  <si>
    <t>0,21*0,05*(1,896+22,585+7,854+6,4+0,751+1,15+1,85)</t>
  </si>
  <si>
    <t>1,60*1,60*0,05</t>
  </si>
  <si>
    <t>56</t>
  </si>
  <si>
    <t>631311125</t>
  </si>
  <si>
    <t>Mazanina tl 80 mm z betonu prostého tř. C 20/25 - podkladní beton</t>
  </si>
  <si>
    <t>-345714095</t>
  </si>
  <si>
    <t>Mazanina z betonu prostého tl. přes 80 do 120 mm tř. C 20/25</t>
  </si>
  <si>
    <t>"skladba podlah P2" (63,55+9,15+5,13+37,16+46,46+36,30+72,40+53,35+8,85)*0,08</t>
  </si>
  <si>
    <t>"skladba podlah P3" (6,93+7,32+5,68+3,53)*0,08</t>
  </si>
  <si>
    <t>57</t>
  </si>
  <si>
    <t>631311213-P2</t>
  </si>
  <si>
    <t>Mazanina tl 50 mm z betonu prostého s plastifikátory tř. C 20/25</t>
  </si>
  <si>
    <t>659710815</t>
  </si>
  <si>
    <t>"skladba podlah P2" (63,55+9,15+5,13+37,16+46,46+36,30+72,40+53,35+8,85)*0,065</t>
  </si>
  <si>
    <t>58</t>
  </si>
  <si>
    <t>631319011</t>
  </si>
  <si>
    <t>Příplatek k mazanině tl 50 mm za přehlazení povrchu</t>
  </si>
  <si>
    <t>2008829944</t>
  </si>
  <si>
    <t>Příplatek k cenám mazanin za úpravu povrchu mazaniny přehlazením, mazanina tl. přes 50 do 80 mm</t>
  </si>
  <si>
    <t>17,791+21,603+2,451</t>
  </si>
  <si>
    <t>59</t>
  </si>
  <si>
    <t>631319012</t>
  </si>
  <si>
    <t>Příplatek k mazanině tl do 120 mm za přehlazení povrchu</t>
  </si>
  <si>
    <t>-583082640</t>
  </si>
  <si>
    <t>Příplatek k cenám mazanin za úpravu povrchu mazaniny přehlazením, mazanina tl. přes 80 do 120 mm</t>
  </si>
  <si>
    <t>28,465</t>
  </si>
  <si>
    <t>60</t>
  </si>
  <si>
    <t>631319171</t>
  </si>
  <si>
    <t>Příplatek k mazanině tl 50 mm za stržení povrchu spodní vrstvy před vložením výztuže</t>
  </si>
  <si>
    <t>-453361236</t>
  </si>
  <si>
    <t>Příplatek k cenám mazanin za stržení povrchu spodní vrstvy mazaniny latí před vložením výztuže nebo pletiva pro tl. obou vrstev mazaniny přes 50 do 80 mm</t>
  </si>
  <si>
    <t>17,791</t>
  </si>
  <si>
    <t>61</t>
  </si>
  <si>
    <t>631319173</t>
  </si>
  <si>
    <t>Příplatek k mazanině tl do 120 mm za stržení povrchu spodní vrstvy před vložením výztuže</t>
  </si>
  <si>
    <t>-1208880742</t>
  </si>
  <si>
    <t>Příplatek k cenám mazanin za stržení povrchu spodní vrstvy mazaniny latí před vložením výztuže nebo pletiva pro tl. obou vrstev mazaniny přes 80 do 120 mm</t>
  </si>
  <si>
    <t>62</t>
  </si>
  <si>
    <t>631362021</t>
  </si>
  <si>
    <t>Výztuž mazanin svařovanými sítěmi 100/100/6</t>
  </si>
  <si>
    <t>1793786510</t>
  </si>
  <si>
    <t>Výztuž mazanin ze svařovaných sítí z drátů typu KARI</t>
  </si>
  <si>
    <t>17,791/0,05*4,44/1000</t>
  </si>
  <si>
    <t>1,58*1,05 'Přepočtené koeficientem množství</t>
  </si>
  <si>
    <t>63</t>
  </si>
  <si>
    <t>631362021.1</t>
  </si>
  <si>
    <t>Výztuž mazanin svařovanými sítěmi 150/150/5</t>
  </si>
  <si>
    <t>1152875948</t>
  </si>
  <si>
    <t>"skladba podlah P2" (63,55+9,15+5,13+37,16+46,46+36,30+72,40+53,35+8,85)*3,04/1000</t>
  </si>
  <si>
    <t>"skladba podlah P3" (6,93+7,32+5,68+3,53)*3,04/1000</t>
  </si>
  <si>
    <t>1,081*1,05 'Přepočtené koeficientem množství</t>
  </si>
  <si>
    <t>64</t>
  </si>
  <si>
    <t>632450132</t>
  </si>
  <si>
    <t>Vyrovnávací cementový potěr tl do 30 mm ze suchých směsí provedený v ploše</t>
  </si>
  <si>
    <t>507374695</t>
  </si>
  <si>
    <t>Potěr cementový vyrovnávací ze suchých směsí v ploše o průměrné (střední) tl. přes 20 do 30 mm</t>
  </si>
  <si>
    <t>101,953-24,6714+1,3*1,1*2+0,7976*2+0,7977*2</t>
  </si>
  <si>
    <t>2,4127+2,122+4,0417+4,0081+3,8725</t>
  </si>
  <si>
    <t>-9,27*0,13</t>
  </si>
  <si>
    <t>-17,179*0,13</t>
  </si>
  <si>
    <t>-9,081*0,13</t>
  </si>
  <si>
    <t>-2,035*0,13</t>
  </si>
  <si>
    <t>-4,321*0,13</t>
  </si>
  <si>
    <t>-2,37*0,13</t>
  </si>
  <si>
    <t>-2,636*0,13</t>
  </si>
  <si>
    <t>-2,024*0,13</t>
  </si>
  <si>
    <t>-10*0,065*2*0,13</t>
  </si>
  <si>
    <t>-2,41*0,13</t>
  </si>
  <si>
    <t>-0,13*0,13*12</t>
  </si>
  <si>
    <t>-8,865*0,13</t>
  </si>
  <si>
    <t>-7,883*0,13</t>
  </si>
  <si>
    <t>-2,048*0,13</t>
  </si>
  <si>
    <t>-0,065*1*2*0,13</t>
  </si>
  <si>
    <t>-3,15*0,13</t>
  </si>
  <si>
    <t>-0,13*0,13*3</t>
  </si>
  <si>
    <t>-0,13*2,044*2</t>
  </si>
  <si>
    <t>-4,769*0,13</t>
  </si>
  <si>
    <t>-10,405*0,13</t>
  </si>
  <si>
    <t>-8,238*0,13</t>
  </si>
  <si>
    <t>-10,479*0,13</t>
  </si>
  <si>
    <t>-1,462*0,13</t>
  </si>
  <si>
    <t>-1,925*0,13</t>
  </si>
  <si>
    <t>-0,065*6*2*0,13</t>
  </si>
  <si>
    <t>-0,502*0,13</t>
  </si>
  <si>
    <t>-0,13*2,729</t>
  </si>
  <si>
    <t>-0,528*0,13</t>
  </si>
  <si>
    <t>-1,156*0,13</t>
  </si>
  <si>
    <t>-0,63*0,13</t>
  </si>
  <si>
    <t>-1,003*2*0,13</t>
  </si>
  <si>
    <t>-1,714*0,13</t>
  </si>
  <si>
    <t>-3,799*0,13</t>
  </si>
  <si>
    <t>-4,437*0,13</t>
  </si>
  <si>
    <t>-13,90*0,13</t>
  </si>
  <si>
    <t>-0,875*2*0,13</t>
  </si>
  <si>
    <t>-0,065*3*2*0,13</t>
  </si>
  <si>
    <t>-2,836*0,13</t>
  </si>
  <si>
    <t>-0,13*0,13*6</t>
  </si>
  <si>
    <t>-2,498*0,13</t>
  </si>
  <si>
    <t>-3,232*0,13</t>
  </si>
  <si>
    <t>-1,707*0,13</t>
  </si>
  <si>
    <t>-0,065*4*0,13</t>
  </si>
  <si>
    <t>-0,13*0,13*4</t>
  </si>
  <si>
    <t>-0,13*1,821</t>
  </si>
  <si>
    <t>"změna 7.5.2014" -(13,388-0,723*2)*0,13</t>
  </si>
  <si>
    <t xml:space="preserve">"zděné šachty" </t>
  </si>
  <si>
    <t>1*0,8</t>
  </si>
  <si>
    <t>1*0,8*3</t>
  </si>
  <si>
    <t>65</t>
  </si>
  <si>
    <t>635111241</t>
  </si>
  <si>
    <t>Násyp pod podlahy z hrubého kameniva 8-16 se zhutněním</t>
  </si>
  <si>
    <t>-1247930</t>
  </si>
  <si>
    <t>Násyp ze štěrkopísku, písku nebo kameniva pod podlahy se zhutněním z kameniva hrubého 8-16</t>
  </si>
  <si>
    <t>"skladba podlah P2" (63,55+9,15+5,13+37,16+46,46+36,30+72,40+53,35+8,85)*0,14</t>
  </si>
  <si>
    <t>"skladba podlah P3" (6,93+7,32+5,68+3,53)*0,14</t>
  </si>
  <si>
    <t>Ostatní konstrukce a práce, bourání</t>
  </si>
  <si>
    <t>66</t>
  </si>
  <si>
    <t>949101111</t>
  </si>
  <si>
    <t>Lešení pomocné pro objekty pozemních staveb s lešeňovou podlahou v do 1,9 m zatížení do 150 kg/m2</t>
  </si>
  <si>
    <t>1375316552</t>
  </si>
  <si>
    <t>Lešení pomocné pracovní pro objekty pozemních staveb pro zatížení do 150 kg/m2, o výšce lešeňové podlahy do 1,9 m</t>
  </si>
  <si>
    <t>63,55+9,15+3,25+5,13+37,16+46,46+36,3+72,4+53,35+6,93+7,32+5,68+3,53+4,68+2,93+8,85+3,01+9,97</t>
  </si>
  <si>
    <t>67</t>
  </si>
  <si>
    <t>952901111</t>
  </si>
  <si>
    <t>Vyčištění budov bytové a občanské výstavby při výšce podlaží do 4 m</t>
  </si>
  <si>
    <t>-2058296223</t>
  </si>
  <si>
    <t>Vyčištění budov nebo objektů před předáním do užívání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při světlé výšce podlaží do 4 m</t>
  </si>
  <si>
    <t>68</t>
  </si>
  <si>
    <t>953941210</t>
  </si>
  <si>
    <t>Osazování kovových poklopů s rámy pl do 1 m2</t>
  </si>
  <si>
    <t>1080685167</t>
  </si>
  <si>
    <t>Osazení drobných kovových výrobků bez jejich dodání s vysekáním kapes pro upevňovací prvky se zazděním, zabetonováním nebo zalitím kovových poklopů s rámy, plochy do 1 m2</t>
  </si>
  <si>
    <t>69</t>
  </si>
  <si>
    <t>553402701</t>
  </si>
  <si>
    <t>15/Z poklop vhodný pro zadláždění čedičovou dlažbou tl. 22 mm rám poklopu s kotvícími prvky do betonu vč. armovací stíě, s těsněním, vodotěsný, plynotěsný, v rozích poklopu jsou umístěny závitové sloupce se šroubem určené ke zvedání a zamykání, nestandard</t>
  </si>
  <si>
    <t>407681474</t>
  </si>
  <si>
    <t>15/Z poklop vhodný pro zadláždění čedičovou dlažbou tl. 22 mm rám poklopu s kotvícími prvky do betonu vč. armovací stíě, s těsněním, vodotěsný, plynotěsný, v rozích poklopu jsou umístěny závitové sloupce se šroubem určené ke zvedání a zamykání, nestandardní rozměr pro vyšší dlažbu, vnější rozměr 915x1115 mm, vnitřní rozměr 800x1000 mm, výška rámu 75 mm, hl. vany poklopu 55 mm, materiál zvoleného zástupce - hliník</t>
  </si>
  <si>
    <t>70</t>
  </si>
  <si>
    <t>553402701-1</t>
  </si>
  <si>
    <t>18/Z poklop vhodný pro zadláždění čedičovou dlažbou tl. 22 mm rám poklopu s kotvícími prvky do betonu vč. armovací stíě, v rozích poklopu  jsou umístěny závitové sloupce se šroubem určené ke zvedání a zamykání, nestandardní rozměr pro vyšší dlažbu, vnější</t>
  </si>
  <si>
    <t>598189816</t>
  </si>
  <si>
    <t>18/Z poklop vhodný pro zadláždění čedičovou dlažbou tl. 22 mm rám poklopu s kotvícími prvky do betonu vč. armovací stíě, v rozích poklopu  jsou umístěny závitové sloupce se šroubem určené ke zvedání a zamykání, nestandardní rozměr pro vyšší dlažbu, vnější rozměr 415x415 mm, vnitřní rozměr 300x300 mm, výška rámu 75 mm, hl. vany poklopu 55 mm, materiál zvoleného zástupce - hliník, včetně povrchové úpravy</t>
  </si>
  <si>
    <t>71</t>
  </si>
  <si>
    <t>962022491</t>
  </si>
  <si>
    <t>Bourání zdiva nadzákladového kamenného na MC</t>
  </si>
  <si>
    <t>1135943817</t>
  </si>
  <si>
    <t>Bourání zdiva nadzákladového kamenného nebo smíšeného kamenného, na maltu cementovou</t>
  </si>
  <si>
    <t>1,19*1,077*(7*0,172)</t>
  </si>
  <si>
    <t>72</t>
  </si>
  <si>
    <t>962031133</t>
  </si>
  <si>
    <t>Bourání příček z cihel, tvárnic nebo příčkovek z cihel pálených, plných nebo dutých na maltu vápennou nebo vápenocementovou, tl. do 150 mm</t>
  </si>
  <si>
    <t>1306593801</t>
  </si>
  <si>
    <t>2,2*2,73</t>
  </si>
  <si>
    <t>-0,6*1,97</t>
  </si>
  <si>
    <t>2,334*2,73</t>
  </si>
  <si>
    <t>3,036*(1,95+3,346)/2</t>
  </si>
  <si>
    <t>1,4*1,97-0,9*1,97</t>
  </si>
  <si>
    <t>73</t>
  </si>
  <si>
    <t>962031136</t>
  </si>
  <si>
    <t>Bourání příček z tvárnic nebo příčkovek tl do 150 mm</t>
  </si>
  <si>
    <t>-1198679289</t>
  </si>
  <si>
    <t>Bourání příček z cihel, tvárnic nebo příčkovek z tvárnic nebo příčkovek pálených nebo nepálených na maltu vápennou nebo vápenocementovou, tl. do 150 mm</t>
  </si>
  <si>
    <t>0,48*3,147</t>
  </si>
  <si>
    <t>0,4*2,98</t>
  </si>
  <si>
    <t>0,606*2,73</t>
  </si>
  <si>
    <t>1,5*(3,243+1,55)/2*4</t>
  </si>
  <si>
    <t>7,6*3,243</t>
  </si>
  <si>
    <t>1,4*(1,59+3,243)/2</t>
  </si>
  <si>
    <t>(2,75*2+1,435+1,95+1,70)*3,25</t>
  </si>
  <si>
    <t>74</t>
  </si>
  <si>
    <t>963022819</t>
  </si>
  <si>
    <t>Bourání kamenných schodišťových stupňů zhotovených na místě</t>
  </si>
  <si>
    <t>-1318742393</t>
  </si>
  <si>
    <t>Bourání kamenných schodišťových stupňů oblých, rovných nebo kosých zhotovených na místě</t>
  </si>
  <si>
    <t>1,56*2</t>
  </si>
  <si>
    <t>1,191*2</t>
  </si>
  <si>
    <t>6,462</t>
  </si>
  <si>
    <t>75</t>
  </si>
  <si>
    <t>965042141</t>
  </si>
  <si>
    <t>Bourání podkladů pod dlažby nebo mazanin betonových nebo z litého asfaltu tl do 100 mm pl přes 4 m2</t>
  </si>
  <si>
    <t>708588639</t>
  </si>
  <si>
    <t>Bourání podkladů pod dlažby nebo litých celistvých podlah a mazanin betonových nebo z litého asfaltu tl. do 100 mm, plochy přes 4 m2</t>
  </si>
  <si>
    <t>15,7442*(0,08+0,1)</t>
  </si>
  <si>
    <t>35,9413*(0,08+0,1)</t>
  </si>
  <si>
    <t>55,2128*(0,08+0,1)</t>
  </si>
  <si>
    <t>49,3652*(0,08+0,1)</t>
  </si>
  <si>
    <t>92,4034*(0,08+0,1)</t>
  </si>
  <si>
    <t>4,8195*(0,08+0,1)</t>
  </si>
  <si>
    <t>(82,5766-1,6191)*(0,08+0,1)</t>
  </si>
  <si>
    <t>(53,665-35,2544)*(0,08+0,1)</t>
  </si>
  <si>
    <t>"039"</t>
  </si>
  <si>
    <t>76</t>
  </si>
  <si>
    <t>965043431</t>
  </si>
  <si>
    <t>Bourání podkladů pod dlažby betonových s potěrem nebo teracem tl do 150 mm pl do 4 m2</t>
  </si>
  <si>
    <t>-369113313</t>
  </si>
  <si>
    <t>Bourání podkladů pod dlažby nebo litých celistvých podlah a mazanin betonových s potěrem nebo teracem tl. do 150 mm, plochy do 4 m2</t>
  </si>
  <si>
    <t>1,60*1,60*0,15</t>
  </si>
  <si>
    <t>77</t>
  </si>
  <si>
    <t>965043441</t>
  </si>
  <si>
    <t>Bourání podkladů pod dlažby betonových s potěrem nebo teracem tl do 150 mm pl přes 4 m2</t>
  </si>
  <si>
    <t>-1964431934</t>
  </si>
  <si>
    <t>Bourání podkladů pod dlažby nebo litých celistvých podlah a mazanin betonových s potěrem nebo teracem tl. do 150 mm, plochy přes 4 m2</t>
  </si>
  <si>
    <t>2,0221*0,15</t>
  </si>
  <si>
    <t>78</t>
  </si>
  <si>
    <t>965082933</t>
  </si>
  <si>
    <t>Odstranění násypů pod podlahy tl do 200 mm pl přes 2 m2</t>
  </si>
  <si>
    <t>1541700019</t>
  </si>
  <si>
    <t>Odstranění násypu pod podlahami nebo ochranného násypu na střechách tl. do 200 mm, plochy přes 2 m2</t>
  </si>
  <si>
    <t>15,7442*(0,32-0,08-0,1)</t>
  </si>
  <si>
    <t>35,9413*(0,74-0,08-0,1)</t>
  </si>
  <si>
    <t>55,2128*(0,42-0,08-0,1)</t>
  </si>
  <si>
    <t>49,3652*(0,38-0,08-0,1)</t>
  </si>
  <si>
    <t>92,4034*(0,38-0,08-0,1)</t>
  </si>
  <si>
    <t>4,8195*(0,393-0,08-0,1)</t>
  </si>
  <si>
    <t>(82,5766-1,6191)*(0,393-0,08-0,1)</t>
  </si>
  <si>
    <t>(53,665-35,2544)*(0,42-0,08-0,1)</t>
  </si>
  <si>
    <t>35,2544*(0,42-0,054)</t>
  </si>
  <si>
    <t>79</t>
  </si>
  <si>
    <t>971024451</t>
  </si>
  <si>
    <t>Vybourání otvorů ve zdivu kamenném pl do 0,25 m2 na MV nebo MVC tl do 450 mm</t>
  </si>
  <si>
    <t>1506583919</t>
  </si>
  <si>
    <t>Vybourání otvorů ve zdivu základovém nebo nadzákladovém kamenném, smíšeném kamenném, na maltu vápennou nebo vápenocementovou, plochy do 0,25 m2, tl. do 450 mm</t>
  </si>
  <si>
    <t>1+1</t>
  </si>
  <si>
    <t>80</t>
  </si>
  <si>
    <t>971024561</t>
  </si>
  <si>
    <t>Vybourání otvorů ve zdivu kamenném pl do 1 m2 na MV nebo MVC tl do 600 mm</t>
  </si>
  <si>
    <t>-1785186538</t>
  </si>
  <si>
    <t>Vybourání otvorů ve zdivu základovém nebo nadzákladovém kamenném, smíšeném kamenném, na maltu vápennou nebo vápenocementovou, plochy do 1 m2, tl. do 600 mm</t>
  </si>
  <si>
    <t>0,304*0,298</t>
  </si>
  <si>
    <t>81</t>
  </si>
  <si>
    <t>971024591</t>
  </si>
  <si>
    <t>Vybourání otvorů ve zdivu kamenném pl do 1 m2 na MV nebo MVC tl přes 900 mm</t>
  </si>
  <si>
    <t>1657651172</t>
  </si>
  <si>
    <t>Vybourání otvorů ve zdivu základovém nebo nadzákladovém kamenném, smíšeném kamenném, na maltu vápennou nebo vápenocementovou, plochy do 1 m2, tl. přes 900 mm</t>
  </si>
  <si>
    <t>0,385*1,475*1</t>
  </si>
  <si>
    <t>82</t>
  </si>
  <si>
    <t>971024591-1</t>
  </si>
  <si>
    <t>Vybourání otvorů ve zdivu základovém nebo nadzákladovém kamenném, smíšeném kamenném, na maltu vápennou nebo vápenocementovou, plochy do 1 m2, tl. přes 900 mm - VZT kanál</t>
  </si>
  <si>
    <t>1347054540</t>
  </si>
  <si>
    <t>0,64*1,1625</t>
  </si>
  <si>
    <t>0,64*1,6051</t>
  </si>
  <si>
    <t>0,64*0,5399</t>
  </si>
  <si>
    <t>0,64*1,4902</t>
  </si>
  <si>
    <t>0,64*1,3119</t>
  </si>
  <si>
    <t>83</t>
  </si>
  <si>
    <t>971024691</t>
  </si>
  <si>
    <t>Vybourání otvorů ve zdivu kamenném pl do 4 m2 na MV nebo MVC tl přes 900 mm</t>
  </si>
  <si>
    <t>-577707018</t>
  </si>
  <si>
    <t>Vybourání otvorů ve zdivu základovém nebo nadzákladovém kamenném, smíšeném kamenném, na maltu vápennou nebo vápenocementovou, plochy do 4 m2, tl. přes 900 mm</t>
  </si>
  <si>
    <t>1,1*1*2,2</t>
  </si>
  <si>
    <t>0,4124*1,3</t>
  </si>
  <si>
    <t>0,2063*1,97</t>
  </si>
  <si>
    <t>0,771*1*1,97</t>
  </si>
  <si>
    <t>0,6149*1,97</t>
  </si>
  <si>
    <t>-0,902*1,97*0,15</t>
  </si>
  <si>
    <t>0,35*1*1,97-0,84*0,35*1,97</t>
  </si>
  <si>
    <t>84</t>
  </si>
  <si>
    <t>9710254182</t>
  </si>
  <si>
    <t>Vybourání otvorů ve zdivu kamenném pl do 0,25 m2 na MV nebo MVC tl  přes 900 mm</t>
  </si>
  <si>
    <t>-346487825</t>
  </si>
  <si>
    <t>Vybourání otvorů ve zdivu základovém nebo nadzákladovém kamenném, smíšeném kamenném, na maltu vápennou nebo vápenocementovou, plochy do 0,25 m2, tl. do 900 mm</t>
  </si>
  <si>
    <t>1+2</t>
  </si>
  <si>
    <t>85</t>
  </si>
  <si>
    <t>971033331</t>
  </si>
  <si>
    <t>Vybourání otvorů ve zdivu cihelném pl do 0,09 m2 na MVC nebo MV tl do 150 mm</t>
  </si>
  <si>
    <t>-383850871</t>
  </si>
  <si>
    <t>Vybourání otvorů ve zdivu základovém nebo nadzákladovém z cihel, tvárnic, příčkovek z cihel pálených na maltu vápennou nebo vápenocementovou plochy do 0,09 m2, tl. do 150 mm</t>
  </si>
  <si>
    <t>2+2</t>
  </si>
  <si>
    <t>86</t>
  </si>
  <si>
    <t>972044651</t>
  </si>
  <si>
    <t>Vybourání otvorů ve stropech nebo klenbách z dutých tvárnic pl do 4 m2 tl přes 100 mm</t>
  </si>
  <si>
    <t>-1570328604</t>
  </si>
  <si>
    <t>Vybourání otvorů ve stropech nebo klenbách z dutých tvárnic bez odstranění podlahy a násypu, plochy do 4 m2, tl. přes 100 mm</t>
  </si>
  <si>
    <t>1,5218*1,05</t>
  </si>
  <si>
    <t>87</t>
  </si>
  <si>
    <t>973022341</t>
  </si>
  <si>
    <t>Vysekání kapes ve zdivu z kamene pl do 0,16 m2 hl do 150 mm</t>
  </si>
  <si>
    <t>-855135504</t>
  </si>
  <si>
    <t>Vysekání výklenků nebo kapes ve zdivu z kamene kapes, plochy do 0,16 m2, hl. do 150 mm</t>
  </si>
  <si>
    <t>6*2+6*2+6*2+4*2+4*2</t>
  </si>
  <si>
    <t>88</t>
  </si>
  <si>
    <t>974032167</t>
  </si>
  <si>
    <t>Vysekání rýh ve stěnách nebo příčkách z dutých cihel nebo tvárnic hl do 150 mm š 400 mm</t>
  </si>
  <si>
    <t>-1084749228</t>
  </si>
  <si>
    <t>Vysekání rýh ve stěnách nebo příčkách z dutých cihel, tvárnic, desek z dutých cihel nebo tvárnic do hl. 150 mm a šířky do 300 mm</t>
  </si>
  <si>
    <t>1,55</t>
  </si>
  <si>
    <t>89</t>
  </si>
  <si>
    <t>974032169</t>
  </si>
  <si>
    <t>Příplatek k vysekání rýh ve stěnách z dutých cihel nebo tvárnic hl do 150 mm ZKD 100 mm š rýhy 400 mm</t>
  </si>
  <si>
    <t>1530014957</t>
  </si>
  <si>
    <t>Vysekání rýh ve stěnách nebo příčkách z dutých cihel, tvárnic, desek z dutých cihel nebo tvárnic do hl. 150 mm a šířky Příplatek k ceně -2167 za každých dalších 100 mm šířky rýhy hl. do 150 mm</t>
  </si>
  <si>
    <t>90</t>
  </si>
  <si>
    <t>974032260-1</t>
  </si>
  <si>
    <t>Vyfrézování komínového otvoru DN200 mm</t>
  </si>
  <si>
    <t>904795001</t>
  </si>
  <si>
    <t>91</t>
  </si>
  <si>
    <t>977151119</t>
  </si>
  <si>
    <t>Jádrové vrty diamantovými korunkami do stavebních materiálů  (železobetonu, betonu, cihel, obkladů, dlažeb, kamene) průměru přes 100 do 110 mm</t>
  </si>
  <si>
    <t>-1687928116</t>
  </si>
  <si>
    <t>1,592*5</t>
  </si>
  <si>
    <t>1,260</t>
  </si>
  <si>
    <t>3,481</t>
  </si>
  <si>
    <t>1,295+3,618</t>
  </si>
  <si>
    <t>1,4</t>
  </si>
  <si>
    <t>2,221</t>
  </si>
  <si>
    <t>2,64</t>
  </si>
  <si>
    <t>2,121</t>
  </si>
  <si>
    <t>92</t>
  </si>
  <si>
    <t>978011161</t>
  </si>
  <si>
    <t>Otlučení vnitřních omítek MV nebo MVC stropů o rozsahu do 50 %</t>
  </si>
  <si>
    <t>-1233924360</t>
  </si>
  <si>
    <t>Otlučení omítek vápenných nebo vápenocementových stěn, stropů vnitřních stropů, v rozsahu do 50 %</t>
  </si>
  <si>
    <t>93</t>
  </si>
  <si>
    <t>978011191</t>
  </si>
  <si>
    <t>Otlučení vnitřních omítek MV nebo MVC stropů o rozsahu do 100 %</t>
  </si>
  <si>
    <t>1209379177</t>
  </si>
  <si>
    <t>Otlučení omítek vápenných nebo vápenocementových stěn, stropů vnitřních stropů, v rozsahu do 100 %</t>
  </si>
  <si>
    <t>15,63*1,4</t>
  </si>
  <si>
    <t>37,76*1,4</t>
  </si>
  <si>
    <t>4,39*1,4</t>
  </si>
  <si>
    <t>3,7271*1,4</t>
  </si>
  <si>
    <t>94</t>
  </si>
  <si>
    <t>978013161-1</t>
  </si>
  <si>
    <t>Otlučení vnitřních omítek stěn MV nebo MVC stěn v rozsahu 50 %</t>
  </si>
  <si>
    <t>-847493897</t>
  </si>
  <si>
    <t>Otlučení omítek vápenných nebo vápenocementových stěn, stropů vnitřních stěn s vyškrabáním spar, s očištěním zdiva, v rozsahu do 50 %</t>
  </si>
  <si>
    <t>95</t>
  </si>
  <si>
    <t>978013191</t>
  </si>
  <si>
    <t>Otlučení vnitřních omítek stěn MV nebo MVC stěn v rozsahu do 100 %</t>
  </si>
  <si>
    <t>2094091119</t>
  </si>
  <si>
    <t>Otlučení omítek vápenných nebo vápenocementových stěn, stropů vnitřních stěn s vyškrabáním spar, s očištěním zdiva, v rozsahu do 100 %</t>
  </si>
  <si>
    <t>(51,486-0,205-0,217-0,121-0,15*6-3,05-0,15*2)*(+1,55+1,721+1,7+1,95+1,78+1,778+1,59+1,822)/8</t>
  </si>
  <si>
    <t>3,05*(1,7+1,822+3,186*2)/2</t>
  </si>
  <si>
    <t>-1*1,97*2</t>
  </si>
  <si>
    <t>-0,9*2</t>
  </si>
  <si>
    <t>-1*2,08</t>
  </si>
  <si>
    <t>-(1,1-0,15)*1,97</t>
  </si>
  <si>
    <t>-0,85*1,97</t>
  </si>
  <si>
    <t>-1,503*1,97</t>
  </si>
  <si>
    <t>(16,322-1,4)*(2,73+2,08)/2</t>
  </si>
  <si>
    <t>0,5*2*1,864</t>
  </si>
  <si>
    <t>-0,9*1,864</t>
  </si>
  <si>
    <t>15,26*(2+1,74+1,8)/3</t>
  </si>
  <si>
    <t>0,78*2*2,9161</t>
  </si>
  <si>
    <t>-1,19*1,97</t>
  </si>
  <si>
    <t>3,475*(1,628+2,9)/2</t>
  </si>
  <si>
    <t>0,2*2*2,9</t>
  </si>
  <si>
    <t>1,715*0,4</t>
  </si>
  <si>
    <t>3,179*(2,16+2,81)/2</t>
  </si>
  <si>
    <t>0,2*2*2,81</t>
  </si>
  <si>
    <t>0,4*1,71</t>
  </si>
  <si>
    <t>3,097*(1,686+2,87)/2</t>
  </si>
  <si>
    <t>0,2*2*2,87</t>
  </si>
  <si>
    <t>4,291*(2,16+3,455*2+1,686)/2</t>
  </si>
  <si>
    <t>0,2*2*2,846</t>
  </si>
  <si>
    <t>(1,628+2,846)/2*3,45</t>
  </si>
  <si>
    <t>-2,2*1,97</t>
  </si>
  <si>
    <t>4,31*(1,628+3,42)/2</t>
  </si>
  <si>
    <t>3,42*0,55*2</t>
  </si>
  <si>
    <t>-2,17*1,8</t>
  </si>
  <si>
    <t>(0,2+0,3)*3,455</t>
  </si>
  <si>
    <t>-0,85*1,97*2</t>
  </si>
  <si>
    <t>0,7*1,97*2</t>
  </si>
  <si>
    <t>7,945*(1,864+1,79+2,072*2)/2</t>
  </si>
  <si>
    <t>0,995*2,957*2</t>
  </si>
  <si>
    <t>96</t>
  </si>
  <si>
    <t>985324000.1</t>
  </si>
  <si>
    <t>Impregnační nátěr režného zdiva</t>
  </si>
  <si>
    <t>-102681073</t>
  </si>
  <si>
    <t>Ochranný nátěr betonu na bázi silanu impregnační dvojnásobný (OS-A)</t>
  </si>
  <si>
    <t>97</t>
  </si>
  <si>
    <t>899623181-1</t>
  </si>
  <si>
    <t>Obetonování potrubí litou cementovou pěnou s obsahem polystyrenu</t>
  </si>
  <si>
    <t>-760315925</t>
  </si>
  <si>
    <t>0,1*2*7,3896</t>
  </si>
  <si>
    <t>0,1*2*(3,7-0,42)</t>
  </si>
  <si>
    <t>0,1*2*6,19</t>
  </si>
  <si>
    <t>0,1*2*5,4951</t>
  </si>
  <si>
    <t>0,1*2*(2,1525+0,3754*2)</t>
  </si>
  <si>
    <t>0,13*2*(35,615+184,108)</t>
  </si>
  <si>
    <t>1,491*0,1*2*0,428</t>
  </si>
  <si>
    <t>0,322*0,1*2*0,998</t>
  </si>
  <si>
    <t>1,235*0,1*2*0,38</t>
  </si>
  <si>
    <t>0,746*0,1*2*0,829</t>
  </si>
  <si>
    <t>98</t>
  </si>
  <si>
    <t>94100000-2</t>
  </si>
  <si>
    <t>Stavební přípomoce - obsahují bourací, zednické a začišťovací práce, práce s navazováním nových příček a stěn, práce spojené s uchycení rozvodů, provedení prostupů, těsnění prostupů instalací montážní pěnou, drážkování, zapravení drážek (dle technologické</t>
  </si>
  <si>
    <t>kpl</t>
  </si>
  <si>
    <t>-877917078</t>
  </si>
  <si>
    <t>Stavební přípomoce - obsahují bourací, zednické a začišťovací práce, práce s navazováním nových příček a stěn, práce spojené s uchycení rozvodů, provedení prostupů, těsnění prostupů instalací montážní pěnou, drážkování, zapravení drážek (dle technologického předpisu výrobce zdiva), drobný upevňovací materiál, kotvící technika, drobných dozdívky dle detailů PD, drobné práce dle detailů, drobný materiál apod. případně veškeré ostatní pomocné práce</t>
  </si>
  <si>
    <t>99</t>
  </si>
  <si>
    <t>94100100-1</t>
  </si>
  <si>
    <t>Dodávka a montáž kompletních požárních ucpávek, případně veškeré ostatní práce výslovně neuvedené, ale související s požárními ucpávkami  viz. výkresová dokumentace</t>
  </si>
  <si>
    <t>316487252</t>
  </si>
  <si>
    <t>Přesuny hmot a suti</t>
  </si>
  <si>
    <t>997013211</t>
  </si>
  <si>
    <t>Vnitrostaveništní doprava suti a vybouraných hmot pro budovy v do 6 m ručně</t>
  </si>
  <si>
    <t>-96950219</t>
  </si>
  <si>
    <t>Vnitrostaveništní doprava suti a vybouraných hmot vodorovně do 50 m svisle ručně (nošením po schodech) pro budovy a haly výšky do 6 m</t>
  </si>
  <si>
    <t>101</t>
  </si>
  <si>
    <t>997013501</t>
  </si>
  <si>
    <t>Odvoz suti na skládku a vybouraných hmot nebo meziskládku do 1 km se složením</t>
  </si>
  <si>
    <t>44290945</t>
  </si>
  <si>
    <t>Odvoz suti a vybouraných hmot na skládku nebo meziskládku se složením, na vzdálenost do 1 km</t>
  </si>
  <si>
    <t>102</t>
  </si>
  <si>
    <t>997013509</t>
  </si>
  <si>
    <t>Příplatek k odvozu suti a vybouraných hmot na skládku ZKD 1 km přes 1 km</t>
  </si>
  <si>
    <t>974605373</t>
  </si>
  <si>
    <t>Odvoz suti a vybouraných hmot na skládku nebo meziskládku se složením, na vzdálenost Příplatek k ceně za každý další i započatý 1 km přes 1 km</t>
  </si>
  <si>
    <t>369,252*19 'Přepočtené koeficientem množství</t>
  </si>
  <si>
    <t>103</t>
  </si>
  <si>
    <t>997013803-1</t>
  </si>
  <si>
    <t>Poplatek za uložení separovaného směsného stavebního odpadu na skládce (skládkovné)</t>
  </si>
  <si>
    <t>-884522278</t>
  </si>
  <si>
    <t>998</t>
  </si>
  <si>
    <t>Přesun hmot</t>
  </si>
  <si>
    <t>104</t>
  </si>
  <si>
    <t>998017001</t>
  </si>
  <si>
    <t>Přesun hmot s omezením mechanizace pro budovy v do 6 m</t>
  </si>
  <si>
    <t>-1286290255</t>
  </si>
  <si>
    <t>Přesun hmot pro budovy občanské výstavby, bydlení, výrobu a služby s omezením mechanizace vodorovná dopravní vzdálenost do 100 m pro budovy s jakoukoliv nosnou konstrukcí výšky do 6 m</t>
  </si>
  <si>
    <t>PSV</t>
  </si>
  <si>
    <t>Práce a dodávky PSV</t>
  </si>
  <si>
    <t>711</t>
  </si>
  <si>
    <t>Izolace proti vodě, vlhkosti a plynům</t>
  </si>
  <si>
    <t>105</t>
  </si>
  <si>
    <t>711131811</t>
  </si>
  <si>
    <t>Odstranění izolace proti zemní vlhkosti vodorovné</t>
  </si>
  <si>
    <t>30956434</t>
  </si>
  <si>
    <t>Odstranění izolace proti zemní vlhkosti na ploše vodorovné V</t>
  </si>
  <si>
    <t>15,7442</t>
  </si>
  <si>
    <t>35,9413</t>
  </si>
  <si>
    <t>55,2128</t>
  </si>
  <si>
    <t>49,3652</t>
  </si>
  <si>
    <t>92,4034</t>
  </si>
  <si>
    <t>4,8195</t>
  </si>
  <si>
    <t>(82,5766-1,6191)</t>
  </si>
  <si>
    <t>(53,665-35,2544)</t>
  </si>
  <si>
    <t>106</t>
  </si>
  <si>
    <t>711413110-P3</t>
  </si>
  <si>
    <t>Izolace proti vodě za studena vodorovné - hydroizolační stěrka - kompletní provedení včetně opracování všech detailů a dodávky a montáže všech systémových doplňků</t>
  </si>
  <si>
    <t>-340364709</t>
  </si>
  <si>
    <t>107</t>
  </si>
  <si>
    <t>711471051</t>
  </si>
  <si>
    <t>Provedení vodorovné izolace proti tlakové vodě termoplasty volně položenou fólií PVC</t>
  </si>
  <si>
    <t>1853952</t>
  </si>
  <si>
    <t>Provedení izolace proti povrchové a podpovrchové tlakové vodě termoplasty na ploše vodorovné V folií PVC lepenou</t>
  </si>
  <si>
    <t>(0,17)*(54,0204-0,366*2+25,8435+32,0919+30,9228+41,2903+5,1239+20,8546+10,781+15,7604+9,7797+13,9529+7,6575+7,58+8,3566+18,1872+27,0635+38,3123)*2</t>
  </si>
  <si>
    <t>(0,12+0,05)*(25,8613+12,3943+9,0294+27,2562+7,3792+8,911+28,9845-4,1125+9,2569+9,2531+12,3849+10,6313)*2</t>
  </si>
  <si>
    <t>(0,12+0,05)*-(0,8+0,8+0,7*2+0,7*2+0,8*2+0,7*2+0,7*2+0,7*2+0,8*2+0,8*2+1,05*2+0,9+1,738+1,84+1,4+2*2+2,26+0,8*2+4,065*2+1,005*2+0,98*2+0,9*2+1,4*2)*2</t>
  </si>
  <si>
    <t>-(0,12+0,05)*(0,8+0,7*2+0,7*2+0,6*2+0,6*2+0,7*2+0,7*4+0,9*2+0,7*2)*2</t>
  </si>
  <si>
    <t>-(0,12+0,05)*(37,753+12,918+9,11+8,871+8,92+8,97+11,71+51,064-0,1*2-1,735-1,84-0,87-1,05-0,77-0,87+7,15-0,87-0,77-0,7*2-1,3+4,09)*3</t>
  </si>
  <si>
    <t>"nad výstupy VZT"</t>
  </si>
  <si>
    <t>-(0,79*2+0,5*2+0,6+0,8*2+0,53*3+0,3)*2</t>
  </si>
  <si>
    <t>"odvětrání podlahy" -0,15*(35,924+26,767+0,35*6+18,645+24,297+42,261+9,902+18,9)*1</t>
  </si>
  <si>
    <t>-0,35*(12,838+20,571+46,375+37,271+39,275+28,95)*1</t>
  </si>
  <si>
    <t>-0,075*(30,486+40,126+31,382+46,724+22,26+15)*1</t>
  </si>
  <si>
    <t>1,60*1,60</t>
  </si>
  <si>
    <t>108</t>
  </si>
  <si>
    <t>283220840</t>
  </si>
  <si>
    <t>zemní protiradonová izolační fólie tl. 1,5 mm, šířka 2,05 délka role 20 m</t>
  </si>
  <si>
    <t>614863578</t>
  </si>
  <si>
    <t>321,497</t>
  </si>
  <si>
    <t>321,497*1,13 'Přepočtené koeficientem množství</t>
  </si>
  <si>
    <t>109</t>
  </si>
  <si>
    <t>711471051-1</t>
  </si>
  <si>
    <t xml:space="preserve">Provedení vodorovné izolace proti tlakové vodě termoplasty volně položenou fólií PVC </t>
  </si>
  <si>
    <t>160772998</t>
  </si>
  <si>
    <t>1,5*1,3</t>
  </si>
  <si>
    <t>110</t>
  </si>
  <si>
    <t>283220840-2</t>
  </si>
  <si>
    <t xml:space="preserve">zemní protiradonová izolační fólie tl. 1,5 mm, šířka 2,05 délka role 20 m </t>
  </si>
  <si>
    <t>597197787</t>
  </si>
  <si>
    <t>1,95*1,1 'Přepočtené koeficientem množství</t>
  </si>
  <si>
    <t>111</t>
  </si>
  <si>
    <t>711472051</t>
  </si>
  <si>
    <t>Provedení svislé izolace proti tlakové vodě termoplasty volně položenou fólií PVC</t>
  </si>
  <si>
    <t>-1614906503</t>
  </si>
  <si>
    <t>Provedení izolace proti povrchové a podpovrchové tlakové vodě termoplasty na ploše svislé S folií PVC lepenou</t>
  </si>
  <si>
    <t>1*(2,037+3,6+2,14+7,564+8,391+5,452)</t>
  </si>
  <si>
    <t>1*1,567</t>
  </si>
  <si>
    <t>1,60*3*1,505</t>
  </si>
  <si>
    <t>112</t>
  </si>
  <si>
    <t>283220840-1</t>
  </si>
  <si>
    <t>zemní protiradonová izolační fólie  tl. 1,5 mm, šířka 2,05 délka role 20 m</t>
  </si>
  <si>
    <t>543638019</t>
  </si>
  <si>
    <t>42,425*1,13 'Přepočtené koeficientem množství</t>
  </si>
  <si>
    <t>113</t>
  </si>
  <si>
    <t>711472051-1</t>
  </si>
  <si>
    <t>Provedení svislé izolace proti tlakové vodě termoplasty volně položenou fólií PVC - šachty</t>
  </si>
  <si>
    <t>-1682377104</t>
  </si>
  <si>
    <t>1,12*2*0,97</t>
  </si>
  <si>
    <t>1,099*2*1,07</t>
  </si>
  <si>
    <t>114</t>
  </si>
  <si>
    <t>283220840-3</t>
  </si>
  <si>
    <t>zemní protiradonová izolační fólie tl. 1,5 mm, šířka 2,05 délka role 20 m - šachty</t>
  </si>
  <si>
    <t>-1741465973</t>
  </si>
  <si>
    <t>14,545*1,1 'Přepočtené koeficientem množství</t>
  </si>
  <si>
    <t>115</t>
  </si>
  <si>
    <t>711491171</t>
  </si>
  <si>
    <t>Provedení izolace proti tlakové vodě vodorovné z textilií vrstva podkladní</t>
  </si>
  <si>
    <t>1879282518</t>
  </si>
  <si>
    <t>Provedení izolace proti povrchové a podpovrchové tlakové vodě ostatní na ploše vodorovné V z textilií, vrstvy podkladní</t>
  </si>
  <si>
    <t>(0,17)*(54,0204-0,366*2+25,8435+32,0919+30,9228+41,2903+5,1239+20,8546+10,781+15,7604+9,7797+13,9529+7,6575+7,58+8,3566+18,1872+27,0635+38,3123)*4</t>
  </si>
  <si>
    <t>(0,12+0,05)*(25,8613+12,3943+9,0294+27,2562+7,3792+8,911+28,9845-4,1125+9,2569+9,2531+12,3849+10,6313)*4</t>
  </si>
  <si>
    <t>(0,12+0,05)*-(0,8+0,8+0,7*2+0,7*2+0,8*2+0,7*2+0,7*2+0,7*2+0,8*2+0,8*2+1,05*2+0,9+1,738+1,84+1,4+2*2+2,26+0,8*2+4,065*2+1,005*2+0,98*2+0,9*2+1,4*2)*4</t>
  </si>
  <si>
    <t>-(0,12+0,05)*(0,8+0,7*2+0,7*2+0,6*2+0,6*2+0,7*2+0,7*4+0,9*2+0,7*2)*4</t>
  </si>
  <si>
    <t>-(0,12+0,05)*(37,753+12,918+9,11+8,871+8,92+8,97+11,71+51,064-0,1*2-1,735-1,84-0,87-1,05-0,77-0,87+7,15-0,87-0,77-0,7*2-1,3+4,09)*4</t>
  </si>
  <si>
    <t>1,31*2*0,97*2</t>
  </si>
  <si>
    <t>1,12*2*0,97*2</t>
  </si>
  <si>
    <t>1,29*2*0,97*2</t>
  </si>
  <si>
    <t>1,099*2*1,07*2</t>
  </si>
  <si>
    <t>1,31*2*1,07*2</t>
  </si>
  <si>
    <t>"odvětrání podlahy" -0,15*(35,924+26,767+0,35*6+18,645+24,297+42,261+9,902+18,9)*2</t>
  </si>
  <si>
    <t>-0,35*(12,838+20,571+46,375+37,271+39,275+28,95)*2</t>
  </si>
  <si>
    <t>-0,075*(30,486+40,126+31,382+46,724+22,26+15)*2</t>
  </si>
  <si>
    <t>116</t>
  </si>
  <si>
    <t>711491172</t>
  </si>
  <si>
    <t>Provedení izolace proti tlakové vodě vodorovné z textilií vrstva ochranná</t>
  </si>
  <si>
    <t>1964343744</t>
  </si>
  <si>
    <t>Provedení izolace proti povrchové a podpovrchové tlakové vodě ostatní na ploše vodorovné V z textilií, vrstvy ochranné</t>
  </si>
  <si>
    <t>"vytažení izolace"</t>
  </si>
  <si>
    <t>117</t>
  </si>
  <si>
    <t>693110380</t>
  </si>
  <si>
    <t>geotextilie 300 g/m2</t>
  </si>
  <si>
    <t>787933214</t>
  </si>
  <si>
    <t>391,012*2</t>
  </si>
  <si>
    <t>782,024*1,05 'Přepočtené koeficientem množství</t>
  </si>
  <si>
    <t>118</t>
  </si>
  <si>
    <t>998711202</t>
  </si>
  <si>
    <t>Přesun hmot procentní pro izolace proti vodě, vlhkosti a plynům v objektech v do 12 m</t>
  </si>
  <si>
    <t>%</t>
  </si>
  <si>
    <t>946488926</t>
  </si>
  <si>
    <t>Přesun hmot pro izolace proti vodě, vlhkosti a plynům stanovený procentní sazbou z ceny vodorovná dopravní vzdálenost do 50 m v objektech výšky přes 6 do 12 m</t>
  </si>
  <si>
    <t>713</t>
  </si>
  <si>
    <t>Izolace tepelné</t>
  </si>
  <si>
    <t>119</t>
  </si>
  <si>
    <t>713110823</t>
  </si>
  <si>
    <t>Odstranění tepelné izolace stropů volně kladených z polystyrenu tl přes 100 mm</t>
  </si>
  <si>
    <t>-190183725</t>
  </si>
  <si>
    <t>Odstranění tepelné izolace běžných stavebních konstrukcí z rohoží, pásů, dílců, desek, bloků stropů nebo podhledů volně kladených z polystyrenu, tloušťka izolace přes 100 mm</t>
  </si>
  <si>
    <t>120</t>
  </si>
  <si>
    <t>713121111</t>
  </si>
  <si>
    <t>Montáž izolace tepelné podlah volně kladenými rohožemi, pásy, dílci, deskami 1 vrstva</t>
  </si>
  <si>
    <t>-1381446050</t>
  </si>
  <si>
    <t>Montáž tepelné izolace běžných stavebních konstrukcí podlah rohožemi, pásy, deskami, dílci, bloky (izolační materiál ve specifikaci) kladenými volně jednovrstvá</t>
  </si>
  <si>
    <t>121</t>
  </si>
  <si>
    <t>283764220</t>
  </si>
  <si>
    <t>deska z extrudovaného polystyrénu  XPS tl. 100 mm</t>
  </si>
  <si>
    <t>-1389491182</t>
  </si>
  <si>
    <t>355,81*1,02 'Přepočtené koeficientem množství</t>
  </si>
  <si>
    <t>122</t>
  </si>
  <si>
    <t>283723050</t>
  </si>
  <si>
    <t>deska z pěnového polystyrenu bílá EPS 100 S 1000 x 1000 x 50 mm</t>
  </si>
  <si>
    <t>-1766277081</t>
  </si>
  <si>
    <t>desky z lehčených plastů desky z pěnového polystyrénu - samozhášivého EN 13 163 - EPS 002/03 rozměry desek - 1000 x 1000 mm nebo 1000 x 500 mm typ EPS 100 S stabil, objemová hmotnost 20 - 25 kg/m3 tepelně izolační desky pro izolace ploché střechy nebo podlahy s běžným zatížením formát 1000 x 500 mm 50 mm</t>
  </si>
  <si>
    <t>0,79*2+0,5*2+0,6+0,8*2+0,53*3+0,3</t>
  </si>
  <si>
    <t>6,67*1,02 'Přepočtené koeficientem množství</t>
  </si>
  <si>
    <t>123</t>
  </si>
  <si>
    <t>713131151</t>
  </si>
  <si>
    <t>Montáž izolace tepelné stěn a základů volně vloženými rohožemi, pásy, dílci, deskami 1 vrstva</t>
  </si>
  <si>
    <t>-323293121</t>
  </si>
  <si>
    <t>Montáž tepelné izolace stěn rohožemi, pásy, deskami, dílci, bloky (izolační materiál ve specifikaci) vložením jednovrstvě</t>
  </si>
  <si>
    <t>124</t>
  </si>
  <si>
    <t>283723080</t>
  </si>
  <si>
    <t>deska z pěnového polystyrenu bílá EPS 100 S 1000 x 1000 x 80 mm</t>
  </si>
  <si>
    <t>-672995460</t>
  </si>
  <si>
    <t>desky z lehčených plastů desky z pěnového polystyrénu - samozhášivého EN 13 163 - EPS 002/03 rozměry desek - 1000 x 1000 mm nebo 1000 x 500 mm typ EPS 100 S stabil, objemová hmotnost 20 - 25 kg/m3 tepelně izolační desky pro izolace ploché střechy nebo podlahy s běžným zatížením formát 1000 x 500 mm 80 mm</t>
  </si>
  <si>
    <t>11,253*1,02 'Přepočtené koeficientem množství</t>
  </si>
  <si>
    <t>125</t>
  </si>
  <si>
    <t>998713202</t>
  </si>
  <si>
    <t>Přesun hmot procentní pro izolace tepelné v objektech v do 12 m</t>
  </si>
  <si>
    <t>-1826554079</t>
  </si>
  <si>
    <t>Přesun hmot pro izolace tepelné stanovený procentní sazbou z ceny vodorovná dopravní vzdálenost do 50 m v objektech výšky přes 6 do 12 m</t>
  </si>
  <si>
    <t>721</t>
  </si>
  <si>
    <t>Zdravotechnika - vnitřní kanalizace</t>
  </si>
  <si>
    <t>D5</t>
  </si>
  <si>
    <t>Kanalizace</t>
  </si>
  <si>
    <t>126</t>
  </si>
  <si>
    <t>Pol77</t>
  </si>
  <si>
    <t>Potrubí z  PVC KG v zemi (Položka obsahuje potrubí včetně tvarovek, kladení a montáž, Měřeno v metrech v ose potrubí včetně tvarovek) 110</t>
  </si>
  <si>
    <t>267823555</t>
  </si>
  <si>
    <t>127</t>
  </si>
  <si>
    <t>Pol78</t>
  </si>
  <si>
    <t>Potrubí z  PVC KG v zemi (Položka obsahuje potrubí včetně tvarovek, kladení a montáž, Měřeno v metrech v ose potrubí včetně tvarovek) 125</t>
  </si>
  <si>
    <t>1093576903</t>
  </si>
  <si>
    <t>128</t>
  </si>
  <si>
    <t>Pol115</t>
  </si>
  <si>
    <t>Potrubí z  PVC KG v zemi (Položka obsahuje potrubí včetně tvarovek, kladení a montáž, Měřeno v metrech v ose potrubí včetně tvarovek) 150</t>
  </si>
  <si>
    <t>1397550444</t>
  </si>
  <si>
    <t>150</t>
  </si>
  <si>
    <t>129</t>
  </si>
  <si>
    <t>Pol116</t>
  </si>
  <si>
    <t>Potrubí z  PVC KG v zemi (Položka obsahuje potrubí včetně tvarovek, kladení a montáž, Měřeno v metrech v ose potrubí včetně tvarovek) 200</t>
  </si>
  <si>
    <t>-1326735362</t>
  </si>
  <si>
    <t>200</t>
  </si>
  <si>
    <t>130</t>
  </si>
  <si>
    <t>Pol117</t>
  </si>
  <si>
    <t>Potrubí z trub PPs (HT) odpadní (Položka obsahuje potrubí včetně tvarovek, kladení a montáž, spojovací materiál, upevňovací materiál, lešenářský materiál. Měřeno v ose potrubí včetně tvarovek) 75</t>
  </si>
  <si>
    <t>-983993181</t>
  </si>
  <si>
    <t>131</t>
  </si>
  <si>
    <t>Pol118</t>
  </si>
  <si>
    <t>Potrubí z trub PPs (HT) odpadní (Položka obsahuje potrubí včetně tvarovek, kladení a montáž, spojovací materiál, upevňovací materiál, lešenářský materiál. Měřeno v ose potrubí včetně tvarovek) 110</t>
  </si>
  <si>
    <t>-1883781800</t>
  </si>
  <si>
    <t>132</t>
  </si>
  <si>
    <t>Pol119</t>
  </si>
  <si>
    <t>Potrubí z trub PPs (HT) připojovací (Položka obsahuje potrubí včetně tvarovek, kladení a montáž, spojovací materiál, upevňovací materiál, lešenářský materiál. Měřeno v ose potrubí včetně tvarovek) 40</t>
  </si>
  <si>
    <t>2133770753</t>
  </si>
  <si>
    <t>133</t>
  </si>
  <si>
    <t>Pol120</t>
  </si>
  <si>
    <t>Potrubí z trub PPs (HT) připojovací (Položka obsahuje potrubí včetně tvarovek, kladení a montáž, spojovací materiál, upevňovací materiál, lešenářský materiál. Měřeno v ose potrubí včetně tvarovek) 50</t>
  </si>
  <si>
    <t>-1604729744</t>
  </si>
  <si>
    <t>134</t>
  </si>
  <si>
    <t>Pol121</t>
  </si>
  <si>
    <t>Potrubí z trub PPs (HT) připojovací (Položka obsahuje potrubí včetně tvarovek, kladení a montáž, spojovací materiál, upevňovací materiál, lešenářský materiál. Měřeno v ose potrubí včetně tvarovek) 75</t>
  </si>
  <si>
    <t>559902214</t>
  </si>
  <si>
    <t>135</t>
  </si>
  <si>
    <t>Pol122</t>
  </si>
  <si>
    <t>Potrubí z trub PPs (HT) připojovací (Položka obsahuje potrubí včetně tvarovek, kladení a montáž, spojovací materiál, upevňovací materiál, lešenářský materiál. Měřeno v ose potrubí včetně tvarovek) 110</t>
  </si>
  <si>
    <t>-953748524</t>
  </si>
  <si>
    <t>136</t>
  </si>
  <si>
    <t>Pol123</t>
  </si>
  <si>
    <t>Vyvedení a upevnění odpadních výpustek: 40</t>
  </si>
  <si>
    <t>ks</t>
  </si>
  <si>
    <t>32352768</t>
  </si>
  <si>
    <t>137</t>
  </si>
  <si>
    <t>Pol126</t>
  </si>
  <si>
    <t>Vyvedení a upevnění odpadních výpustek: 110</t>
  </si>
  <si>
    <t>321757614</t>
  </si>
  <si>
    <t>138</t>
  </si>
  <si>
    <t>Pol127</t>
  </si>
  <si>
    <t>Sklepní vpust s vodorovným odtokem a trojnásobnou zpětnou klapkou (HL 77) včetně těsnícího materiálu a montáže 110</t>
  </si>
  <si>
    <t>1571605864</t>
  </si>
  <si>
    <t>139</t>
  </si>
  <si>
    <t>Pol128</t>
  </si>
  <si>
    <t>Sklepní vpust s vodorovným odtokem a bočním přítokem (HL 71.1/50) včetně těsnícího materiálu a montáže 110</t>
  </si>
  <si>
    <t>-1203027155</t>
  </si>
  <si>
    <t>140</t>
  </si>
  <si>
    <t>Pol129</t>
  </si>
  <si>
    <t>Dvorní vtok se svislým odtokem (HL 606) včetně těsnícího materiálu a montáže 110</t>
  </si>
  <si>
    <t>-234849837</t>
  </si>
  <si>
    <t>141</t>
  </si>
  <si>
    <t>Pol130</t>
  </si>
  <si>
    <t>Kalich HL 20 včetně těsnícího materiálu a montáže 40</t>
  </si>
  <si>
    <t>49108724</t>
  </si>
  <si>
    <t>142</t>
  </si>
  <si>
    <t>Pol131</t>
  </si>
  <si>
    <t>Zápachová uzávěrka s kalichem HL 21 včetně těsnícího materiálu a montáže 40</t>
  </si>
  <si>
    <t>904335352</t>
  </si>
  <si>
    <t>143</t>
  </si>
  <si>
    <t>Pol132</t>
  </si>
  <si>
    <t>Přivzdušňovací ventil (HL 900) včetně těsnícího materiálu a montáže 110</t>
  </si>
  <si>
    <t>190377674</t>
  </si>
  <si>
    <t>144</t>
  </si>
  <si>
    <t>Pol133</t>
  </si>
  <si>
    <t>Vsazení čistícího kusu do kameninového potrubí KT 200 včetně těsnícího materiálu, montáže a zpětného propojení potrubí 200</t>
  </si>
  <si>
    <t>-1876281556</t>
  </si>
  <si>
    <t>145</t>
  </si>
  <si>
    <t>Pol134</t>
  </si>
  <si>
    <t>Zkouška těsnosti kanalizace vodou nebo kouřem</t>
  </si>
  <si>
    <t>1776961244</t>
  </si>
  <si>
    <t>146</t>
  </si>
  <si>
    <t>Pol135</t>
  </si>
  <si>
    <t>Přesun hmot pro vnitřní kanalizaci do 24 m</t>
  </si>
  <si>
    <t>-186110666</t>
  </si>
  <si>
    <t>D6</t>
  </si>
  <si>
    <t>Vodovod</t>
  </si>
  <si>
    <t>147</t>
  </si>
  <si>
    <t>Pol136</t>
  </si>
  <si>
    <t>Vodovodní přípojka z potrubí z plastických hmot - PE 100 SDR 11 v hloubce 1,5 m včetně 1x navrtávacího pasu, 1x šoupěte se zemní soupravou, 1x šoupátkového poklopu, zemních prací, podsypu pískem 10 cm, obsypu pískem 30 cm nad horní hranu potrubí, signaliz</t>
  </si>
  <si>
    <t>-1534511255</t>
  </si>
  <si>
    <t>Vodovodní přípojka z potrubí z plastických hmot - PE 100 SDR 11 v hloubce 1,5 m včetně 1x navrtávacího pasu, 1x šoupěte se zemní soupravou, 1x šoupátkového poklopu, zemních prací, podsypu pískem 10 cm, obsypu pískem 30 cm nad horní hranu potrubí, signalizačního vodiče a bezpečnostní fólie (Včetně montáže, těsnicího a spojovacího materiálu) PE 63 mm</t>
  </si>
  <si>
    <t>148</t>
  </si>
  <si>
    <t>Pol137</t>
  </si>
  <si>
    <t>Potrubí z plastických hmot - PPR, PN 16 spojované polyfuzním svařováním (Položka obsahuje potrubí včetně tvarovek a zástřiků, kladení a montáž, těsnící materiál, upevňovací materiál, spojovací materiál, lešenářský materiál, vysekání drážky, zahození a omí</t>
  </si>
  <si>
    <t>-962609820</t>
  </si>
  <si>
    <t>Potrubí z plastických hmot - PPR, PN 16 spojované polyfuzním svařováním (Položka obsahuje potrubí včetně tvarovek a zástřiků, kladení a montáž, těsnící materiál, upevňovací materiál, spojovací materiál, lešenářský materiál, vysekání drážky, zahození a omítnutí drážky. Měřeno v metrech v ose potrubí a včetně tvarovek) 20x2,8</t>
  </si>
  <si>
    <t>149</t>
  </si>
  <si>
    <t>Pol138</t>
  </si>
  <si>
    <t>Potrubí z plastických hmot - PPR, PN 16 spojované polyfuzním svařováním (potrubí včetně tvarovek a zástřiků, kladení a montáž, těsnící, upevňovací, spojovací a lešenářský materiál, vysekání drážky, zahození a omítnutí drážky) 25x3,5</t>
  </si>
  <si>
    <t>-811551122</t>
  </si>
  <si>
    <t>25x3,5</t>
  </si>
  <si>
    <t>Pol139</t>
  </si>
  <si>
    <t>Potrubí z plastických hmot - PPR, PN 16 spojované polyfuzním svařováním (potrubí včetně tvarovek a zástřiků, kladení a montáž, těsnící, upevňovací, spojovací a lešenářský materiál, vysekání drážky, zahození a omítnutí drážky) 32x4,5</t>
  </si>
  <si>
    <t>-1287292468</t>
  </si>
  <si>
    <t>32x4,5</t>
  </si>
  <si>
    <t>151</t>
  </si>
  <si>
    <t>Pol140</t>
  </si>
  <si>
    <t>Potrubí z plastických hmot - PPR, PN 16 spojované polyfuzním svařováním (potrubí včetně tvarovek a zástřiků, kladení a montáž, těsnící, upevňovací, spojovací a lešenářský materiál, vysekání drážky, zahození a omítnutí drážky) 40x5,6</t>
  </si>
  <si>
    <t>-1732951441</t>
  </si>
  <si>
    <t>40x5,6</t>
  </si>
  <si>
    <t>152</t>
  </si>
  <si>
    <t>Pol141</t>
  </si>
  <si>
    <t>Potrubí z plastických hmot - PPR, PN 16 spojované polyfuzním svařováním (potrubí včetně tvarovek a zástřiků, kladení a montáž, těsnící, upevňovací, spojovací a lešenářský materiál, vysekání drážky, zahození a omítnutí drážky) 50x6,9</t>
  </si>
  <si>
    <t>-888678175</t>
  </si>
  <si>
    <t>50x6,9</t>
  </si>
  <si>
    <t>153</t>
  </si>
  <si>
    <t>Pol142</t>
  </si>
  <si>
    <t>Potrubí z plastických hmot - PPR, PN 16 spojované polyfuzním svařováním (potrubí včetně tvarovek a zástřiků, kladení a montáž, těsnící, upevňovací, spojovací a lešenářský materiál, vysekání drážky, zahození a omítnutí drážky) 63x8,7</t>
  </si>
  <si>
    <t>956725368</t>
  </si>
  <si>
    <t>63x8,7</t>
  </si>
  <si>
    <t>154</t>
  </si>
  <si>
    <t>Pol143</t>
  </si>
  <si>
    <t>Vyvedení vodovodních výpustek DN 15</t>
  </si>
  <si>
    <t>-495156934</t>
  </si>
  <si>
    <t>155</t>
  </si>
  <si>
    <t>Pol144</t>
  </si>
  <si>
    <t>Vyvedení vodovodních výpustek DN 20</t>
  </si>
  <si>
    <t>590646675</t>
  </si>
  <si>
    <t>DN 20</t>
  </si>
  <si>
    <t>156</t>
  </si>
  <si>
    <t>Pol145</t>
  </si>
  <si>
    <t>Vyvedení vodovodních výpustek DN 25</t>
  </si>
  <si>
    <t>431808530</t>
  </si>
  <si>
    <t>DN 25</t>
  </si>
  <si>
    <t>157</t>
  </si>
  <si>
    <t>Pol146</t>
  </si>
  <si>
    <t>Nástěnky včetně montáže DN  15</t>
  </si>
  <si>
    <t>914621402</t>
  </si>
  <si>
    <t>158</t>
  </si>
  <si>
    <t>Pol148</t>
  </si>
  <si>
    <t>Kulové kohouty - kov (Položka obsahuje armaturu, montáž, těsnící materiál, spojovací materiál) DN 20</t>
  </si>
  <si>
    <t>765127842</t>
  </si>
  <si>
    <t>159</t>
  </si>
  <si>
    <t>Pol149</t>
  </si>
  <si>
    <t>Kulové kohouty - kov (Položka obsahuje armaturu, montáž, těsnící materiál, spojovací materiál) DN 25</t>
  </si>
  <si>
    <t>1085468226</t>
  </si>
  <si>
    <t>160</t>
  </si>
  <si>
    <t>Pol150</t>
  </si>
  <si>
    <t>Kulové kohouty s vypouštěním - kov (Položka obsahuje armaturu, montáž, těsnící materiál, spojovací materiál) DN 20</t>
  </si>
  <si>
    <t>-780258099</t>
  </si>
  <si>
    <t>161</t>
  </si>
  <si>
    <t>Pol151</t>
  </si>
  <si>
    <t>Kulové kohouty s vypouštěním - kov (Položka obsahuje armaturu, montáž, těsnící materiál, spojovací materiál) DN 25</t>
  </si>
  <si>
    <t>-1258557002</t>
  </si>
  <si>
    <t>162</t>
  </si>
  <si>
    <t>Pol152</t>
  </si>
  <si>
    <t>Kulové kohouty s vypouštěním - kov (Položka obsahuje armaturu, montáž, těsnící materiál, spojovací materiál) DN 40</t>
  </si>
  <si>
    <t>-138495553</t>
  </si>
  <si>
    <t>DN 40</t>
  </si>
  <si>
    <t>163</t>
  </si>
  <si>
    <t>Pol153</t>
  </si>
  <si>
    <t>Kulové kohouty s vypouštěním - kov (Položka obsahuje armaturu, montáž, těsnící materiál, spojovací materiál) DN 50</t>
  </si>
  <si>
    <t>-61595097</t>
  </si>
  <si>
    <t>DN 50</t>
  </si>
  <si>
    <t>164</t>
  </si>
  <si>
    <t>Pol154</t>
  </si>
  <si>
    <t>Šoupě mosazné (Položka obsahuje armaturu, montáž, těsnící materiál, spojovací materiál) DN 50</t>
  </si>
  <si>
    <t>-1540837001</t>
  </si>
  <si>
    <t>165</t>
  </si>
  <si>
    <t>Pol155</t>
  </si>
  <si>
    <t>Zpětný ventil (Položka obsahuje armaturu, montáž, těsnící materiál, spojovací materiál) DN 25</t>
  </si>
  <si>
    <t>-713212633</t>
  </si>
  <si>
    <t>166</t>
  </si>
  <si>
    <t>Pol156</t>
  </si>
  <si>
    <t>Zpětný ventil (Položka obsahuje armaturu, montáž, těsnící materiál, spojovací materiál) DN 40</t>
  </si>
  <si>
    <t>-1341158027</t>
  </si>
  <si>
    <t>167</t>
  </si>
  <si>
    <t>Pol157</t>
  </si>
  <si>
    <t>Zpětný ventil (Položka obsahuje armaturu, montáž, těsnící materiál, spojovací materiál) DN 50</t>
  </si>
  <si>
    <t>-1251776565</t>
  </si>
  <si>
    <t>168</t>
  </si>
  <si>
    <t>Pol158</t>
  </si>
  <si>
    <t>Vypouštěcí kohout DN 15 (Včetně montáže, těsnicího a spojovacího materiálu)</t>
  </si>
  <si>
    <t>-320330529</t>
  </si>
  <si>
    <t>169</t>
  </si>
  <si>
    <t>Pol159</t>
  </si>
  <si>
    <t>Filtr PN 16 (Včetně montáže, těsnicího a spojovacího materiálu) DN 50</t>
  </si>
  <si>
    <t>-848261666</t>
  </si>
  <si>
    <t>170</t>
  </si>
  <si>
    <t>Pol160</t>
  </si>
  <si>
    <t>T1848 - pojistný ventil se zpětnou klapkou před boilerem (Položka obsahuje armaturu,montáž, těsnicí materiál, spojovací materiál)</t>
  </si>
  <si>
    <t>1218863823</t>
  </si>
  <si>
    <t>171</t>
  </si>
  <si>
    <t>Pol161</t>
  </si>
  <si>
    <t>Elektrický boiler 125 l (Položka obsahuje kompletní dodávku, montáž, těsnící a spojovací materiál,</t>
  </si>
  <si>
    <t>1502468201</t>
  </si>
  <si>
    <t>172</t>
  </si>
  <si>
    <t>Pol161.1</t>
  </si>
  <si>
    <t>Elektrický ohřívač tlakový umístěný pod umyvadlo (Položka obsahuje kompletní dodávku, montáž, těsnící a spojovací materiál, včetně pojistné armatury</t>
  </si>
  <si>
    <t>-825241827</t>
  </si>
  <si>
    <t>173</t>
  </si>
  <si>
    <t>Pol162</t>
  </si>
  <si>
    <t>Hydrantový systém Gras HW 19 W-KP-30-UN, s tvarově stálou hadicí 19 mm, délky 30 m (Položka obsahuje kompletní hydrant, montáž, těsnící a spojovací materiál,</t>
  </si>
  <si>
    <t>1256051705</t>
  </si>
  <si>
    <t>174</t>
  </si>
  <si>
    <t>Pol163</t>
  </si>
  <si>
    <t>Izolace potrubí a armatur návleková z lehčeného polyetylenu (v celistvém provedení spojovaná lepením ) včetně montáže 20 x 13</t>
  </si>
  <si>
    <t>365919360</t>
  </si>
  <si>
    <t>175</t>
  </si>
  <si>
    <t>Pol164</t>
  </si>
  <si>
    <t>Izolace potrubí a armatur návleková z lehčeného polyetylenu (v celistvém provedení spojovaná lepením ) včetně montáže 25 x 13</t>
  </si>
  <si>
    <t>938673658</t>
  </si>
  <si>
    <t>25 x 13</t>
  </si>
  <si>
    <t>176</t>
  </si>
  <si>
    <t>Pol165</t>
  </si>
  <si>
    <t>Izolace potrubí a armatur návleková z lehčeného polyetylenu (v celistvém provedení spojovaná lepením ) včetně montáže 32 x 13</t>
  </si>
  <si>
    <t>-857628174</t>
  </si>
  <si>
    <t>32 x 13</t>
  </si>
  <si>
    <t>177</t>
  </si>
  <si>
    <t>Pol166</t>
  </si>
  <si>
    <t>Izolace potrubí a armatur návleková z lehčeného polyetylenu (v celistvém provedení spojovaná lepením ) včetně montáže 40 x 13</t>
  </si>
  <si>
    <t>-781995562</t>
  </si>
  <si>
    <t>40 x 13</t>
  </si>
  <si>
    <t>178</t>
  </si>
  <si>
    <t>Pol167</t>
  </si>
  <si>
    <t>Izolace potrubí a armatur návleková z lehčeného polyetylenu (v celistvém provedení spojovaná lepením ) včetně montáže 50 x 13</t>
  </si>
  <si>
    <t>1228610686</t>
  </si>
  <si>
    <t>50 x 13</t>
  </si>
  <si>
    <t>179</t>
  </si>
  <si>
    <t>Pol168</t>
  </si>
  <si>
    <t>Izolace potrubí a armatur návleková z lehčeného polyetylenu (v celistvém provedení spojovaná lepením ) včetně montáže 63 x 13</t>
  </si>
  <si>
    <t>701130371</t>
  </si>
  <si>
    <t>63 x 13</t>
  </si>
  <si>
    <t>180</t>
  </si>
  <si>
    <t>Pol169</t>
  </si>
  <si>
    <t>Tlakové zkoušky, desinfekce a proplach</t>
  </si>
  <si>
    <t>1365625148</t>
  </si>
  <si>
    <t>181</t>
  </si>
  <si>
    <t>Pol170</t>
  </si>
  <si>
    <t>Přesun hmot pro vnitřní vodovod do 24 m (Položka obsahuje armaturu, montáž, těsnící materiál, spojovací materiál)</t>
  </si>
  <si>
    <t>992010482</t>
  </si>
  <si>
    <t>D7</t>
  </si>
  <si>
    <t>Zařizovací předměty</t>
  </si>
  <si>
    <t>182</t>
  </si>
  <si>
    <t>Pol172</t>
  </si>
  <si>
    <t>Kompletní sestava klozetové mísy  - wc klozet diturvitový závěsný s instalačním blokem do lehké příčky, v. 112 cm se zabudovanou nádržkou UP 300 a ovládací deskou, podpěrami, zvukoizolační deskou, rohovým ventilem a odpadním kolenem. Sedátko klozetové s p</t>
  </si>
  <si>
    <t>512021936</t>
  </si>
  <si>
    <t>Kompletní sestava klozetové mísy  - wc klozet diturvitový závěsný s instalačním blokem do lehké příčky, v. 112 cm se zabudovanou nádržkou UP 300 a ovládací deskou, podpěrami, zvukoizolační deskou, rohovým ventilem a odpadním kolenem. Sedátko klozetové s poklopem</t>
  </si>
  <si>
    <t>183</t>
  </si>
  <si>
    <t>Pol173</t>
  </si>
  <si>
    <t>Kompletní sestava klozetové mísy pro invalidy - wci klozet diturvitový závěsný pro invalidy s prodlouženou délkou + Instalační blok pro invalidní WC,výška 112 cm s vestavěnou nádržkou UP 300 a ovládací deskou (vč. podpěr, zvukoizolační desky, soupravy pro</t>
  </si>
  <si>
    <t>1558816524</t>
  </si>
  <si>
    <t>Kompletní sestava klozetové mísy pro invalidy - wci klozet diturvitový závěsný pro invalidy s prodlouženou délkou + Instalační blok pro invalidní WC,výška 112 cm s vestavěnou nádržkou UP 300 a ovládací deskou (vč. podpěr, zvukoizolační desky, soupravy pro předstěnovou montáž a rohového ventilu 1/2") sedátko klozetové duroplastové bez poklopu, oddálené splachování HyTouch pneumatické</t>
  </si>
  <si>
    <t>184</t>
  </si>
  <si>
    <t>Pol174</t>
  </si>
  <si>
    <t>Kompletní sestava umyvadla - u umyvadlo keramické závěsné s 1 otvorem 600 mm, barva bílá sifon umyvadlový chrom 5/4" baterie umyvadlová stojánk. pák. chrom 2 x připojovací rohový kulový kohout chrom - DN 15</t>
  </si>
  <si>
    <t>1351189766</t>
  </si>
  <si>
    <t>185</t>
  </si>
  <si>
    <t>Pol175</t>
  </si>
  <si>
    <t>Kompletní sestava umyvadla pro invalidy - ui umyvadlo diturvitové pro invalidy sifon umyvadlový podomítkový DN 40 s připojovací soupravou baterie umyvadlová stojánková páková s prodlouženou pákou bez výpusti 2 x připojovací rohový kulový kohout chrom - DN</t>
  </si>
  <si>
    <t>-1354883199</t>
  </si>
  <si>
    <t>Kompletní sestava umyvadla pro invalidy - ui umyvadlo diturvitové pro invalidy sifon umyvadlový podomítkový DN 40 s připojovací soupravou baterie umyvadlová stojánková páková s prodlouženou pákou bez výpusti 2 x připojovací rohový kulový kohout chrom - DN 15</t>
  </si>
  <si>
    <t>186</t>
  </si>
  <si>
    <t>Pol176</t>
  </si>
  <si>
    <t>Sestava pisoáru - pz sestava pisoárové mušle s radarovým automatickým splachováním, barva bílá včetně vestavěného pisoárového sifonu - DN 50 a instalační sady</t>
  </si>
  <si>
    <t>-2050377531</t>
  </si>
  <si>
    <t>187</t>
  </si>
  <si>
    <t>Pol178</t>
  </si>
  <si>
    <t>Dvířka 200/200</t>
  </si>
  <si>
    <t>-624169175</t>
  </si>
  <si>
    <t>188</t>
  </si>
  <si>
    <t>725110811</t>
  </si>
  <si>
    <t>Demontáž klozetů splachovací s nádrží</t>
  </si>
  <si>
    <t>soubor</t>
  </si>
  <si>
    <t>-1405995438</t>
  </si>
  <si>
    <t>Demontáž klozetů splachovacích s nádrží nebo tlakovým splachovačem</t>
  </si>
  <si>
    <t>"mč. 039" 3</t>
  </si>
  <si>
    <t>189</t>
  </si>
  <si>
    <t>725210822.1</t>
  </si>
  <si>
    <t>Demontáž umyvadel včetně výtokových armatur a baterií</t>
  </si>
  <si>
    <t>-620033138</t>
  </si>
  <si>
    <t>Demontáž umyvadel bez výtokových armatur umyvadel</t>
  </si>
  <si>
    <t>731</t>
  </si>
  <si>
    <t>Ústřední vytápění</t>
  </si>
  <si>
    <t>731 D01</t>
  </si>
  <si>
    <t>1.  Armatury závitové</t>
  </si>
  <si>
    <t>190</t>
  </si>
  <si>
    <t>731 1</t>
  </si>
  <si>
    <t>Kulový kohout DN 20, PN 16</t>
  </si>
  <si>
    <t>181726988</t>
  </si>
  <si>
    <t>191</t>
  </si>
  <si>
    <t>731 10</t>
  </si>
  <si>
    <t>Zpětný ventil závitový, DN 25, PN 10</t>
  </si>
  <si>
    <t>-1346837979</t>
  </si>
  <si>
    <t>192</t>
  </si>
  <si>
    <t>731 11</t>
  </si>
  <si>
    <t>Vyvažovací ventil, závitový, DN 15, PN 20, vč. tlak. odběrů a vypouštení</t>
  </si>
  <si>
    <t>-1522420538</t>
  </si>
  <si>
    <t>193</t>
  </si>
  <si>
    <t>731 12</t>
  </si>
  <si>
    <t>Vyvažovací ventil, závitový, DN 20, PN 20, vč. tlak. odběrů a vypouštení</t>
  </si>
  <si>
    <t>1618463784</t>
  </si>
  <si>
    <t>194</t>
  </si>
  <si>
    <t>731 13</t>
  </si>
  <si>
    <t>Vyvažovací ventil, závitový, DN 25, PN 20, vč. tlak. odběrů a vypouštení</t>
  </si>
  <si>
    <t>-636120740</t>
  </si>
  <si>
    <t>195</t>
  </si>
  <si>
    <t>731 14</t>
  </si>
  <si>
    <t>Šroubení radiátorové standardní, DN 20, přímé</t>
  </si>
  <si>
    <t>-2033857392</t>
  </si>
  <si>
    <t>196</t>
  </si>
  <si>
    <t>731 15</t>
  </si>
  <si>
    <t>Vypouštěcí kulový kohout DN 15</t>
  </si>
  <si>
    <t>-1223735346</t>
  </si>
  <si>
    <t>197</t>
  </si>
  <si>
    <t>731 16</t>
  </si>
  <si>
    <t xml:space="preserve">Automatický odvzdušňovací ventil </t>
  </si>
  <si>
    <t>-1198938010</t>
  </si>
  <si>
    <t xml:space="preserve">Automatický odvzdušňovací ventil
</t>
  </si>
  <si>
    <t>198</t>
  </si>
  <si>
    <t>731 2</t>
  </si>
  <si>
    <t>Kulový kohout DN 25, PN 16</t>
  </si>
  <si>
    <t>57312382</t>
  </si>
  <si>
    <t>199</t>
  </si>
  <si>
    <t>731 3</t>
  </si>
  <si>
    <t>Kulový kohout DN 32, PN 16</t>
  </si>
  <si>
    <t>-80650746</t>
  </si>
  <si>
    <t>731 4</t>
  </si>
  <si>
    <t>Kulový kohout DN 40, PN 16</t>
  </si>
  <si>
    <t>-856209655</t>
  </si>
  <si>
    <t>201</t>
  </si>
  <si>
    <t>731 5</t>
  </si>
  <si>
    <t>Kulový kohout s filtrem DN 20, PN 16</t>
  </si>
  <si>
    <t>820821965</t>
  </si>
  <si>
    <t>202</t>
  </si>
  <si>
    <t>731 6</t>
  </si>
  <si>
    <t>Kulový kohout s filtrem DN 25, PN 16</t>
  </si>
  <si>
    <t>-1736739614</t>
  </si>
  <si>
    <t>203</t>
  </si>
  <si>
    <t>731 7</t>
  </si>
  <si>
    <t>Kulový kohout s filtrem DN 32, PN 16</t>
  </si>
  <si>
    <t>-955118743</t>
  </si>
  <si>
    <t>204</t>
  </si>
  <si>
    <t>731 8</t>
  </si>
  <si>
    <t>Regulačně uzavírací kohout DN 32, PN 30</t>
  </si>
  <si>
    <t>-159222747</t>
  </si>
  <si>
    <t>205</t>
  </si>
  <si>
    <t>731 9</t>
  </si>
  <si>
    <t>Zpětný ventil závitový, DN 20, PN 10</t>
  </si>
  <si>
    <t>1166701804</t>
  </si>
  <si>
    <t>731 D02</t>
  </si>
  <si>
    <t>2  Oběhová čerpadla</t>
  </si>
  <si>
    <t>206</t>
  </si>
  <si>
    <t>731 1.1</t>
  </si>
  <si>
    <t>Oběhové čerpadlo vel. 25-60, 230 V, 34 W, 0,32 A, 1,4 m3/h, 4,2 m</t>
  </si>
  <si>
    <t>2106831323</t>
  </si>
  <si>
    <t>207</t>
  </si>
  <si>
    <t>731 2.1</t>
  </si>
  <si>
    <t>Oběhové čerpadlo vel. 25-80, 230 V, 128 W, 1,03 A, 2,1 m3/h, 62 kPa</t>
  </si>
  <si>
    <t>950915047</t>
  </si>
  <si>
    <t>208</t>
  </si>
  <si>
    <t>731 3.1</t>
  </si>
  <si>
    <t>Oběhové čerpadlo vel. 25-40, 230 V, 18 W, 0,18 A, 1 m3/h, 28 kPa</t>
  </si>
  <si>
    <t>545915468</t>
  </si>
  <si>
    <t>731 D03</t>
  </si>
  <si>
    <t>3.  Montáž el. regul. armatur v dod. MaR</t>
  </si>
  <si>
    <t>209</t>
  </si>
  <si>
    <t>731 1.2</t>
  </si>
  <si>
    <t>2- cestný el. regulační ventil DN 15, kv=2,5, PN 6, vč. servopohonu, dod. MaR</t>
  </si>
  <si>
    <t>1333196094</t>
  </si>
  <si>
    <t>210</t>
  </si>
  <si>
    <t>731 2.2</t>
  </si>
  <si>
    <t>2- cestný el. regulační ventil DN 15, kv=1, PN 6, vč. servopohonu, dod. MaR</t>
  </si>
  <si>
    <t>1791543460</t>
  </si>
  <si>
    <t>731 D04</t>
  </si>
  <si>
    <t>4.  Armatury měřicí</t>
  </si>
  <si>
    <t>211</t>
  </si>
  <si>
    <t>731 1.3</t>
  </si>
  <si>
    <t>Teploměr kruhový přímý, D=63 mm, 0-120°C, stonek 100 mm, vč. jímky</t>
  </si>
  <si>
    <t>526441173</t>
  </si>
  <si>
    <t>731 D05</t>
  </si>
  <si>
    <t>5. Podlahové vytápění (PV)</t>
  </si>
  <si>
    <t>212</t>
  </si>
  <si>
    <t>731 1.4</t>
  </si>
  <si>
    <t>Podlahové vytápění - kompletní provedení včetně dodávek a pomocného materiálu a konstrukcí dle PD</t>
  </si>
  <si>
    <t>bm2</t>
  </si>
  <si>
    <t>1567778859</t>
  </si>
  <si>
    <t xml:space="preserve">obsah položky:
Reflexní folie (tepelná izolace pod PV = dod. stavby)
Okrajová dilatační páska
Přídavný prostředek do betonu (plastifikátor)
Stabilizátor izolačních desek
Trubka plast. 16x2mm, okruhy PV (čistá míra bez prořezu)
Ochranná vrapovaná trubka
Držák trubek
Rozdělovač + sběrač 6 okruhů, vč. el. termopohonů,  el.sběrnic a příslušenství (teploměry, průtokoměry)
Rozdělovač + sběrač 9 okruhů, vč. el. termopohonů, el.sběrnic a příslušenství (teploměry, průtokoměry)
Skřínka rozdělovače PV
Prostorový termostat (v dodávce systému PV; vč. kabeláže)
</t>
  </si>
  <si>
    <t>731 D06</t>
  </si>
  <si>
    <t>6.  Potrubí z plastových trubek vrstvených typu AlPex</t>
  </si>
  <si>
    <t>213</t>
  </si>
  <si>
    <t>731 1.5</t>
  </si>
  <si>
    <t>Potrubí z plastových trubek vrstvených typu AlPex O 32 / 3 mm</t>
  </si>
  <si>
    <t>bm</t>
  </si>
  <si>
    <t>183242438</t>
  </si>
  <si>
    <t>O 32 / 3 mm</t>
  </si>
  <si>
    <t>214</t>
  </si>
  <si>
    <t>731 2.5</t>
  </si>
  <si>
    <t>Potrubí z plastových trubek vrstvených typu AlPex O 40 / 3,5 mm</t>
  </si>
  <si>
    <t>1382573074</t>
  </si>
  <si>
    <t>O 40 / 3,5 mm</t>
  </si>
  <si>
    <t>215</t>
  </si>
  <si>
    <t>731 3.4</t>
  </si>
  <si>
    <t>Potrubní tvarovky doplňkový materiál - závěsy, upevnění</t>
  </si>
  <si>
    <t>-470201254</t>
  </si>
  <si>
    <t>731 D07</t>
  </si>
  <si>
    <t>7.  Potrubí z trubek ocelových bezešvých závitových běžných</t>
  </si>
  <si>
    <t>216</t>
  </si>
  <si>
    <t>731 1.6</t>
  </si>
  <si>
    <t>Ocelové trubky závitové, běžné, bezešvé, jakost 11353.0, DN 20 – O 3/4“</t>
  </si>
  <si>
    <t>244558209</t>
  </si>
  <si>
    <t>217</t>
  </si>
  <si>
    <t>731 2.6</t>
  </si>
  <si>
    <t>Ocelové trubky závitové, běžné, bezešvé, jakost 11353.0, DN 25 – O 1“</t>
  </si>
  <si>
    <t>-413699658</t>
  </si>
  <si>
    <t>218</t>
  </si>
  <si>
    <t>731 3.5</t>
  </si>
  <si>
    <t>Ocelové trubky závitové, běžné, bezešvé, jakost 11353.0, DN 32 – O 5/4“</t>
  </si>
  <si>
    <t>-521406285</t>
  </si>
  <si>
    <t>219</t>
  </si>
  <si>
    <t>731 4.2</t>
  </si>
  <si>
    <t>Ocelové trubky závitové, běžné, bezešvé, jakost 11353.0, DN 40 – O 6/4“</t>
  </si>
  <si>
    <t>-1769463216</t>
  </si>
  <si>
    <t>220</t>
  </si>
  <si>
    <t>731 5.2</t>
  </si>
  <si>
    <t>Ocelové trubky závitové, běžné, bezešvé, jakost 11353.0, DN 50 – O 2“</t>
  </si>
  <si>
    <t>2122811038</t>
  </si>
  <si>
    <t>731 D08</t>
  </si>
  <si>
    <t>8.  Potrubí z trubek  ocelových bezešvých hladkých,</t>
  </si>
  <si>
    <t>221</t>
  </si>
  <si>
    <t>731 1.7</t>
  </si>
  <si>
    <t>Ocelové trubky hladké, bezešvé, jakost 11353.0, DN 65 – O 76/3,2</t>
  </si>
  <si>
    <t>625489372</t>
  </si>
  <si>
    <t>731 D09</t>
  </si>
  <si>
    <t>9.  Tepelná izolace teplovodního potrubí ÚT, tloušťky dle vyhl. č. 193/2007 Sb. MPO)</t>
  </si>
  <si>
    <t>222</t>
  </si>
  <si>
    <t>731 1.8</t>
  </si>
  <si>
    <t>Tepelná izolace hadicová tl. 20 mm, potrubí DN 25, pl. potrubí v podlaze</t>
  </si>
  <si>
    <t>-541732270</t>
  </si>
  <si>
    <t>223</t>
  </si>
  <si>
    <t>731 2.7</t>
  </si>
  <si>
    <t>Tepelná izolace hadicová tl. 20 mm, potrubí DN 32, pl. potrubí v podlaze</t>
  </si>
  <si>
    <t>-539211483</t>
  </si>
  <si>
    <t>224</t>
  </si>
  <si>
    <t>731 3.6</t>
  </si>
  <si>
    <t>Tepelná izolace hadicová tl. 20 mm, potrubí DN 32, potrubí volně vedeno v kotelni</t>
  </si>
  <si>
    <t>1638031075</t>
  </si>
  <si>
    <t>225</t>
  </si>
  <si>
    <t>731 4.3</t>
  </si>
  <si>
    <t>Tepelná izolace z min. vaty tl. 40 mm, Al folie,  potrubí DN 65, potrubí v podlaze 1.PP bude vedeno v plast. chráničce</t>
  </si>
  <si>
    <t>-1724713775</t>
  </si>
  <si>
    <t>731 D10</t>
  </si>
  <si>
    <t>10.  Nátěry</t>
  </si>
  <si>
    <t>226</t>
  </si>
  <si>
    <t>731 1.9</t>
  </si>
  <si>
    <t>Syntetický nátěr potrubí ÚT (pod tep. izolaci)</t>
  </si>
  <si>
    <t>1355018540</t>
  </si>
  <si>
    <t xml:space="preserve">Skladba : 
Syntetický základní nátěr potrubí ÚT (pod tep. izolaci)
Syntetický nátěr potrubí ÚT - základní, s 2-násobným emailováním (nezaizolované úseky) 
Syntetický nátěr ocelových konstrukcí - základní, s 2-násobným emailováním
</t>
  </si>
  <si>
    <t>731 D11</t>
  </si>
  <si>
    <t>11.  Doplňkový materiál</t>
  </si>
  <si>
    <t>227</t>
  </si>
  <si>
    <t>731 1.10</t>
  </si>
  <si>
    <t>Závěsy potrubí, konzole, objímky,  pomocný montážní materiál apod.</t>
  </si>
  <si>
    <t>-1576534895</t>
  </si>
  <si>
    <t>731 D12</t>
  </si>
  <si>
    <t>12.  Ostatní náklady</t>
  </si>
  <si>
    <t>228</t>
  </si>
  <si>
    <t>731 1.11</t>
  </si>
  <si>
    <t>Demontáže, viz popis v TZ</t>
  </si>
  <si>
    <t>1139425096</t>
  </si>
  <si>
    <t>229</t>
  </si>
  <si>
    <t>731 2.9</t>
  </si>
  <si>
    <t>Vypuštění a napuštění soustavy</t>
  </si>
  <si>
    <t>-1982680473</t>
  </si>
  <si>
    <t>230</t>
  </si>
  <si>
    <t>731 3.8</t>
  </si>
  <si>
    <t>Hydraulické zaregulování</t>
  </si>
  <si>
    <t>-1570651329</t>
  </si>
  <si>
    <t>231</t>
  </si>
  <si>
    <t>731 4.4</t>
  </si>
  <si>
    <t>Topná a tlaková zkouška dle ČSN 06 0610</t>
  </si>
  <si>
    <t>-1034049638</t>
  </si>
  <si>
    <t>740-1</t>
  </si>
  <si>
    <t>Elektromontáže - silnoproud</t>
  </si>
  <si>
    <t>D1</t>
  </si>
  <si>
    <t>SVÍTIDLA</t>
  </si>
  <si>
    <t>232</t>
  </si>
  <si>
    <t>Pol1</t>
  </si>
  <si>
    <t>S1- závěsné svítidlo 1x28/54W, T5, reg. Dali, včetně světelného zdroje a příslušenství</t>
  </si>
  <si>
    <t>-499204869</t>
  </si>
  <si>
    <t>233</t>
  </si>
  <si>
    <t>Pol1-1</t>
  </si>
  <si>
    <t>S1N- závěsné svítidlo 1x28/54W, T5, reg. Dali + nouzový zdroj, včetně světelného zdroje a příslušenství</t>
  </si>
  <si>
    <t>1708777565</t>
  </si>
  <si>
    <t>234</t>
  </si>
  <si>
    <t>Pol1-2</t>
  </si>
  <si>
    <t>S2- závěsné svítidlo 1x max.100W, LED, D/I, reg. Dali, včetně příslušenství</t>
  </si>
  <si>
    <t>1600993929</t>
  </si>
  <si>
    <t>235</t>
  </si>
  <si>
    <t>Pol1-3</t>
  </si>
  <si>
    <t>S2N- závěsné svítidlo 1x max.100W, LED, D/I, reg. Dali + nouzový zdroj, včetně příslušenství</t>
  </si>
  <si>
    <t>370368644</t>
  </si>
  <si>
    <t>236</t>
  </si>
  <si>
    <t>Pol1-4</t>
  </si>
  <si>
    <t>S3 - zápustné zemní svítidlo 1x7W, LED, sym., IP68, včetně příslušenství</t>
  </si>
  <si>
    <t>188262093</t>
  </si>
  <si>
    <t>237</t>
  </si>
  <si>
    <t>Pol1-4.1</t>
  </si>
  <si>
    <t>S4 - zápustné zemní svítidlo 1x7W, LED, asym., IP68, včetně příslušenství</t>
  </si>
  <si>
    <t>-882536679</t>
  </si>
  <si>
    <t>238</t>
  </si>
  <si>
    <t>Pol1-4.2</t>
  </si>
  <si>
    <t>S5 - zápustné zemní svítidlo 1x12W, LED, asym., IP67, reg. Dali, včetně příslušenství</t>
  </si>
  <si>
    <t>501189079</t>
  </si>
  <si>
    <t>239</t>
  </si>
  <si>
    <t>Pol1-5</t>
  </si>
  <si>
    <t>S6- závěsné svítidlo 1x35W, T5, včetně světelného zdroje a příslušenství</t>
  </si>
  <si>
    <t>460826864</t>
  </si>
  <si>
    <t>240</t>
  </si>
  <si>
    <t>Pol1-6</t>
  </si>
  <si>
    <t>S7- nástěnné svítidlo 1x39W, T5, včetně světelného zdroje a příslušenství</t>
  </si>
  <si>
    <t>1804788840</t>
  </si>
  <si>
    <t xml:space="preserve">S7- nástěnné svítidlo 1x39W, T5, včetně světelného zdroje a příslušenství
</t>
  </si>
  <si>
    <t>241</t>
  </si>
  <si>
    <t>Pol1-7</t>
  </si>
  <si>
    <t>S8 - svítidlo do stěny 1x2W, LED, asym., včetně příslušenství</t>
  </si>
  <si>
    <t>-1103047752</t>
  </si>
  <si>
    <t>242</t>
  </si>
  <si>
    <t>Pol1-8</t>
  </si>
  <si>
    <t>S9 - nástěnné svítidlo 1x13W, LED, včetně příslušenství</t>
  </si>
  <si>
    <t>1917118537</t>
  </si>
  <si>
    <t>243</t>
  </si>
  <si>
    <t>Pol1-9</t>
  </si>
  <si>
    <t>S10 nástěnný světlomet 1x7W, LED, včetně příslušenství</t>
  </si>
  <si>
    <t>-324495667</t>
  </si>
  <si>
    <t xml:space="preserve">S10 nástěnný světlomet 1x7W, LED, včetně příslušenství
</t>
  </si>
  <si>
    <t>244</t>
  </si>
  <si>
    <t>Pol1-10</t>
  </si>
  <si>
    <t>S11 nástěnný světlomet 1x7W, LED, včetně příslušenství</t>
  </si>
  <si>
    <t>-68890146</t>
  </si>
  <si>
    <t>245</t>
  </si>
  <si>
    <t>Pol1-11</t>
  </si>
  <si>
    <t>S12 závěsné svítidlo 1x42W, LED, D/I,reg. Dali, včetně příslušenství</t>
  </si>
  <si>
    <t>-692759357</t>
  </si>
  <si>
    <t>246</t>
  </si>
  <si>
    <t>Pol1-14</t>
  </si>
  <si>
    <t>S13 nástěnné svítidlo s dif. krytem 1x21W, LED, IP44, včetně příslušenství</t>
  </si>
  <si>
    <t>1728598120</t>
  </si>
  <si>
    <t>247</t>
  </si>
  <si>
    <t>Pol1-15</t>
  </si>
  <si>
    <t>S14 podhledové svítidlo s dif. krytem 1x17W, LED, včetně příslušenství</t>
  </si>
  <si>
    <t>1279308337</t>
  </si>
  <si>
    <t>248</t>
  </si>
  <si>
    <t>Pol1-16</t>
  </si>
  <si>
    <t>S15 podhledové svítidlo 1x8W, LED, včetně příslušenství</t>
  </si>
  <si>
    <t>-918483150</t>
  </si>
  <si>
    <t>249</t>
  </si>
  <si>
    <t>Pol1-17</t>
  </si>
  <si>
    <t>S16 nástěnné svítidlo s dif. krytem 1x11W, LED, včetně příslušenství</t>
  </si>
  <si>
    <t>-1585642669</t>
  </si>
  <si>
    <t>250</t>
  </si>
  <si>
    <t>Pol1-18</t>
  </si>
  <si>
    <t>P1 stropní/nástěnné průmyslové svítidlo 1x11W, LED, IP65, včetně příslušenství</t>
  </si>
  <si>
    <t>1066592054</t>
  </si>
  <si>
    <t>251</t>
  </si>
  <si>
    <t>Pol1-19</t>
  </si>
  <si>
    <t>P2 stropní průmyslové svítidlo 1x33W, LED, IP66, včetně příslušenství</t>
  </si>
  <si>
    <t>-1393841958</t>
  </si>
  <si>
    <t>252</t>
  </si>
  <si>
    <t>Pol1-20</t>
  </si>
  <si>
    <t>N1 svítidlo nouzové s vlastním zdrojem 1x1W, LED, 1h, včetně příslušenství</t>
  </si>
  <si>
    <t>716557434</t>
  </si>
  <si>
    <t>253</t>
  </si>
  <si>
    <t>Pol1-21</t>
  </si>
  <si>
    <t>N2 stropní nouzové svítidlo 1x4W, LED, 1h, včetně příslušenství</t>
  </si>
  <si>
    <t>450448278</t>
  </si>
  <si>
    <t>254</t>
  </si>
  <si>
    <t>Pol1-22</t>
  </si>
  <si>
    <t>NT fotoluminiscenční tabulka s piktogramem</t>
  </si>
  <si>
    <t>-500502792</t>
  </si>
  <si>
    <t>255</t>
  </si>
  <si>
    <t>Pol1-23</t>
  </si>
  <si>
    <t>- poplatky za recyklaci světelných zdrojů</t>
  </si>
  <si>
    <t>-1081029724</t>
  </si>
  <si>
    <t>256</t>
  </si>
  <si>
    <t>Pol1-24</t>
  </si>
  <si>
    <t>- poplatky za recyklaci svítidel</t>
  </si>
  <si>
    <t>-755662785</t>
  </si>
  <si>
    <t>D2</t>
  </si>
  <si>
    <t>PŘÍSTROJE</t>
  </si>
  <si>
    <t>257</t>
  </si>
  <si>
    <t>740 - Pol1</t>
  </si>
  <si>
    <t>Vypínač</t>
  </si>
  <si>
    <t>1190102010</t>
  </si>
  <si>
    <t>258</t>
  </si>
  <si>
    <t>740 - Pol2</t>
  </si>
  <si>
    <t>Dvojvypínač</t>
  </si>
  <si>
    <t>46611973</t>
  </si>
  <si>
    <t>259</t>
  </si>
  <si>
    <t>740 - Pol3</t>
  </si>
  <si>
    <t>Schodišťový přepínač</t>
  </si>
  <si>
    <t>-1460634601</t>
  </si>
  <si>
    <t>260</t>
  </si>
  <si>
    <t>740 - Pol4</t>
  </si>
  <si>
    <t>Schodišťový přepínač - dvojitý</t>
  </si>
  <si>
    <t>835022600</t>
  </si>
  <si>
    <t>261</t>
  </si>
  <si>
    <t>740 - Pol5</t>
  </si>
  <si>
    <t>Tlačítko</t>
  </si>
  <si>
    <t>-1715656383</t>
  </si>
  <si>
    <t>262</t>
  </si>
  <si>
    <t>740 - Pol6</t>
  </si>
  <si>
    <t>Stmívač</t>
  </si>
  <si>
    <t>-117813449</t>
  </si>
  <si>
    <t>263</t>
  </si>
  <si>
    <t>740 - Pol7</t>
  </si>
  <si>
    <t>Čtyřrámeček pro zas + data</t>
  </si>
  <si>
    <t>-1237963706</t>
  </si>
  <si>
    <t>264</t>
  </si>
  <si>
    <t>740 - Pol8</t>
  </si>
  <si>
    <t>Zásuvka</t>
  </si>
  <si>
    <t>-1442969386</t>
  </si>
  <si>
    <t>265</t>
  </si>
  <si>
    <t>740 - Pol9</t>
  </si>
  <si>
    <t>Dvojzásuvka</t>
  </si>
  <si>
    <t>907194855</t>
  </si>
  <si>
    <t>266</t>
  </si>
  <si>
    <t>740 - Pol10</t>
  </si>
  <si>
    <t>Podlahová krabice - 2x zás  + 2x data</t>
  </si>
  <si>
    <t>-1211828022</t>
  </si>
  <si>
    <t>267</t>
  </si>
  <si>
    <t>740 - Pol11</t>
  </si>
  <si>
    <t>Přístrojové krabice</t>
  </si>
  <si>
    <t>1661525937</t>
  </si>
  <si>
    <t>268</t>
  </si>
  <si>
    <t>740 - Pol12</t>
  </si>
  <si>
    <t>Rozdělovací krabice</t>
  </si>
  <si>
    <t>-641829385</t>
  </si>
  <si>
    <t>269</t>
  </si>
  <si>
    <t>740 - Pol13</t>
  </si>
  <si>
    <t>Podlahový žlab 3 komory</t>
  </si>
  <si>
    <t>1946340053</t>
  </si>
  <si>
    <t>D3</t>
  </si>
  <si>
    <t>KABELY</t>
  </si>
  <si>
    <t>270</t>
  </si>
  <si>
    <t>740 - Pol14</t>
  </si>
  <si>
    <t>CYKY 3Jx1,5</t>
  </si>
  <si>
    <t>2116997775</t>
  </si>
  <si>
    <t>271</t>
  </si>
  <si>
    <t>740 - Pol15</t>
  </si>
  <si>
    <t>CYKY 3Ox1,5</t>
  </si>
  <si>
    <t>-157308739</t>
  </si>
  <si>
    <t>272</t>
  </si>
  <si>
    <t>740 - Pol16</t>
  </si>
  <si>
    <t>CYKY 3Jx2,5</t>
  </si>
  <si>
    <t>-111009028</t>
  </si>
  <si>
    <t>273</t>
  </si>
  <si>
    <t>740 - Pol17</t>
  </si>
  <si>
    <t>CYKY5Jx2,5</t>
  </si>
  <si>
    <t>-606909204</t>
  </si>
  <si>
    <t>274</t>
  </si>
  <si>
    <t>740 - Pol18</t>
  </si>
  <si>
    <t>CYKY5Jx4</t>
  </si>
  <si>
    <t>1507567048</t>
  </si>
  <si>
    <t>275</t>
  </si>
  <si>
    <t>740 - Pol19</t>
  </si>
  <si>
    <t>CY10</t>
  </si>
  <si>
    <t>1188991570</t>
  </si>
  <si>
    <t>276</t>
  </si>
  <si>
    <t>740 - Pol20</t>
  </si>
  <si>
    <t>Sběrnice DALI</t>
  </si>
  <si>
    <t>402043058</t>
  </si>
  <si>
    <t>277</t>
  </si>
  <si>
    <t>740 - Pol21</t>
  </si>
  <si>
    <t>DALI řídící prvek</t>
  </si>
  <si>
    <t>-1897157016</t>
  </si>
  <si>
    <t>278</t>
  </si>
  <si>
    <t>740 - Pol22</t>
  </si>
  <si>
    <t>CY6</t>
  </si>
  <si>
    <t>-1662865566</t>
  </si>
  <si>
    <t>D4</t>
  </si>
  <si>
    <t>ROZVADĚČE</t>
  </si>
  <si>
    <t>279</t>
  </si>
  <si>
    <t>740 - Pol23</t>
  </si>
  <si>
    <t>ROZVADĚČ R1-PP-2</t>
  </si>
  <si>
    <t>1920395112</t>
  </si>
  <si>
    <t>280</t>
  </si>
  <si>
    <t>740 - Pol24</t>
  </si>
  <si>
    <t>ZMĚNY V R1.NP</t>
  </si>
  <si>
    <t>-635374428</t>
  </si>
  <si>
    <t>281</t>
  </si>
  <si>
    <t>740 - Pol25</t>
  </si>
  <si>
    <t>Podružný montážní materiál</t>
  </si>
  <si>
    <t>-1380847378</t>
  </si>
  <si>
    <t>741-1</t>
  </si>
  <si>
    <t>Elektroinstalace - EPS</t>
  </si>
  <si>
    <t>282</t>
  </si>
  <si>
    <t>741000001</t>
  </si>
  <si>
    <t>Ústředna EPS, 2 linky, rozhraní OPPO, krabice zdroj, panel CZ</t>
  </si>
  <si>
    <t>-1516081777</t>
  </si>
  <si>
    <t>283</t>
  </si>
  <si>
    <t>741000002</t>
  </si>
  <si>
    <t>Požárně odolná rozvodnice 600x600x250mm pro ústřednu EPS</t>
  </si>
  <si>
    <t>-40291181</t>
  </si>
  <si>
    <t>284</t>
  </si>
  <si>
    <t>741000003</t>
  </si>
  <si>
    <t>Obslužné a signalizační tablo</t>
  </si>
  <si>
    <t>663696438</t>
  </si>
  <si>
    <t>285</t>
  </si>
  <si>
    <t>741000004</t>
  </si>
  <si>
    <t>OPPO - obslužné pole požární ochrany</t>
  </si>
  <si>
    <t>1534508016</t>
  </si>
  <si>
    <t>286</t>
  </si>
  <si>
    <t>741000005</t>
  </si>
  <si>
    <t>KTPO - klíčový trezor požární ochrany</t>
  </si>
  <si>
    <t>1893864840</t>
  </si>
  <si>
    <t>287</t>
  </si>
  <si>
    <t>741000006</t>
  </si>
  <si>
    <t>Opticko kouřový adresovatelný hlásič</t>
  </si>
  <si>
    <t>-1641250735</t>
  </si>
  <si>
    <t>288</t>
  </si>
  <si>
    <t>741000007</t>
  </si>
  <si>
    <t>Patice hlásiče</t>
  </si>
  <si>
    <t>-1738015675</t>
  </si>
  <si>
    <t>289</t>
  </si>
  <si>
    <t>741000008</t>
  </si>
  <si>
    <t>Elektronika tlačítkového hlásiče s oddělovačem</t>
  </si>
  <si>
    <t>-50598145</t>
  </si>
  <si>
    <t>290</t>
  </si>
  <si>
    <t>741000009</t>
  </si>
  <si>
    <t>Akumulátor 12V/12Ah</t>
  </si>
  <si>
    <t>-1482092311</t>
  </si>
  <si>
    <t>291</t>
  </si>
  <si>
    <t>741000010</t>
  </si>
  <si>
    <t>Akční člen KOPPLER 4/2</t>
  </si>
  <si>
    <t>-1120232108</t>
  </si>
  <si>
    <t>292</t>
  </si>
  <si>
    <t>741000012</t>
  </si>
  <si>
    <t>Siréna vnitřní 95dB/1m s blikačem</t>
  </si>
  <si>
    <t>-1933461781</t>
  </si>
  <si>
    <t>293</t>
  </si>
  <si>
    <t>741000013</t>
  </si>
  <si>
    <t>Kabel EPS stín. 1x2x0,8</t>
  </si>
  <si>
    <t>1267002255</t>
  </si>
  <si>
    <t>294</t>
  </si>
  <si>
    <t>741000014</t>
  </si>
  <si>
    <t>Kabel EPS stín.  1x2x0,8 PH120-R dle ZP-27/2008, B2caS1D0</t>
  </si>
  <si>
    <t>-319048566</t>
  </si>
  <si>
    <t>295</t>
  </si>
  <si>
    <t>741000015</t>
  </si>
  <si>
    <t>Kabel EPS stín. 4x2x0,8 PH120-R dle ZP-27/2008, B2caS1D0</t>
  </si>
  <si>
    <t>-1730599628</t>
  </si>
  <si>
    <t>296</t>
  </si>
  <si>
    <t>741000016</t>
  </si>
  <si>
    <t>Kabel EPS stín. 10x2x0,8 PH120-R dle ZP-27/2008, B2caS1D0</t>
  </si>
  <si>
    <t>1592803774</t>
  </si>
  <si>
    <t>297</t>
  </si>
  <si>
    <t>741000017</t>
  </si>
  <si>
    <t>Kabel kabel 3x1.5 B2caS1D0</t>
  </si>
  <si>
    <t>-1141326074</t>
  </si>
  <si>
    <t>298</t>
  </si>
  <si>
    <t>741000018</t>
  </si>
  <si>
    <t>Zapojení kabelu 1x2x0,8</t>
  </si>
  <si>
    <t>47266769</t>
  </si>
  <si>
    <t>299</t>
  </si>
  <si>
    <t>741000019</t>
  </si>
  <si>
    <t>Zapojení kabelu 4x2x0,8</t>
  </si>
  <si>
    <t>-644320295</t>
  </si>
  <si>
    <t>300</t>
  </si>
  <si>
    <t>741000020</t>
  </si>
  <si>
    <t>Zapojení kabelu 10x2x0,8</t>
  </si>
  <si>
    <t>29054095</t>
  </si>
  <si>
    <t>301</t>
  </si>
  <si>
    <t>741000021</t>
  </si>
  <si>
    <t>Zapojení kabelu 3x1,5</t>
  </si>
  <si>
    <t>-1527214457</t>
  </si>
  <si>
    <t>302</t>
  </si>
  <si>
    <t>741000022</t>
  </si>
  <si>
    <t>Trubka ohebná16mm</t>
  </si>
  <si>
    <t>-673248523</t>
  </si>
  <si>
    <t>303</t>
  </si>
  <si>
    <t>741000023</t>
  </si>
  <si>
    <t>Kovová kabelová úchyta s požární odolností 30min vč.kotev</t>
  </si>
  <si>
    <t>1379001511</t>
  </si>
  <si>
    <t>304</t>
  </si>
  <si>
    <t>741000024</t>
  </si>
  <si>
    <t>Vysekání, frézování drážku kabel nebo trubku</t>
  </si>
  <si>
    <t>1441109074</t>
  </si>
  <si>
    <t>305</t>
  </si>
  <si>
    <t>741000025</t>
  </si>
  <si>
    <t>Sádra šedá</t>
  </si>
  <si>
    <t>kg</t>
  </si>
  <si>
    <t>-610019519</t>
  </si>
  <si>
    <t>306</t>
  </si>
  <si>
    <t>741000026</t>
  </si>
  <si>
    <t>Revize napájení EPS rozvodů</t>
  </si>
  <si>
    <t>-1824757976</t>
  </si>
  <si>
    <t>307</t>
  </si>
  <si>
    <t>741000027</t>
  </si>
  <si>
    <t>Oživení a programování ústředny EPS, zaškolení obsluhy</t>
  </si>
  <si>
    <t>HZS</t>
  </si>
  <si>
    <t>-908655937</t>
  </si>
  <si>
    <t>308</t>
  </si>
  <si>
    <t>741000028</t>
  </si>
  <si>
    <t>Stavební přípomoce</t>
  </si>
  <si>
    <t>1402633124</t>
  </si>
  <si>
    <t>309</t>
  </si>
  <si>
    <t>741000029</t>
  </si>
  <si>
    <t>Ostatní elektroinstalační práce - % z montáží</t>
  </si>
  <si>
    <t>1364330429</t>
  </si>
  <si>
    <t>310</t>
  </si>
  <si>
    <t>741000030</t>
  </si>
  <si>
    <t>Drobný instalační materiál - % z materiálu</t>
  </si>
  <si>
    <t>-1807930679</t>
  </si>
  <si>
    <t>742</t>
  </si>
  <si>
    <t>ZDP - zařízení dálkového přenosu EPS a HZS Karlovarského kraje</t>
  </si>
  <si>
    <t>311</t>
  </si>
  <si>
    <t>742000001</t>
  </si>
  <si>
    <t>Objektový vysílač dálkového přenosu na PCO HZS ( vč.EPROM a komunikač. protokolu ) dle provozovatele radiové sítě</t>
  </si>
  <si>
    <t>-168730611</t>
  </si>
  <si>
    <t>312</t>
  </si>
  <si>
    <t>742000002</t>
  </si>
  <si>
    <t>Konektor BNC RG 59</t>
  </si>
  <si>
    <t>-588042363</t>
  </si>
  <si>
    <t>313</t>
  </si>
  <si>
    <t>742000003</t>
  </si>
  <si>
    <t xml:space="preserve">Anténa směrová zisková </t>
  </si>
  <si>
    <t>1470228382</t>
  </si>
  <si>
    <t>314</t>
  </si>
  <si>
    <t>742000004</t>
  </si>
  <si>
    <t>Kabel koaxiální H155 PVC</t>
  </si>
  <si>
    <t>-1586462385</t>
  </si>
  <si>
    <t>315</t>
  </si>
  <si>
    <t>742000005</t>
  </si>
  <si>
    <t>Kabel 1-CHKE-V 3cx1,5</t>
  </si>
  <si>
    <t>-1580159125</t>
  </si>
  <si>
    <t>316</t>
  </si>
  <si>
    <t>742000006</t>
  </si>
  <si>
    <t>Kabel JXFE-V (4x2x0,8)</t>
  </si>
  <si>
    <t>12112571</t>
  </si>
  <si>
    <t>317</t>
  </si>
  <si>
    <t>742000007</t>
  </si>
  <si>
    <t>Komunikační modul (dle typu ústředny)</t>
  </si>
  <si>
    <t>1353558486</t>
  </si>
  <si>
    <t>318</t>
  </si>
  <si>
    <t>742000008</t>
  </si>
  <si>
    <t>Anténní držák venkovní, výložník - event. stožárek (dle situace)</t>
  </si>
  <si>
    <t>-1689424755</t>
  </si>
  <si>
    <t>319</t>
  </si>
  <si>
    <t>742000009</t>
  </si>
  <si>
    <t>Připojení objektového vysílače k  ústředně EPS</t>
  </si>
  <si>
    <t>283455662</t>
  </si>
  <si>
    <t>320</t>
  </si>
  <si>
    <t>742000010</t>
  </si>
  <si>
    <t xml:space="preserve">Odladění přenosu ZDP z objektu na - PCO HZS </t>
  </si>
  <si>
    <t>-860247356</t>
  </si>
  <si>
    <t>321</t>
  </si>
  <si>
    <t>742000011</t>
  </si>
  <si>
    <t>Nakonfigurování objektu na PCO HZS (KOPIS KVK)</t>
  </si>
  <si>
    <t>-1971398739</t>
  </si>
  <si>
    <t>322</t>
  </si>
  <si>
    <t>742000012</t>
  </si>
  <si>
    <t xml:space="preserve">Konfigurace objektového vysílače </t>
  </si>
  <si>
    <t>-446835107</t>
  </si>
  <si>
    <t>Konfigurace objektového vysílače</t>
  </si>
  <si>
    <t>323</t>
  </si>
  <si>
    <t>742000013</t>
  </si>
  <si>
    <t>Výchozí revize ZDP</t>
  </si>
  <si>
    <t>1773770380</t>
  </si>
  <si>
    <t>324</t>
  </si>
  <si>
    <t>742000014</t>
  </si>
  <si>
    <t>Projekt ZDP včetně měření signálu</t>
  </si>
  <si>
    <t>klp</t>
  </si>
  <si>
    <t>-131095920</t>
  </si>
  <si>
    <t>325</t>
  </si>
  <si>
    <t>742000015</t>
  </si>
  <si>
    <t>-1112146898</t>
  </si>
  <si>
    <t>326</t>
  </si>
  <si>
    <t>742000016</t>
  </si>
  <si>
    <t>1006956612</t>
  </si>
  <si>
    <t>327</t>
  </si>
  <si>
    <t>742000017</t>
  </si>
  <si>
    <t>-69105803</t>
  </si>
  <si>
    <t>743-36</t>
  </si>
  <si>
    <t>Měření a regulace</t>
  </si>
  <si>
    <t>743-36-731</t>
  </si>
  <si>
    <t>Měření a regulace - vytápění</t>
  </si>
  <si>
    <t>328</t>
  </si>
  <si>
    <t>TC-1</t>
  </si>
  <si>
    <t>Ekvitermní regulace teploty topné vody - ÚT 1 - podlahové vytápění 1.PP - kompletní dodávka dle specifika v PD</t>
  </si>
  <si>
    <t>-459442880</t>
  </si>
  <si>
    <t xml:space="preserve">Ekvitermní regulace teploty topné vody - ÚT 1 - podlahové vytápění 1.PP - kompletní dodávka dle specifika v PD :
čidlo teploty s jímkou, Ni1000, délka 100 mm, vč.jímky G1/2"-teplota topné vody
elektrický servopohon 24 V 50 Hz ovl.0-10V	
trojcestný směšovací ventil Dn xx Pn 16 kv xx, vč.sady šroubení ALG	
oběhové čerpadlo 230 V 50 Hz	M1
čidlo teploty venkovní, Ni1000	teplota venkovní
</t>
  </si>
  <si>
    <t>329</t>
  </si>
  <si>
    <t>A-3</t>
  </si>
  <si>
    <t>Poruchová a havarijní signalizace - kompletní dodávka dle specifika v PD- regulátor hladiny vody vč.elektrod - zaplavení</t>
  </si>
  <si>
    <t>-949012139</t>
  </si>
  <si>
    <t>330</t>
  </si>
  <si>
    <t>TC-4</t>
  </si>
  <si>
    <t>Regulace teploty v prostoru - místnosti 1.PP - kompletní dodávka dle specifika v PD</t>
  </si>
  <si>
    <t>1282709547</t>
  </si>
  <si>
    <t xml:space="preserve">čidlo teploty prostorové, Ni1000, s ovladačem teploty	teplota v prostoru
termický pohon ventilu zóny, 24 V nebo 230 V	
přímý regulační ventil zóny	okruh podl.vytápění
</t>
  </si>
  <si>
    <t>743-751</t>
  </si>
  <si>
    <t>Měření a regulace - vzduchotechnika</t>
  </si>
  <si>
    <t>331</t>
  </si>
  <si>
    <t>TC-11</t>
  </si>
  <si>
    <t>Regulace teploty vzduchu a protimrazová ochrana - VZT 1 - centrum - kompletní dodávka dle specifika v PD</t>
  </si>
  <si>
    <t>1456599504</t>
  </si>
  <si>
    <t xml:space="preserve">čidlo teploty kanálové, Ni1000, délka 400 mm	teplota - přívod
čidlo teploty kanálové, Ni1000, délka 400 mm	teplota - odtah
čidlo teploty kanálové, Ni1000, délka 400 mm	teplota - výfuk
čidlo teploty příložné, Ni1000	teplota vody z ohřívače
snímač dif.tlaku 50-500 Pa - filtr	dP - filtr přívod
snímač dif.tlaku 50-500 Pa - filtr	dP - filtr odtah
snímač dif.tlaku 50-500 Pa - ventilátor	dp - ventilátor přívod
snímač dif.tlaku 50-500 Pa - ventilátor	dp - ventilátor odtah
protimrazová ochrana s 6m kapilárou vč. přísl., 24 V, výstup relé	
el.uzav.servopohon klapky 7 Nm, 24 V, s havarijní funkcí	klapka přívod
el.uzav.servopohon klapky 10 Nm, 24 V	klapka odtah
elektrický servopohon 24 V 50 Hz ovl.0-10V	
trojcestný směšovací ventil Dn xx Pn 16 kv xx, vč.sady šroubení ALG	ohřívač
oběhové čerpadlo 230 V 50 Hz	MČ1
venkovní kondenzační jednotka	MCH1
interface pro řízení 0-10V, signalizace porucha	chladič
el. ventilátor přívod 400 V 1,1 kW, jednootáčkový	MV1.1
el. ventilátor odtah 400 V 0,75 kW, jednootáčkový	MV1.2
frekvenční měnič pro ventilátor, 3x400 V, 1,1 kW, IP21, filtr, vč.přísl.	FM1.1
frekvenční měnič pro ventilátor, 3x400 V, 0,75 kW, IP21, filtr, vč.přísl.	FM1.2
el.regulační servopohon klapky 10 Nm, 24 V, 0-10 V	klapka bypass
ionizační kouřový detektor, 24 V, do VZT potrubí	
řídící jednotka pro kouřové detektory, 24 V, kouřový a servisní poplach	sign.kouře
</t>
  </si>
  <si>
    <t>743-744</t>
  </si>
  <si>
    <t>Měření a regulace - řídící systém, rozvaděče</t>
  </si>
  <si>
    <t>332</t>
  </si>
  <si>
    <t>Řídící systém - DDC1 - kompletní dodávka dle specifika v PD</t>
  </si>
  <si>
    <t>2077703763</t>
  </si>
  <si>
    <t xml:space="preserve">1	podstanice DDC volně programovatelná, modulární, Ethernet
1	karta webového serveru
1	ovládací panel podstanice  vč.příslušenství
1	sběrnicový modul, 24 V ss/stř.
4	univerzální modul 8x AI, DI nebo AO
1	modul digitálních vstupů, 16x DI
3	modul digitálních výstupů, 6x DO
1	napájecí transformátor 24 V, 100 VA
1	switch Ethernet
1	signálka na panelu - barva rudá
1	uživatelský software, oživení a provedení zkoušek - podstanice DDC
</t>
  </si>
  <si>
    <t>333</t>
  </si>
  <si>
    <t>Rozvaděč RA1 - kompletní dodávka dle specifika v PD</t>
  </si>
  <si>
    <t>252114316</t>
  </si>
  <si>
    <t xml:space="preserve">nástěnná rozvaděčová skříňka, rozměry 600x1000x260 (šxvxh)
vč. mont.panelu, svorkovnice nahoře, přívod a vývody shora
DIN lišty, kompletní provedení s vybavením
 (svorkovnice, jištění, přepěť.ochrana, trafo, relé atp.)
</t>
  </si>
  <si>
    <t>334</t>
  </si>
  <si>
    <t>Ostatní - kompletní dodávka dle specifika v PD</t>
  </si>
  <si>
    <t>582218892</t>
  </si>
  <si>
    <t xml:space="preserve">realizační projektová dokumentace vč.svorkových schemat rozvaděčů M+R
projektová dokumentace skutečného provedení
</t>
  </si>
  <si>
    <t>335</t>
  </si>
  <si>
    <t>Montážní práce a materiál - kompletní dodávka dle specifika v PD</t>
  </si>
  <si>
    <t>-930447275</t>
  </si>
  <si>
    <t xml:space="preserve">180m		kabel stíněný JYTY 2Dx1
200m		kabel stíněný JYTY 4Dx1
300m		kabel stíněný JYTY 7Dx1
40m		kabel silový CYKY 2 Ox1,5
300m		kabel silový CYKY 3Jx1,5
20m		kabel silový CYKY 5Jx1,5
20m		kabel silový CYKY 5Jx4
10m		kabel silový stíněný CMFM 5Jx1,5
40m		vodič ZŽ CY 6 mm2 pro ochr.pospojování, vč.příslušenství
10m		kabelový žlab Mars 62/50 vč.kompletního příslušenství
20m		kabelový žlab Mars 125/100 vč.odděl.přepážky a kompl.příslušenství
100m		instalační ohebná trubka s protahovacím drátem Kopoflex
20m		instalační ohebná trubka D 25 mm, vč.příslušenství pro upevnění
20m		plastová instalační krabice (na omítku, pod omítku, do SDK)
</t>
  </si>
  <si>
    <t>743-36-M1</t>
  </si>
  <si>
    <t>Měření a regulace - montáž</t>
  </si>
  <si>
    <t>336</t>
  </si>
  <si>
    <t>Montážní práce</t>
  </si>
  <si>
    <t>321645884</t>
  </si>
  <si>
    <t>744</t>
  </si>
  <si>
    <t>Elektroinstalace - slaboproud</t>
  </si>
  <si>
    <t>744-D1</t>
  </si>
  <si>
    <t>PZTS</t>
  </si>
  <si>
    <t>337</t>
  </si>
  <si>
    <t>744000001-1</t>
  </si>
  <si>
    <t>PZTS ústředna 16-192 zón, 8 podsystémů, BOX, trafo zdroj, NBU-3</t>
  </si>
  <si>
    <t>-1819892320</t>
  </si>
  <si>
    <t>338</t>
  </si>
  <si>
    <t>744000001-2</t>
  </si>
  <si>
    <t>Klávesnice LCD</t>
  </si>
  <si>
    <t>49161398</t>
  </si>
  <si>
    <t>339</t>
  </si>
  <si>
    <t>744000001-3</t>
  </si>
  <si>
    <t>Zónový expander 8 zón</t>
  </si>
  <si>
    <t>-383840241</t>
  </si>
  <si>
    <t>340</t>
  </si>
  <si>
    <t>744000001-4</t>
  </si>
  <si>
    <t>BUS doplňkový zdroj včetně BOXu, trafa</t>
  </si>
  <si>
    <t>-2068502073</t>
  </si>
  <si>
    <t>341</t>
  </si>
  <si>
    <t>744000001-5</t>
  </si>
  <si>
    <t>LAN modul</t>
  </si>
  <si>
    <t>1859931726</t>
  </si>
  <si>
    <t>342</t>
  </si>
  <si>
    <t>744000001-6</t>
  </si>
  <si>
    <t>Venkovní zálohovaná siréna s blikačem včetně akumulátoru</t>
  </si>
  <si>
    <t>1163342392</t>
  </si>
  <si>
    <t>343</t>
  </si>
  <si>
    <t>744000001-7</t>
  </si>
  <si>
    <t>Detektor pohybu PIR s antimaskingem NBÚ-3</t>
  </si>
  <si>
    <t>2096886657</t>
  </si>
  <si>
    <t>344</t>
  </si>
  <si>
    <t>744000001-8</t>
  </si>
  <si>
    <t>Detektor tříštění skla s antimaskingem NBÚ-3</t>
  </si>
  <si>
    <t>1543543884</t>
  </si>
  <si>
    <t>345</t>
  </si>
  <si>
    <t>744000001-9</t>
  </si>
  <si>
    <t>Otřesový detektor NBÚ-3</t>
  </si>
  <si>
    <t>563318926</t>
  </si>
  <si>
    <t>346</t>
  </si>
  <si>
    <t>744000001-10</t>
  </si>
  <si>
    <t>Magnetický kontakt do oken a dveří NBÚ-3</t>
  </si>
  <si>
    <t>904018665</t>
  </si>
  <si>
    <t>347</t>
  </si>
  <si>
    <t>744000001-11</t>
  </si>
  <si>
    <t>Magnetický kontakt do vitrín NBÚ-3</t>
  </si>
  <si>
    <t>1821114892</t>
  </si>
  <si>
    <t>348</t>
  </si>
  <si>
    <t>744000001-12</t>
  </si>
  <si>
    <t>Propojovací krabice 6 svorková + samoochrana NBÚ-3</t>
  </si>
  <si>
    <t>20901793</t>
  </si>
  <si>
    <t>349</t>
  </si>
  <si>
    <t>744000001-13</t>
  </si>
  <si>
    <t>Propojovací krabice 8 svorková + samoochrana NBÚ-3</t>
  </si>
  <si>
    <t>-1038016895</t>
  </si>
  <si>
    <t>350</t>
  </si>
  <si>
    <t>744000001-14</t>
  </si>
  <si>
    <t>Drátové tísňové tlačítko</t>
  </si>
  <si>
    <t>-896672395</t>
  </si>
  <si>
    <t>351</t>
  </si>
  <si>
    <t>744000001-15</t>
  </si>
  <si>
    <t>Kabel drát 2x0,8+4x0,5</t>
  </si>
  <si>
    <t>220142149</t>
  </si>
  <si>
    <t>352</t>
  </si>
  <si>
    <t>744000001-16</t>
  </si>
  <si>
    <t>Kabel drát 2x0,8+6x0,5</t>
  </si>
  <si>
    <t>2100521703</t>
  </si>
  <si>
    <t>353</t>
  </si>
  <si>
    <t>744000001-17</t>
  </si>
  <si>
    <t>Kabel drát 3x2x0,5</t>
  </si>
  <si>
    <t>532183078</t>
  </si>
  <si>
    <t>354</t>
  </si>
  <si>
    <t>744000001-18</t>
  </si>
  <si>
    <t>Kabel drát 2x2x08</t>
  </si>
  <si>
    <t>1092193972</t>
  </si>
  <si>
    <t>355</t>
  </si>
  <si>
    <t>744000001-19</t>
  </si>
  <si>
    <t>Zapojení kabelu 2x0,8+4x0,5</t>
  </si>
  <si>
    <t>-790804285</t>
  </si>
  <si>
    <t>356</t>
  </si>
  <si>
    <t>744000001-20</t>
  </si>
  <si>
    <t>Zapojení kabelu 2x0,8+6x0,5</t>
  </si>
  <si>
    <t>-1705718856</t>
  </si>
  <si>
    <t>357</t>
  </si>
  <si>
    <t>744000001-21</t>
  </si>
  <si>
    <t>Zapojení kabelu 3x2x0,5</t>
  </si>
  <si>
    <t>1272988165</t>
  </si>
  <si>
    <t>358</t>
  </si>
  <si>
    <t>744000001-22</t>
  </si>
  <si>
    <t>Zapojení kabelu 2x2x08</t>
  </si>
  <si>
    <t>-1701267749</t>
  </si>
  <si>
    <t>359</t>
  </si>
  <si>
    <t>744000001-23</t>
  </si>
  <si>
    <t>Trubka ohebná 20mm</t>
  </si>
  <si>
    <t>-1370932543</t>
  </si>
  <si>
    <t>360</t>
  </si>
  <si>
    <t>744000001-24</t>
  </si>
  <si>
    <t>Protipožární utesnění kabelových prostupů s certifikátem</t>
  </si>
  <si>
    <t>-1071715663</t>
  </si>
  <si>
    <t>361</t>
  </si>
  <si>
    <t>744000001-25</t>
  </si>
  <si>
    <t>Vysekání, frézování drážku pro trubku</t>
  </si>
  <si>
    <t>-1990801107</t>
  </si>
  <si>
    <t>362</t>
  </si>
  <si>
    <t>744000001-26</t>
  </si>
  <si>
    <t>955609307</t>
  </si>
  <si>
    <t>363</t>
  </si>
  <si>
    <t>744000001-27</t>
  </si>
  <si>
    <t>Oživení a programování ústředny EZS, zaškolení obsluhy</t>
  </si>
  <si>
    <t>1226729908</t>
  </si>
  <si>
    <t>364</t>
  </si>
  <si>
    <t>744000001-28</t>
  </si>
  <si>
    <t>-92877569</t>
  </si>
  <si>
    <t>365</t>
  </si>
  <si>
    <t>744000001-29</t>
  </si>
  <si>
    <t>Ostatní elektroinstalační práce</t>
  </si>
  <si>
    <t>5648322</t>
  </si>
  <si>
    <t>366</t>
  </si>
  <si>
    <t>744000001-30</t>
  </si>
  <si>
    <t>Drobný instalační materiál</t>
  </si>
  <si>
    <t>-1211885887</t>
  </si>
  <si>
    <t>367</t>
  </si>
  <si>
    <t>744000001-31</t>
  </si>
  <si>
    <t>Ostatní náklady</t>
  </si>
  <si>
    <t>2013944599</t>
  </si>
  <si>
    <t>744-D2</t>
  </si>
  <si>
    <t>ZDP - zařízení dálkového přenosu PZTS na PCO PČR</t>
  </si>
  <si>
    <t>368</t>
  </si>
  <si>
    <t>744000002-1</t>
  </si>
  <si>
    <t>Objektový vysílač dálkového přenosu na PCO PČR ( vč.EPROM a komunikač. protokolu ) dle provozovatele radiové sítě</t>
  </si>
  <si>
    <t>388703168</t>
  </si>
  <si>
    <t>369</t>
  </si>
  <si>
    <t>744000002-2</t>
  </si>
  <si>
    <t>1007045203</t>
  </si>
  <si>
    <t>370</t>
  </si>
  <si>
    <t>744000002-3</t>
  </si>
  <si>
    <t>Anténa směrová zisková</t>
  </si>
  <si>
    <t>262094326</t>
  </si>
  <si>
    <t>371</t>
  </si>
  <si>
    <t>744000002-4</t>
  </si>
  <si>
    <t>-2104047119</t>
  </si>
  <si>
    <t>372</t>
  </si>
  <si>
    <t>744000002-5</t>
  </si>
  <si>
    <t>-208707502</t>
  </si>
  <si>
    <t>373</t>
  </si>
  <si>
    <t>744000002-6</t>
  </si>
  <si>
    <t>-2087347258</t>
  </si>
  <si>
    <t>374</t>
  </si>
  <si>
    <t>744000002-7</t>
  </si>
  <si>
    <t>-290477367</t>
  </si>
  <si>
    <t>375</t>
  </si>
  <si>
    <t>744000002-8</t>
  </si>
  <si>
    <t>-855670085</t>
  </si>
  <si>
    <t>376</t>
  </si>
  <si>
    <t>744000002-9</t>
  </si>
  <si>
    <t>Připojení objektového vysílače STX 23FN k  ústředně EPS</t>
  </si>
  <si>
    <t>-662365269</t>
  </si>
  <si>
    <t>377</t>
  </si>
  <si>
    <t>744000002-10</t>
  </si>
  <si>
    <t>Odladění přenosu ZDP z objektu na - PCO HZS 450MHz</t>
  </si>
  <si>
    <t>-1437388464</t>
  </si>
  <si>
    <t>378</t>
  </si>
  <si>
    <t>744000002-11</t>
  </si>
  <si>
    <t>Nakonfigurování objektu na PCO PČR</t>
  </si>
  <si>
    <t>851468574</t>
  </si>
  <si>
    <t>379</t>
  </si>
  <si>
    <t>744000002-12</t>
  </si>
  <si>
    <t>Konfigurace objektového vysílače STX</t>
  </si>
  <si>
    <t>-1632343245</t>
  </si>
  <si>
    <t>380</t>
  </si>
  <si>
    <t>744000002-13</t>
  </si>
  <si>
    <t>-382270391</t>
  </si>
  <si>
    <t>381</t>
  </si>
  <si>
    <t>744000002-14</t>
  </si>
  <si>
    <t>1484840154</t>
  </si>
  <si>
    <t>382</t>
  </si>
  <si>
    <t>744000002-15</t>
  </si>
  <si>
    <t>-1140392919</t>
  </si>
  <si>
    <t>383</t>
  </si>
  <si>
    <t>744000002-16</t>
  </si>
  <si>
    <t xml:space="preserve">Ostatní elektroinstalační práce </t>
  </si>
  <si>
    <t>1127194813</t>
  </si>
  <si>
    <t>384</t>
  </si>
  <si>
    <t>744000002-17</t>
  </si>
  <si>
    <t xml:space="preserve">Drobný instalační materiál </t>
  </si>
  <si>
    <t>1067100874</t>
  </si>
  <si>
    <t>385</t>
  </si>
  <si>
    <t>744000002-18</t>
  </si>
  <si>
    <t>1456785617</t>
  </si>
  <si>
    <t>744-D3</t>
  </si>
  <si>
    <t>Strukturovaná kabeláž a kabeláž pro AV techniku</t>
  </si>
  <si>
    <t>386</t>
  </si>
  <si>
    <t>744000003-1</t>
  </si>
  <si>
    <t>Datový rozvaděč stojanový 19" 42U Š600xH600</t>
  </si>
  <si>
    <t>2051089117</t>
  </si>
  <si>
    <t>387</t>
  </si>
  <si>
    <t>744000003-2</t>
  </si>
  <si>
    <t>Ventilační jednotka s termostatem 4 ventilátory</t>
  </si>
  <si>
    <t>1988017090</t>
  </si>
  <si>
    <t>388</t>
  </si>
  <si>
    <t>744000003-3</t>
  </si>
  <si>
    <t>Montážní materiál RACK ( šroub, matka, podložka)</t>
  </si>
  <si>
    <t>-267741712</t>
  </si>
  <si>
    <t>389</t>
  </si>
  <si>
    <t>744000003-4</t>
  </si>
  <si>
    <t>Police 19" hl.350mm</t>
  </si>
  <si>
    <t>-945219557</t>
  </si>
  <si>
    <t>390</t>
  </si>
  <si>
    <t>744000003-5</t>
  </si>
  <si>
    <t>Napájecí panel 19" 6x230/16A s přep.ochranou</t>
  </si>
  <si>
    <t>-1034486406</t>
  </si>
  <si>
    <t>391</t>
  </si>
  <si>
    <t>744000003-6</t>
  </si>
  <si>
    <t>Kabel CYSY 3x2,5</t>
  </si>
  <si>
    <t>-1925835975</t>
  </si>
  <si>
    <t>392</t>
  </si>
  <si>
    <t>744000003-7</t>
  </si>
  <si>
    <t>Vodič CYA 16 zelenožlutý</t>
  </si>
  <si>
    <t>-1097752021</t>
  </si>
  <si>
    <t>393</t>
  </si>
  <si>
    <t>744000003-8</t>
  </si>
  <si>
    <t>Krabice ACIDUR</t>
  </si>
  <si>
    <t>-897808422</t>
  </si>
  <si>
    <t>394</t>
  </si>
  <si>
    <t>744000003-9</t>
  </si>
  <si>
    <t>Kabel UTP 4x2x0,5 kat.6 HFFR</t>
  </si>
  <si>
    <t>1730995734</t>
  </si>
  <si>
    <t>395</t>
  </si>
  <si>
    <t>744000003-10</t>
  </si>
  <si>
    <t>Patch panel 24x RJ45 cat.6</t>
  </si>
  <si>
    <t>-929916033</t>
  </si>
  <si>
    <t>396</t>
  </si>
  <si>
    <t>744000003-11</t>
  </si>
  <si>
    <t>Zásuvka pod omítku 2xRJ45 cat.6</t>
  </si>
  <si>
    <t>-1525737658</t>
  </si>
  <si>
    <t>397</t>
  </si>
  <si>
    <t>744000003-12</t>
  </si>
  <si>
    <t>Zásuvka modul 45 2xRJ45 cat.6</t>
  </si>
  <si>
    <t>-1237959595</t>
  </si>
  <si>
    <t>398</t>
  </si>
  <si>
    <t>744000003-12.1</t>
  </si>
  <si>
    <t>Zásuvka modul 45 HDMI</t>
  </si>
  <si>
    <t>-393510389</t>
  </si>
  <si>
    <t>399</t>
  </si>
  <si>
    <t>744000003-13</t>
  </si>
  <si>
    <t>Přístrojá krabice pod omítku KU68</t>
  </si>
  <si>
    <t>-695685073</t>
  </si>
  <si>
    <t>400</t>
  </si>
  <si>
    <t>744000003-14</t>
  </si>
  <si>
    <t>Patch kabel UTP 1m kat.6</t>
  </si>
  <si>
    <t>798001405</t>
  </si>
  <si>
    <t>401</t>
  </si>
  <si>
    <t>744000003-15</t>
  </si>
  <si>
    <t>Patch kabel UTP 2m kat.6</t>
  </si>
  <si>
    <t>-1429031799</t>
  </si>
  <si>
    <t>402</t>
  </si>
  <si>
    <t>744000003-16</t>
  </si>
  <si>
    <t>Patch kabel UTP 3m kat.6</t>
  </si>
  <si>
    <t>-574970514</t>
  </si>
  <si>
    <t>403</t>
  </si>
  <si>
    <t>744000003-17</t>
  </si>
  <si>
    <t>Horizontální organizér 1U</t>
  </si>
  <si>
    <t>-968264902</t>
  </si>
  <si>
    <t>404</t>
  </si>
  <si>
    <t>744000003-18</t>
  </si>
  <si>
    <t>Vertikální organizér (oka sada 5ks)</t>
  </si>
  <si>
    <t>1747026759</t>
  </si>
  <si>
    <t>405</t>
  </si>
  <si>
    <t>744000003-19</t>
  </si>
  <si>
    <t>Popisný štítek datových zásuvek</t>
  </si>
  <si>
    <t>767280019</t>
  </si>
  <si>
    <t>406</t>
  </si>
  <si>
    <t>744000003-20</t>
  </si>
  <si>
    <t>Popisný štítek panelů</t>
  </si>
  <si>
    <t>1905489508</t>
  </si>
  <si>
    <t>407</t>
  </si>
  <si>
    <t>744000003-20.1</t>
  </si>
  <si>
    <t>Konektor RJ45 cat.6</t>
  </si>
  <si>
    <t>-1325873304</t>
  </si>
  <si>
    <t>408</t>
  </si>
  <si>
    <t>744000003-21</t>
  </si>
  <si>
    <t>Ukončení kabelu UTP cat.6 v LAN</t>
  </si>
  <si>
    <t>-1661617622</t>
  </si>
  <si>
    <t>409</t>
  </si>
  <si>
    <t>744000003-22</t>
  </si>
  <si>
    <t>Ukončení kabelu UTP cat.6 v zásuvce</t>
  </si>
  <si>
    <t>-1060012993</t>
  </si>
  <si>
    <t>410</t>
  </si>
  <si>
    <t>744000003-22.1</t>
  </si>
  <si>
    <t>ukončení kabelu konektorem RJ45 s krytkou kabelu</t>
  </si>
  <si>
    <t>-1365153414</t>
  </si>
  <si>
    <t>411</t>
  </si>
  <si>
    <t>744000003-23</t>
  </si>
  <si>
    <t>Vyvázání kabelu UTP v rozvaděči</t>
  </si>
  <si>
    <t>566089492</t>
  </si>
  <si>
    <t>412</t>
  </si>
  <si>
    <t>744000003-24</t>
  </si>
  <si>
    <t>Měření UTP včetně protokolu</t>
  </si>
  <si>
    <t>-1286046817</t>
  </si>
  <si>
    <t>413</t>
  </si>
  <si>
    <t>744000003-25</t>
  </si>
  <si>
    <t>Revize napájení DAT rozvodů</t>
  </si>
  <si>
    <t>-591794742</t>
  </si>
  <si>
    <t>414</t>
  </si>
  <si>
    <t>744000003-26</t>
  </si>
  <si>
    <t>Vystavení měřících protokolů</t>
  </si>
  <si>
    <t>1598515565</t>
  </si>
  <si>
    <t>415</t>
  </si>
  <si>
    <t>744000003-30</t>
  </si>
  <si>
    <t>Trubka ohebná 25mm</t>
  </si>
  <si>
    <t>-678801458</t>
  </si>
  <si>
    <t>416</t>
  </si>
  <si>
    <t>744000003-30.1</t>
  </si>
  <si>
    <t>Reproduktorová dvojlinka 2x1.5mm2</t>
  </si>
  <si>
    <t>472126029</t>
  </si>
  <si>
    <t>417</t>
  </si>
  <si>
    <t>744000003-30.2</t>
  </si>
  <si>
    <t>kabel Jack 3,5mm - Jack 3,5mm stereo, M/M, 15m</t>
  </si>
  <si>
    <t>1697436</t>
  </si>
  <si>
    <t>418</t>
  </si>
  <si>
    <t>744000003-30.3</t>
  </si>
  <si>
    <t>kabel Jack 3,5mm - Jack 3,5mm stereo, M/M, 10m</t>
  </si>
  <si>
    <t>1817171369</t>
  </si>
  <si>
    <t>419</t>
  </si>
  <si>
    <t>744000003-30.4</t>
  </si>
  <si>
    <t>kabel HDMI High Speed s Ethernetem, zlacené, 4K@60Hz, 15m</t>
  </si>
  <si>
    <t>1742133127</t>
  </si>
  <si>
    <t>420</t>
  </si>
  <si>
    <t>744000003-31</t>
  </si>
  <si>
    <t>Trubka ohebná dvouplášťová korugovaná bezhalogenová 40mm</t>
  </si>
  <si>
    <t>371124361</t>
  </si>
  <si>
    <t>421</t>
  </si>
  <si>
    <t>744000003-32</t>
  </si>
  <si>
    <t>213740367</t>
  </si>
  <si>
    <t>422</t>
  </si>
  <si>
    <t>744000003-33</t>
  </si>
  <si>
    <t>1533425993</t>
  </si>
  <si>
    <t>423</t>
  </si>
  <si>
    <t>744000003-34</t>
  </si>
  <si>
    <t>759780815</t>
  </si>
  <si>
    <t>424</t>
  </si>
  <si>
    <t>744000003-34.1</t>
  </si>
  <si>
    <t>Spárovací hmota pro kámen</t>
  </si>
  <si>
    <t>767610147</t>
  </si>
  <si>
    <t>425</t>
  </si>
  <si>
    <t>744000003-35</t>
  </si>
  <si>
    <t>-1440433655</t>
  </si>
  <si>
    <t>426</t>
  </si>
  <si>
    <t>744000003-36</t>
  </si>
  <si>
    <t>-2071082007</t>
  </si>
  <si>
    <t>427</t>
  </si>
  <si>
    <t>744000003-37</t>
  </si>
  <si>
    <t>89092781</t>
  </si>
  <si>
    <t>428</t>
  </si>
  <si>
    <t>744000003-38</t>
  </si>
  <si>
    <t>Záložní napájecí zdroj UPS 230V 5kVA s bateriovým modulem na 30min</t>
  </si>
  <si>
    <t>1555250961</t>
  </si>
  <si>
    <t>429</t>
  </si>
  <si>
    <t>744000003-25.1</t>
  </si>
  <si>
    <t>-755820464</t>
  </si>
  <si>
    <t>744-D4</t>
  </si>
  <si>
    <t>Kamerový systém CCTV</t>
  </si>
  <si>
    <t>430</t>
  </si>
  <si>
    <t>744000004-1</t>
  </si>
  <si>
    <t>Venkovní IP kamera v krytu 2MPix, D/N, IR, variofokus, PoE</t>
  </si>
  <si>
    <t>2005347951</t>
  </si>
  <si>
    <t>431</t>
  </si>
  <si>
    <t>744000004-2</t>
  </si>
  <si>
    <t>Vnitřní dome IP kamera 2MPix, D/N, IR, variofokus, PoE</t>
  </si>
  <si>
    <t>1382758150</t>
  </si>
  <si>
    <t>432</t>
  </si>
  <si>
    <t>744000004-3</t>
  </si>
  <si>
    <t>Záznamové zařízení HW NVR, 16 kamer,4xHDD,Raid,2xGb LAN, HDMI</t>
  </si>
  <si>
    <t>2111209487</t>
  </si>
  <si>
    <t>433</t>
  </si>
  <si>
    <t>744000004-4</t>
  </si>
  <si>
    <t>HDD do NVR 2TB SATA</t>
  </si>
  <si>
    <t>-1645264113</t>
  </si>
  <si>
    <t>434</t>
  </si>
  <si>
    <t>744000004-5</t>
  </si>
  <si>
    <t>Switch10/100/1G 24xPoE+4x1Gb TP/SFP,MNG</t>
  </si>
  <si>
    <t>1357905902</t>
  </si>
  <si>
    <t>435</t>
  </si>
  <si>
    <t>744000004-6</t>
  </si>
  <si>
    <t>104049609</t>
  </si>
  <si>
    <t>436</t>
  </si>
  <si>
    <t>744000004-7</t>
  </si>
  <si>
    <t>-1275795915</t>
  </si>
  <si>
    <t>437</t>
  </si>
  <si>
    <t>744000004-8</t>
  </si>
  <si>
    <t>Keystone RJ45 cat.6</t>
  </si>
  <si>
    <t>900057302</t>
  </si>
  <si>
    <t>438</t>
  </si>
  <si>
    <t>744000004-9</t>
  </si>
  <si>
    <t>1711532557</t>
  </si>
  <si>
    <t>439</t>
  </si>
  <si>
    <t>744000004-10</t>
  </si>
  <si>
    <t>Patch kabel UTP 0,2m kat.6</t>
  </si>
  <si>
    <t>2127749573</t>
  </si>
  <si>
    <t>440</t>
  </si>
  <si>
    <t>744000004-11</t>
  </si>
  <si>
    <t>-1264028118</t>
  </si>
  <si>
    <t>441</t>
  </si>
  <si>
    <t>744000004-12</t>
  </si>
  <si>
    <t>-1473361833</t>
  </si>
  <si>
    <t>442</t>
  </si>
  <si>
    <t>744000004-13</t>
  </si>
  <si>
    <t>-1682121301</t>
  </si>
  <si>
    <t>443</t>
  </si>
  <si>
    <t>744000004-14</t>
  </si>
  <si>
    <t>-909165357</t>
  </si>
  <si>
    <t>444</t>
  </si>
  <si>
    <t>744000004-15</t>
  </si>
  <si>
    <t>182037797</t>
  </si>
  <si>
    <t>445</t>
  </si>
  <si>
    <t>744000004-16</t>
  </si>
  <si>
    <t>Nastavení a konfigurace kamer</t>
  </si>
  <si>
    <t>1968571595</t>
  </si>
  <si>
    <t>446</t>
  </si>
  <si>
    <t>744000004-17</t>
  </si>
  <si>
    <t>Oživení a programování systému CCTV, zaškolení obsluhy</t>
  </si>
  <si>
    <t>1324732088</t>
  </si>
  <si>
    <t>447</t>
  </si>
  <si>
    <t>744000004-18</t>
  </si>
  <si>
    <t>1717902572</t>
  </si>
  <si>
    <t>448</t>
  </si>
  <si>
    <t>744000004-19</t>
  </si>
  <si>
    <t>-713001267</t>
  </si>
  <si>
    <t>449</t>
  </si>
  <si>
    <t>744000004-20</t>
  </si>
  <si>
    <t>-1207834596</t>
  </si>
  <si>
    <t>450</t>
  </si>
  <si>
    <t>744000004-21</t>
  </si>
  <si>
    <t>-922095938</t>
  </si>
  <si>
    <t>451</t>
  </si>
  <si>
    <t>744000004-22</t>
  </si>
  <si>
    <t>831201857</t>
  </si>
  <si>
    <t>452</t>
  </si>
  <si>
    <t>744000004-23</t>
  </si>
  <si>
    <t>1521014413</t>
  </si>
  <si>
    <t>453</t>
  </si>
  <si>
    <t>744000004-24</t>
  </si>
  <si>
    <t>368554683</t>
  </si>
  <si>
    <t>744-D5</t>
  </si>
  <si>
    <t>Aktivní prvky sítě, výp. technika, AV prezentační technika</t>
  </si>
  <si>
    <t>454</t>
  </si>
  <si>
    <t>744000005-1</t>
  </si>
  <si>
    <t>Switch10/100/1G 24xPoE+4x1Gb TP/SFP,MNG - radniční síť</t>
  </si>
  <si>
    <t>1073585970</t>
  </si>
  <si>
    <t>455</t>
  </si>
  <si>
    <t>744000005-2</t>
  </si>
  <si>
    <t>Switch10/100/1G 24xPoE+4x1Gb TP/SFP,MNG - veřejná síť</t>
  </si>
  <si>
    <t>-715747893</t>
  </si>
  <si>
    <t>456</t>
  </si>
  <si>
    <t>744000005-9</t>
  </si>
  <si>
    <t>Konfigurace datové sítě</t>
  </si>
  <si>
    <t>-994367119</t>
  </si>
  <si>
    <t>457</t>
  </si>
  <si>
    <t>744000005-10</t>
  </si>
  <si>
    <t>Konfigurace bezdrátové sítě</t>
  </si>
  <si>
    <t>1083359748</t>
  </si>
  <si>
    <t>458</t>
  </si>
  <si>
    <t>744000005-12</t>
  </si>
  <si>
    <t>769042589</t>
  </si>
  <si>
    <t>459</t>
  </si>
  <si>
    <t>744000005-13</t>
  </si>
  <si>
    <t>-1492579185</t>
  </si>
  <si>
    <t>460</t>
  </si>
  <si>
    <t>744000005-14</t>
  </si>
  <si>
    <t>1529382049</t>
  </si>
  <si>
    <t>751</t>
  </si>
  <si>
    <t>Vzduchotechnika</t>
  </si>
  <si>
    <t>800751.1</t>
  </si>
  <si>
    <t>Zařízení č. 1 - Centrum</t>
  </si>
  <si>
    <t>461</t>
  </si>
  <si>
    <t>751-1.1.</t>
  </si>
  <si>
    <t>Sestavná vzduchotechnická jednotka Qv=2300 m3/hod.</t>
  </si>
  <si>
    <t>-1993525001</t>
  </si>
  <si>
    <t>462</t>
  </si>
  <si>
    <t>751-1.2.</t>
  </si>
  <si>
    <t>Žaluzie 630x630 vč. pozedního rámu</t>
  </si>
  <si>
    <t>1610612815</t>
  </si>
  <si>
    <t>463</t>
  </si>
  <si>
    <t>751-1.3.</t>
  </si>
  <si>
    <t>Žaluzie 400x630 vč. pozedního rámu</t>
  </si>
  <si>
    <t>-1918366091</t>
  </si>
  <si>
    <t>464</t>
  </si>
  <si>
    <t>751-1.4.</t>
  </si>
  <si>
    <t>Vložka tlumiče 100x310</t>
  </si>
  <si>
    <t>-1263329865</t>
  </si>
  <si>
    <t>465</t>
  </si>
  <si>
    <t>751-1.5.</t>
  </si>
  <si>
    <t>Talířový ventil odtahový Js 80</t>
  </si>
  <si>
    <t>1928192038</t>
  </si>
  <si>
    <t>466</t>
  </si>
  <si>
    <t>751-1.6.</t>
  </si>
  <si>
    <t>Štěrbinová výústka v podlahovém provedení, 2štěrbiny šíře 12mm, délka 500mm vč.plenum boxu s klapkou, s úpravou připojovacího hrdla pro potrubí Js93mm</t>
  </si>
  <si>
    <t>-634988531</t>
  </si>
  <si>
    <t>Štěrbinová výústka v podlahovém provedení, 2štěrbiny šíře 12mm, délka 500mm
vč.plenum boxu s klapkou, s úpravou připojovacího hrdla pro potrubí Js93mm</t>
  </si>
  <si>
    <t>467</t>
  </si>
  <si>
    <t>751-1.7.</t>
  </si>
  <si>
    <t>Štěrbinová výústka v podlahovém provedení, 2štěrbiny šíře 12mm, délka 1000mm vč.plenum boxu s klapkou, s úpravou připojovacího hrdla pro potrubí Js93mm</t>
  </si>
  <si>
    <t>-834010799</t>
  </si>
  <si>
    <t>Štěrbinová výústka v podlahovém provedení, 2štěrbiny šíře 12mm, délka 1000mm
vč.plenum boxu s klapkou, s úpravou připojovacího hrdla pro potrubí Js93mm</t>
  </si>
  <si>
    <t>468</t>
  </si>
  <si>
    <t>751-1.8.</t>
  </si>
  <si>
    <t>Štěrbinová výústka v podlahovém provedení, 2štěrbiny šíře 12mm, délka 1500mm vč.plenum boxu s klapkou, s úpravou připojovacího hrdla pro potrubí Js93mm</t>
  </si>
  <si>
    <t>150529829</t>
  </si>
  <si>
    <t>Štěrbinová výústka v podlahovém provedení, 2štěrbiny šíře 12mm, délka 1500mm
vč.plenum boxu s klapkou, s úpravou připojovacího hrdla pro potrubí Js93mm</t>
  </si>
  <si>
    <t>469</t>
  </si>
  <si>
    <t>751-1.9.</t>
  </si>
  <si>
    <t>Stěnová mřížka uzavřená 1025x325/20 vč. rámečku</t>
  </si>
  <si>
    <t>-1939394547</t>
  </si>
  <si>
    <t>470</t>
  </si>
  <si>
    <t>751-1.10.</t>
  </si>
  <si>
    <t>Ohebné plastové flexibilní potrubí, vnějšek zvlněný, vnitřek hladký Js93</t>
  </si>
  <si>
    <t>1525435089</t>
  </si>
  <si>
    <t>471</t>
  </si>
  <si>
    <t>751-1.11.1.</t>
  </si>
  <si>
    <t>Potrubí sk. I z ocelového pozink. Plechu vč. tvar. Kusů, 30% v.s. obvod 3500/0%</t>
  </si>
  <si>
    <t>1957835027</t>
  </si>
  <si>
    <t>472</t>
  </si>
  <si>
    <t>751-1.11.2.</t>
  </si>
  <si>
    <t>Potrubí sk. I z ocelového pozink. Plechu vč. tvar. Kusů, 30% v.s. obvod 263/50%</t>
  </si>
  <si>
    <t>-985505683</t>
  </si>
  <si>
    <t>473</t>
  </si>
  <si>
    <t>751-1.11.3</t>
  </si>
  <si>
    <t>Potrubí sk. I z ocelového pozink. Plechu vč. tvar. Kusů, 30% v.s. obvod 1890/0%</t>
  </si>
  <si>
    <t>-27857192</t>
  </si>
  <si>
    <t>474</t>
  </si>
  <si>
    <t>751-1.11.4.</t>
  </si>
  <si>
    <t>Potrubí sk. I z ocelového pozink. Plechu vč. tvar. Kusů, 30% v.s. obvod 1500/50%</t>
  </si>
  <si>
    <t>980790739</t>
  </si>
  <si>
    <t>475</t>
  </si>
  <si>
    <t>751-1.12.1.</t>
  </si>
  <si>
    <t>Plastové potrubí do sásypu vč. tvarových kusů, regulačních prvků, 30% v.s. obvod 1890/30%</t>
  </si>
  <si>
    <t>-644531281</t>
  </si>
  <si>
    <t>476</t>
  </si>
  <si>
    <t>751-1.12.2.</t>
  </si>
  <si>
    <t>Plastové potrubí do sásypu vč. tvarových kusů, regulačních prvků, 30% v.s. obvod 1500/20%</t>
  </si>
  <si>
    <t>-26736810</t>
  </si>
  <si>
    <t>477</t>
  </si>
  <si>
    <t>751-1.12.3.</t>
  </si>
  <si>
    <t>Plastové potrubí do sásypu vč. tvarových kusů, regulačních prvků, 30% v.s. obvod 1050/40%</t>
  </si>
  <si>
    <t>765706743</t>
  </si>
  <si>
    <t>478</t>
  </si>
  <si>
    <t>751-1.12.4.</t>
  </si>
  <si>
    <t>Plastové potrubí do sásypu vč. tvarových kusů, regulačních prvků, 30% v.s. obvod 650/70%</t>
  </si>
  <si>
    <t>1693239710</t>
  </si>
  <si>
    <t>479</t>
  </si>
  <si>
    <t>751-1.13.</t>
  </si>
  <si>
    <t>Kondenzační jednotka Qch=12 kW (400 V - 5,8 A provozní) inverter, vč. řídícího boxu, potrubí chladiva (trasa 12m) a komunikačního kabelu</t>
  </si>
  <si>
    <t>-1864027080</t>
  </si>
  <si>
    <t>Kondenzační jednotka Qch=12 kW (400 V - 5,8 A provozní)
inverter, vč. řídícího boxu, potrubí chladiva (trasa 12m) a komunikačního kabelu</t>
  </si>
  <si>
    <t>480</t>
  </si>
  <si>
    <t>751-1.14.</t>
  </si>
  <si>
    <t>Spojovací a těsnící materiál</t>
  </si>
  <si>
    <t>-1300554075</t>
  </si>
  <si>
    <t>481</t>
  </si>
  <si>
    <t>751-1.15.</t>
  </si>
  <si>
    <t>Závěsy</t>
  </si>
  <si>
    <t>1997586921</t>
  </si>
  <si>
    <t>482</t>
  </si>
  <si>
    <t>751-1.16.</t>
  </si>
  <si>
    <t>Zařízení č. 1 - montáž</t>
  </si>
  <si>
    <t>soub</t>
  </si>
  <si>
    <t>-1895779200</t>
  </si>
  <si>
    <t>800751.2</t>
  </si>
  <si>
    <t>Zařízení č. 2 - Hygienické zázemí</t>
  </si>
  <si>
    <t>483</t>
  </si>
  <si>
    <t>751-2.1.</t>
  </si>
  <si>
    <t>Ventilátor do podhladu s doběhem chodu a těsnou klapkou Qv=90 m3/hod, P=30 W (230 V)</t>
  </si>
  <si>
    <t>405200456</t>
  </si>
  <si>
    <t>Ventilátor do podhladu s doběhem chodu a těsnou klapkou
Qv=90 m3/hod, P=30 W (230 V)</t>
  </si>
  <si>
    <t>484</t>
  </si>
  <si>
    <t>751-2.1a</t>
  </si>
  <si>
    <t>Vsuvný ventilátor pr. 151 Qv=25 m3/hod.; p=45 Pa; P=30W (230V)</t>
  </si>
  <si>
    <t>1109192927</t>
  </si>
  <si>
    <t>485</t>
  </si>
  <si>
    <t>751-2.2.</t>
  </si>
  <si>
    <t>Samotížná klapka Js100 s okapničkou</t>
  </si>
  <si>
    <t>905034764</t>
  </si>
  <si>
    <t>486</t>
  </si>
  <si>
    <t>751-2.3.</t>
  </si>
  <si>
    <t>Ohebné hliníkové potrubí Js100</t>
  </si>
  <si>
    <t>-1409668307</t>
  </si>
  <si>
    <t>487</t>
  </si>
  <si>
    <t>751-2.4.</t>
  </si>
  <si>
    <t>Potrubí spiro vč. tvarových kusů Js100</t>
  </si>
  <si>
    <t>496294379</t>
  </si>
  <si>
    <t>488</t>
  </si>
  <si>
    <t>751-2.5.</t>
  </si>
  <si>
    <t>1118391474</t>
  </si>
  <si>
    <t>489</t>
  </si>
  <si>
    <t>751-2.6.</t>
  </si>
  <si>
    <t>1236644023</t>
  </si>
  <si>
    <t>490</t>
  </si>
  <si>
    <t>751-2.7.</t>
  </si>
  <si>
    <t>Zařízení č. 2 - montáž</t>
  </si>
  <si>
    <t>-726852405</t>
  </si>
  <si>
    <t>800783.3</t>
  </si>
  <si>
    <t>Nátěry</t>
  </si>
  <si>
    <t>491</t>
  </si>
  <si>
    <t>751783.3-1</t>
  </si>
  <si>
    <t>Nátěr vzt. Zařízení ve nenkovním prostoru</t>
  </si>
  <si>
    <t>153268608</t>
  </si>
  <si>
    <t>800713.4</t>
  </si>
  <si>
    <t>Izolace</t>
  </si>
  <si>
    <t>492</t>
  </si>
  <si>
    <t>800713.4.1</t>
  </si>
  <si>
    <t>Tepelná a akustická izolace vzd. Potrubí ve strojovně 6cm minerální plsti na trny+obal AL folií</t>
  </si>
  <si>
    <t>845698775</t>
  </si>
  <si>
    <t>Tepelná a akustická izolace vzd. Potrubí ve strojovně
6cm minerální plsti na trny+obal AL folií</t>
  </si>
  <si>
    <t>493</t>
  </si>
  <si>
    <t>800713.4.2</t>
  </si>
  <si>
    <t>Tepelná a akustická izolace vzd. Potrubí s oplechováním ve venkovním prostoru. 6cm minerální plsti na trny+obal AL folií</t>
  </si>
  <si>
    <t>660998303</t>
  </si>
  <si>
    <t>Tepelná a akustická izolace vzd. Potrubí s oplechováním ve venkovním
prostoru. 6cm minerální plsti na trny+obal AL folií</t>
  </si>
  <si>
    <t>800751.5</t>
  </si>
  <si>
    <t>Uvedení do chodu</t>
  </si>
  <si>
    <t>494</t>
  </si>
  <si>
    <t>800751.5-1.</t>
  </si>
  <si>
    <t>Příprava ke komplexnímu vyzkoušení</t>
  </si>
  <si>
    <t>hod</t>
  </si>
  <si>
    <t>1017549229</t>
  </si>
  <si>
    <t>495</t>
  </si>
  <si>
    <t>800751.5-2.</t>
  </si>
  <si>
    <t>Komplexní vyzkoušení</t>
  </si>
  <si>
    <t>-104618250</t>
  </si>
  <si>
    <t>496</t>
  </si>
  <si>
    <t>800751.5-3.</t>
  </si>
  <si>
    <t>Zkušební provoz</t>
  </si>
  <si>
    <t>373058451</t>
  </si>
  <si>
    <t>497</t>
  </si>
  <si>
    <t>800751.5-4.</t>
  </si>
  <si>
    <t>Zaučení obsluhy</t>
  </si>
  <si>
    <t>1617313375</t>
  </si>
  <si>
    <t>762</t>
  </si>
  <si>
    <t>Konstrukce tesařské</t>
  </si>
  <si>
    <t>498</t>
  </si>
  <si>
    <t>762439001</t>
  </si>
  <si>
    <t>Montáž obložení stěn podkladový rošt</t>
  </si>
  <si>
    <t>-2076924112</t>
  </si>
  <si>
    <t>Obložení stěn montáž deskami z dřevovláknitých hmot rošt podkladový</t>
  </si>
  <si>
    <t>499</t>
  </si>
  <si>
    <t>605141130x1</t>
  </si>
  <si>
    <t xml:space="preserve">řezivo jehličnaté, latě impregnované </t>
  </si>
  <si>
    <t>-1549107791</t>
  </si>
  <si>
    <t>řezivo jehličnaté drobné, neopracované (lišty a latě), (ČSN 49 1503, ČSN 49 2100) řezivo jehličnaté - latě střešní latě délka 2 - 3,5 m latě impregnované</t>
  </si>
  <si>
    <t>"009+007" 3,41*3,30*2,50*1,10</t>
  </si>
  <si>
    <t>500</t>
  </si>
  <si>
    <t>762522810</t>
  </si>
  <si>
    <t>Demontáž dřevěného polštáře výšky 196 mm</t>
  </si>
  <si>
    <t>-1335621378</t>
  </si>
  <si>
    <t>Demontáž podlah s polštáři z prken tl. do 32 mm</t>
  </si>
  <si>
    <t>35,2544</t>
  </si>
  <si>
    <t>501</t>
  </si>
  <si>
    <t>762526811</t>
  </si>
  <si>
    <t>Demontáž podlah z dřevotřísky, překližky, sololitu tloušťky tl. 54 mm</t>
  </si>
  <si>
    <t>95410111</t>
  </si>
  <si>
    <t>Demontáž podlah z desek dřevotřískových, překližkových, sololitových tl. do 20 mm bez polštářů</t>
  </si>
  <si>
    <t>763</t>
  </si>
  <si>
    <t>Konstrukce suché výstavby</t>
  </si>
  <si>
    <t>502</t>
  </si>
  <si>
    <t>763111333</t>
  </si>
  <si>
    <t>SDK příčka tl 100 mm profil CW+UW 75 desky 1xH2 12,5 TI 60 mm EI 30 Rw 45 dB</t>
  </si>
  <si>
    <t>1572157709</t>
  </si>
  <si>
    <t>Příčka ze sádrokartonových desek s nosnou konstrukcí z jednoduchých ocelových profilů UW, CW jednoduše opláštěná deskou impregnovanou H2 tl. 12,5 mm, příčka tl. 100 mm, profil 75 TI tl. 60 mm, EI 30, Rw 45 dB</t>
  </si>
  <si>
    <t>(0,9+2,714)/2*(2,292+0,15+2,766)-0,60*1,97</t>
  </si>
  <si>
    <t>503</t>
  </si>
  <si>
    <t>763111717</t>
  </si>
  <si>
    <t>SDK příčka základní penetrační nátěr</t>
  </si>
  <si>
    <t>-210300017</t>
  </si>
  <si>
    <t>Příčka ze sádrokartonových desek ostatní konstrukce a práce na příčkách ze sádrokartonových desek základní penetrační nátěr</t>
  </si>
  <si>
    <t>((0,9+2,714)/2*(2,292+0,15+2,766)-0,60*1,97)*2</t>
  </si>
  <si>
    <t>504</t>
  </si>
  <si>
    <t>763111771</t>
  </si>
  <si>
    <t>Příplatek k SDK příčce za rovinnost kvality Q3</t>
  </si>
  <si>
    <t>-509487295</t>
  </si>
  <si>
    <t>Příčka ze sádrokartonových desek Příplatek k cenám za rovinnost kvality Q3 – speciální tmelení</t>
  </si>
  <si>
    <t>505</t>
  </si>
  <si>
    <t>763121428</t>
  </si>
  <si>
    <t>SDK stěna předsazená tl 87,5 mm profil CW+UW 75 deska 1xH2 12,5 bez TI EI 15</t>
  </si>
  <si>
    <t>1046698896</t>
  </si>
  <si>
    <t>Stěna předsazená ze sádrokartonových desek s nosnou konstrukcí z ocelových profilů CW, UW jednoduše opláštěná deskou impregnovanou H2 tl. 12,5 mm, bez TI, EI 15 stěna tl. 87,5 mm, profil 75</t>
  </si>
  <si>
    <t>"005" (4,09+4,07)*3,05</t>
  </si>
  <si>
    <t>506</t>
  </si>
  <si>
    <t>763121451</t>
  </si>
  <si>
    <t>SDK stěna předsazená tl 75 mm profil CW+UW 50 desky 2xDF 12,5 TI 50 mm EI 45 - kapotáž polopříčkou</t>
  </si>
  <si>
    <t>-2014342248</t>
  </si>
  <si>
    <t>Stěna předsazená ze sádrokartonových desek s nosnou konstrukcí z ocelových profilů CW, UW dvojitě opláštěná deskami protipožárními DF tl. 2 x 12,5 mm, TI tl. 50 mm, EI 45, stěna tl. 75 mm, profil 50</t>
  </si>
  <si>
    <t>1,1*2,612</t>
  </si>
  <si>
    <t>507</t>
  </si>
  <si>
    <t>763121451-1</t>
  </si>
  <si>
    <t>SDK předstěna předsazená tl 50 mm profil CW+UW 50 desky 2xDF 12,5 TI 50 mm EI 45</t>
  </si>
  <si>
    <t>-261985473</t>
  </si>
  <si>
    <t>1*2,08</t>
  </si>
  <si>
    <t>508</t>
  </si>
  <si>
    <t>763121713</t>
  </si>
  <si>
    <t>SDK stěna předsazená odsazení soklu</t>
  </si>
  <si>
    <t>-1413683622</t>
  </si>
  <si>
    <t>Stěna předsazená ze sádrokartonových desek ostatní konstrukce a práce na předsazených stěnách ze sádrokartonových desek odsazení soklu</t>
  </si>
  <si>
    <t>(0,961+2,057+0,9+0,9)</t>
  </si>
  <si>
    <t>1,8</t>
  </si>
  <si>
    <t>1+1,1</t>
  </si>
  <si>
    <t>509</t>
  </si>
  <si>
    <t>763121714</t>
  </si>
  <si>
    <t>SDK stěna předsazená základní penetrační nátěr</t>
  </si>
  <si>
    <t>1436517215</t>
  </si>
  <si>
    <t>Stěna předsazená ze sádrokartonových desek ostatní konstrukce a práce na předsazených stěnách ze sádrokartonových desek základní penetrační nátěr</t>
  </si>
  <si>
    <t>510</t>
  </si>
  <si>
    <t>763131552.1</t>
  </si>
  <si>
    <t>SDK podhled deska 1xH2 12,5 TI 60 mm jednovrstvá spodní kce profil CD+UD</t>
  </si>
  <si>
    <t>-619741237</t>
  </si>
  <si>
    <t>Podhled ze sádrokartonových desek jednovrstvá zavěšená spodní konstrukce z ocelových profilů CD, UD jednoduše opláštěná deskou impregnovanou H2, tl. 12,5 mm, TI tl. 60 mm</t>
  </si>
  <si>
    <t>"podhledy - viz tabulka místností" 6,93+7,32+5,68+3,53</t>
  </si>
  <si>
    <t>511</t>
  </si>
  <si>
    <t>763131714</t>
  </si>
  <si>
    <t>SDK podhled základní penetrační nátěr</t>
  </si>
  <si>
    <t>-2103772203</t>
  </si>
  <si>
    <t>Podhled ze sádrokartonových desek ostatní práce a konstrukce na podhledech ze sádrokartonových desek základní penetrační nátěr</t>
  </si>
  <si>
    <t>512</t>
  </si>
  <si>
    <t>763131771</t>
  </si>
  <si>
    <t>Příplatek k SDK podhledu za rovinnost kvality Q3</t>
  </si>
  <si>
    <t>911027500</t>
  </si>
  <si>
    <t>Podhled ze sádrokartonových desek Příplatek k cenám za rovinnost kvality Q3 – speciální tmelení</t>
  </si>
  <si>
    <t>513</t>
  </si>
  <si>
    <t>763171111</t>
  </si>
  <si>
    <t>Montáž revizních klapek SDK kcí vel. do 0,1 m2 pro příčky a předsazené stěny</t>
  </si>
  <si>
    <t>-2146553312</t>
  </si>
  <si>
    <t>Instalační technika pro konstrukce ze sádrokartonových desek montáž revizních klapek pro příčky nebo předsazené stěny, velikost do 0,10 m2</t>
  </si>
  <si>
    <t>7+5+1+1</t>
  </si>
  <si>
    <t>514</t>
  </si>
  <si>
    <t>590301580-2</t>
  </si>
  <si>
    <t>1/SV systémová SDK instalační dvířka s rámem rozměr 150/300 mm, kotvení do omítané stěny/SDK,  povrchová úprava - bílý nátěr</t>
  </si>
  <si>
    <t>173017759</t>
  </si>
  <si>
    <t>1/SV systémová SDK instalační dvířka s rámem rozměr 150/300 mm, kotvení do omítané stěny/SDK, povrchová úprava - bílý nátěr</t>
  </si>
  <si>
    <t>515</t>
  </si>
  <si>
    <t>590301580-1</t>
  </si>
  <si>
    <t>2/SV systémová SDK instalační dvířka s rámem rozměr 200/200 mm, kotvení do omítané stěny/SDK,  povrchová úprava - bílý nátěr</t>
  </si>
  <si>
    <t>1340696231</t>
  </si>
  <si>
    <t>516</t>
  </si>
  <si>
    <t>590301580-3</t>
  </si>
  <si>
    <t>3/SV systémová SDK instalační dvířka s rámem rozměr 200/500 mm, kotvení do omítané stěny/SDK, povrchová úprava - bílý nátěr</t>
  </si>
  <si>
    <t>1596898609</t>
  </si>
  <si>
    <t>517</t>
  </si>
  <si>
    <t>590301590-1</t>
  </si>
  <si>
    <t>4/SV systémová SDK instalační dvířka s rámem rozměr 300/300 mm, kotvení do omítané stěny/SDK,  povrchová úprava - bílý nátěr</t>
  </si>
  <si>
    <t>108800098</t>
  </si>
  <si>
    <t>518</t>
  </si>
  <si>
    <t>998763402</t>
  </si>
  <si>
    <t>Přesun hmot procentní pro sádrokartonové konstrukce v objektech v do 12 m</t>
  </si>
  <si>
    <t>2095513699</t>
  </si>
  <si>
    <t>Přesun hmot pro konstrukce montované z desek stanovený procentní sazbou z ceny vodorovná dopravní vzdálenost do 50 m v objektech výšky přes 6 do 12 m</t>
  </si>
  <si>
    <t>766</t>
  </si>
  <si>
    <t>Konstrukce truhlářské</t>
  </si>
  <si>
    <t>519</t>
  </si>
  <si>
    <t>766660001</t>
  </si>
  <si>
    <t>Montáž dveřních křídel otvíravých 1křídlových š do 0,8 m do ocelové zárubně</t>
  </si>
  <si>
    <t>-1166196819</t>
  </si>
  <si>
    <t>Montáž dveřních křídel dřevěných nebo plastových otevíravých do ocelové  zárubně povrchově upravených jednokřídlových, šířky do 800 mm</t>
  </si>
  <si>
    <t>520</t>
  </si>
  <si>
    <t>611640973</t>
  </si>
  <si>
    <t>16/P Vnitřní dveře jednokřídlé otočné, hladké, plné, s okopovým plechem, rozměr 800/1970 mm, skryté panty, zámek wc, klika-klika, okopový plech, dveřní doraz, obložková zárubeň - detailní specifikace viz. tabulky dveří</t>
  </si>
  <si>
    <t>-1324892134</t>
  </si>
  <si>
    <t>16/P Vnitřní dveře jednokřídlé dřevěné otočné, kazetové, plné, s okopovým plechem, rozměr 800/1970 mm, skryté panty, zámek wc, klika-klika, okopový plech, dveřní doraz, obložková zárubeň - detailní specifikace viz. tabulky dveří</t>
  </si>
  <si>
    <t>521</t>
  </si>
  <si>
    <t>611640974</t>
  </si>
  <si>
    <t>18/L Vnitřní dveře jednokřídlé dřevěné otočné, kazetové, plné, s okopovým plechem, rozměr 700/1970 mm, zárubeň obložková, skryté panty, zámek bezpečnostní, klika-klika, okopový plech, dveřní doraz - detailní specifikace viz. tabulky dveří</t>
  </si>
  <si>
    <t>-1190786945</t>
  </si>
  <si>
    <t>522</t>
  </si>
  <si>
    <t>611640974.1</t>
  </si>
  <si>
    <t>18/P Vnitřní dveře jednokřídlé dřevěné otočné, kazetové, plné, s okopovým plechem, rozměr 700/1970 mm, zárubeň obložková, skryté panty, zámek bezpečnostní, klika-klika, okopový plech, dveřní doraz - detailní specifikace viz. tabulky dveří</t>
  </si>
  <si>
    <t>1573862367</t>
  </si>
  <si>
    <t>523</t>
  </si>
  <si>
    <t>611640974.2</t>
  </si>
  <si>
    <t>24/P Vnitřní dveře jednokřídlé dřevěné otočné, kazetové, plné, do SDK stěny, rozměr 600/1970 mm, zárubeň obložková do SDK stěny, skryté panty, zámek bez kliky, včetně zárubně - - detailní specifikace viz. tabulky dveří</t>
  </si>
  <si>
    <t>-813873586</t>
  </si>
  <si>
    <t>24/P Vnitřní dveře jednokřídlé dřevěné otočné, kazetové, plné, do SDK stěny, rozměr 600/1970 mm, zárubeň obložková do SDK stěny, skryté panty, zámek bez kliky, včetně zárubně - detailní specifikace viz. tabulky dveří</t>
  </si>
  <si>
    <t>524</t>
  </si>
  <si>
    <t>766660163</t>
  </si>
  <si>
    <t>Montáž dveřních křídel otvíravých 2křídlových požárních do dřevěné rámové zárubně</t>
  </si>
  <si>
    <t>-1870488927</t>
  </si>
  <si>
    <t>Montáž dveřních křídel dřevěných nebo plastových otevíravých do dřevěné rámové zárubně protipožárních dvoukřídlových jakékoliv šířky</t>
  </si>
  <si>
    <t>525</t>
  </si>
  <si>
    <t>611640993</t>
  </si>
  <si>
    <t>22/P Vnější dveře dvoukřídlé dřevěné otočné, kazetové, plné, s okopovým plechem,celkový rozměr 2500/3200, dveře rozměr 1400/1970 mm, bezpečnostní zámek, klika-klika, okopový plech, samozavírač, obložková zárubeň, větrací mřížka 250/1600mm - detailní speci</t>
  </si>
  <si>
    <t>-684610468</t>
  </si>
  <si>
    <t>22/P Vnější dveře dvoukřídlé dřevěné otočné, kazetové, plné, s okopovým plechem,
celkový rozměr 2500/3200, 
dveře rozměr 1400/1970 mm, 
bezpečnostní zámek, klika-klika, okopový plech, samozavírač, obložková zárubeň, 
větrací mřížka 250/1600mm v pevné bočnici - detailní specifikace viz. tabulky dveří</t>
  </si>
  <si>
    <t>526</t>
  </si>
  <si>
    <t>766660141</t>
  </si>
  <si>
    <t>Montáž dveřních křídel otvíravých 1křídlových š do 1,45 m masivní dřevo do dřevěné rámové zárubně</t>
  </si>
  <si>
    <t>-1629573114</t>
  </si>
  <si>
    <t>Montáž dveřních křídel dřevěných nebo plastových otevíravých do dřevěné rámové zárubně z masivního dřeva dvoukřídlových, šířky do 1450 mm</t>
  </si>
  <si>
    <t>527</t>
  </si>
  <si>
    <t>611640994-23/L</t>
  </si>
  <si>
    <t>23/L Vnější dveře dvoukřídlé dřevěné otočné, kazetové, plné, s okopovým plechem, otevírané ven, požární odolnost EI 30 DP3-C, rozměr 1500/1800 mm, zárubeň obložková protipožární, protipožární skryté panty, bezpečnostní zámek, klika-klika, okopový plech- d</t>
  </si>
  <si>
    <t>1260397789</t>
  </si>
  <si>
    <t>23/L Vnější dveře dvoukřídlé dřevěné otočné, kazetové, plné, s okopovým plechem, otevírané ven, požární odolnost EI 30 DP3-C, rozměr 1500/1800 mm, zárubeň obložková protipožární, protipožární skryté panty, bezpečnostní zámek, klika-klika, okopový plech - detailní specifikace viz. tabulky dveří</t>
  </si>
  <si>
    <t>528</t>
  </si>
  <si>
    <t>766660716.1</t>
  </si>
  <si>
    <t>Montáž dveřních křídel dřevěných nebo plastových ostatní práce samozavírače na zárubeň dřevěnou</t>
  </si>
  <si>
    <t>-175205120</t>
  </si>
  <si>
    <t>529</t>
  </si>
  <si>
    <t>766660722.1</t>
  </si>
  <si>
    <t>Montáž dveřních křídel dřevěných - dveřního kování zámku</t>
  </si>
  <si>
    <t>-1225349590</t>
  </si>
  <si>
    <t>530</t>
  </si>
  <si>
    <t>766662911-po12/P</t>
  </si>
  <si>
    <t>12po/P D+M atypických vnitřních dveří, jednokřídlých otočných, profilovaných, plných, s požární odolností EI 30 DP3-C, replika historických kovaných dveří rozm. 700/1970 mm, rámová zárubeň s požární odolností,</t>
  </si>
  <si>
    <t>393338050</t>
  </si>
  <si>
    <t>12po/P D+M atypických vnitřních dveří, jednokřídlých otočných, profilovaných, plných, s požární odolností EI 30 DP3-C, replika historických kovaných dveří rozm. 700/1970 mm, rámová zárubeň s požární odolností,
protipožární ocelové závěsy, samozavírač</t>
  </si>
  <si>
    <t>531</t>
  </si>
  <si>
    <t>766662912.1</t>
  </si>
  <si>
    <t>01/L Ochrana během výstavby stávajících vstupních dveří, dřevěných  obloukových dvoukřídlých otočných, plných, profilovaných, rozměrů 2260x2500 mm, kování, doplňky stávající</t>
  </si>
  <si>
    <t>-1073189495</t>
  </si>
  <si>
    <t>532</t>
  </si>
  <si>
    <t>766681114.1</t>
  </si>
  <si>
    <t>Montáž zárubní dřevěných, plastových nebo z lamina rámových, pro dveře jednokřídlové, šířky do 900 mm</t>
  </si>
  <si>
    <t>-1132060521</t>
  </si>
  <si>
    <t>533</t>
  </si>
  <si>
    <t>766681122.1</t>
  </si>
  <si>
    <t>Montáž zárubní dřevěných, plastových nebo z lamina rámových, pro dveře protipožární dvoukřídlové, rozměru do 1450 mm</t>
  </si>
  <si>
    <t>2139179950</t>
  </si>
  <si>
    <t>534</t>
  </si>
  <si>
    <t>766681122.3</t>
  </si>
  <si>
    <t>Montáž zárubní dřevěných, plastových nebo z lamina rámových, pro dveře dvoukřídlové, rozměru přes 1450 mm</t>
  </si>
  <si>
    <t>1170995706</t>
  </si>
  <si>
    <t>535</t>
  </si>
  <si>
    <t>766691914</t>
  </si>
  <si>
    <t>Vyvěšení nebo zavěšení dřevěných křídel dveří pl do 2 m2</t>
  </si>
  <si>
    <t>-1044982166</t>
  </si>
  <si>
    <t>Ostatní práce vyvěšení nebo zavěšení křídel s případným uložením a opětovným zavěšením po provedení stavebních změn dřevěných dveřních, plochy do 2 m2</t>
  </si>
  <si>
    <t>536</t>
  </si>
  <si>
    <t>766691915</t>
  </si>
  <si>
    <t>Vyvěšení nebo zavěšení dřevěných křídel dveří pl přes 2 m2</t>
  </si>
  <si>
    <t>-1899953983</t>
  </si>
  <si>
    <t>Ostatní práce vyvěšení nebo zavěšení křídel s případným uložením a opětovným zavěšením po provedení stavebních změn dřevěných dveřních, plochy přes 2 m2</t>
  </si>
  <si>
    <t>537</t>
  </si>
  <si>
    <t>766900-1/F</t>
  </si>
  <si>
    <t>D+M okno výklopné, ozn. 1/F - dřevěné EURO rozměr 600/300mm - kompletné dodávka a montáž dle tabulky prvků</t>
  </si>
  <si>
    <t>-1976542169</t>
  </si>
  <si>
    <t>538</t>
  </si>
  <si>
    <t>766900-2/F</t>
  </si>
  <si>
    <t>D+M výplň montážního otvoru, dřevěná dvoukřídlá dvířka vnější, ozn. 2/F - dřevěné rozměr1300/1300mm - kompletné dodávka a montáž dle tabulky prvků</t>
  </si>
  <si>
    <t>1505521004</t>
  </si>
  <si>
    <t>539</t>
  </si>
  <si>
    <t>998766202</t>
  </si>
  <si>
    <t>Přesun hmot procentní pro konstrukce truhlářské v objektech v do 12 m</t>
  </si>
  <si>
    <t>-2002396392</t>
  </si>
  <si>
    <t>Přesun hmot pro konstrukce truhlářské stanovený procentní sazbou z ceny vodorovná dopravní vzdálenost do 50 m v objektech výšky přes 6 do 12 m</t>
  </si>
  <si>
    <t>767</t>
  </si>
  <si>
    <t>Konstrukce zámečnické</t>
  </si>
  <si>
    <t>540</t>
  </si>
  <si>
    <t>767161217</t>
  </si>
  <si>
    <t>Montáž zábradlí rovného z profilové oceli do zdi do hmotnosti 45 kg</t>
  </si>
  <si>
    <t>-840262866</t>
  </si>
  <si>
    <t>Montáž zábradlí rovného z profilové oceli do zdiva, hmotnosti 1 m zábradlí přes 30 do 45 kg</t>
  </si>
  <si>
    <t>1,45+5,18</t>
  </si>
  <si>
    <t>541</t>
  </si>
  <si>
    <t>141108003.1</t>
  </si>
  <si>
    <t>13.1/Z Zábradlí schodiště místnost 004, délka madla 3900+1280 mm šířka 40/30 mm, sloupek 6 ks výška 900 mm branka š. 800mm s inval. madlem, kotvení do podlahy a do kamenné neomítnuté zdi, povrchová úprava komaxit antracit</t>
  </si>
  <si>
    <t>-1968848501</t>
  </si>
  <si>
    <t>542</t>
  </si>
  <si>
    <t>141108004</t>
  </si>
  <si>
    <t>13.2/Z Zábradlí schodiště, délka madla 1450 mm šířka 40 mm, sloupek 1 ks výška 900 mm kotvení do podlahy a do kamenné neomítnuté zdi, povrchová komaxit antracit</t>
  </si>
  <si>
    <t>-1769495397</t>
  </si>
  <si>
    <t>13.2/Z Zábradlí schodiště, délka madla 1450 mm šířka 40 mm, sloupek 1 ks výška 900 mm kotvení do podlahy a do kamenné neomítnuté zdi, povrchová úprava komaxit antracit</t>
  </si>
  <si>
    <t>543</t>
  </si>
  <si>
    <t>767165114</t>
  </si>
  <si>
    <t>Montáž zábradlí rovného madla z trubek nebo tenkostěnných profilů svařovaného</t>
  </si>
  <si>
    <t>-1971427373</t>
  </si>
  <si>
    <t>Montáž zábradlí rovného madel z trubek nebo tenkostěnných profilů svařováním</t>
  </si>
  <si>
    <t>+6,3+7,1</t>
  </si>
  <si>
    <t>544</t>
  </si>
  <si>
    <t>141108007</t>
  </si>
  <si>
    <t>12.1/Z Madlo schodiště místnost 013, délka cca 6300 mm šířka 40 mm, kotvení do stávající kamenné omítnuté zdi dle projektu interiéru, povrchová úprava komaxit + antracit</t>
  </si>
  <si>
    <t>620830594</t>
  </si>
  <si>
    <t>545</t>
  </si>
  <si>
    <t>141108008</t>
  </si>
  <si>
    <t>12.2/Z Madlo schodiště místnost 013, délka cca 7100 mm šířka 40 mm, kotvení do stávající kamenné omítnuté zdi dle projektu interiéru,  povrchová úprava komaxit + antracit</t>
  </si>
  <si>
    <t>-206406028</t>
  </si>
  <si>
    <t>12.2/Z Madlo schodiště místnost 013, délka cca 7100 mm šířka 40 mm, kotvení do stávající kamenné omítnuté zdi dle projektu interiéru, povrchová úprava komaxit + antracit</t>
  </si>
  <si>
    <t>546</t>
  </si>
  <si>
    <t>767995110-1</t>
  </si>
  <si>
    <t>16.1/Z Dodávka a montáž mřížka odvětrání podlah rám JA 30/30, výplň děrovaný plech tl. 1 mm, napojení plechovým nástavcem na PVC trubku odvětrání podlahy, kotvit mezi ostění místnost 003, rozměry 280/370 mm nutno ověřit dle skutečnosti, kotvení mezi ostěn</t>
  </si>
  <si>
    <t>2098673406</t>
  </si>
  <si>
    <t>16.1/Z Dodávka a montáž mřížka odvětrání podlah rám JA 30/30, výplň děrovaný plech tl. 1 mm, napojení plechovým nástavcem na PVC trubku odvětrání podlahy, kotvit mezi ostění místnost 003, rozměry 280/370 mm nutno ověřit dle skutečnosti, kotvení mezi ostění, povrchová úprava nátěr v barvě fasády</t>
  </si>
  <si>
    <t>547</t>
  </si>
  <si>
    <t>767995110-2</t>
  </si>
  <si>
    <t>16.2/Z Dodávka a montáž mřížka odvětrání podlah rám JA 30/30, výplň děrovaný plech tl. 1 mm, napojení plechovým nástavcem na PVC trubku odvětrání podlahy, kotvit mezi ostění místnost 004a, rozměry 500/500 mm nutno ověřit dle skutečnosti, kotvení mezi ostě</t>
  </si>
  <si>
    <t>259916619</t>
  </si>
  <si>
    <t>16.2/Z Dodávka a montáž mřížka odvětrání podlah rám JA 30/30, výplň děrovaný plech tl. 1 mm, napojení plechovým nástavcem na PVC trubku odvětrání podlahy, kotvit mezi ostění místnost 004a, rozměry 500/500 mm nutno ověřit dle skutečnosti, kotvení mezi ostění, povrchová úprava nátěr v barvě fasády</t>
  </si>
  <si>
    <t>548</t>
  </si>
  <si>
    <t>767995110-3</t>
  </si>
  <si>
    <t>16.3/Z Dodávka a montáž mřížka odvětrání podlah rám JA 30/30, výplň děrovaný plech tl. 1 mm, napojení plechovým nástavcem na PVC trubku odvětrání podlahy, kotvit mezi ostění místnost 005, rozměry 220/410 mm nutno ověřit dle skutečnosti, kotvení mezi ostěn</t>
  </si>
  <si>
    <t>-451708350</t>
  </si>
  <si>
    <t>16.3/Z Dodávka a montáž mřížka odvětrání podlah rám JA 30/30, výplň děrovaný plech tl. 1 mm, napojení plechovým nástavcem na PVC trubku odvětrání podlahy, kotvit mezi ostění místnost 005, rozměry 220/410 mm nutno ověřit dle skutečnosti, kotvení mezi ostění, povrchová úprava nátěr v barvě fasády</t>
  </si>
  <si>
    <t>549</t>
  </si>
  <si>
    <t>767995110-4</t>
  </si>
  <si>
    <t>16.4/Z Dodávka a montáž mřížka odvětrání podlah rám JA 30/30, výplň děrovaný plech tl. 1 mm, napojení plechovým nástavcem na PVC trubku odvětrání podlahy, kotvit na fasádu místnost 008, rozměry 300/400 mm nutno řešit dle žaluzie VZT, kotvení na fasádu pře</t>
  </si>
  <si>
    <t>-38000157</t>
  </si>
  <si>
    <t>16.4/Z Dodávka a montáž mřížka odvětrání podlah rám JA 30/30, výplň děrovaný plech tl. 1 mm, napojení plechovým nástavcem na PVC trubku odvětrání podlahy, kotvit na fasádu místnost 008, rozměry 300/400 mm nutno řešit dle žaluzie VZT, kotvení na fasádu před otvor, povrchová úprava nátěr v barvě fasády</t>
  </si>
  <si>
    <t>550</t>
  </si>
  <si>
    <t>767995110-4.1</t>
  </si>
  <si>
    <t>16.5/Z Dodávka a montáž mřížka odvětrání podlah rám JA 30/30, výplň děrovaný plech tl. 1 mm, napojení plechovým nástavcem na PVC trubku odvětrání podlahy, kotvit na fasádu místnost 008, rozměry 500/350 mm nutno řešit dle žaluzie VZT, kotvení na fasádu pře</t>
  </si>
  <si>
    <t>-1537506633</t>
  </si>
  <si>
    <t>16.5/Z Dodávka a montáž mřížka odvětrání podlah rám JA 30/30, výplň děrovaný plech tl. 1 mm, napojení plechovým nástavcem na PVC trubku odvětrání podlahy, kotvit na fasádu místnost 008, rozměry 500/350 mm nutno řešit dle žaluzie VZT, kotvení na fasádu před otvor, povrchová úprava nátěr v barvě fasády</t>
  </si>
  <si>
    <t>551</t>
  </si>
  <si>
    <t>767995110-6</t>
  </si>
  <si>
    <t>Dodávka a montáž odvodňovací žlab DN 100 včetně krycí mřížky a uložení do betonového lože</t>
  </si>
  <si>
    <t>-739996870</t>
  </si>
  <si>
    <t>552</t>
  </si>
  <si>
    <t>767995113-19/Z</t>
  </si>
  <si>
    <t>D+Montáž atypických zámečnických konstrukcí hmotnosti do 20 kg - válcovaný ocelový profil I140 dl. 1,6m - včetně zaomítnutí s použitím rabic. pletiva</t>
  </si>
  <si>
    <t>1186155156</t>
  </si>
  <si>
    <t>553</t>
  </si>
  <si>
    <t>767111140</t>
  </si>
  <si>
    <t>Montáž prosklených stěn z ocelových profilů do 200 kg</t>
  </si>
  <si>
    <t>1206948636</t>
  </si>
  <si>
    <t>2,16*2,705</t>
  </si>
  <si>
    <t>554</t>
  </si>
  <si>
    <t>611101002</t>
  </si>
  <si>
    <t xml:space="preserve">03/P Prosklená stěna vestavěná do klenby s dvoukřídlými dveřmi, pevně prosklenými bočními světlíky a nadsvětlíkem rozměr cca 2160/2705 mm dveře 1500/1970, rámová zárubeň, skryté panty bezpečnostní zámek madlo-madlo, samozavírač, okopový plech, výplň čiré </t>
  </si>
  <si>
    <t>-134851544</t>
  </si>
  <si>
    <t>03/P Prosklená stěna vestavěná do klenby s dvoukřídlými dveřmi, pevně prosklenými bočními světlíky a nadsvětlíkem rozměr cca 2160/2705 mm dveře 1500/1970, rámová zárubeň, skryté panty bezpečnostní zámek madlo-madlo, samozavírač, okopový plech, výplň čiré bezpečnostní sklo</t>
  </si>
  <si>
    <t>555</t>
  </si>
  <si>
    <t>767111170</t>
  </si>
  <si>
    <t>Montáž prosklených stěn z ocelových profilů do 350 kg</t>
  </si>
  <si>
    <t>1665495830</t>
  </si>
  <si>
    <t>4,065*3,045</t>
  </si>
  <si>
    <t>556</t>
  </si>
  <si>
    <t>611101001-02/L</t>
  </si>
  <si>
    <t>02/L Prosklená protipožární stěna s dvoukřídlými dveřmi, pevně prosklenými bočními světlíky a nadsvětlíkem požární odolnost, EI 30 DP3-C, rozměr cca 4065/3045 mm rozměry dle skutečného stavu dveře 1500/1970 mm, rámová zárubeň protipožární odolnost EI 30</t>
  </si>
  <si>
    <t>-412891368</t>
  </si>
  <si>
    <t>02/L Prosklená protipožární stěna s dvoukřídlými dveřmi, pevně prosklenými bočními světlíky a nadsvětlíkem požární odolnost, EI 30 DP3-C, rozměr cca 4065/3045 mm rozměry dle skutečného stavu dveře 1500/1970 mm, rámová zárubeň protipožární odolnost EI 30 DP3-C, protipožární skryté panty, bezpečnostní zámek madlo-madlo, samozavírač, okopový plech do výšky 180 mm, výplň čiré bezpečnostní protipožární sklo</t>
  </si>
  <si>
    <t>557</t>
  </si>
  <si>
    <t>998767202</t>
  </si>
  <si>
    <t>Přesun hmot procentní pro zámečnické konstrukce v objektech v do 12 m</t>
  </si>
  <si>
    <t>-586822268</t>
  </si>
  <si>
    <t>Přesun hmot pro zámečnické konstrukce stanovený procentní sazbou z ceny vodorovná dopravní vzdálenost do 50 m v objektech výšky přes 6 do 12 m</t>
  </si>
  <si>
    <t>771</t>
  </si>
  <si>
    <t>Podlahy z dlaždic</t>
  </si>
  <si>
    <t>558</t>
  </si>
  <si>
    <t>771561132</t>
  </si>
  <si>
    <t>Montáž podlah z čediče hladkého 250x250 mm do tmelu tl. 8 mm tl dlažby do 25 mm</t>
  </si>
  <si>
    <t>1598570630</t>
  </si>
  <si>
    <t>Montáž podlah z dlaždic z taveného čediče kladených do malty 250 x 250 mm hladkých tl. přes 20 do 25 mm</t>
  </si>
  <si>
    <t>559</t>
  </si>
  <si>
    <t>632328110</t>
  </si>
  <si>
    <t>dlaždice z taveného čediče interiérová hladká 250/250/22</t>
  </si>
  <si>
    <t>-1732074772</t>
  </si>
  <si>
    <t xml:space="preserve">výrobky z taveného a slinutého čediče interiérová dlaždice pravoúhlá hladká 250/250/22 </t>
  </si>
  <si>
    <t>355,81*1,1 'Přepočtené koeficientem množství</t>
  </si>
  <si>
    <t>560</t>
  </si>
  <si>
    <t>632328110-1</t>
  </si>
  <si>
    <t xml:space="preserve">protiskluzné dlaždice z taveného čediče interiérová 250/250/22 </t>
  </si>
  <si>
    <t>-988036503</t>
  </si>
  <si>
    <t>1,02*0,32*6</t>
  </si>
  <si>
    <t>0,16*2*1,14+0,15*4*1,75</t>
  </si>
  <si>
    <t>3,373*1,1 'Přepočtené koeficientem množství</t>
  </si>
  <si>
    <t>561</t>
  </si>
  <si>
    <t>771569192</t>
  </si>
  <si>
    <t>Příplatek k montáž podlah z čediče za omezený prostor</t>
  </si>
  <si>
    <t>763394915</t>
  </si>
  <si>
    <t>Montáž podlah z dlaždic z taveného čediče Příplatek k cenám za podlahy v omezeném prostoru</t>
  </si>
  <si>
    <t>"skladba podlah P2" (5,13+8,85)</t>
  </si>
  <si>
    <t>0,16*1,05*2</t>
  </si>
  <si>
    <t>562</t>
  </si>
  <si>
    <t>771569196</t>
  </si>
  <si>
    <t>Příplatek k montáž podlah z čediče za spárování tmelem dvousložkovým</t>
  </si>
  <si>
    <t>297729194</t>
  </si>
  <si>
    <t>Montáž podlah z dlaždic z taveného čediče Příplatek k cenám za dvousložkový spárovací tmel</t>
  </si>
  <si>
    <t>563</t>
  </si>
  <si>
    <t>771990112-1</t>
  </si>
  <si>
    <t>Vyrovnání podkladu samonivelační stěrkou tl 3 mm pevnosti 30 Mpa</t>
  </si>
  <si>
    <t>-763644053</t>
  </si>
  <si>
    <t>Vyrovnání podkladní vrstvy samonivelační stěrkou tl. 4 mm, min. pevnosti 30 MPa</t>
  </si>
  <si>
    <t>9,15</t>
  </si>
  <si>
    <t>564</t>
  </si>
  <si>
    <t>998771202</t>
  </si>
  <si>
    <t>Přesun hmot procentní pro podlahy z dlaždic v objektech v do 12 m</t>
  </si>
  <si>
    <t>-216815695</t>
  </si>
  <si>
    <t>Přesun hmot pro podlahy z dlaždic stanovený procentní sazbou z ceny vodorovná dopravní vzdálenost do 50 m v objektech výšky přes 6 do 12 m</t>
  </si>
  <si>
    <t>772</t>
  </si>
  <si>
    <t>Podlahy z kamene</t>
  </si>
  <si>
    <t>565</t>
  </si>
  <si>
    <t>772231302</t>
  </si>
  <si>
    <t>Montáž obkladu stupňů deskami z kamene tvrdého tl 30 mm</t>
  </si>
  <si>
    <t>-165706709</t>
  </si>
  <si>
    <t>Montáž obkladu schodišťových stupňů deskami z tvrdých kamenů s přímou nebo zakřivenou výstupní čárou deskami stupnicovými pravoúhlými nebo kosoúhlými, tl. 30 mm</t>
  </si>
  <si>
    <t>1,02*6+1,4*5</t>
  </si>
  <si>
    <t>566</t>
  </si>
  <si>
    <t>632321300.1</t>
  </si>
  <si>
    <t>dlaždice z čediče jemný rastr 250x250x30</t>
  </si>
  <si>
    <t>55597784</t>
  </si>
  <si>
    <t>13,12/0,25</t>
  </si>
  <si>
    <t>52,48*1,2 'Přepočtené koeficientem množství</t>
  </si>
  <si>
    <t>567</t>
  </si>
  <si>
    <t>772231413</t>
  </si>
  <si>
    <t>Montáž obkladu stupňů deskami podstupnicovými z kamene tvrdého tl do 30 mm</t>
  </si>
  <si>
    <t>-214428536</t>
  </si>
  <si>
    <t>Montáž obkladu schodišťových stupňů deskami z tvrdých kamenů s přímou nebo zakřivenou výstupní čárou deskami podstupnicovými v. do 200 mm, tl. do 30 mm</t>
  </si>
  <si>
    <t>1,02*7+1,4*6</t>
  </si>
  <si>
    <t>568</t>
  </si>
  <si>
    <t>632321300.2</t>
  </si>
  <si>
    <t>-1350273330</t>
  </si>
  <si>
    <t>15,54/0,25</t>
  </si>
  <si>
    <t>62,16*1,2 'Přepočtené koeficientem množství</t>
  </si>
  <si>
    <t>569</t>
  </si>
  <si>
    <t>772500100</t>
  </si>
  <si>
    <t>Repase kamenného pískovcového schodiště včetně vyčištění a vyspravení prošlapané části plombami z 25%</t>
  </si>
  <si>
    <t>-1132741811</t>
  </si>
  <si>
    <t>570</t>
  </si>
  <si>
    <t>772521140</t>
  </si>
  <si>
    <t>Kladení dlažby z kamene pravoúhlých desek a dlaždic tl do 30 mm</t>
  </si>
  <si>
    <t>1045607419</t>
  </si>
  <si>
    <t>Kladení dlažby z kamene z nejvýše dvou rozdílných druhů ve skladbě se pravidelně opakujících pravoúhlých desek nebo dlaždic, tl. do 30 mm</t>
  </si>
  <si>
    <t>1,02*1,184</t>
  </si>
  <si>
    <t>571</t>
  </si>
  <si>
    <t>632321300.3</t>
  </si>
  <si>
    <t>678484417</t>
  </si>
  <si>
    <t>572</t>
  </si>
  <si>
    <t>998772202</t>
  </si>
  <si>
    <t>Přesun hmot procentní pro podlahy z kamene v objektech v do 12 m</t>
  </si>
  <si>
    <t>2083229377</t>
  </si>
  <si>
    <t>Přesun hmot pro kamenné dlažby, obklady schodišťových stupňů a soklů stanovený procentní sazbou z ceny vodorovná dopravní vzdálenost do 50 m v objektech výšky přes 6 do 12 m</t>
  </si>
  <si>
    <t>777</t>
  </si>
  <si>
    <t>Podlahy lité</t>
  </si>
  <si>
    <t>573</t>
  </si>
  <si>
    <t>777530000-P1</t>
  </si>
  <si>
    <t>Podlahy - polyuretanový nátěr - kompletní provedení včetně všech doplňků</t>
  </si>
  <si>
    <t>-1913241637</t>
  </si>
  <si>
    <t>"skladba P1" 3,01+9,97</t>
  </si>
  <si>
    <t>574</t>
  </si>
  <si>
    <t>777551933x1</t>
  </si>
  <si>
    <t>Opravy podlah stěrkou - vyrovnávací vrstvou tl do 3 mm</t>
  </si>
  <si>
    <t>707098778</t>
  </si>
  <si>
    <t>575</t>
  </si>
  <si>
    <t>998777202</t>
  </si>
  <si>
    <t>Přesun hmot procentní pro podlahy lité v objektech v do 12 m</t>
  </si>
  <si>
    <t>-302556324</t>
  </si>
  <si>
    <t>Přesun hmot pro podlahy lité stanovený procentní sazbou z ceny vodorovná dopravní vzdálenost do 50 m v objektech výšky přes  6 do 12 m</t>
  </si>
  <si>
    <t>783</t>
  </si>
  <si>
    <t>Dokončovací práce - nátěry</t>
  </si>
  <si>
    <t>576</t>
  </si>
  <si>
    <t>783842110</t>
  </si>
  <si>
    <t>Nátěry vinylové polystyrénové omítek stěn 3x email a 1x plné tmelení</t>
  </si>
  <si>
    <t>1389831321</t>
  </si>
  <si>
    <t>Nátěry omítek a betonových povrchů vinylové polystyrénové omítek stěn 3x email s 1x plným tmelením</t>
  </si>
  <si>
    <t>784</t>
  </si>
  <si>
    <t>Dokončovací práce - malby a tapety</t>
  </si>
  <si>
    <t>577</t>
  </si>
  <si>
    <t>784422271</t>
  </si>
  <si>
    <t>Nátěr vápenný dvojnásobný s dvojnásobným pačokováním a se začištěním bílé v místnostech výšky do 3,80 m, včetně přetmelení a vyspravení podkladu</t>
  </si>
  <si>
    <t>-2123912506</t>
  </si>
  <si>
    <t>Malby vápenné dvojnásobné s dvojnásobným pačokováním a se začištěním bílé v místnostech výšky do 3,80 m včetně přetmelení a vyspravení podkladu</t>
  </si>
  <si>
    <t>"strop" 46,46+36,30+53,35+3,01+9,97</t>
  </si>
  <si>
    <t>578</t>
  </si>
  <si>
    <t>784453111</t>
  </si>
  <si>
    <t>Malby z malířských směsí tekutých disperzních bílé omyvatelné, dvojnásobné s penetračním nátěrem v místnostech výšky do 3,80 m, včetně přetmelení a vyspravení podkladu</t>
  </si>
  <si>
    <t>527826822</t>
  </si>
  <si>
    <t>1,337</t>
  </si>
  <si>
    <t>"SDK příčka"</t>
  </si>
  <si>
    <t>2*(2,8+4,15)*2</t>
  </si>
  <si>
    <t>-1*1,95*2</t>
  </si>
  <si>
    <t>579</t>
  </si>
  <si>
    <t>784453111-1</t>
  </si>
  <si>
    <t>Malby směsi tekuté disperzní bílé omyvatelné dvojnásobné s penetrací místnost v do 3,8 m - stěny, včetně přetmelení a vyspravení podkladu</t>
  </si>
  <si>
    <t>279779300</t>
  </si>
  <si>
    <t>33-M</t>
  </si>
  <si>
    <t>Montáže dopr.zaříz.,sklad. zař. a váh</t>
  </si>
  <si>
    <t>580</t>
  </si>
  <si>
    <t>331030330.1</t>
  </si>
  <si>
    <t>Montáž zvedací plošina pro osoby - invalidní vozík</t>
  </si>
  <si>
    <t>-1357736194</t>
  </si>
  <si>
    <t>Montáž výtahů - dodatek Montáž zvedací plošina pro osoby - invalidní vozík ZP1</t>
  </si>
  <si>
    <t>581</t>
  </si>
  <si>
    <t>331030900.1</t>
  </si>
  <si>
    <t>Zvedací plošina - dodávka - kompletní dodávka včetně všech doplňků dle specifikace v PD</t>
  </si>
  <si>
    <t>-1938355845</t>
  </si>
  <si>
    <t>VRN</t>
  </si>
  <si>
    <t>Vedlejší rozpočtové náklady</t>
  </si>
  <si>
    <t>VRN1</t>
  </si>
  <si>
    <t>Průzkumné, geodetické a projektové práce</t>
  </si>
  <si>
    <t>582</t>
  </si>
  <si>
    <t>011002000</t>
  </si>
  <si>
    <t>Průzkumné práce</t>
  </si>
  <si>
    <t>Kč</t>
  </si>
  <si>
    <t>1024</t>
  </si>
  <si>
    <t>1778231744</t>
  </si>
  <si>
    <t>Hlavní tituly průvodních činností a nákladů průzkumné geodetické a projektové práce průzkumné práce</t>
  </si>
  <si>
    <t>583</t>
  </si>
  <si>
    <t>013002000</t>
  </si>
  <si>
    <t>Projektové práce</t>
  </si>
  <si>
    <t>1418018682</t>
  </si>
  <si>
    <t>Hlavní tituly průvodních činností a nákladů průzkumné geodetické a projektové práce projektové práce</t>
  </si>
  <si>
    <t>584</t>
  </si>
  <si>
    <t>013254000</t>
  </si>
  <si>
    <t>Dokumentace skutečného provedení stavby</t>
  </si>
  <si>
    <t>-1300468623</t>
  </si>
  <si>
    <t>Průzkumné, geodetické a projektové práce projektové práce dokumentace stavby (výkresová a textová) skutečného provedení stavby</t>
  </si>
  <si>
    <t>VRN2</t>
  </si>
  <si>
    <t>Příprava staveniště</t>
  </si>
  <si>
    <t>585</t>
  </si>
  <si>
    <t>020001000</t>
  </si>
  <si>
    <t>308636907</t>
  </si>
  <si>
    <t>Základní rozdělení průvodních činností a nákladů příprava staveniště</t>
  </si>
  <si>
    <t>VRN3</t>
  </si>
  <si>
    <t>Zařízení staveniště</t>
  </si>
  <si>
    <t>586</t>
  </si>
  <si>
    <t>030001000</t>
  </si>
  <si>
    <t>1375353757</t>
  </si>
  <si>
    <t>Základní rozdělení průvodních činností a nákladů zařízení staveniště</t>
  </si>
  <si>
    <t>VRN4</t>
  </si>
  <si>
    <t>Inženýrská činnost</t>
  </si>
  <si>
    <t>587</t>
  </si>
  <si>
    <t>041002000</t>
  </si>
  <si>
    <t>Dozory</t>
  </si>
  <si>
    <t>-680316633</t>
  </si>
  <si>
    <t>Hlavní tituly průvodních činností a nákladů inženýrská činnost dozory</t>
  </si>
  <si>
    <t>588</t>
  </si>
  <si>
    <t>045002000</t>
  </si>
  <si>
    <t>Kompletační a koordinační činnost</t>
  </si>
  <si>
    <t>119674944</t>
  </si>
  <si>
    <t>Hlavní tituly průvodních činností a nákladů inženýrská činnost kompletační a koordinační činnost</t>
  </si>
  <si>
    <t>VRN6</t>
  </si>
  <si>
    <t>Územní vlivy</t>
  </si>
  <si>
    <t>589</t>
  </si>
  <si>
    <t>060001000</t>
  </si>
  <si>
    <t>-2030857397</t>
  </si>
  <si>
    <t>Základní rozdělení průvodních činností a nákladů územní vlivy</t>
  </si>
  <si>
    <t>VRN7</t>
  </si>
  <si>
    <t>Provozní vlivy</t>
  </si>
  <si>
    <t>590</t>
  </si>
  <si>
    <t>070001000</t>
  </si>
  <si>
    <t>1162011536</t>
  </si>
  <si>
    <t>Základní rozdělení průvodních činností a nákladů provozní vlivy</t>
  </si>
  <si>
    <t>VRN9</t>
  </si>
  <si>
    <t>591</t>
  </si>
  <si>
    <t>091404000</t>
  </si>
  <si>
    <t>Práce na památkovém objektu</t>
  </si>
  <si>
    <t>-1860793508</t>
  </si>
  <si>
    <t>Ostatní náklady související s objektem práce na památkovém objektu</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</si>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</sst>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50">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name val="Trebuchet MS"/>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sz val="7"/>
      <name val="Trebuchet MS"/>
    </font>
    <font>
      <sz val="8"/>
      <color rgb="FF800080"/>
      <name val="Trebuchet MS"/>
    </font>
    <font>
      <i/>
      <sz val="8"/>
      <color rgb="FF0000FF"/>
      <name val="Trebuchet MS"/>
    </font>
    <font>
      <i/>
      <sz val="7"/>
      <color rgb="FF969696"/>
      <name val="Trebuchet MS"/>
    </font>
    <font>
      <sz val="8"/>
      <color rgb="FFFF0000"/>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none"/>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8" fillId="0" borderId="0" applyNumberFormat="0" applyFill="0" applyBorder="0" applyAlignment="0" applyProtection="0"/>
  </cellStyleXfs>
  <cellXfs count="388">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pplyProtection="1">
      <alignment horizontal="center" vertical="center"/>
      <protection locked="0"/>
    </xf>
    <xf numFmtId="0" fontId="12" fillId="3" borderId="0" xfId="0" applyFont="1" applyFill="1" applyAlignment="1" applyProtection="1">
      <alignment horizontal="left" vertical="center"/>
    </xf>
    <xf numFmtId="0" fontId="13" fillId="3" borderId="0" xfId="0" applyFont="1" applyFill="1" applyAlignment="1" applyProtection="1">
      <alignment vertical="center"/>
    </xf>
    <xf numFmtId="0" fontId="14" fillId="3" borderId="0" xfId="0" applyFont="1" applyFill="1" applyAlignment="1" applyProtection="1">
      <alignment horizontal="left" vertical="center"/>
    </xf>
    <xf numFmtId="0" fontId="15" fillId="3" borderId="0" xfId="1" applyFont="1" applyFill="1" applyAlignment="1" applyProtection="1">
      <alignment vertical="center"/>
    </xf>
    <xf numFmtId="0" fontId="48" fillId="3" borderId="0" xfId="1" applyFill="1"/>
    <xf numFmtId="0" fontId="0" fillId="3" borderId="0" xfId="0" applyFill="1"/>
    <xf numFmtId="0" fontId="12" fillId="3"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9"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6" borderId="10" xfId="0" applyFont="1" applyFill="1" applyBorder="1" applyAlignment="1" applyProtection="1">
      <alignment vertical="center"/>
    </xf>
    <xf numFmtId="0" fontId="2" fillId="6"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1" applyFont="1" applyAlignment="1">
      <alignment horizontal="center"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23" xfId="0" applyNumberFormat="1" applyFont="1" applyBorder="1" applyAlignment="1" applyProtection="1">
      <alignment vertical="center"/>
    </xf>
    <xf numFmtId="4" fontId="29" fillId="0" borderId="24" xfId="0" applyNumberFormat="1" applyFont="1" applyBorder="1" applyAlignment="1" applyProtection="1">
      <alignment vertical="center"/>
    </xf>
    <xf numFmtId="166" fontId="29" fillId="0" borderId="24" xfId="0" applyNumberFormat="1" applyFont="1" applyBorder="1" applyAlignment="1" applyProtection="1">
      <alignment vertical="center"/>
    </xf>
    <xf numFmtId="4" fontId="29" fillId="0" borderId="25"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13" fillId="3" borderId="0" xfId="0" applyFont="1" applyFill="1" applyAlignment="1">
      <alignment vertical="center"/>
    </xf>
    <xf numFmtId="0" fontId="14" fillId="3" borderId="0" xfId="0" applyFont="1" applyFill="1" applyAlignment="1">
      <alignment horizontal="left" vertical="center"/>
    </xf>
    <xf numFmtId="0" fontId="30" fillId="3" borderId="0" xfId="1" applyFont="1" applyFill="1" applyAlignment="1">
      <alignment vertical="center"/>
    </xf>
    <xf numFmtId="0" fontId="13"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1"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32"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pplyProtection="1">
      <alignment horizontal="left"/>
    </xf>
    <xf numFmtId="0" fontId="6" fillId="0" borderId="0" xfId="0" applyFont="1" applyBorder="1" applyAlignment="1" applyProtection="1">
      <alignment horizontal="left"/>
    </xf>
    <xf numFmtId="4" fontId="6" fillId="0" borderId="0" xfId="0" applyNumberFormat="1" applyFont="1" applyBorder="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37" fillId="0" borderId="0" xfId="0" applyFont="1" applyAlignment="1" applyProtection="1">
      <alignment horizontal="left" vertical="center"/>
    </xf>
    <xf numFmtId="0" fontId="37" fillId="0" borderId="0" xfId="0" applyFont="1" applyAlignment="1" applyProtection="1">
      <alignment horizontal="left" vertical="center" wrapText="1"/>
    </xf>
    <xf numFmtId="0" fontId="8" fillId="0" borderId="0" xfId="0" applyFont="1" applyAlignment="1" applyProtection="1">
      <alignment horizontal="lef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35" fillId="0" borderId="0" xfId="0" applyFont="1" applyBorder="1" applyAlignment="1" applyProtection="1">
      <alignment horizontal="left" vertical="center"/>
    </xf>
    <xf numFmtId="0" fontId="9" fillId="0" borderId="0" xfId="0" applyFont="1" applyBorder="1" applyAlignment="1" applyProtection="1">
      <alignment horizontal="left" vertical="center"/>
    </xf>
    <xf numFmtId="0" fontId="9" fillId="0" borderId="0" xfId="0" applyFont="1" applyBorder="1" applyAlignment="1" applyProtection="1">
      <alignment horizontal="left" vertical="center" wrapText="1"/>
    </xf>
    <xf numFmtId="167" fontId="9" fillId="0" borderId="0" xfId="0" applyNumberFormat="1" applyFont="1" applyBorder="1" applyAlignment="1" applyProtection="1">
      <alignment vertical="center"/>
    </xf>
    <xf numFmtId="0" fontId="36" fillId="0" borderId="0" xfId="0" applyFont="1" applyBorder="1" applyAlignment="1" applyProtection="1">
      <alignment horizontal="left" vertical="center" wrapText="1"/>
    </xf>
    <xf numFmtId="0" fontId="38" fillId="0" borderId="28" xfId="0" applyFont="1" applyBorder="1" applyAlignment="1" applyProtection="1">
      <alignment horizontal="center" vertical="center"/>
    </xf>
    <xf numFmtId="49" fontId="38" fillId="0" borderId="28" xfId="0" applyNumberFormat="1" applyFont="1" applyBorder="1" applyAlignment="1" applyProtection="1">
      <alignment horizontal="left" vertical="center" wrapText="1"/>
    </xf>
    <xf numFmtId="0" fontId="38" fillId="0" borderId="28" xfId="0" applyFont="1" applyBorder="1" applyAlignment="1" applyProtection="1">
      <alignment horizontal="left" vertical="center" wrapText="1"/>
    </xf>
    <xf numFmtId="0" fontId="38" fillId="0" borderId="28" xfId="0" applyFont="1" applyBorder="1" applyAlignment="1" applyProtection="1">
      <alignment horizontal="center" vertical="center" wrapText="1"/>
    </xf>
    <xf numFmtId="167" fontId="38" fillId="0" borderId="28" xfId="0" applyNumberFormat="1" applyFont="1" applyBorder="1" applyAlignment="1" applyProtection="1">
      <alignment vertical="center"/>
    </xf>
    <xf numFmtId="4" fontId="38" fillId="4" borderId="28" xfId="0" applyNumberFormat="1" applyFont="1" applyFill="1" applyBorder="1" applyAlignment="1" applyProtection="1">
      <alignment vertical="center"/>
      <protection locked="0"/>
    </xf>
    <xf numFmtId="4" fontId="38" fillId="0" borderId="28" xfId="0" applyNumberFormat="1" applyFont="1" applyBorder="1" applyAlignment="1" applyProtection="1">
      <alignment vertical="center"/>
    </xf>
    <xf numFmtId="0" fontId="38" fillId="0" borderId="5" xfId="0" applyFont="1" applyBorder="1" applyAlignment="1">
      <alignment vertical="center"/>
    </xf>
    <xf numFmtId="0" fontId="38" fillId="4" borderId="28"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39" fillId="0" borderId="0" xfId="0" applyFont="1" applyAlignment="1" applyProtection="1">
      <alignment vertical="center" wrapText="1"/>
    </xf>
    <xf numFmtId="0" fontId="10" fillId="0" borderId="5" xfId="0" applyFont="1" applyBorder="1" applyAlignment="1" applyProtection="1">
      <alignment vertical="center"/>
    </xf>
    <xf numFmtId="0" fontId="10" fillId="0" borderId="0" xfId="0" applyFont="1" applyAlignment="1" applyProtection="1">
      <alignment vertical="center"/>
    </xf>
    <xf numFmtId="0" fontId="40" fillId="0" borderId="0" xfId="0" applyFont="1" applyBorder="1" applyAlignment="1" applyProtection="1">
      <alignment horizontal="left" vertical="center"/>
    </xf>
    <xf numFmtId="0" fontId="40" fillId="0" borderId="0" xfId="0" applyFont="1" applyBorder="1" applyAlignment="1" applyProtection="1">
      <alignment horizontal="left" vertical="center" wrapText="1"/>
    </xf>
    <xf numFmtId="167" fontId="10" fillId="0" borderId="0" xfId="0" applyNumberFormat="1" applyFont="1" applyBorder="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7" fillId="0" borderId="0" xfId="0" applyFont="1" applyBorder="1" applyAlignment="1" applyProtection="1">
      <alignment horizontal="left" vertical="center"/>
    </xf>
    <xf numFmtId="0" fontId="37" fillId="0" borderId="0" xfId="0" applyFont="1" applyBorder="1" applyAlignment="1" applyProtection="1">
      <alignment horizontal="left" vertical="center" wrapText="1"/>
    </xf>
    <xf numFmtId="0" fontId="8" fillId="0" borderId="0" xfId="0" applyFont="1" applyBorder="1" applyAlignment="1" applyProtection="1">
      <alignment horizontal="left" vertical="center"/>
    </xf>
    <xf numFmtId="167" fontId="0" fillId="4" borderId="28" xfId="0" applyNumberFormat="1" applyFont="1" applyFill="1" applyBorder="1" applyAlignment="1" applyProtection="1">
      <alignment vertical="center"/>
      <protection locked="0"/>
    </xf>
    <xf numFmtId="0" fontId="6" fillId="0" borderId="0" xfId="0" applyFont="1" applyAlignment="1" applyProtection="1">
      <alignment horizontal="left"/>
    </xf>
    <xf numFmtId="4" fontId="6" fillId="0" borderId="0" xfId="0" applyNumberFormat="1" applyFont="1" applyAlignment="1" applyProtection="1"/>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0" fillId="0" borderId="0" xfId="0" applyAlignment="1" applyProtection="1">
      <alignment vertical="top"/>
      <protection locked="0"/>
    </xf>
    <xf numFmtId="0" fontId="41" fillId="0" borderId="29" xfId="0" applyFont="1" applyBorder="1" applyAlignment="1" applyProtection="1">
      <alignment vertical="center" wrapText="1"/>
      <protection locked="0"/>
    </xf>
    <xf numFmtId="0" fontId="41" fillId="0" borderId="30" xfId="0" applyFont="1" applyBorder="1" applyAlignment="1" applyProtection="1">
      <alignment vertical="center" wrapText="1"/>
      <protection locked="0"/>
    </xf>
    <xf numFmtId="0" fontId="41" fillId="0" borderId="31" xfId="0" applyFont="1" applyBorder="1" applyAlignment="1" applyProtection="1">
      <alignment vertical="center" wrapText="1"/>
      <protection locked="0"/>
    </xf>
    <xf numFmtId="0" fontId="41" fillId="0" borderId="32" xfId="0" applyFont="1" applyBorder="1" applyAlignment="1" applyProtection="1">
      <alignment horizontal="center" vertical="center" wrapText="1"/>
      <protection locked="0"/>
    </xf>
    <xf numFmtId="0" fontId="41" fillId="0" borderId="33" xfId="0" applyFont="1" applyBorder="1" applyAlignment="1" applyProtection="1">
      <alignment horizontal="center" vertical="center" wrapText="1"/>
      <protection locked="0"/>
    </xf>
    <xf numFmtId="0" fontId="41" fillId="0" borderId="32" xfId="0" applyFont="1" applyBorder="1" applyAlignment="1" applyProtection="1">
      <alignment vertical="center" wrapText="1"/>
      <protection locked="0"/>
    </xf>
    <xf numFmtId="0" fontId="41" fillId="0" borderId="33" xfId="0" applyFont="1" applyBorder="1" applyAlignment="1" applyProtection="1">
      <alignment vertical="center" wrapText="1"/>
      <protection locked="0"/>
    </xf>
    <xf numFmtId="0" fontId="43" fillId="0" borderId="1" xfId="0" applyFont="1" applyBorder="1" applyAlignment="1" applyProtection="1">
      <alignment horizontal="left" vertical="center" wrapText="1"/>
      <protection locked="0"/>
    </xf>
    <xf numFmtId="0" fontId="44" fillId="0" borderId="1" xfId="0" applyFont="1" applyBorder="1" applyAlignment="1" applyProtection="1">
      <alignment horizontal="left" vertical="center" wrapText="1"/>
      <protection locked="0"/>
    </xf>
    <xf numFmtId="0" fontId="44" fillId="0" borderId="32" xfId="0" applyFont="1" applyBorder="1" applyAlignment="1" applyProtection="1">
      <alignment vertical="center" wrapText="1"/>
      <protection locked="0"/>
    </xf>
    <xf numFmtId="0" fontId="44" fillId="0" borderId="1" xfId="0" applyFont="1" applyBorder="1" applyAlignment="1" applyProtection="1">
      <alignment vertical="center" wrapText="1"/>
      <protection locked="0"/>
    </xf>
    <xf numFmtId="0" fontId="44" fillId="0" borderId="1" xfId="0" applyFont="1" applyBorder="1" applyAlignment="1" applyProtection="1">
      <alignment vertical="center"/>
      <protection locked="0"/>
    </xf>
    <xf numFmtId="0" fontId="44" fillId="0" borderId="1" xfId="0" applyFont="1" applyBorder="1" applyAlignment="1" applyProtection="1">
      <alignment horizontal="left" vertical="center"/>
      <protection locked="0"/>
    </xf>
    <xf numFmtId="49" fontId="44" fillId="0" borderId="1" xfId="0" applyNumberFormat="1" applyFont="1" applyBorder="1" applyAlignment="1" applyProtection="1">
      <alignment vertical="center" wrapText="1"/>
      <protection locked="0"/>
    </xf>
    <xf numFmtId="0" fontId="41" fillId="0" borderId="35" xfId="0" applyFont="1" applyBorder="1" applyAlignment="1" applyProtection="1">
      <alignment vertical="center" wrapText="1"/>
      <protection locked="0"/>
    </xf>
    <xf numFmtId="0" fontId="45" fillId="0" borderId="34" xfId="0" applyFont="1" applyBorder="1" applyAlignment="1" applyProtection="1">
      <alignment vertical="center" wrapText="1"/>
      <protection locked="0"/>
    </xf>
    <xf numFmtId="0" fontId="41" fillId="0" borderId="36" xfId="0" applyFont="1" applyBorder="1" applyAlignment="1" applyProtection="1">
      <alignment vertical="center" wrapText="1"/>
      <protection locked="0"/>
    </xf>
    <xf numFmtId="0" fontId="41" fillId="0" borderId="1" xfId="0" applyFont="1" applyBorder="1" applyAlignment="1" applyProtection="1">
      <alignment vertical="top"/>
      <protection locked="0"/>
    </xf>
    <xf numFmtId="0" fontId="41" fillId="0" borderId="0" xfId="0" applyFont="1" applyAlignment="1" applyProtection="1">
      <alignment vertical="top"/>
      <protection locked="0"/>
    </xf>
    <xf numFmtId="0" fontId="41" fillId="0" borderId="29" xfId="0" applyFont="1" applyBorder="1" applyAlignment="1" applyProtection="1">
      <alignment horizontal="left" vertical="center"/>
      <protection locked="0"/>
    </xf>
    <xf numFmtId="0" fontId="41" fillId="0" borderId="30" xfId="0" applyFont="1" applyBorder="1" applyAlignment="1" applyProtection="1">
      <alignment horizontal="left" vertical="center"/>
      <protection locked="0"/>
    </xf>
    <xf numFmtId="0" fontId="41" fillId="0" borderId="31" xfId="0" applyFont="1" applyBorder="1" applyAlignment="1" applyProtection="1">
      <alignment horizontal="left" vertical="center"/>
      <protection locked="0"/>
    </xf>
    <xf numFmtId="0" fontId="41" fillId="0" borderId="32" xfId="0" applyFont="1" applyBorder="1" applyAlignment="1" applyProtection="1">
      <alignment horizontal="left" vertical="center"/>
      <protection locked="0"/>
    </xf>
    <xf numFmtId="0" fontId="41" fillId="0" borderId="33"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6" fillId="0" borderId="0" xfId="0" applyFont="1" applyAlignment="1" applyProtection="1">
      <alignment horizontal="left" vertical="center"/>
      <protection locked="0"/>
    </xf>
    <xf numFmtId="0" fontId="43" fillId="0" borderId="34" xfId="0" applyFont="1" applyBorder="1" applyAlignment="1" applyProtection="1">
      <alignment horizontal="left" vertical="center"/>
      <protection locked="0"/>
    </xf>
    <xf numFmtId="0" fontId="43" fillId="0" borderId="34" xfId="0" applyFont="1" applyBorder="1" applyAlignment="1" applyProtection="1">
      <alignment horizontal="center" vertical="center"/>
      <protection locked="0"/>
    </xf>
    <xf numFmtId="0" fontId="46" fillId="0" borderId="34" xfId="0" applyFont="1" applyBorder="1" applyAlignment="1" applyProtection="1">
      <alignment horizontal="left" vertical="center"/>
      <protection locked="0"/>
    </xf>
    <xf numFmtId="0" fontId="47" fillId="0" borderId="1" xfId="0" applyFont="1" applyBorder="1" applyAlignment="1" applyProtection="1">
      <alignment horizontal="left" vertical="center"/>
      <protection locked="0"/>
    </xf>
    <xf numFmtId="0" fontId="44" fillId="0" borderId="0" xfId="0" applyFont="1" applyAlignment="1" applyProtection="1">
      <alignment horizontal="left" vertical="center"/>
      <protection locked="0"/>
    </xf>
    <xf numFmtId="0" fontId="44" fillId="0" borderId="1" xfId="0" applyFont="1" applyBorder="1" applyAlignment="1" applyProtection="1">
      <alignment horizontal="center" vertical="center"/>
      <protection locked="0"/>
    </xf>
    <xf numFmtId="0" fontId="44" fillId="0" borderId="32" xfId="0" applyFont="1" applyBorder="1" applyAlignment="1" applyProtection="1">
      <alignment horizontal="left" vertical="center"/>
      <protection locked="0"/>
    </xf>
    <xf numFmtId="0" fontId="44" fillId="2" borderId="1" xfId="0" applyFont="1" applyFill="1" applyBorder="1" applyAlignment="1" applyProtection="1">
      <alignment horizontal="left" vertical="center"/>
      <protection locked="0"/>
    </xf>
    <xf numFmtId="0" fontId="44" fillId="2" borderId="1" xfId="0" applyFont="1" applyFill="1" applyBorder="1" applyAlignment="1" applyProtection="1">
      <alignment horizontal="center" vertical="center"/>
      <protection locked="0"/>
    </xf>
    <xf numFmtId="0" fontId="41" fillId="0" borderId="35" xfId="0" applyFont="1" applyBorder="1" applyAlignment="1" applyProtection="1">
      <alignment horizontal="left" vertical="center"/>
      <protection locked="0"/>
    </xf>
    <xf numFmtId="0" fontId="45" fillId="0" borderId="34" xfId="0" applyFont="1" applyBorder="1" applyAlignment="1" applyProtection="1">
      <alignment horizontal="left" vertical="center"/>
      <protection locked="0"/>
    </xf>
    <xf numFmtId="0" fontId="41" fillId="0" borderId="36"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45" fillId="0" borderId="1" xfId="0" applyFont="1" applyBorder="1" applyAlignment="1" applyProtection="1">
      <alignment horizontal="left" vertical="center"/>
      <protection locked="0"/>
    </xf>
    <xf numFmtId="0" fontId="46" fillId="0" borderId="1" xfId="0" applyFont="1" applyBorder="1" applyAlignment="1" applyProtection="1">
      <alignment horizontal="left" vertical="center"/>
      <protection locked="0"/>
    </xf>
    <xf numFmtId="0" fontId="44" fillId="0" borderId="34" xfId="0" applyFont="1" applyBorder="1" applyAlignment="1" applyProtection="1">
      <alignment horizontal="left" vertical="center"/>
      <protection locked="0"/>
    </xf>
    <xf numFmtId="0" fontId="41" fillId="0" borderId="1" xfId="0" applyFont="1" applyBorder="1" applyAlignment="1" applyProtection="1">
      <alignment horizontal="left" vertical="center" wrapText="1"/>
      <protection locked="0"/>
    </xf>
    <xf numFmtId="0" fontId="44" fillId="0" borderId="1" xfId="0" applyFont="1" applyBorder="1" applyAlignment="1" applyProtection="1">
      <alignment horizontal="center" vertical="center" wrapText="1"/>
      <protection locked="0"/>
    </xf>
    <xf numFmtId="0" fontId="41" fillId="0" borderId="29" xfId="0" applyFont="1" applyBorder="1" applyAlignment="1" applyProtection="1">
      <alignment horizontal="left" vertical="center" wrapText="1"/>
      <protection locked="0"/>
    </xf>
    <xf numFmtId="0" fontId="41" fillId="0" borderId="30" xfId="0" applyFont="1" applyBorder="1" applyAlignment="1" applyProtection="1">
      <alignment horizontal="left" vertical="center" wrapText="1"/>
      <protection locked="0"/>
    </xf>
    <xf numFmtId="0" fontId="41" fillId="0" borderId="31" xfId="0" applyFont="1" applyBorder="1" applyAlignment="1" applyProtection="1">
      <alignment horizontal="left" vertical="center" wrapText="1"/>
      <protection locked="0"/>
    </xf>
    <xf numFmtId="0" fontId="41" fillId="0" borderId="32" xfId="0" applyFont="1" applyBorder="1" applyAlignment="1" applyProtection="1">
      <alignment horizontal="left" vertical="center" wrapText="1"/>
      <protection locked="0"/>
    </xf>
    <xf numFmtId="0" fontId="41" fillId="0" borderId="33" xfId="0" applyFont="1" applyBorder="1" applyAlignment="1" applyProtection="1">
      <alignment horizontal="left" vertical="center" wrapText="1"/>
      <protection locked="0"/>
    </xf>
    <xf numFmtId="0" fontId="46" fillId="0" borderId="32" xfId="0" applyFont="1" applyBorder="1" applyAlignment="1" applyProtection="1">
      <alignment horizontal="left" vertical="center" wrapText="1"/>
      <protection locked="0"/>
    </xf>
    <xf numFmtId="0" fontId="46" fillId="0" borderId="33" xfId="0" applyFont="1" applyBorder="1" applyAlignment="1" applyProtection="1">
      <alignment horizontal="left" vertical="center" wrapText="1"/>
      <protection locked="0"/>
    </xf>
    <xf numFmtId="0" fontId="44" fillId="0" borderId="32" xfId="0" applyFont="1" applyBorder="1" applyAlignment="1" applyProtection="1">
      <alignment horizontal="left" vertical="center" wrapText="1"/>
      <protection locked="0"/>
    </xf>
    <xf numFmtId="0" fontId="44" fillId="0" borderId="33" xfId="0" applyFont="1" applyBorder="1" applyAlignment="1" applyProtection="1">
      <alignment horizontal="left" vertical="center" wrapText="1"/>
      <protection locked="0"/>
    </xf>
    <xf numFmtId="0" fontId="44" fillId="0" borderId="33" xfId="0" applyFont="1" applyBorder="1" applyAlignment="1" applyProtection="1">
      <alignment horizontal="left" vertical="center"/>
      <protection locked="0"/>
    </xf>
    <xf numFmtId="0" fontId="44" fillId="0" borderId="35" xfId="0" applyFont="1" applyBorder="1" applyAlignment="1" applyProtection="1">
      <alignment horizontal="left" vertical="center" wrapText="1"/>
      <protection locked="0"/>
    </xf>
    <xf numFmtId="0" fontId="44" fillId="0" borderId="34" xfId="0" applyFont="1" applyBorder="1" applyAlignment="1" applyProtection="1">
      <alignment horizontal="left" vertical="center" wrapText="1"/>
      <protection locked="0"/>
    </xf>
    <xf numFmtId="0" fontId="44" fillId="0" borderId="36" xfId="0" applyFont="1" applyBorder="1" applyAlignment="1" applyProtection="1">
      <alignment horizontal="left" vertical="center" wrapText="1"/>
      <protection locked="0"/>
    </xf>
    <xf numFmtId="0" fontId="44" fillId="0" borderId="1" xfId="0" applyFont="1" applyBorder="1" applyAlignment="1" applyProtection="1">
      <alignment horizontal="left" vertical="top"/>
      <protection locked="0"/>
    </xf>
    <xf numFmtId="0" fontId="44" fillId="0" borderId="1" xfId="0" applyFont="1" applyBorder="1" applyAlignment="1" applyProtection="1">
      <alignment horizontal="center" vertical="top"/>
      <protection locked="0"/>
    </xf>
    <xf numFmtId="0" fontId="44" fillId="0" borderId="35" xfId="0" applyFont="1" applyBorder="1" applyAlignment="1" applyProtection="1">
      <alignment horizontal="left" vertical="center"/>
      <protection locked="0"/>
    </xf>
    <xf numFmtId="0" fontId="44" fillId="0" borderId="36" xfId="0" applyFont="1" applyBorder="1" applyAlignment="1" applyProtection="1">
      <alignment horizontal="left" vertical="center"/>
      <protection locked="0"/>
    </xf>
    <xf numFmtId="0" fontId="46" fillId="0" borderId="0" xfId="0" applyFont="1" applyAlignment="1" applyProtection="1">
      <alignment vertical="center"/>
      <protection locked="0"/>
    </xf>
    <xf numFmtId="0" fontId="43" fillId="0" borderId="1" xfId="0" applyFont="1" applyBorder="1" applyAlignment="1" applyProtection="1">
      <alignment vertical="center"/>
      <protection locked="0"/>
    </xf>
    <xf numFmtId="0" fontId="46" fillId="0" borderId="34" xfId="0" applyFont="1" applyBorder="1" applyAlignment="1" applyProtection="1">
      <alignment vertical="center"/>
      <protection locked="0"/>
    </xf>
    <xf numFmtId="0" fontId="43"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4"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3" fillId="0" borderId="34" xfId="0" applyFont="1" applyBorder="1" applyAlignment="1" applyProtection="1">
      <alignment horizontal="left"/>
      <protection locked="0"/>
    </xf>
    <xf numFmtId="0" fontId="46" fillId="0" borderId="34" xfId="0" applyFont="1" applyBorder="1" applyAlignment="1" applyProtection="1">
      <protection locked="0"/>
    </xf>
    <xf numFmtId="0" fontId="41" fillId="0" borderId="32" xfId="0" applyFont="1" applyBorder="1" applyAlignment="1" applyProtection="1">
      <alignment vertical="top"/>
      <protection locked="0"/>
    </xf>
    <xf numFmtId="0" fontId="41" fillId="0" borderId="33" xfId="0" applyFont="1" applyBorder="1" applyAlignment="1" applyProtection="1">
      <alignment vertical="top"/>
      <protection locked="0"/>
    </xf>
    <xf numFmtId="0" fontId="41" fillId="0" borderId="1" xfId="0" applyFont="1" applyBorder="1" applyAlignment="1" applyProtection="1">
      <alignment horizontal="center" vertical="center"/>
      <protection locked="0"/>
    </xf>
    <xf numFmtId="0" fontId="41" fillId="0" borderId="1" xfId="0" applyFont="1" applyBorder="1" applyAlignment="1" applyProtection="1">
      <alignment horizontal="left" vertical="top"/>
      <protection locked="0"/>
    </xf>
    <xf numFmtId="0" fontId="41" fillId="0" borderId="35" xfId="0" applyFont="1" applyBorder="1" applyAlignment="1" applyProtection="1">
      <alignment vertical="top"/>
      <protection locked="0"/>
    </xf>
    <xf numFmtId="0" fontId="41" fillId="0" borderId="34" xfId="0" applyFont="1" applyBorder="1" applyAlignment="1" applyProtection="1">
      <alignment vertical="top"/>
      <protection locked="0"/>
    </xf>
    <xf numFmtId="0" fontId="41" fillId="0" borderId="36" xfId="0" applyFont="1" applyBorder="1" applyAlignment="1" applyProtection="1">
      <alignment vertical="top"/>
      <protection locked="0"/>
    </xf>
    <xf numFmtId="0" fontId="0" fillId="0" borderId="0" xfId="0"/>
    <xf numFmtId="4" fontId="27" fillId="0" borderId="0" xfId="0" applyNumberFormat="1" applyFont="1" applyAlignment="1" applyProtection="1">
      <alignment vertical="center"/>
    </xf>
    <xf numFmtId="0" fontId="27" fillId="0" borderId="0" xfId="0" applyFont="1" applyAlignment="1" applyProtection="1">
      <alignment vertical="center"/>
    </xf>
    <xf numFmtId="0" fontId="26" fillId="0" borderId="0" xfId="0" applyFont="1" applyAlignment="1" applyProtection="1">
      <alignment horizontal="left" vertical="center" wrapText="1"/>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20" fillId="0" borderId="0" xfId="0" applyNumberFormat="1" applyFont="1" applyBorder="1" applyAlignment="1" applyProtection="1">
      <alignment vertical="center"/>
    </xf>
    <xf numFmtId="0" fontId="3"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20" fillId="0" borderId="0" xfId="0" applyFont="1" applyAlignment="1">
      <alignment horizontal="left" vertical="top" wrapText="1"/>
    </xf>
    <xf numFmtId="0" fontId="20"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1"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0" fillId="0" borderId="0" xfId="0" applyFont="1" applyAlignment="1" applyProtection="1">
      <alignment vertical="center"/>
    </xf>
    <xf numFmtId="0" fontId="30" fillId="3" borderId="0" xfId="1" applyFont="1" applyFill="1" applyAlignment="1">
      <alignment vertical="center"/>
    </xf>
    <xf numFmtId="0" fontId="44" fillId="0" borderId="1" xfId="0" applyFont="1" applyBorder="1" applyAlignment="1" applyProtection="1">
      <alignment horizontal="left" vertical="center" wrapText="1"/>
      <protection locked="0"/>
    </xf>
    <xf numFmtId="0" fontId="42" fillId="0" borderId="1" xfId="0" applyFont="1" applyBorder="1" applyAlignment="1" applyProtection="1">
      <alignment horizontal="center" vertical="center" wrapText="1"/>
      <protection locked="0"/>
    </xf>
    <xf numFmtId="0" fontId="43" fillId="0" borderId="34" xfId="0" applyFont="1" applyBorder="1" applyAlignment="1" applyProtection="1">
      <alignment horizontal="left" wrapText="1"/>
      <protection locked="0"/>
    </xf>
    <xf numFmtId="0" fontId="44" fillId="0" borderId="1" xfId="0" applyFont="1" applyBorder="1" applyAlignment="1" applyProtection="1">
      <alignment horizontal="left" vertical="center"/>
      <protection locked="0"/>
    </xf>
    <xf numFmtId="49" fontId="44" fillId="0" borderId="1" xfId="0" applyNumberFormat="1" applyFont="1" applyBorder="1" applyAlignment="1" applyProtection="1">
      <alignment horizontal="left" vertical="center" wrapText="1"/>
      <protection locked="0"/>
    </xf>
    <xf numFmtId="0" fontId="42" fillId="0" borderId="1" xfId="0" applyFont="1" applyBorder="1" applyAlignment="1" applyProtection="1">
      <alignment horizontal="center" vertical="center"/>
      <protection locked="0"/>
    </xf>
    <xf numFmtId="0" fontId="43" fillId="0" borderId="34" xfId="0" applyFont="1" applyBorder="1" applyAlignment="1" applyProtection="1">
      <alignment horizontal="left"/>
      <protection locked="0"/>
    </xf>
    <xf numFmtId="0" fontId="44" fillId="0" borderId="1" xfId="0" applyFont="1" applyBorder="1" applyAlignment="1" applyProtection="1">
      <alignment horizontal="left" vertical="top"/>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4"/>
  <sheetViews>
    <sheetView showGridLines="0" tabSelected="1" workbookViewId="0">
      <pane ySplit="1" topLeftCell="A43" activePane="bottomLeft" state="frozen"/>
      <selection pane="bottomLeft"/>
    </sheetView>
  </sheetViews>
  <sheetFormatPr defaultRowHeight="13.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spans="1:74" ht="36.950000000000003" customHeight="1">
      <c r="AR2" s="338"/>
      <c r="AS2" s="338"/>
      <c r="AT2" s="338"/>
      <c r="AU2" s="338"/>
      <c r="AV2" s="338"/>
      <c r="AW2" s="338"/>
      <c r="AX2" s="338"/>
      <c r="AY2" s="338"/>
      <c r="AZ2" s="338"/>
      <c r="BA2" s="338"/>
      <c r="BB2" s="338"/>
      <c r="BC2" s="338"/>
      <c r="BD2" s="338"/>
      <c r="BE2" s="338"/>
      <c r="BS2" s="23" t="s">
        <v>8</v>
      </c>
      <c r="BT2" s="23" t="s">
        <v>9</v>
      </c>
    </row>
    <row r="3" spans="1:74" ht="6.95"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spans="1:74" ht="36.950000000000003"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spans="1:74" ht="14.45" customHeight="1">
      <c r="B5" s="27"/>
      <c r="C5" s="28"/>
      <c r="D5" s="33" t="s">
        <v>15</v>
      </c>
      <c r="E5" s="28"/>
      <c r="F5" s="28"/>
      <c r="G5" s="28"/>
      <c r="H5" s="28"/>
      <c r="I5" s="28"/>
      <c r="J5" s="28"/>
      <c r="K5" s="367" t="s">
        <v>16</v>
      </c>
      <c r="L5" s="368"/>
      <c r="M5" s="368"/>
      <c r="N5" s="368"/>
      <c r="O5" s="368"/>
      <c r="P5" s="368"/>
      <c r="Q5" s="368"/>
      <c r="R5" s="368"/>
      <c r="S5" s="368"/>
      <c r="T5" s="368"/>
      <c r="U5" s="368"/>
      <c r="V5" s="368"/>
      <c r="W5" s="368"/>
      <c r="X5" s="368"/>
      <c r="Y5" s="368"/>
      <c r="Z5" s="368"/>
      <c r="AA5" s="368"/>
      <c r="AB5" s="368"/>
      <c r="AC5" s="368"/>
      <c r="AD5" s="368"/>
      <c r="AE5" s="368"/>
      <c r="AF5" s="368"/>
      <c r="AG5" s="368"/>
      <c r="AH5" s="368"/>
      <c r="AI5" s="368"/>
      <c r="AJ5" s="368"/>
      <c r="AK5" s="368"/>
      <c r="AL5" s="368"/>
      <c r="AM5" s="368"/>
      <c r="AN5" s="368"/>
      <c r="AO5" s="368"/>
      <c r="AP5" s="28"/>
      <c r="AQ5" s="30"/>
      <c r="BE5" s="365" t="s">
        <v>17</v>
      </c>
      <c r="BS5" s="23" t="s">
        <v>8</v>
      </c>
    </row>
    <row r="6" spans="1:74" ht="36.950000000000003" customHeight="1">
      <c r="B6" s="27"/>
      <c r="C6" s="28"/>
      <c r="D6" s="35" t="s">
        <v>18</v>
      </c>
      <c r="E6" s="28"/>
      <c r="F6" s="28"/>
      <c r="G6" s="28"/>
      <c r="H6" s="28"/>
      <c r="I6" s="28"/>
      <c r="J6" s="28"/>
      <c r="K6" s="369" t="s">
        <v>19</v>
      </c>
      <c r="L6" s="368"/>
      <c r="M6" s="368"/>
      <c r="N6" s="368"/>
      <c r="O6" s="368"/>
      <c r="P6" s="368"/>
      <c r="Q6" s="368"/>
      <c r="R6" s="368"/>
      <c r="S6" s="368"/>
      <c r="T6" s="368"/>
      <c r="U6" s="368"/>
      <c r="V6" s="368"/>
      <c r="W6" s="368"/>
      <c r="X6" s="368"/>
      <c r="Y6" s="368"/>
      <c r="Z6" s="368"/>
      <c r="AA6" s="368"/>
      <c r="AB6" s="368"/>
      <c r="AC6" s="368"/>
      <c r="AD6" s="368"/>
      <c r="AE6" s="368"/>
      <c r="AF6" s="368"/>
      <c r="AG6" s="368"/>
      <c r="AH6" s="368"/>
      <c r="AI6" s="368"/>
      <c r="AJ6" s="368"/>
      <c r="AK6" s="368"/>
      <c r="AL6" s="368"/>
      <c r="AM6" s="368"/>
      <c r="AN6" s="368"/>
      <c r="AO6" s="368"/>
      <c r="AP6" s="28"/>
      <c r="AQ6" s="30"/>
      <c r="BE6" s="366"/>
      <c r="BS6" s="23" t="s">
        <v>20</v>
      </c>
    </row>
    <row r="7" spans="1:74" ht="14.45" customHeight="1">
      <c r="B7" s="27"/>
      <c r="C7" s="28"/>
      <c r="D7" s="36" t="s">
        <v>21</v>
      </c>
      <c r="E7" s="28"/>
      <c r="F7" s="28"/>
      <c r="G7" s="28"/>
      <c r="H7" s="28"/>
      <c r="I7" s="28"/>
      <c r="J7" s="28"/>
      <c r="K7" s="34" t="s">
        <v>22</v>
      </c>
      <c r="L7" s="28"/>
      <c r="M7" s="28"/>
      <c r="N7" s="28"/>
      <c r="O7" s="28"/>
      <c r="P7" s="28"/>
      <c r="Q7" s="28"/>
      <c r="R7" s="28"/>
      <c r="S7" s="28"/>
      <c r="T7" s="28"/>
      <c r="U7" s="28"/>
      <c r="V7" s="28"/>
      <c r="W7" s="28"/>
      <c r="X7" s="28"/>
      <c r="Y7" s="28"/>
      <c r="Z7" s="28"/>
      <c r="AA7" s="28"/>
      <c r="AB7" s="28"/>
      <c r="AC7" s="28"/>
      <c r="AD7" s="28"/>
      <c r="AE7" s="28"/>
      <c r="AF7" s="28"/>
      <c r="AG7" s="28"/>
      <c r="AH7" s="28"/>
      <c r="AI7" s="28"/>
      <c r="AJ7" s="28"/>
      <c r="AK7" s="36" t="s">
        <v>23</v>
      </c>
      <c r="AL7" s="28"/>
      <c r="AM7" s="28"/>
      <c r="AN7" s="34" t="s">
        <v>22</v>
      </c>
      <c r="AO7" s="28"/>
      <c r="AP7" s="28"/>
      <c r="AQ7" s="30"/>
      <c r="BE7" s="366"/>
      <c r="BS7" s="23" t="s">
        <v>24</v>
      </c>
    </row>
    <row r="8" spans="1:74" ht="14.45" customHeight="1">
      <c r="B8" s="27"/>
      <c r="C8" s="28"/>
      <c r="D8" s="36" t="s">
        <v>25</v>
      </c>
      <c r="E8" s="28"/>
      <c r="F8" s="28"/>
      <c r="G8" s="28"/>
      <c r="H8" s="28"/>
      <c r="I8" s="28"/>
      <c r="J8" s="28"/>
      <c r="K8" s="34" t="s">
        <v>26</v>
      </c>
      <c r="L8" s="28"/>
      <c r="M8" s="28"/>
      <c r="N8" s="28"/>
      <c r="O8" s="28"/>
      <c r="P8" s="28"/>
      <c r="Q8" s="28"/>
      <c r="R8" s="28"/>
      <c r="S8" s="28"/>
      <c r="T8" s="28"/>
      <c r="U8" s="28"/>
      <c r="V8" s="28"/>
      <c r="W8" s="28"/>
      <c r="X8" s="28"/>
      <c r="Y8" s="28"/>
      <c r="Z8" s="28"/>
      <c r="AA8" s="28"/>
      <c r="AB8" s="28"/>
      <c r="AC8" s="28"/>
      <c r="AD8" s="28"/>
      <c r="AE8" s="28"/>
      <c r="AF8" s="28"/>
      <c r="AG8" s="28"/>
      <c r="AH8" s="28"/>
      <c r="AI8" s="28"/>
      <c r="AJ8" s="28"/>
      <c r="AK8" s="36" t="s">
        <v>27</v>
      </c>
      <c r="AL8" s="28"/>
      <c r="AM8" s="28"/>
      <c r="AN8" s="37" t="s">
        <v>28</v>
      </c>
      <c r="AO8" s="28"/>
      <c r="AP8" s="28"/>
      <c r="AQ8" s="30"/>
      <c r="BE8" s="366"/>
      <c r="BS8" s="23" t="s">
        <v>29</v>
      </c>
    </row>
    <row r="9" spans="1:74" ht="14.45"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66"/>
      <c r="BS9" s="23" t="s">
        <v>30</v>
      </c>
    </row>
    <row r="10" spans="1:74" ht="14.45" customHeight="1">
      <c r="B10" s="27"/>
      <c r="C10" s="28"/>
      <c r="D10" s="36" t="s">
        <v>31</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6" t="s">
        <v>32</v>
      </c>
      <c r="AL10" s="28"/>
      <c r="AM10" s="28"/>
      <c r="AN10" s="34" t="s">
        <v>22</v>
      </c>
      <c r="AO10" s="28"/>
      <c r="AP10" s="28"/>
      <c r="AQ10" s="30"/>
      <c r="BE10" s="366"/>
      <c r="BS10" s="23" t="s">
        <v>20</v>
      </c>
    </row>
    <row r="11" spans="1:74" ht="18.399999999999999" customHeight="1">
      <c r="B11" s="27"/>
      <c r="C11" s="28"/>
      <c r="D11" s="28"/>
      <c r="E11" s="34" t="s">
        <v>33</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6" t="s">
        <v>34</v>
      </c>
      <c r="AL11" s="28"/>
      <c r="AM11" s="28"/>
      <c r="AN11" s="34" t="s">
        <v>22</v>
      </c>
      <c r="AO11" s="28"/>
      <c r="AP11" s="28"/>
      <c r="AQ11" s="30"/>
      <c r="BE11" s="366"/>
      <c r="BS11" s="23" t="s">
        <v>20</v>
      </c>
    </row>
    <row r="12" spans="1:74" ht="6.95"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66"/>
      <c r="BS12" s="23" t="s">
        <v>20</v>
      </c>
    </row>
    <row r="13" spans="1:74" ht="14.45" customHeight="1">
      <c r="B13" s="27"/>
      <c r="C13" s="28"/>
      <c r="D13" s="36" t="s">
        <v>35</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6" t="s">
        <v>32</v>
      </c>
      <c r="AL13" s="28"/>
      <c r="AM13" s="28"/>
      <c r="AN13" s="38" t="s">
        <v>36</v>
      </c>
      <c r="AO13" s="28"/>
      <c r="AP13" s="28"/>
      <c r="AQ13" s="30"/>
      <c r="BE13" s="366"/>
      <c r="BS13" s="23" t="s">
        <v>20</v>
      </c>
    </row>
    <row r="14" spans="1:74" ht="15">
      <c r="B14" s="27"/>
      <c r="C14" s="28"/>
      <c r="D14" s="28"/>
      <c r="E14" s="370" t="s">
        <v>36</v>
      </c>
      <c r="F14" s="371"/>
      <c r="G14" s="371"/>
      <c r="H14" s="371"/>
      <c r="I14" s="371"/>
      <c r="J14" s="371"/>
      <c r="K14" s="371"/>
      <c r="L14" s="371"/>
      <c r="M14" s="371"/>
      <c r="N14" s="371"/>
      <c r="O14" s="371"/>
      <c r="P14" s="371"/>
      <c r="Q14" s="371"/>
      <c r="R14" s="371"/>
      <c r="S14" s="371"/>
      <c r="T14" s="371"/>
      <c r="U14" s="371"/>
      <c r="V14" s="371"/>
      <c r="W14" s="371"/>
      <c r="X14" s="371"/>
      <c r="Y14" s="371"/>
      <c r="Z14" s="371"/>
      <c r="AA14" s="371"/>
      <c r="AB14" s="371"/>
      <c r="AC14" s="371"/>
      <c r="AD14" s="371"/>
      <c r="AE14" s="371"/>
      <c r="AF14" s="371"/>
      <c r="AG14" s="371"/>
      <c r="AH14" s="371"/>
      <c r="AI14" s="371"/>
      <c r="AJ14" s="371"/>
      <c r="AK14" s="36" t="s">
        <v>34</v>
      </c>
      <c r="AL14" s="28"/>
      <c r="AM14" s="28"/>
      <c r="AN14" s="38" t="s">
        <v>36</v>
      </c>
      <c r="AO14" s="28"/>
      <c r="AP14" s="28"/>
      <c r="AQ14" s="30"/>
      <c r="BE14" s="366"/>
      <c r="BS14" s="23" t="s">
        <v>20</v>
      </c>
    </row>
    <row r="15" spans="1:74" ht="6.95"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66"/>
      <c r="BS15" s="23" t="s">
        <v>6</v>
      </c>
    </row>
    <row r="16" spans="1:74" ht="14.45" customHeight="1">
      <c r="B16" s="27"/>
      <c r="C16" s="28"/>
      <c r="D16" s="36" t="s">
        <v>37</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6" t="s">
        <v>32</v>
      </c>
      <c r="AL16" s="28"/>
      <c r="AM16" s="28"/>
      <c r="AN16" s="34" t="s">
        <v>22</v>
      </c>
      <c r="AO16" s="28"/>
      <c r="AP16" s="28"/>
      <c r="AQ16" s="30"/>
      <c r="BE16" s="366"/>
      <c r="BS16" s="23" t="s">
        <v>6</v>
      </c>
    </row>
    <row r="17" spans="2:71" ht="18.399999999999999" customHeight="1">
      <c r="B17" s="27"/>
      <c r="C17" s="28"/>
      <c r="D17" s="28"/>
      <c r="E17" s="34" t="s">
        <v>38</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6" t="s">
        <v>34</v>
      </c>
      <c r="AL17" s="28"/>
      <c r="AM17" s="28"/>
      <c r="AN17" s="34" t="s">
        <v>22</v>
      </c>
      <c r="AO17" s="28"/>
      <c r="AP17" s="28"/>
      <c r="AQ17" s="30"/>
      <c r="BE17" s="366"/>
      <c r="BS17" s="23" t="s">
        <v>39</v>
      </c>
    </row>
    <row r="18" spans="2:71" ht="6.95"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66"/>
      <c r="BS18" s="23" t="s">
        <v>8</v>
      </c>
    </row>
    <row r="19" spans="2:71" ht="14.45" customHeight="1">
      <c r="B19" s="27"/>
      <c r="C19" s="28"/>
      <c r="D19" s="36" t="s">
        <v>40</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66"/>
      <c r="BS19" s="23" t="s">
        <v>8</v>
      </c>
    </row>
    <row r="20" spans="2:71" ht="131.25" customHeight="1">
      <c r="B20" s="27"/>
      <c r="C20" s="28"/>
      <c r="D20" s="28"/>
      <c r="E20" s="372" t="s">
        <v>41</v>
      </c>
      <c r="F20" s="372"/>
      <c r="G20" s="372"/>
      <c r="H20" s="372"/>
      <c r="I20" s="372"/>
      <c r="J20" s="372"/>
      <c r="K20" s="372"/>
      <c r="L20" s="372"/>
      <c r="M20" s="372"/>
      <c r="N20" s="372"/>
      <c r="O20" s="372"/>
      <c r="P20" s="372"/>
      <c r="Q20" s="372"/>
      <c r="R20" s="372"/>
      <c r="S20" s="372"/>
      <c r="T20" s="372"/>
      <c r="U20" s="372"/>
      <c r="V20" s="372"/>
      <c r="W20" s="372"/>
      <c r="X20" s="372"/>
      <c r="Y20" s="372"/>
      <c r="Z20" s="372"/>
      <c r="AA20" s="372"/>
      <c r="AB20" s="372"/>
      <c r="AC20" s="372"/>
      <c r="AD20" s="372"/>
      <c r="AE20" s="372"/>
      <c r="AF20" s="372"/>
      <c r="AG20" s="372"/>
      <c r="AH20" s="372"/>
      <c r="AI20" s="372"/>
      <c r="AJ20" s="372"/>
      <c r="AK20" s="372"/>
      <c r="AL20" s="372"/>
      <c r="AM20" s="372"/>
      <c r="AN20" s="372"/>
      <c r="AO20" s="28"/>
      <c r="AP20" s="28"/>
      <c r="AQ20" s="30"/>
      <c r="BE20" s="366"/>
      <c r="BS20" s="23" t="s">
        <v>6</v>
      </c>
    </row>
    <row r="21" spans="2:71" ht="6.95"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66"/>
    </row>
    <row r="22" spans="2:71" ht="6.95" customHeight="1">
      <c r="B22" s="27"/>
      <c r="C22" s="28"/>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28"/>
      <c r="AQ22" s="30"/>
      <c r="BE22" s="366"/>
    </row>
    <row r="23" spans="2:71" s="1" customFormat="1" ht="25.9" customHeight="1">
      <c r="B23" s="40"/>
      <c r="C23" s="41"/>
      <c r="D23" s="42" t="s">
        <v>42</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373">
        <f>ROUND(AG51,2)</f>
        <v>0</v>
      </c>
      <c r="AL23" s="374"/>
      <c r="AM23" s="374"/>
      <c r="AN23" s="374"/>
      <c r="AO23" s="374"/>
      <c r="AP23" s="41"/>
      <c r="AQ23" s="44"/>
      <c r="BE23" s="366"/>
    </row>
    <row r="24" spans="2:71" s="1" customFormat="1" ht="6.95" customHeight="1">
      <c r="B24" s="40"/>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4"/>
      <c r="BE24" s="366"/>
    </row>
    <row r="25" spans="2:71" s="1" customFormat="1">
      <c r="B25" s="40"/>
      <c r="C25" s="41"/>
      <c r="D25" s="41"/>
      <c r="E25" s="41"/>
      <c r="F25" s="41"/>
      <c r="G25" s="41"/>
      <c r="H25" s="41"/>
      <c r="I25" s="41"/>
      <c r="J25" s="41"/>
      <c r="K25" s="41"/>
      <c r="L25" s="375" t="s">
        <v>43</v>
      </c>
      <c r="M25" s="375"/>
      <c r="N25" s="375"/>
      <c r="O25" s="375"/>
      <c r="P25" s="41"/>
      <c r="Q25" s="41"/>
      <c r="R25" s="41"/>
      <c r="S25" s="41"/>
      <c r="T25" s="41"/>
      <c r="U25" s="41"/>
      <c r="V25" s="41"/>
      <c r="W25" s="375" t="s">
        <v>44</v>
      </c>
      <c r="X25" s="375"/>
      <c r="Y25" s="375"/>
      <c r="Z25" s="375"/>
      <c r="AA25" s="375"/>
      <c r="AB25" s="375"/>
      <c r="AC25" s="375"/>
      <c r="AD25" s="375"/>
      <c r="AE25" s="375"/>
      <c r="AF25" s="41"/>
      <c r="AG25" s="41"/>
      <c r="AH25" s="41"/>
      <c r="AI25" s="41"/>
      <c r="AJ25" s="41"/>
      <c r="AK25" s="375" t="s">
        <v>45</v>
      </c>
      <c r="AL25" s="375"/>
      <c r="AM25" s="375"/>
      <c r="AN25" s="375"/>
      <c r="AO25" s="375"/>
      <c r="AP25" s="41"/>
      <c r="AQ25" s="44"/>
      <c r="BE25" s="366"/>
    </row>
    <row r="26" spans="2:71" s="2" customFormat="1" ht="14.45" customHeight="1">
      <c r="B26" s="46"/>
      <c r="C26" s="47"/>
      <c r="D26" s="48" t="s">
        <v>46</v>
      </c>
      <c r="E26" s="47"/>
      <c r="F26" s="48" t="s">
        <v>47</v>
      </c>
      <c r="G26" s="47"/>
      <c r="H26" s="47"/>
      <c r="I26" s="47"/>
      <c r="J26" s="47"/>
      <c r="K26" s="47"/>
      <c r="L26" s="358">
        <v>0.21</v>
      </c>
      <c r="M26" s="359"/>
      <c r="N26" s="359"/>
      <c r="O26" s="359"/>
      <c r="P26" s="47"/>
      <c r="Q26" s="47"/>
      <c r="R26" s="47"/>
      <c r="S26" s="47"/>
      <c r="T26" s="47"/>
      <c r="U26" s="47"/>
      <c r="V26" s="47"/>
      <c r="W26" s="360">
        <f>ROUND(AZ51,2)</f>
        <v>0</v>
      </c>
      <c r="X26" s="359"/>
      <c r="Y26" s="359"/>
      <c r="Z26" s="359"/>
      <c r="AA26" s="359"/>
      <c r="AB26" s="359"/>
      <c r="AC26" s="359"/>
      <c r="AD26" s="359"/>
      <c r="AE26" s="359"/>
      <c r="AF26" s="47"/>
      <c r="AG26" s="47"/>
      <c r="AH26" s="47"/>
      <c r="AI26" s="47"/>
      <c r="AJ26" s="47"/>
      <c r="AK26" s="360">
        <f>ROUND(AV51,2)</f>
        <v>0</v>
      </c>
      <c r="AL26" s="359"/>
      <c r="AM26" s="359"/>
      <c r="AN26" s="359"/>
      <c r="AO26" s="359"/>
      <c r="AP26" s="47"/>
      <c r="AQ26" s="49"/>
      <c r="BE26" s="366"/>
    </row>
    <row r="27" spans="2:71" s="2" customFormat="1" ht="14.45" customHeight="1">
      <c r="B27" s="46"/>
      <c r="C27" s="47"/>
      <c r="D27" s="47"/>
      <c r="E27" s="47"/>
      <c r="F27" s="48" t="s">
        <v>48</v>
      </c>
      <c r="G27" s="47"/>
      <c r="H27" s="47"/>
      <c r="I27" s="47"/>
      <c r="J27" s="47"/>
      <c r="K27" s="47"/>
      <c r="L27" s="358">
        <v>0.15</v>
      </c>
      <c r="M27" s="359"/>
      <c r="N27" s="359"/>
      <c r="O27" s="359"/>
      <c r="P27" s="47"/>
      <c r="Q27" s="47"/>
      <c r="R27" s="47"/>
      <c r="S27" s="47"/>
      <c r="T27" s="47"/>
      <c r="U27" s="47"/>
      <c r="V27" s="47"/>
      <c r="W27" s="360">
        <f>ROUND(BA51,2)</f>
        <v>0</v>
      </c>
      <c r="X27" s="359"/>
      <c r="Y27" s="359"/>
      <c r="Z27" s="359"/>
      <c r="AA27" s="359"/>
      <c r="AB27" s="359"/>
      <c r="AC27" s="359"/>
      <c r="AD27" s="359"/>
      <c r="AE27" s="359"/>
      <c r="AF27" s="47"/>
      <c r="AG27" s="47"/>
      <c r="AH27" s="47"/>
      <c r="AI27" s="47"/>
      <c r="AJ27" s="47"/>
      <c r="AK27" s="360">
        <f>ROUND(AW51,2)</f>
        <v>0</v>
      </c>
      <c r="AL27" s="359"/>
      <c r="AM27" s="359"/>
      <c r="AN27" s="359"/>
      <c r="AO27" s="359"/>
      <c r="AP27" s="47"/>
      <c r="AQ27" s="49"/>
      <c r="BE27" s="366"/>
    </row>
    <row r="28" spans="2:71" s="2" customFormat="1" ht="14.45" hidden="1" customHeight="1">
      <c r="B28" s="46"/>
      <c r="C28" s="47"/>
      <c r="D28" s="47"/>
      <c r="E28" s="47"/>
      <c r="F28" s="48" t="s">
        <v>49</v>
      </c>
      <c r="G28" s="47"/>
      <c r="H28" s="47"/>
      <c r="I28" s="47"/>
      <c r="J28" s="47"/>
      <c r="K28" s="47"/>
      <c r="L28" s="358">
        <v>0.21</v>
      </c>
      <c r="M28" s="359"/>
      <c r="N28" s="359"/>
      <c r="O28" s="359"/>
      <c r="P28" s="47"/>
      <c r="Q28" s="47"/>
      <c r="R28" s="47"/>
      <c r="S28" s="47"/>
      <c r="T28" s="47"/>
      <c r="U28" s="47"/>
      <c r="V28" s="47"/>
      <c r="W28" s="360">
        <f>ROUND(BB51,2)</f>
        <v>0</v>
      </c>
      <c r="X28" s="359"/>
      <c r="Y28" s="359"/>
      <c r="Z28" s="359"/>
      <c r="AA28" s="359"/>
      <c r="AB28" s="359"/>
      <c r="AC28" s="359"/>
      <c r="AD28" s="359"/>
      <c r="AE28" s="359"/>
      <c r="AF28" s="47"/>
      <c r="AG28" s="47"/>
      <c r="AH28" s="47"/>
      <c r="AI28" s="47"/>
      <c r="AJ28" s="47"/>
      <c r="AK28" s="360">
        <v>0</v>
      </c>
      <c r="AL28" s="359"/>
      <c r="AM28" s="359"/>
      <c r="AN28" s="359"/>
      <c r="AO28" s="359"/>
      <c r="AP28" s="47"/>
      <c r="AQ28" s="49"/>
      <c r="BE28" s="366"/>
    </row>
    <row r="29" spans="2:71" s="2" customFormat="1" ht="14.45" hidden="1" customHeight="1">
      <c r="B29" s="46"/>
      <c r="C29" s="47"/>
      <c r="D29" s="47"/>
      <c r="E29" s="47"/>
      <c r="F29" s="48" t="s">
        <v>50</v>
      </c>
      <c r="G29" s="47"/>
      <c r="H29" s="47"/>
      <c r="I29" s="47"/>
      <c r="J29" s="47"/>
      <c r="K29" s="47"/>
      <c r="L29" s="358">
        <v>0.15</v>
      </c>
      <c r="M29" s="359"/>
      <c r="N29" s="359"/>
      <c r="O29" s="359"/>
      <c r="P29" s="47"/>
      <c r="Q29" s="47"/>
      <c r="R29" s="47"/>
      <c r="S29" s="47"/>
      <c r="T29" s="47"/>
      <c r="U29" s="47"/>
      <c r="V29" s="47"/>
      <c r="W29" s="360">
        <f>ROUND(BC51,2)</f>
        <v>0</v>
      </c>
      <c r="X29" s="359"/>
      <c r="Y29" s="359"/>
      <c r="Z29" s="359"/>
      <c r="AA29" s="359"/>
      <c r="AB29" s="359"/>
      <c r="AC29" s="359"/>
      <c r="AD29" s="359"/>
      <c r="AE29" s="359"/>
      <c r="AF29" s="47"/>
      <c r="AG29" s="47"/>
      <c r="AH29" s="47"/>
      <c r="AI29" s="47"/>
      <c r="AJ29" s="47"/>
      <c r="AK29" s="360">
        <v>0</v>
      </c>
      <c r="AL29" s="359"/>
      <c r="AM29" s="359"/>
      <c r="AN29" s="359"/>
      <c r="AO29" s="359"/>
      <c r="AP29" s="47"/>
      <c r="AQ29" s="49"/>
      <c r="BE29" s="366"/>
    </row>
    <row r="30" spans="2:71" s="2" customFormat="1" ht="14.45" hidden="1" customHeight="1">
      <c r="B30" s="46"/>
      <c r="C30" s="47"/>
      <c r="D30" s="47"/>
      <c r="E30" s="47"/>
      <c r="F30" s="48" t="s">
        <v>51</v>
      </c>
      <c r="G30" s="47"/>
      <c r="H30" s="47"/>
      <c r="I30" s="47"/>
      <c r="J30" s="47"/>
      <c r="K30" s="47"/>
      <c r="L30" s="358">
        <v>0</v>
      </c>
      <c r="M30" s="359"/>
      <c r="N30" s="359"/>
      <c r="O30" s="359"/>
      <c r="P30" s="47"/>
      <c r="Q30" s="47"/>
      <c r="R30" s="47"/>
      <c r="S30" s="47"/>
      <c r="T30" s="47"/>
      <c r="U30" s="47"/>
      <c r="V30" s="47"/>
      <c r="W30" s="360">
        <f>ROUND(BD51,2)</f>
        <v>0</v>
      </c>
      <c r="X30" s="359"/>
      <c r="Y30" s="359"/>
      <c r="Z30" s="359"/>
      <c r="AA30" s="359"/>
      <c r="AB30" s="359"/>
      <c r="AC30" s="359"/>
      <c r="AD30" s="359"/>
      <c r="AE30" s="359"/>
      <c r="AF30" s="47"/>
      <c r="AG30" s="47"/>
      <c r="AH30" s="47"/>
      <c r="AI30" s="47"/>
      <c r="AJ30" s="47"/>
      <c r="AK30" s="360">
        <v>0</v>
      </c>
      <c r="AL30" s="359"/>
      <c r="AM30" s="359"/>
      <c r="AN30" s="359"/>
      <c r="AO30" s="359"/>
      <c r="AP30" s="47"/>
      <c r="AQ30" s="49"/>
      <c r="BE30" s="366"/>
    </row>
    <row r="31" spans="2:71" s="1" customFormat="1" ht="6.95" customHeight="1">
      <c r="B31" s="40"/>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4"/>
      <c r="BE31" s="366"/>
    </row>
    <row r="32" spans="2:71" s="1" customFormat="1" ht="25.9" customHeight="1">
      <c r="B32" s="40"/>
      <c r="C32" s="50"/>
      <c r="D32" s="51" t="s">
        <v>52</v>
      </c>
      <c r="E32" s="52"/>
      <c r="F32" s="52"/>
      <c r="G32" s="52"/>
      <c r="H32" s="52"/>
      <c r="I32" s="52"/>
      <c r="J32" s="52"/>
      <c r="K32" s="52"/>
      <c r="L32" s="52"/>
      <c r="M32" s="52"/>
      <c r="N32" s="52"/>
      <c r="O32" s="52"/>
      <c r="P32" s="52"/>
      <c r="Q32" s="52"/>
      <c r="R32" s="52"/>
      <c r="S32" s="52"/>
      <c r="T32" s="53" t="s">
        <v>53</v>
      </c>
      <c r="U32" s="52"/>
      <c r="V32" s="52"/>
      <c r="W32" s="52"/>
      <c r="X32" s="361" t="s">
        <v>54</v>
      </c>
      <c r="Y32" s="362"/>
      <c r="Z32" s="362"/>
      <c r="AA32" s="362"/>
      <c r="AB32" s="362"/>
      <c r="AC32" s="52"/>
      <c r="AD32" s="52"/>
      <c r="AE32" s="52"/>
      <c r="AF32" s="52"/>
      <c r="AG32" s="52"/>
      <c r="AH32" s="52"/>
      <c r="AI32" s="52"/>
      <c r="AJ32" s="52"/>
      <c r="AK32" s="363">
        <f>SUM(AK23:AK30)</f>
        <v>0</v>
      </c>
      <c r="AL32" s="362"/>
      <c r="AM32" s="362"/>
      <c r="AN32" s="362"/>
      <c r="AO32" s="364"/>
      <c r="AP32" s="50"/>
      <c r="AQ32" s="54"/>
      <c r="BE32" s="366"/>
    </row>
    <row r="33" spans="2:56" s="1" customFormat="1" ht="6.95" customHeight="1">
      <c r="B33" s="40"/>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4"/>
    </row>
    <row r="34" spans="2:56" s="1" customFormat="1" ht="6.95" customHeight="1">
      <c r="B34" s="55"/>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7"/>
    </row>
    <row r="38" spans="2:56" s="1" customFormat="1" ht="6.95" customHeight="1">
      <c r="B38" s="58"/>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60"/>
    </row>
    <row r="39" spans="2:56" s="1" customFormat="1" ht="36.950000000000003" customHeight="1">
      <c r="B39" s="40"/>
      <c r="C39" s="61" t="s">
        <v>55</v>
      </c>
      <c r="D39" s="62"/>
      <c r="E39" s="62"/>
      <c r="F39" s="62"/>
      <c r="G39" s="62"/>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2"/>
      <c r="AL39" s="62"/>
      <c r="AM39" s="62"/>
      <c r="AN39" s="62"/>
      <c r="AO39" s="62"/>
      <c r="AP39" s="62"/>
      <c r="AQ39" s="62"/>
      <c r="AR39" s="60"/>
    </row>
    <row r="40" spans="2:56" s="1" customFormat="1" ht="6.95" customHeight="1">
      <c r="B40" s="40"/>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c r="AG40" s="62"/>
      <c r="AH40" s="62"/>
      <c r="AI40" s="62"/>
      <c r="AJ40" s="62"/>
      <c r="AK40" s="62"/>
      <c r="AL40" s="62"/>
      <c r="AM40" s="62"/>
      <c r="AN40" s="62"/>
      <c r="AO40" s="62"/>
      <c r="AP40" s="62"/>
      <c r="AQ40" s="62"/>
      <c r="AR40" s="60"/>
    </row>
    <row r="41" spans="2:56" s="3" customFormat="1" ht="14.45" customHeight="1">
      <c r="B41" s="63"/>
      <c r="C41" s="64" t="s">
        <v>15</v>
      </c>
      <c r="D41" s="65"/>
      <c r="E41" s="65"/>
      <c r="F41" s="65"/>
      <c r="G41" s="65"/>
      <c r="H41" s="65"/>
      <c r="I41" s="65"/>
      <c r="J41" s="65"/>
      <c r="K41" s="65"/>
      <c r="L41" s="65" t="str">
        <f>K5</f>
        <v>757-1-1-3</v>
      </c>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66"/>
    </row>
    <row r="42" spans="2:56" s="4" customFormat="1" ht="36.950000000000003" customHeight="1">
      <c r="B42" s="67"/>
      <c r="C42" s="68" t="s">
        <v>18</v>
      </c>
      <c r="D42" s="69"/>
      <c r="E42" s="69"/>
      <c r="F42" s="69"/>
      <c r="G42" s="69"/>
      <c r="H42" s="69"/>
      <c r="I42" s="69"/>
      <c r="J42" s="69"/>
      <c r="K42" s="69"/>
      <c r="L42" s="344" t="str">
        <f>K6</f>
        <v>Expozice knihovny Latinské školy - nová cenová úroveň</v>
      </c>
      <c r="M42" s="345"/>
      <c r="N42" s="345"/>
      <c r="O42" s="345"/>
      <c r="P42" s="345"/>
      <c r="Q42" s="345"/>
      <c r="R42" s="345"/>
      <c r="S42" s="345"/>
      <c r="T42" s="345"/>
      <c r="U42" s="345"/>
      <c r="V42" s="345"/>
      <c r="W42" s="345"/>
      <c r="X42" s="345"/>
      <c r="Y42" s="345"/>
      <c r="Z42" s="345"/>
      <c r="AA42" s="345"/>
      <c r="AB42" s="345"/>
      <c r="AC42" s="345"/>
      <c r="AD42" s="345"/>
      <c r="AE42" s="345"/>
      <c r="AF42" s="345"/>
      <c r="AG42" s="345"/>
      <c r="AH42" s="345"/>
      <c r="AI42" s="345"/>
      <c r="AJ42" s="345"/>
      <c r="AK42" s="345"/>
      <c r="AL42" s="345"/>
      <c r="AM42" s="345"/>
      <c r="AN42" s="345"/>
      <c r="AO42" s="345"/>
      <c r="AP42" s="69"/>
      <c r="AQ42" s="69"/>
      <c r="AR42" s="70"/>
    </row>
    <row r="43" spans="2:56" s="1" customFormat="1" ht="6.95" customHeight="1">
      <c r="B43" s="40"/>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2"/>
      <c r="AL43" s="62"/>
      <c r="AM43" s="62"/>
      <c r="AN43" s="62"/>
      <c r="AO43" s="62"/>
      <c r="AP43" s="62"/>
      <c r="AQ43" s="62"/>
      <c r="AR43" s="60"/>
    </row>
    <row r="44" spans="2:56" s="1" customFormat="1" ht="15">
      <c r="B44" s="40"/>
      <c r="C44" s="64" t="s">
        <v>25</v>
      </c>
      <c r="D44" s="62"/>
      <c r="E44" s="62"/>
      <c r="F44" s="62"/>
      <c r="G44" s="62"/>
      <c r="H44" s="62"/>
      <c r="I44" s="62"/>
      <c r="J44" s="62"/>
      <c r="K44" s="62"/>
      <c r="L44" s="71" t="str">
        <f>IF(K8="","",K8)</f>
        <v>Katastrální území 555215 Jáchymov</v>
      </c>
      <c r="M44" s="62"/>
      <c r="N44" s="62"/>
      <c r="O44" s="62"/>
      <c r="P44" s="62"/>
      <c r="Q44" s="62"/>
      <c r="R44" s="62"/>
      <c r="S44" s="62"/>
      <c r="T44" s="62"/>
      <c r="U44" s="62"/>
      <c r="V44" s="62"/>
      <c r="W44" s="62"/>
      <c r="X44" s="62"/>
      <c r="Y44" s="62"/>
      <c r="Z44" s="62"/>
      <c r="AA44" s="62"/>
      <c r="AB44" s="62"/>
      <c r="AC44" s="62"/>
      <c r="AD44" s="62"/>
      <c r="AE44" s="62"/>
      <c r="AF44" s="62"/>
      <c r="AG44" s="62"/>
      <c r="AH44" s="62"/>
      <c r="AI44" s="64" t="s">
        <v>27</v>
      </c>
      <c r="AJ44" s="62"/>
      <c r="AK44" s="62"/>
      <c r="AL44" s="62"/>
      <c r="AM44" s="346" t="str">
        <f>IF(AN8= "","",AN8)</f>
        <v>8.2.2017</v>
      </c>
      <c r="AN44" s="346"/>
      <c r="AO44" s="62"/>
      <c r="AP44" s="62"/>
      <c r="AQ44" s="62"/>
      <c r="AR44" s="60"/>
    </row>
    <row r="45" spans="2:56" s="1" customFormat="1" ht="6.95" customHeight="1">
      <c r="B45" s="40"/>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c r="AL45" s="62"/>
      <c r="AM45" s="62"/>
      <c r="AN45" s="62"/>
      <c r="AO45" s="62"/>
      <c r="AP45" s="62"/>
      <c r="AQ45" s="62"/>
      <c r="AR45" s="60"/>
    </row>
    <row r="46" spans="2:56" s="1" customFormat="1" ht="15">
      <c r="B46" s="40"/>
      <c r="C46" s="64" t="s">
        <v>31</v>
      </c>
      <c r="D46" s="62"/>
      <c r="E46" s="62"/>
      <c r="F46" s="62"/>
      <c r="G46" s="62"/>
      <c r="H46" s="62"/>
      <c r="I46" s="62"/>
      <c r="J46" s="62"/>
      <c r="K46" s="62"/>
      <c r="L46" s="65" t="str">
        <f>IF(E11= "","",E11)</f>
        <v>MÚ Jáchymov</v>
      </c>
      <c r="M46" s="62"/>
      <c r="N46" s="62"/>
      <c r="O46" s="62"/>
      <c r="P46" s="62"/>
      <c r="Q46" s="62"/>
      <c r="R46" s="62"/>
      <c r="S46" s="62"/>
      <c r="T46" s="62"/>
      <c r="U46" s="62"/>
      <c r="V46" s="62"/>
      <c r="W46" s="62"/>
      <c r="X46" s="62"/>
      <c r="Y46" s="62"/>
      <c r="Z46" s="62"/>
      <c r="AA46" s="62"/>
      <c r="AB46" s="62"/>
      <c r="AC46" s="62"/>
      <c r="AD46" s="62"/>
      <c r="AE46" s="62"/>
      <c r="AF46" s="62"/>
      <c r="AG46" s="62"/>
      <c r="AH46" s="62"/>
      <c r="AI46" s="64" t="s">
        <v>37</v>
      </c>
      <c r="AJ46" s="62"/>
      <c r="AK46" s="62"/>
      <c r="AL46" s="62"/>
      <c r="AM46" s="347" t="str">
        <f>IF(E17="","",E17)</f>
        <v>Hlaváček - architekti, s.r.o.</v>
      </c>
      <c r="AN46" s="347"/>
      <c r="AO46" s="347"/>
      <c r="AP46" s="347"/>
      <c r="AQ46" s="62"/>
      <c r="AR46" s="60"/>
      <c r="AS46" s="348" t="s">
        <v>56</v>
      </c>
      <c r="AT46" s="349"/>
      <c r="AU46" s="73"/>
      <c r="AV46" s="73"/>
      <c r="AW46" s="73"/>
      <c r="AX46" s="73"/>
      <c r="AY46" s="73"/>
      <c r="AZ46" s="73"/>
      <c r="BA46" s="73"/>
      <c r="BB46" s="73"/>
      <c r="BC46" s="73"/>
      <c r="BD46" s="74"/>
    </row>
    <row r="47" spans="2:56" s="1" customFormat="1" ht="15">
      <c r="B47" s="40"/>
      <c r="C47" s="64" t="s">
        <v>35</v>
      </c>
      <c r="D47" s="62"/>
      <c r="E47" s="62"/>
      <c r="F47" s="62"/>
      <c r="G47" s="62"/>
      <c r="H47" s="62"/>
      <c r="I47" s="62"/>
      <c r="J47" s="62"/>
      <c r="K47" s="62"/>
      <c r="L47" s="65" t="str">
        <f>IF(E14= "Vyplň údaj","",E14)</f>
        <v/>
      </c>
      <c r="M47" s="62"/>
      <c r="N47" s="62"/>
      <c r="O47" s="62"/>
      <c r="P47" s="62"/>
      <c r="Q47" s="62"/>
      <c r="R47" s="62"/>
      <c r="S47" s="62"/>
      <c r="T47" s="62"/>
      <c r="U47" s="62"/>
      <c r="V47" s="62"/>
      <c r="W47" s="62"/>
      <c r="X47" s="62"/>
      <c r="Y47" s="62"/>
      <c r="Z47" s="62"/>
      <c r="AA47" s="62"/>
      <c r="AB47" s="62"/>
      <c r="AC47" s="62"/>
      <c r="AD47" s="62"/>
      <c r="AE47" s="62"/>
      <c r="AF47" s="62"/>
      <c r="AG47" s="62"/>
      <c r="AH47" s="62"/>
      <c r="AI47" s="62"/>
      <c r="AJ47" s="62"/>
      <c r="AK47" s="62"/>
      <c r="AL47" s="62"/>
      <c r="AM47" s="62"/>
      <c r="AN47" s="62"/>
      <c r="AO47" s="62"/>
      <c r="AP47" s="62"/>
      <c r="AQ47" s="62"/>
      <c r="AR47" s="60"/>
      <c r="AS47" s="350"/>
      <c r="AT47" s="351"/>
      <c r="AU47" s="75"/>
      <c r="AV47" s="75"/>
      <c r="AW47" s="75"/>
      <c r="AX47" s="75"/>
      <c r="AY47" s="75"/>
      <c r="AZ47" s="75"/>
      <c r="BA47" s="75"/>
      <c r="BB47" s="75"/>
      <c r="BC47" s="75"/>
      <c r="BD47" s="76"/>
    </row>
    <row r="48" spans="2:56" s="1" customFormat="1" ht="10.9" customHeight="1">
      <c r="B48" s="40"/>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c r="AK48" s="62"/>
      <c r="AL48" s="62"/>
      <c r="AM48" s="62"/>
      <c r="AN48" s="62"/>
      <c r="AO48" s="62"/>
      <c r="AP48" s="62"/>
      <c r="AQ48" s="62"/>
      <c r="AR48" s="60"/>
      <c r="AS48" s="352"/>
      <c r="AT48" s="353"/>
      <c r="AU48" s="41"/>
      <c r="AV48" s="41"/>
      <c r="AW48" s="41"/>
      <c r="AX48" s="41"/>
      <c r="AY48" s="41"/>
      <c r="AZ48" s="41"/>
      <c r="BA48" s="41"/>
      <c r="BB48" s="41"/>
      <c r="BC48" s="41"/>
      <c r="BD48" s="77"/>
    </row>
    <row r="49" spans="1:90" s="1" customFormat="1" ht="29.25" customHeight="1">
      <c r="B49" s="40"/>
      <c r="C49" s="354" t="s">
        <v>57</v>
      </c>
      <c r="D49" s="355"/>
      <c r="E49" s="355"/>
      <c r="F49" s="355"/>
      <c r="G49" s="355"/>
      <c r="H49" s="78"/>
      <c r="I49" s="356" t="s">
        <v>58</v>
      </c>
      <c r="J49" s="355"/>
      <c r="K49" s="355"/>
      <c r="L49" s="355"/>
      <c r="M49" s="355"/>
      <c r="N49" s="355"/>
      <c r="O49" s="355"/>
      <c r="P49" s="355"/>
      <c r="Q49" s="355"/>
      <c r="R49" s="355"/>
      <c r="S49" s="355"/>
      <c r="T49" s="355"/>
      <c r="U49" s="355"/>
      <c r="V49" s="355"/>
      <c r="W49" s="355"/>
      <c r="X49" s="355"/>
      <c r="Y49" s="355"/>
      <c r="Z49" s="355"/>
      <c r="AA49" s="355"/>
      <c r="AB49" s="355"/>
      <c r="AC49" s="355"/>
      <c r="AD49" s="355"/>
      <c r="AE49" s="355"/>
      <c r="AF49" s="355"/>
      <c r="AG49" s="357" t="s">
        <v>59</v>
      </c>
      <c r="AH49" s="355"/>
      <c r="AI49" s="355"/>
      <c r="AJ49" s="355"/>
      <c r="AK49" s="355"/>
      <c r="AL49" s="355"/>
      <c r="AM49" s="355"/>
      <c r="AN49" s="356" t="s">
        <v>60</v>
      </c>
      <c r="AO49" s="355"/>
      <c r="AP49" s="355"/>
      <c r="AQ49" s="79" t="s">
        <v>61</v>
      </c>
      <c r="AR49" s="60"/>
      <c r="AS49" s="80" t="s">
        <v>62</v>
      </c>
      <c r="AT49" s="81" t="s">
        <v>63</v>
      </c>
      <c r="AU49" s="81" t="s">
        <v>64</v>
      </c>
      <c r="AV49" s="81" t="s">
        <v>65</v>
      </c>
      <c r="AW49" s="81" t="s">
        <v>66</v>
      </c>
      <c r="AX49" s="81" t="s">
        <v>67</v>
      </c>
      <c r="AY49" s="81" t="s">
        <v>68</v>
      </c>
      <c r="AZ49" s="81" t="s">
        <v>69</v>
      </c>
      <c r="BA49" s="81" t="s">
        <v>70</v>
      </c>
      <c r="BB49" s="81" t="s">
        <v>71</v>
      </c>
      <c r="BC49" s="81" t="s">
        <v>72</v>
      </c>
      <c r="BD49" s="82" t="s">
        <v>73</v>
      </c>
    </row>
    <row r="50" spans="1:90" s="1" customFormat="1" ht="10.9" customHeight="1">
      <c r="B50" s="40"/>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2"/>
      <c r="AL50" s="62"/>
      <c r="AM50" s="62"/>
      <c r="AN50" s="62"/>
      <c r="AO50" s="62"/>
      <c r="AP50" s="62"/>
      <c r="AQ50" s="62"/>
      <c r="AR50" s="60"/>
      <c r="AS50" s="83"/>
      <c r="AT50" s="84"/>
      <c r="AU50" s="84"/>
      <c r="AV50" s="84"/>
      <c r="AW50" s="84"/>
      <c r="AX50" s="84"/>
      <c r="AY50" s="84"/>
      <c r="AZ50" s="84"/>
      <c r="BA50" s="84"/>
      <c r="BB50" s="84"/>
      <c r="BC50" s="84"/>
      <c r="BD50" s="85"/>
    </row>
    <row r="51" spans="1:90" s="4" customFormat="1" ht="32.450000000000003" customHeight="1">
      <c r="B51" s="67"/>
      <c r="C51" s="86" t="s">
        <v>74</v>
      </c>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342">
        <f>ROUND(AG52,2)</f>
        <v>0</v>
      </c>
      <c r="AH51" s="342"/>
      <c r="AI51" s="342"/>
      <c r="AJ51" s="342"/>
      <c r="AK51" s="342"/>
      <c r="AL51" s="342"/>
      <c r="AM51" s="342"/>
      <c r="AN51" s="343">
        <f>SUM(AG51,AT51)</f>
        <v>0</v>
      </c>
      <c r="AO51" s="343"/>
      <c r="AP51" s="343"/>
      <c r="AQ51" s="88" t="s">
        <v>22</v>
      </c>
      <c r="AR51" s="70"/>
      <c r="AS51" s="89">
        <f>ROUND(AS52,2)</f>
        <v>0</v>
      </c>
      <c r="AT51" s="90">
        <f>ROUND(SUM(AV51:AW51),2)</f>
        <v>0</v>
      </c>
      <c r="AU51" s="91">
        <f>ROUND(AU52,5)</f>
        <v>0</v>
      </c>
      <c r="AV51" s="90">
        <f>ROUND(AZ51*L26,2)</f>
        <v>0</v>
      </c>
      <c r="AW51" s="90">
        <f>ROUND(BA51*L27,2)</f>
        <v>0</v>
      </c>
      <c r="AX51" s="90">
        <f>ROUND(BB51*L26,2)</f>
        <v>0</v>
      </c>
      <c r="AY51" s="90">
        <f>ROUND(BC51*L27,2)</f>
        <v>0</v>
      </c>
      <c r="AZ51" s="90">
        <f>ROUND(AZ52,2)</f>
        <v>0</v>
      </c>
      <c r="BA51" s="90">
        <f>ROUND(BA52,2)</f>
        <v>0</v>
      </c>
      <c r="BB51" s="90">
        <f>ROUND(BB52,2)</f>
        <v>0</v>
      </c>
      <c r="BC51" s="90">
        <f>ROUND(BC52,2)</f>
        <v>0</v>
      </c>
      <c r="BD51" s="92">
        <f>ROUND(BD52,2)</f>
        <v>0</v>
      </c>
      <c r="BS51" s="93" t="s">
        <v>75</v>
      </c>
      <c r="BT51" s="93" t="s">
        <v>76</v>
      </c>
      <c r="BV51" s="93" t="s">
        <v>77</v>
      </c>
      <c r="BW51" s="93" t="s">
        <v>7</v>
      </c>
      <c r="BX51" s="93" t="s">
        <v>78</v>
      </c>
      <c r="CL51" s="93" t="s">
        <v>22</v>
      </c>
    </row>
    <row r="52" spans="1:90" s="5" customFormat="1" ht="37.5" customHeight="1">
      <c r="A52" s="94" t="s">
        <v>79</v>
      </c>
      <c r="B52" s="95"/>
      <c r="C52" s="96"/>
      <c r="D52" s="341" t="s">
        <v>16</v>
      </c>
      <c r="E52" s="341"/>
      <c r="F52" s="341"/>
      <c r="G52" s="341"/>
      <c r="H52" s="341"/>
      <c r="I52" s="97"/>
      <c r="J52" s="341" t="s">
        <v>19</v>
      </c>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39">
        <f>'757-1-1-3 - Expozice knih...'!J25</f>
        <v>0</v>
      </c>
      <c r="AH52" s="340"/>
      <c r="AI52" s="340"/>
      <c r="AJ52" s="340"/>
      <c r="AK52" s="340"/>
      <c r="AL52" s="340"/>
      <c r="AM52" s="340"/>
      <c r="AN52" s="339">
        <f>SUM(AG52,AT52)</f>
        <v>0</v>
      </c>
      <c r="AO52" s="340"/>
      <c r="AP52" s="340"/>
      <c r="AQ52" s="98" t="s">
        <v>80</v>
      </c>
      <c r="AR52" s="99"/>
      <c r="AS52" s="100">
        <v>0</v>
      </c>
      <c r="AT52" s="101">
        <f>ROUND(SUM(AV52:AW52),2)</f>
        <v>0</v>
      </c>
      <c r="AU52" s="102">
        <f>'757-1-1-3 - Expozice knih...'!P142</f>
        <v>0</v>
      </c>
      <c r="AV52" s="101">
        <f>'757-1-1-3 - Expozice knih...'!J28</f>
        <v>0</v>
      </c>
      <c r="AW52" s="101">
        <f>'757-1-1-3 - Expozice knih...'!J29</f>
        <v>0</v>
      </c>
      <c r="AX52" s="101">
        <f>'757-1-1-3 - Expozice knih...'!J30</f>
        <v>0</v>
      </c>
      <c r="AY52" s="101">
        <f>'757-1-1-3 - Expozice knih...'!J31</f>
        <v>0</v>
      </c>
      <c r="AZ52" s="101">
        <f>'757-1-1-3 - Expozice knih...'!F28</f>
        <v>0</v>
      </c>
      <c r="BA52" s="101">
        <f>'757-1-1-3 - Expozice knih...'!F29</f>
        <v>0</v>
      </c>
      <c r="BB52" s="101">
        <f>'757-1-1-3 - Expozice knih...'!F30</f>
        <v>0</v>
      </c>
      <c r="BC52" s="101">
        <f>'757-1-1-3 - Expozice knih...'!F31</f>
        <v>0</v>
      </c>
      <c r="BD52" s="103">
        <f>'757-1-1-3 - Expozice knih...'!F32</f>
        <v>0</v>
      </c>
      <c r="BT52" s="104" t="s">
        <v>24</v>
      </c>
      <c r="BU52" s="104" t="s">
        <v>81</v>
      </c>
      <c r="BV52" s="104" t="s">
        <v>77</v>
      </c>
      <c r="BW52" s="104" t="s">
        <v>7</v>
      </c>
      <c r="BX52" s="104" t="s">
        <v>78</v>
      </c>
      <c r="CL52" s="104" t="s">
        <v>22</v>
      </c>
    </row>
    <row r="53" spans="1:90" s="1" customFormat="1" ht="30" customHeight="1">
      <c r="B53" s="40"/>
      <c r="C53" s="62"/>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62"/>
      <c r="AL53" s="62"/>
      <c r="AM53" s="62"/>
      <c r="AN53" s="62"/>
      <c r="AO53" s="62"/>
      <c r="AP53" s="62"/>
      <c r="AQ53" s="62"/>
      <c r="AR53" s="60"/>
    </row>
    <row r="54" spans="1:90" s="1" customFormat="1" ht="6.95" customHeight="1">
      <c r="B54" s="55"/>
      <c r="C54" s="56"/>
      <c r="D54" s="56"/>
      <c r="E54" s="56"/>
      <c r="F54" s="56"/>
      <c r="G54" s="56"/>
      <c r="H54" s="56"/>
      <c r="I54" s="56"/>
      <c r="J54" s="56"/>
      <c r="K54" s="56"/>
      <c r="L54" s="56"/>
      <c r="M54" s="56"/>
      <c r="N54" s="56"/>
      <c r="O54" s="56"/>
      <c r="P54" s="56"/>
      <c r="Q54" s="56"/>
      <c r="R54" s="56"/>
      <c r="S54" s="56"/>
      <c r="T54" s="56"/>
      <c r="U54" s="56"/>
      <c r="V54" s="56"/>
      <c r="W54" s="56"/>
      <c r="X54" s="56"/>
      <c r="Y54" s="56"/>
      <c r="Z54" s="56"/>
      <c r="AA54" s="56"/>
      <c r="AB54" s="56"/>
      <c r="AC54" s="56"/>
      <c r="AD54" s="56"/>
      <c r="AE54" s="56"/>
      <c r="AF54" s="56"/>
      <c r="AG54" s="56"/>
      <c r="AH54" s="56"/>
      <c r="AI54" s="56"/>
      <c r="AJ54" s="56"/>
      <c r="AK54" s="56"/>
      <c r="AL54" s="56"/>
      <c r="AM54" s="56"/>
      <c r="AN54" s="56"/>
      <c r="AO54" s="56"/>
      <c r="AP54" s="56"/>
      <c r="AQ54" s="56"/>
      <c r="AR54" s="60"/>
    </row>
  </sheetData>
  <sheetProtection password="CC35" sheet="1" objects="1" scenarios="1" formatCells="0" formatColumns="0" formatRows="0" sort="0" autoFilter="0"/>
  <mergeCells count="41">
    <mergeCell ref="W27:AE27"/>
    <mergeCell ref="AK27:AO27"/>
    <mergeCell ref="L28: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30:AE30"/>
    <mergeCell ref="AK30:AO30"/>
    <mergeCell ref="X32:AB32"/>
    <mergeCell ref="AK32:AO32"/>
    <mergeCell ref="W28:AE28"/>
    <mergeCell ref="AK28:AO28"/>
    <mergeCell ref="AR2:BE2"/>
    <mergeCell ref="AN52:AP52"/>
    <mergeCell ref="AG52:AM52"/>
    <mergeCell ref="D52:H52"/>
    <mergeCell ref="J52:AF52"/>
    <mergeCell ref="AG51:AM51"/>
    <mergeCell ref="AN51:AP51"/>
    <mergeCell ref="L42:AO42"/>
    <mergeCell ref="AM44:AN44"/>
    <mergeCell ref="AM46:AP46"/>
    <mergeCell ref="AS46:AT48"/>
    <mergeCell ref="C49:G49"/>
    <mergeCell ref="I49:AF49"/>
    <mergeCell ref="AG49:AM49"/>
    <mergeCell ref="AN49:AP49"/>
    <mergeCell ref="L30:O30"/>
  </mergeCells>
  <hyperlinks>
    <hyperlink ref="K1:S1" location="C2" display="1) Rekapitulace stavby"/>
    <hyperlink ref="W1:AI1" location="C51" display="2) Rekapitulace objektů stavby a soupisů prací"/>
    <hyperlink ref="A52" location="'757-1-1-3 - Expozice knih...'!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147"/>
  <sheetViews>
    <sheetView showGridLines="0"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5"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06"/>
      <c r="C1" s="106"/>
      <c r="D1" s="107" t="s">
        <v>1</v>
      </c>
      <c r="E1" s="106"/>
      <c r="F1" s="108" t="s">
        <v>82</v>
      </c>
      <c r="G1" s="379" t="s">
        <v>83</v>
      </c>
      <c r="H1" s="379"/>
      <c r="I1" s="109"/>
      <c r="J1" s="108" t="s">
        <v>84</v>
      </c>
      <c r="K1" s="107" t="s">
        <v>85</v>
      </c>
      <c r="L1" s="108" t="s">
        <v>86</v>
      </c>
      <c r="M1" s="108"/>
      <c r="N1" s="108"/>
      <c r="O1" s="108"/>
      <c r="P1" s="108"/>
      <c r="Q1" s="108"/>
      <c r="R1" s="108"/>
      <c r="S1" s="108"/>
      <c r="T1" s="10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38"/>
      <c r="M2" s="338"/>
      <c r="N2" s="338"/>
      <c r="O2" s="338"/>
      <c r="P2" s="338"/>
      <c r="Q2" s="338"/>
      <c r="R2" s="338"/>
      <c r="S2" s="338"/>
      <c r="T2" s="338"/>
      <c r="U2" s="338"/>
      <c r="V2" s="338"/>
      <c r="AT2" s="23" t="s">
        <v>7</v>
      </c>
    </row>
    <row r="3" spans="1:70" ht="6.95" customHeight="1">
      <c r="B3" s="24"/>
      <c r="C3" s="25"/>
      <c r="D3" s="25"/>
      <c r="E3" s="25"/>
      <c r="F3" s="25"/>
      <c r="G3" s="25"/>
      <c r="H3" s="25"/>
      <c r="I3" s="110"/>
      <c r="J3" s="25"/>
      <c r="K3" s="26"/>
      <c r="AT3" s="23" t="s">
        <v>87</v>
      </c>
    </row>
    <row r="4" spans="1:70" ht="36.950000000000003" customHeight="1">
      <c r="B4" s="27"/>
      <c r="C4" s="28"/>
      <c r="D4" s="29" t="s">
        <v>88</v>
      </c>
      <c r="E4" s="28"/>
      <c r="F4" s="28"/>
      <c r="G4" s="28"/>
      <c r="H4" s="28"/>
      <c r="I4" s="111"/>
      <c r="J4" s="28"/>
      <c r="K4" s="30"/>
      <c r="M4" s="31" t="s">
        <v>12</v>
      </c>
      <c r="AT4" s="23" t="s">
        <v>6</v>
      </c>
    </row>
    <row r="5" spans="1:70" ht="6.95" customHeight="1">
      <c r="B5" s="27"/>
      <c r="C5" s="28"/>
      <c r="D5" s="28"/>
      <c r="E5" s="28"/>
      <c r="F5" s="28"/>
      <c r="G5" s="28"/>
      <c r="H5" s="28"/>
      <c r="I5" s="111"/>
      <c r="J5" s="28"/>
      <c r="K5" s="30"/>
    </row>
    <row r="6" spans="1:70" s="1" customFormat="1" ht="15">
      <c r="B6" s="40"/>
      <c r="C6" s="41"/>
      <c r="D6" s="36" t="s">
        <v>18</v>
      </c>
      <c r="E6" s="41"/>
      <c r="F6" s="41"/>
      <c r="G6" s="41"/>
      <c r="H6" s="41"/>
      <c r="I6" s="112"/>
      <c r="J6" s="41"/>
      <c r="K6" s="44"/>
    </row>
    <row r="7" spans="1:70" s="1" customFormat="1" ht="36.950000000000003" customHeight="1">
      <c r="B7" s="40"/>
      <c r="C7" s="41"/>
      <c r="D7" s="41"/>
      <c r="E7" s="376" t="s">
        <v>19</v>
      </c>
      <c r="F7" s="377"/>
      <c r="G7" s="377"/>
      <c r="H7" s="377"/>
      <c r="I7" s="112"/>
      <c r="J7" s="41"/>
      <c r="K7" s="44"/>
    </row>
    <row r="8" spans="1:70" s="1" customFormat="1">
      <c r="B8" s="40"/>
      <c r="C8" s="41"/>
      <c r="D8" s="41"/>
      <c r="E8" s="41"/>
      <c r="F8" s="41"/>
      <c r="G8" s="41"/>
      <c r="H8" s="41"/>
      <c r="I8" s="112"/>
      <c r="J8" s="41"/>
      <c r="K8" s="44"/>
    </row>
    <row r="9" spans="1:70" s="1" customFormat="1" ht="14.45" customHeight="1">
      <c r="B9" s="40"/>
      <c r="C9" s="41"/>
      <c r="D9" s="36" t="s">
        <v>21</v>
      </c>
      <c r="E9" s="41"/>
      <c r="F9" s="34" t="s">
        <v>22</v>
      </c>
      <c r="G9" s="41"/>
      <c r="H9" s="41"/>
      <c r="I9" s="113" t="s">
        <v>23</v>
      </c>
      <c r="J9" s="34" t="s">
        <v>22</v>
      </c>
      <c r="K9" s="44"/>
    </row>
    <row r="10" spans="1:70" s="1" customFormat="1" ht="14.45" customHeight="1">
      <c r="B10" s="40"/>
      <c r="C10" s="41"/>
      <c r="D10" s="36" t="s">
        <v>25</v>
      </c>
      <c r="E10" s="41"/>
      <c r="F10" s="34" t="s">
        <v>26</v>
      </c>
      <c r="G10" s="41"/>
      <c r="H10" s="41"/>
      <c r="I10" s="113" t="s">
        <v>27</v>
      </c>
      <c r="J10" s="114" t="str">
        <f>'Rekapitulace stavby'!AN8</f>
        <v>8.2.2017</v>
      </c>
      <c r="K10" s="44"/>
    </row>
    <row r="11" spans="1:70" s="1" customFormat="1" ht="10.9" customHeight="1">
      <c r="B11" s="40"/>
      <c r="C11" s="41"/>
      <c r="D11" s="41"/>
      <c r="E11" s="41"/>
      <c r="F11" s="41"/>
      <c r="G11" s="41"/>
      <c r="H11" s="41"/>
      <c r="I11" s="112"/>
      <c r="J11" s="41"/>
      <c r="K11" s="44"/>
    </row>
    <row r="12" spans="1:70" s="1" customFormat="1" ht="14.45" customHeight="1">
      <c r="B12" s="40"/>
      <c r="C12" s="41"/>
      <c r="D12" s="36" t="s">
        <v>31</v>
      </c>
      <c r="E12" s="41"/>
      <c r="F12" s="41"/>
      <c r="G12" s="41"/>
      <c r="H12" s="41"/>
      <c r="I12" s="113" t="s">
        <v>32</v>
      </c>
      <c r="J12" s="34" t="s">
        <v>22</v>
      </c>
      <c r="K12" s="44"/>
    </row>
    <row r="13" spans="1:70" s="1" customFormat="1" ht="18" customHeight="1">
      <c r="B13" s="40"/>
      <c r="C13" s="41"/>
      <c r="D13" s="41"/>
      <c r="E13" s="34" t="s">
        <v>33</v>
      </c>
      <c r="F13" s="41"/>
      <c r="G13" s="41"/>
      <c r="H13" s="41"/>
      <c r="I13" s="113" t="s">
        <v>34</v>
      </c>
      <c r="J13" s="34" t="s">
        <v>22</v>
      </c>
      <c r="K13" s="44"/>
    </row>
    <row r="14" spans="1:70" s="1" customFormat="1" ht="6.95" customHeight="1">
      <c r="B14" s="40"/>
      <c r="C14" s="41"/>
      <c r="D14" s="41"/>
      <c r="E14" s="41"/>
      <c r="F14" s="41"/>
      <c r="G14" s="41"/>
      <c r="H14" s="41"/>
      <c r="I14" s="112"/>
      <c r="J14" s="41"/>
      <c r="K14" s="44"/>
    </row>
    <row r="15" spans="1:70" s="1" customFormat="1" ht="14.45" customHeight="1">
      <c r="B15" s="40"/>
      <c r="C15" s="41"/>
      <c r="D15" s="36" t="s">
        <v>35</v>
      </c>
      <c r="E15" s="41"/>
      <c r="F15" s="41"/>
      <c r="G15" s="41"/>
      <c r="H15" s="41"/>
      <c r="I15" s="113" t="s">
        <v>32</v>
      </c>
      <c r="J15" s="34" t="str">
        <f>IF('Rekapitulace stavby'!AN13="Vyplň údaj","",IF('Rekapitulace stavby'!AN13="","",'Rekapitulace stavby'!AN13))</f>
        <v/>
      </c>
      <c r="K15" s="44"/>
    </row>
    <row r="16" spans="1:70" s="1" customFormat="1" ht="18" customHeight="1">
      <c r="B16" s="40"/>
      <c r="C16" s="41"/>
      <c r="D16" s="41"/>
      <c r="E16" s="34" t="str">
        <f>IF('Rekapitulace stavby'!E14="Vyplň údaj","",IF('Rekapitulace stavby'!E14="","",'Rekapitulace stavby'!E14))</f>
        <v/>
      </c>
      <c r="F16" s="41"/>
      <c r="G16" s="41"/>
      <c r="H16" s="41"/>
      <c r="I16" s="113" t="s">
        <v>34</v>
      </c>
      <c r="J16" s="34" t="str">
        <f>IF('Rekapitulace stavby'!AN14="Vyplň údaj","",IF('Rekapitulace stavby'!AN14="","",'Rekapitulace stavby'!AN14))</f>
        <v/>
      </c>
      <c r="K16" s="44"/>
    </row>
    <row r="17" spans="2:11" s="1" customFormat="1" ht="6.95" customHeight="1">
      <c r="B17" s="40"/>
      <c r="C17" s="41"/>
      <c r="D17" s="41"/>
      <c r="E17" s="41"/>
      <c r="F17" s="41"/>
      <c r="G17" s="41"/>
      <c r="H17" s="41"/>
      <c r="I17" s="112"/>
      <c r="J17" s="41"/>
      <c r="K17" s="44"/>
    </row>
    <row r="18" spans="2:11" s="1" customFormat="1" ht="14.45" customHeight="1">
      <c r="B18" s="40"/>
      <c r="C18" s="41"/>
      <c r="D18" s="36" t="s">
        <v>37</v>
      </c>
      <c r="E18" s="41"/>
      <c r="F18" s="41"/>
      <c r="G18" s="41"/>
      <c r="H18" s="41"/>
      <c r="I18" s="113" t="s">
        <v>32</v>
      </c>
      <c r="J18" s="34" t="s">
        <v>22</v>
      </c>
      <c r="K18" s="44"/>
    </row>
    <row r="19" spans="2:11" s="1" customFormat="1" ht="18" customHeight="1">
      <c r="B19" s="40"/>
      <c r="C19" s="41"/>
      <c r="D19" s="41"/>
      <c r="E19" s="34" t="s">
        <v>38</v>
      </c>
      <c r="F19" s="41"/>
      <c r="G19" s="41"/>
      <c r="H19" s="41"/>
      <c r="I19" s="113" t="s">
        <v>34</v>
      </c>
      <c r="J19" s="34" t="s">
        <v>22</v>
      </c>
      <c r="K19" s="44"/>
    </row>
    <row r="20" spans="2:11" s="1" customFormat="1" ht="6.95" customHeight="1">
      <c r="B20" s="40"/>
      <c r="C20" s="41"/>
      <c r="D20" s="41"/>
      <c r="E20" s="41"/>
      <c r="F20" s="41"/>
      <c r="G20" s="41"/>
      <c r="H20" s="41"/>
      <c r="I20" s="112"/>
      <c r="J20" s="41"/>
      <c r="K20" s="44"/>
    </row>
    <row r="21" spans="2:11" s="1" customFormat="1" ht="14.45" customHeight="1">
      <c r="B21" s="40"/>
      <c r="C21" s="41"/>
      <c r="D21" s="36" t="s">
        <v>40</v>
      </c>
      <c r="E21" s="41"/>
      <c r="F21" s="41"/>
      <c r="G21" s="41"/>
      <c r="H21" s="41"/>
      <c r="I21" s="112"/>
      <c r="J21" s="41"/>
      <c r="K21" s="44"/>
    </row>
    <row r="22" spans="2:11" s="6" customFormat="1" ht="134.25" customHeight="1">
      <c r="B22" s="115"/>
      <c r="C22" s="116"/>
      <c r="D22" s="116"/>
      <c r="E22" s="372" t="s">
        <v>41</v>
      </c>
      <c r="F22" s="372"/>
      <c r="G22" s="372"/>
      <c r="H22" s="372"/>
      <c r="I22" s="117"/>
      <c r="J22" s="116"/>
      <c r="K22" s="118"/>
    </row>
    <row r="23" spans="2:11" s="1" customFormat="1" ht="6.95" customHeight="1">
      <c r="B23" s="40"/>
      <c r="C23" s="41"/>
      <c r="D23" s="41"/>
      <c r="E23" s="41"/>
      <c r="F23" s="41"/>
      <c r="G23" s="41"/>
      <c r="H23" s="41"/>
      <c r="I23" s="112"/>
      <c r="J23" s="41"/>
      <c r="K23" s="44"/>
    </row>
    <row r="24" spans="2:11" s="1" customFormat="1" ht="6.95" customHeight="1">
      <c r="B24" s="40"/>
      <c r="C24" s="41"/>
      <c r="D24" s="84"/>
      <c r="E24" s="84"/>
      <c r="F24" s="84"/>
      <c r="G24" s="84"/>
      <c r="H24" s="84"/>
      <c r="I24" s="119"/>
      <c r="J24" s="84"/>
      <c r="K24" s="120"/>
    </row>
    <row r="25" spans="2:11" s="1" customFormat="1" ht="25.35" customHeight="1">
      <c r="B25" s="40"/>
      <c r="C25" s="41"/>
      <c r="D25" s="121" t="s">
        <v>42</v>
      </c>
      <c r="E25" s="41"/>
      <c r="F25" s="41"/>
      <c r="G25" s="41"/>
      <c r="H25" s="41"/>
      <c r="I25" s="112"/>
      <c r="J25" s="122">
        <f>ROUND(J142,2)</f>
        <v>0</v>
      </c>
      <c r="K25" s="44"/>
    </row>
    <row r="26" spans="2:11" s="1" customFormat="1" ht="6.95" customHeight="1">
      <c r="B26" s="40"/>
      <c r="C26" s="41"/>
      <c r="D26" s="84"/>
      <c r="E26" s="84"/>
      <c r="F26" s="84"/>
      <c r="G26" s="84"/>
      <c r="H26" s="84"/>
      <c r="I26" s="119"/>
      <c r="J26" s="84"/>
      <c r="K26" s="120"/>
    </row>
    <row r="27" spans="2:11" s="1" customFormat="1" ht="14.45" customHeight="1">
      <c r="B27" s="40"/>
      <c r="C27" s="41"/>
      <c r="D27" s="41"/>
      <c r="E27" s="41"/>
      <c r="F27" s="45" t="s">
        <v>44</v>
      </c>
      <c r="G27" s="41"/>
      <c r="H27" s="41"/>
      <c r="I27" s="123" t="s">
        <v>43</v>
      </c>
      <c r="J27" s="45" t="s">
        <v>45</v>
      </c>
      <c r="K27" s="44"/>
    </row>
    <row r="28" spans="2:11" s="1" customFormat="1" ht="14.45" customHeight="1">
      <c r="B28" s="40"/>
      <c r="C28" s="41"/>
      <c r="D28" s="48" t="s">
        <v>46</v>
      </c>
      <c r="E28" s="48" t="s">
        <v>47</v>
      </c>
      <c r="F28" s="124">
        <f>ROUND(SUM(BE142:BE2146), 2)</f>
        <v>0</v>
      </c>
      <c r="G28" s="41"/>
      <c r="H28" s="41"/>
      <c r="I28" s="125">
        <v>0.21</v>
      </c>
      <c r="J28" s="124">
        <f>ROUND(ROUND((SUM(BE142:BE2146)), 2)*I28, 2)</f>
        <v>0</v>
      </c>
      <c r="K28" s="44"/>
    </row>
    <row r="29" spans="2:11" s="1" customFormat="1" ht="14.45" customHeight="1">
      <c r="B29" s="40"/>
      <c r="C29" s="41"/>
      <c r="D29" s="41"/>
      <c r="E29" s="48" t="s">
        <v>48</v>
      </c>
      <c r="F29" s="124">
        <f>ROUND(SUM(BF142:BF2146), 2)</f>
        <v>0</v>
      </c>
      <c r="G29" s="41"/>
      <c r="H29" s="41"/>
      <c r="I29" s="125">
        <v>0.15</v>
      </c>
      <c r="J29" s="124">
        <f>ROUND(ROUND((SUM(BF142:BF2146)), 2)*I29, 2)</f>
        <v>0</v>
      </c>
      <c r="K29" s="44"/>
    </row>
    <row r="30" spans="2:11" s="1" customFormat="1" ht="14.45" hidden="1" customHeight="1">
      <c r="B30" s="40"/>
      <c r="C30" s="41"/>
      <c r="D30" s="41"/>
      <c r="E30" s="48" t="s">
        <v>49</v>
      </c>
      <c r="F30" s="124">
        <f>ROUND(SUM(BG142:BG2146), 2)</f>
        <v>0</v>
      </c>
      <c r="G30" s="41"/>
      <c r="H30" s="41"/>
      <c r="I30" s="125">
        <v>0.21</v>
      </c>
      <c r="J30" s="124">
        <v>0</v>
      </c>
      <c r="K30" s="44"/>
    </row>
    <row r="31" spans="2:11" s="1" customFormat="1" ht="14.45" hidden="1" customHeight="1">
      <c r="B31" s="40"/>
      <c r="C31" s="41"/>
      <c r="D31" s="41"/>
      <c r="E31" s="48" t="s">
        <v>50</v>
      </c>
      <c r="F31" s="124">
        <f>ROUND(SUM(BH142:BH2146), 2)</f>
        <v>0</v>
      </c>
      <c r="G31" s="41"/>
      <c r="H31" s="41"/>
      <c r="I31" s="125">
        <v>0.15</v>
      </c>
      <c r="J31" s="124">
        <v>0</v>
      </c>
      <c r="K31" s="44"/>
    </row>
    <row r="32" spans="2:11" s="1" customFormat="1" ht="14.45" hidden="1" customHeight="1">
      <c r="B32" s="40"/>
      <c r="C32" s="41"/>
      <c r="D32" s="41"/>
      <c r="E32" s="48" t="s">
        <v>51</v>
      </c>
      <c r="F32" s="124">
        <f>ROUND(SUM(BI142:BI2146), 2)</f>
        <v>0</v>
      </c>
      <c r="G32" s="41"/>
      <c r="H32" s="41"/>
      <c r="I32" s="125">
        <v>0</v>
      </c>
      <c r="J32" s="124">
        <v>0</v>
      </c>
      <c r="K32" s="44"/>
    </row>
    <row r="33" spans="2:11" s="1" customFormat="1" ht="6.95" customHeight="1">
      <c r="B33" s="40"/>
      <c r="C33" s="41"/>
      <c r="D33" s="41"/>
      <c r="E33" s="41"/>
      <c r="F33" s="41"/>
      <c r="G33" s="41"/>
      <c r="H33" s="41"/>
      <c r="I33" s="112"/>
      <c r="J33" s="41"/>
      <c r="K33" s="44"/>
    </row>
    <row r="34" spans="2:11" s="1" customFormat="1" ht="25.35" customHeight="1">
      <c r="B34" s="40"/>
      <c r="C34" s="126"/>
      <c r="D34" s="127" t="s">
        <v>52</v>
      </c>
      <c r="E34" s="78"/>
      <c r="F34" s="78"/>
      <c r="G34" s="128" t="s">
        <v>53</v>
      </c>
      <c r="H34" s="129" t="s">
        <v>54</v>
      </c>
      <c r="I34" s="130"/>
      <c r="J34" s="131">
        <f>SUM(J25:J32)</f>
        <v>0</v>
      </c>
      <c r="K34" s="132"/>
    </row>
    <row r="35" spans="2:11" s="1" customFormat="1" ht="14.45" customHeight="1">
      <c r="B35" s="55"/>
      <c r="C35" s="56"/>
      <c r="D35" s="56"/>
      <c r="E35" s="56"/>
      <c r="F35" s="56"/>
      <c r="G35" s="56"/>
      <c r="H35" s="56"/>
      <c r="I35" s="133"/>
      <c r="J35" s="56"/>
      <c r="K35" s="57"/>
    </row>
    <row r="39" spans="2:11" s="1" customFormat="1" ht="6.95" customHeight="1">
      <c r="B39" s="134"/>
      <c r="C39" s="135"/>
      <c r="D39" s="135"/>
      <c r="E39" s="135"/>
      <c r="F39" s="135"/>
      <c r="G39" s="135"/>
      <c r="H39" s="135"/>
      <c r="I39" s="136"/>
      <c r="J39" s="135"/>
      <c r="K39" s="137"/>
    </row>
    <row r="40" spans="2:11" s="1" customFormat="1" ht="36.950000000000003" customHeight="1">
      <c r="B40" s="40"/>
      <c r="C40" s="29" t="s">
        <v>89</v>
      </c>
      <c r="D40" s="41"/>
      <c r="E40" s="41"/>
      <c r="F40" s="41"/>
      <c r="G40" s="41"/>
      <c r="H40" s="41"/>
      <c r="I40" s="112"/>
      <c r="J40" s="41"/>
      <c r="K40" s="44"/>
    </row>
    <row r="41" spans="2:11" s="1" customFormat="1" ht="6.95" customHeight="1">
      <c r="B41" s="40"/>
      <c r="C41" s="41"/>
      <c r="D41" s="41"/>
      <c r="E41" s="41"/>
      <c r="F41" s="41"/>
      <c r="G41" s="41"/>
      <c r="H41" s="41"/>
      <c r="I41" s="112"/>
      <c r="J41" s="41"/>
      <c r="K41" s="44"/>
    </row>
    <row r="42" spans="2:11" s="1" customFormat="1" ht="14.45" customHeight="1">
      <c r="B42" s="40"/>
      <c r="C42" s="36" t="s">
        <v>18</v>
      </c>
      <c r="D42" s="41"/>
      <c r="E42" s="41"/>
      <c r="F42" s="41"/>
      <c r="G42" s="41"/>
      <c r="H42" s="41"/>
      <c r="I42" s="112"/>
      <c r="J42" s="41"/>
      <c r="K42" s="44"/>
    </row>
    <row r="43" spans="2:11" s="1" customFormat="1" ht="23.25" customHeight="1">
      <c r="B43" s="40"/>
      <c r="C43" s="41"/>
      <c r="D43" s="41"/>
      <c r="E43" s="376" t="str">
        <f>E7</f>
        <v>Expozice knihovny Latinské školy - nová cenová úroveň</v>
      </c>
      <c r="F43" s="377"/>
      <c r="G43" s="377"/>
      <c r="H43" s="377"/>
      <c r="I43" s="112"/>
      <c r="J43" s="41"/>
      <c r="K43" s="44"/>
    </row>
    <row r="44" spans="2:11" s="1" customFormat="1" ht="6.95" customHeight="1">
      <c r="B44" s="40"/>
      <c r="C44" s="41"/>
      <c r="D44" s="41"/>
      <c r="E44" s="41"/>
      <c r="F44" s="41"/>
      <c r="G44" s="41"/>
      <c r="H44" s="41"/>
      <c r="I44" s="112"/>
      <c r="J44" s="41"/>
      <c r="K44" s="44"/>
    </row>
    <row r="45" spans="2:11" s="1" customFormat="1" ht="18" customHeight="1">
      <c r="B45" s="40"/>
      <c r="C45" s="36" t="s">
        <v>25</v>
      </c>
      <c r="D45" s="41"/>
      <c r="E45" s="41"/>
      <c r="F45" s="34" t="str">
        <f>F10</f>
        <v>Katastrální území 555215 Jáchymov</v>
      </c>
      <c r="G45" s="41"/>
      <c r="H45" s="41"/>
      <c r="I45" s="113" t="s">
        <v>27</v>
      </c>
      <c r="J45" s="114" t="str">
        <f>IF(J10="","",J10)</f>
        <v>8.2.2017</v>
      </c>
      <c r="K45" s="44"/>
    </row>
    <row r="46" spans="2:11" s="1" customFormat="1" ht="6.95" customHeight="1">
      <c r="B46" s="40"/>
      <c r="C46" s="41"/>
      <c r="D46" s="41"/>
      <c r="E46" s="41"/>
      <c r="F46" s="41"/>
      <c r="G46" s="41"/>
      <c r="H46" s="41"/>
      <c r="I46" s="112"/>
      <c r="J46" s="41"/>
      <c r="K46" s="44"/>
    </row>
    <row r="47" spans="2:11" s="1" customFormat="1" ht="15">
      <c r="B47" s="40"/>
      <c r="C47" s="36" t="s">
        <v>31</v>
      </c>
      <c r="D47" s="41"/>
      <c r="E47" s="41"/>
      <c r="F47" s="34" t="str">
        <f>E13</f>
        <v>MÚ Jáchymov</v>
      </c>
      <c r="G47" s="41"/>
      <c r="H47" s="41"/>
      <c r="I47" s="113" t="s">
        <v>37</v>
      </c>
      <c r="J47" s="34" t="str">
        <f>E19</f>
        <v>Hlaváček - architekti, s.r.o.</v>
      </c>
      <c r="K47" s="44"/>
    </row>
    <row r="48" spans="2:11" s="1" customFormat="1" ht="14.45" customHeight="1">
      <c r="B48" s="40"/>
      <c r="C48" s="36" t="s">
        <v>35</v>
      </c>
      <c r="D48" s="41"/>
      <c r="E48" s="41"/>
      <c r="F48" s="34" t="str">
        <f>IF(E16="","",E16)</f>
        <v/>
      </c>
      <c r="G48" s="41"/>
      <c r="H48" s="41"/>
      <c r="I48" s="112"/>
      <c r="J48" s="41"/>
      <c r="K48" s="44"/>
    </row>
    <row r="49" spans="2:47" s="1" customFormat="1" ht="10.35" customHeight="1">
      <c r="B49" s="40"/>
      <c r="C49" s="41"/>
      <c r="D49" s="41"/>
      <c r="E49" s="41"/>
      <c r="F49" s="41"/>
      <c r="G49" s="41"/>
      <c r="H49" s="41"/>
      <c r="I49" s="112"/>
      <c r="J49" s="41"/>
      <c r="K49" s="44"/>
    </row>
    <row r="50" spans="2:47" s="1" customFormat="1" ht="29.25" customHeight="1">
      <c r="B50" s="40"/>
      <c r="C50" s="138" t="s">
        <v>90</v>
      </c>
      <c r="D50" s="126"/>
      <c r="E50" s="126"/>
      <c r="F50" s="126"/>
      <c r="G50" s="126"/>
      <c r="H50" s="126"/>
      <c r="I50" s="139"/>
      <c r="J50" s="140" t="s">
        <v>91</v>
      </c>
      <c r="K50" s="141"/>
    </row>
    <row r="51" spans="2:47" s="1" customFormat="1" ht="10.35" customHeight="1">
      <c r="B51" s="40"/>
      <c r="C51" s="41"/>
      <c r="D51" s="41"/>
      <c r="E51" s="41"/>
      <c r="F51" s="41"/>
      <c r="G51" s="41"/>
      <c r="H51" s="41"/>
      <c r="I51" s="112"/>
      <c r="J51" s="41"/>
      <c r="K51" s="44"/>
    </row>
    <row r="52" spans="2:47" s="1" customFormat="1" ht="29.25" customHeight="1">
      <c r="B52" s="40"/>
      <c r="C52" s="142" t="s">
        <v>92</v>
      </c>
      <c r="D52" s="41"/>
      <c r="E52" s="41"/>
      <c r="F52" s="41"/>
      <c r="G52" s="41"/>
      <c r="H52" s="41"/>
      <c r="I52" s="112"/>
      <c r="J52" s="122">
        <f>J142</f>
        <v>0</v>
      </c>
      <c r="K52" s="44"/>
      <c r="AU52" s="23" t="s">
        <v>93</v>
      </c>
    </row>
    <row r="53" spans="2:47" s="7" customFormat="1" ht="24.95" customHeight="1">
      <c r="B53" s="143"/>
      <c r="C53" s="144"/>
      <c r="D53" s="145" t="s">
        <v>94</v>
      </c>
      <c r="E53" s="146"/>
      <c r="F53" s="146"/>
      <c r="G53" s="146"/>
      <c r="H53" s="146"/>
      <c r="I53" s="147"/>
      <c r="J53" s="148">
        <f>J143</f>
        <v>0</v>
      </c>
      <c r="K53" s="149"/>
    </row>
    <row r="54" spans="2:47" s="8" customFormat="1" ht="19.899999999999999" customHeight="1">
      <c r="B54" s="150"/>
      <c r="C54" s="151"/>
      <c r="D54" s="152" t="s">
        <v>95</v>
      </c>
      <c r="E54" s="153"/>
      <c r="F54" s="153"/>
      <c r="G54" s="153"/>
      <c r="H54" s="153"/>
      <c r="I54" s="154"/>
      <c r="J54" s="155">
        <f>J144</f>
        <v>0</v>
      </c>
      <c r="K54" s="156"/>
    </row>
    <row r="55" spans="2:47" s="8" customFormat="1" ht="19.899999999999999" customHeight="1">
      <c r="B55" s="150"/>
      <c r="C55" s="151"/>
      <c r="D55" s="152" t="s">
        <v>96</v>
      </c>
      <c r="E55" s="153"/>
      <c r="F55" s="153"/>
      <c r="G55" s="153"/>
      <c r="H55" s="153"/>
      <c r="I55" s="154"/>
      <c r="J55" s="155">
        <f>J239</f>
        <v>0</v>
      </c>
      <c r="K55" s="156"/>
    </row>
    <row r="56" spans="2:47" s="8" customFormat="1" ht="19.899999999999999" customHeight="1">
      <c r="B56" s="150"/>
      <c r="C56" s="151"/>
      <c r="D56" s="152" t="s">
        <v>97</v>
      </c>
      <c r="E56" s="153"/>
      <c r="F56" s="153"/>
      <c r="G56" s="153"/>
      <c r="H56" s="153"/>
      <c r="I56" s="154"/>
      <c r="J56" s="155">
        <f>J270</f>
        <v>0</v>
      </c>
      <c r="K56" s="156"/>
    </row>
    <row r="57" spans="2:47" s="8" customFormat="1" ht="19.899999999999999" customHeight="1">
      <c r="B57" s="150"/>
      <c r="C57" s="151"/>
      <c r="D57" s="152" t="s">
        <v>98</v>
      </c>
      <c r="E57" s="153"/>
      <c r="F57" s="153"/>
      <c r="G57" s="153"/>
      <c r="H57" s="153"/>
      <c r="I57" s="154"/>
      <c r="J57" s="155">
        <f>J366</f>
        <v>0</v>
      </c>
      <c r="K57" s="156"/>
    </row>
    <row r="58" spans="2:47" s="8" customFormat="1" ht="19.899999999999999" customHeight="1">
      <c r="B58" s="150"/>
      <c r="C58" s="151"/>
      <c r="D58" s="152" t="s">
        <v>99</v>
      </c>
      <c r="E58" s="153"/>
      <c r="F58" s="153"/>
      <c r="G58" s="153"/>
      <c r="H58" s="153"/>
      <c r="I58" s="154"/>
      <c r="J58" s="155">
        <f>J402</f>
        <v>0</v>
      </c>
      <c r="K58" s="156"/>
    </row>
    <row r="59" spans="2:47" s="8" customFormat="1" ht="19.899999999999999" customHeight="1">
      <c r="B59" s="150"/>
      <c r="C59" s="151"/>
      <c r="D59" s="152" t="s">
        <v>100</v>
      </c>
      <c r="E59" s="153"/>
      <c r="F59" s="153"/>
      <c r="G59" s="153"/>
      <c r="H59" s="153"/>
      <c r="I59" s="154"/>
      <c r="J59" s="155">
        <f>J641</f>
        <v>0</v>
      </c>
      <c r="K59" s="156"/>
    </row>
    <row r="60" spans="2:47" s="8" customFormat="1" ht="14.85" customHeight="1">
      <c r="B60" s="150"/>
      <c r="C60" s="151"/>
      <c r="D60" s="152" t="s">
        <v>101</v>
      </c>
      <c r="E60" s="153"/>
      <c r="F60" s="153"/>
      <c r="G60" s="153"/>
      <c r="H60" s="153"/>
      <c r="I60" s="154"/>
      <c r="J60" s="155">
        <f>J914</f>
        <v>0</v>
      </c>
      <c r="K60" s="156"/>
    </row>
    <row r="61" spans="2:47" s="8" customFormat="1" ht="19.899999999999999" customHeight="1">
      <c r="B61" s="150"/>
      <c r="C61" s="151"/>
      <c r="D61" s="152" t="s">
        <v>102</v>
      </c>
      <c r="E61" s="153"/>
      <c r="F61" s="153"/>
      <c r="G61" s="153"/>
      <c r="H61" s="153"/>
      <c r="I61" s="154"/>
      <c r="J61" s="155">
        <f>J924</f>
        <v>0</v>
      </c>
      <c r="K61" s="156"/>
    </row>
    <row r="62" spans="2:47" s="7" customFormat="1" ht="24.95" customHeight="1">
      <c r="B62" s="143"/>
      <c r="C62" s="144"/>
      <c r="D62" s="145" t="s">
        <v>103</v>
      </c>
      <c r="E62" s="146"/>
      <c r="F62" s="146"/>
      <c r="G62" s="146"/>
      <c r="H62" s="146"/>
      <c r="I62" s="147"/>
      <c r="J62" s="148">
        <f>J927</f>
        <v>0</v>
      </c>
      <c r="K62" s="149"/>
    </row>
    <row r="63" spans="2:47" s="8" customFormat="1" ht="19.899999999999999" customHeight="1">
      <c r="B63" s="150"/>
      <c r="C63" s="151"/>
      <c r="D63" s="152" t="s">
        <v>104</v>
      </c>
      <c r="E63" s="153"/>
      <c r="F63" s="153"/>
      <c r="G63" s="153"/>
      <c r="H63" s="153"/>
      <c r="I63" s="154"/>
      <c r="J63" s="155">
        <f>J928</f>
        <v>0</v>
      </c>
      <c r="K63" s="156"/>
    </row>
    <row r="64" spans="2:47" s="8" customFormat="1" ht="19.899999999999999" customHeight="1">
      <c r="B64" s="150"/>
      <c r="C64" s="151"/>
      <c r="D64" s="152" t="s">
        <v>105</v>
      </c>
      <c r="E64" s="153"/>
      <c r="F64" s="153"/>
      <c r="G64" s="153"/>
      <c r="H64" s="153"/>
      <c r="I64" s="154"/>
      <c r="J64" s="155">
        <f>J1059</f>
        <v>0</v>
      </c>
      <c r="K64" s="156"/>
    </row>
    <row r="65" spans="2:11" s="8" customFormat="1" ht="19.899999999999999" customHeight="1">
      <c r="B65" s="150"/>
      <c r="C65" s="151"/>
      <c r="D65" s="152" t="s">
        <v>106</v>
      </c>
      <c r="E65" s="153"/>
      <c r="F65" s="153"/>
      <c r="G65" s="153"/>
      <c r="H65" s="153"/>
      <c r="I65" s="154"/>
      <c r="J65" s="155">
        <f>J1093</f>
        <v>0</v>
      </c>
      <c r="K65" s="156"/>
    </row>
    <row r="66" spans="2:11" s="8" customFormat="1" ht="14.85" customHeight="1">
      <c r="B66" s="150"/>
      <c r="C66" s="151"/>
      <c r="D66" s="152" t="s">
        <v>107</v>
      </c>
      <c r="E66" s="153"/>
      <c r="F66" s="153"/>
      <c r="G66" s="153"/>
      <c r="H66" s="153"/>
      <c r="I66" s="154"/>
      <c r="J66" s="155">
        <f>J1094</f>
        <v>0</v>
      </c>
      <c r="K66" s="156"/>
    </row>
    <row r="67" spans="2:11" s="8" customFormat="1" ht="14.85" customHeight="1">
      <c r="B67" s="150"/>
      <c r="C67" s="151"/>
      <c r="D67" s="152" t="s">
        <v>108</v>
      </c>
      <c r="E67" s="153"/>
      <c r="F67" s="153"/>
      <c r="G67" s="153"/>
      <c r="H67" s="153"/>
      <c r="I67" s="154"/>
      <c r="J67" s="155">
        <f>J1137</f>
        <v>0</v>
      </c>
      <c r="K67" s="156"/>
    </row>
    <row r="68" spans="2:11" s="8" customFormat="1" ht="14.85" customHeight="1">
      <c r="B68" s="150"/>
      <c r="C68" s="151"/>
      <c r="D68" s="152" t="s">
        <v>109</v>
      </c>
      <c r="E68" s="153"/>
      <c r="F68" s="153"/>
      <c r="G68" s="153"/>
      <c r="H68" s="153"/>
      <c r="I68" s="154"/>
      <c r="J68" s="155">
        <f>J1207</f>
        <v>0</v>
      </c>
      <c r="K68" s="156"/>
    </row>
    <row r="69" spans="2:11" s="8" customFormat="1" ht="19.899999999999999" customHeight="1">
      <c r="B69" s="150"/>
      <c r="C69" s="151"/>
      <c r="D69" s="152" t="s">
        <v>110</v>
      </c>
      <c r="E69" s="153"/>
      <c r="F69" s="153"/>
      <c r="G69" s="153"/>
      <c r="H69" s="153"/>
      <c r="I69" s="154"/>
      <c r="J69" s="155">
        <f>J1226</f>
        <v>0</v>
      </c>
      <c r="K69" s="156"/>
    </row>
    <row r="70" spans="2:11" s="8" customFormat="1" ht="14.85" customHeight="1">
      <c r="B70" s="150"/>
      <c r="C70" s="151"/>
      <c r="D70" s="152" t="s">
        <v>111</v>
      </c>
      <c r="E70" s="153"/>
      <c r="F70" s="153"/>
      <c r="G70" s="153"/>
      <c r="H70" s="153"/>
      <c r="I70" s="154"/>
      <c r="J70" s="155">
        <f>J1227</f>
        <v>0</v>
      </c>
      <c r="K70" s="156"/>
    </row>
    <row r="71" spans="2:11" s="8" customFormat="1" ht="14.85" customHeight="1">
      <c r="B71" s="150"/>
      <c r="C71" s="151"/>
      <c r="D71" s="152" t="s">
        <v>112</v>
      </c>
      <c r="E71" s="153"/>
      <c r="F71" s="153"/>
      <c r="G71" s="153"/>
      <c r="H71" s="153"/>
      <c r="I71" s="154"/>
      <c r="J71" s="155">
        <f>J1260</f>
        <v>0</v>
      </c>
      <c r="K71" s="156"/>
    </row>
    <row r="72" spans="2:11" s="8" customFormat="1" ht="14.85" customHeight="1">
      <c r="B72" s="150"/>
      <c r="C72" s="151"/>
      <c r="D72" s="152" t="s">
        <v>113</v>
      </c>
      <c r="E72" s="153"/>
      <c r="F72" s="153"/>
      <c r="G72" s="153"/>
      <c r="H72" s="153"/>
      <c r="I72" s="154"/>
      <c r="J72" s="155">
        <f>J1267</f>
        <v>0</v>
      </c>
      <c r="K72" s="156"/>
    </row>
    <row r="73" spans="2:11" s="8" customFormat="1" ht="14.85" customHeight="1">
      <c r="B73" s="150"/>
      <c r="C73" s="151"/>
      <c r="D73" s="152" t="s">
        <v>114</v>
      </c>
      <c r="E73" s="153"/>
      <c r="F73" s="153"/>
      <c r="G73" s="153"/>
      <c r="H73" s="153"/>
      <c r="I73" s="154"/>
      <c r="J73" s="155">
        <f>J1272</f>
        <v>0</v>
      </c>
      <c r="K73" s="156"/>
    </row>
    <row r="74" spans="2:11" s="8" customFormat="1" ht="14.85" customHeight="1">
      <c r="B74" s="150"/>
      <c r="C74" s="151"/>
      <c r="D74" s="152" t="s">
        <v>115</v>
      </c>
      <c r="E74" s="153"/>
      <c r="F74" s="153"/>
      <c r="G74" s="153"/>
      <c r="H74" s="153"/>
      <c r="I74" s="154"/>
      <c r="J74" s="155">
        <f>J1275</f>
        <v>0</v>
      </c>
      <c r="K74" s="156"/>
    </row>
    <row r="75" spans="2:11" s="8" customFormat="1" ht="14.85" customHeight="1">
      <c r="B75" s="150"/>
      <c r="C75" s="151"/>
      <c r="D75" s="152" t="s">
        <v>116</v>
      </c>
      <c r="E75" s="153"/>
      <c r="F75" s="153"/>
      <c r="G75" s="153"/>
      <c r="H75" s="153"/>
      <c r="I75" s="154"/>
      <c r="J75" s="155">
        <f>J1278</f>
        <v>0</v>
      </c>
      <c r="K75" s="156"/>
    </row>
    <row r="76" spans="2:11" s="8" customFormat="1" ht="14.85" customHeight="1">
      <c r="B76" s="150"/>
      <c r="C76" s="151"/>
      <c r="D76" s="152" t="s">
        <v>117</v>
      </c>
      <c r="E76" s="153"/>
      <c r="F76" s="153"/>
      <c r="G76" s="153"/>
      <c r="H76" s="153"/>
      <c r="I76" s="154"/>
      <c r="J76" s="155">
        <f>J1285</f>
        <v>0</v>
      </c>
      <c r="K76" s="156"/>
    </row>
    <row r="77" spans="2:11" s="8" customFormat="1" ht="14.85" customHeight="1">
      <c r="B77" s="150"/>
      <c r="C77" s="151"/>
      <c r="D77" s="152" t="s">
        <v>118</v>
      </c>
      <c r="E77" s="153"/>
      <c r="F77" s="153"/>
      <c r="G77" s="153"/>
      <c r="H77" s="153"/>
      <c r="I77" s="154"/>
      <c r="J77" s="155">
        <f>J1296</f>
        <v>0</v>
      </c>
      <c r="K77" s="156"/>
    </row>
    <row r="78" spans="2:11" s="8" customFormat="1" ht="14.85" customHeight="1">
      <c r="B78" s="150"/>
      <c r="C78" s="151"/>
      <c r="D78" s="152" t="s">
        <v>119</v>
      </c>
      <c r="E78" s="153"/>
      <c r="F78" s="153"/>
      <c r="G78" s="153"/>
      <c r="H78" s="153"/>
      <c r="I78" s="154"/>
      <c r="J78" s="155">
        <f>J1299</f>
        <v>0</v>
      </c>
      <c r="K78" s="156"/>
    </row>
    <row r="79" spans="2:11" s="8" customFormat="1" ht="14.85" customHeight="1">
      <c r="B79" s="150"/>
      <c r="C79" s="151"/>
      <c r="D79" s="152" t="s">
        <v>120</v>
      </c>
      <c r="E79" s="153"/>
      <c r="F79" s="153"/>
      <c r="G79" s="153"/>
      <c r="H79" s="153"/>
      <c r="I79" s="154"/>
      <c r="J79" s="155">
        <f>J1308</f>
        <v>0</v>
      </c>
      <c r="K79" s="156"/>
    </row>
    <row r="80" spans="2:11" s="8" customFormat="1" ht="14.85" customHeight="1">
      <c r="B80" s="150"/>
      <c r="C80" s="151"/>
      <c r="D80" s="152" t="s">
        <v>121</v>
      </c>
      <c r="E80" s="153"/>
      <c r="F80" s="153"/>
      <c r="G80" s="153"/>
      <c r="H80" s="153"/>
      <c r="I80" s="154"/>
      <c r="J80" s="155">
        <f>J1311</f>
        <v>0</v>
      </c>
      <c r="K80" s="156"/>
    </row>
    <row r="81" spans="2:11" s="8" customFormat="1" ht="14.85" customHeight="1">
      <c r="B81" s="150"/>
      <c r="C81" s="151"/>
      <c r="D81" s="152" t="s">
        <v>122</v>
      </c>
      <c r="E81" s="153"/>
      <c r="F81" s="153"/>
      <c r="G81" s="153"/>
      <c r="H81" s="153"/>
      <c r="I81" s="154"/>
      <c r="J81" s="155">
        <f>J1314</f>
        <v>0</v>
      </c>
      <c r="K81" s="156"/>
    </row>
    <row r="82" spans="2:11" s="8" customFormat="1" ht="19.899999999999999" customHeight="1">
      <c r="B82" s="150"/>
      <c r="C82" s="151"/>
      <c r="D82" s="152" t="s">
        <v>123</v>
      </c>
      <c r="E82" s="153"/>
      <c r="F82" s="153"/>
      <c r="G82" s="153"/>
      <c r="H82" s="153"/>
      <c r="I82" s="154"/>
      <c r="J82" s="155">
        <f>J1323</f>
        <v>0</v>
      </c>
      <c r="K82" s="156"/>
    </row>
    <row r="83" spans="2:11" s="8" customFormat="1" ht="14.85" customHeight="1">
      <c r="B83" s="150"/>
      <c r="C83" s="151"/>
      <c r="D83" s="152" t="s">
        <v>124</v>
      </c>
      <c r="E83" s="153"/>
      <c r="F83" s="153"/>
      <c r="G83" s="153"/>
      <c r="H83" s="153"/>
      <c r="I83" s="154"/>
      <c r="J83" s="155">
        <f>J1324</f>
        <v>0</v>
      </c>
      <c r="K83" s="156"/>
    </row>
    <row r="84" spans="2:11" s="8" customFormat="1" ht="14.85" customHeight="1">
      <c r="B84" s="150"/>
      <c r="C84" s="151"/>
      <c r="D84" s="152" t="s">
        <v>125</v>
      </c>
      <c r="E84" s="153"/>
      <c r="F84" s="153"/>
      <c r="G84" s="153"/>
      <c r="H84" s="153"/>
      <c r="I84" s="154"/>
      <c r="J84" s="155">
        <f>J1375</f>
        <v>0</v>
      </c>
      <c r="K84" s="156"/>
    </row>
    <row r="85" spans="2:11" s="8" customFormat="1" ht="14.85" customHeight="1">
      <c r="B85" s="150"/>
      <c r="C85" s="151"/>
      <c r="D85" s="152" t="s">
        <v>126</v>
      </c>
      <c r="E85" s="153"/>
      <c r="F85" s="153"/>
      <c r="G85" s="153"/>
      <c r="H85" s="153"/>
      <c r="I85" s="154"/>
      <c r="J85" s="155">
        <f>J1402</f>
        <v>0</v>
      </c>
      <c r="K85" s="156"/>
    </row>
    <row r="86" spans="2:11" s="8" customFormat="1" ht="14.85" customHeight="1">
      <c r="B86" s="150"/>
      <c r="C86" s="151"/>
      <c r="D86" s="152" t="s">
        <v>127</v>
      </c>
      <c r="E86" s="153"/>
      <c r="F86" s="153"/>
      <c r="G86" s="153"/>
      <c r="H86" s="153"/>
      <c r="I86" s="154"/>
      <c r="J86" s="155">
        <f>J1421</f>
        <v>0</v>
      </c>
      <c r="K86" s="156"/>
    </row>
    <row r="87" spans="2:11" s="8" customFormat="1" ht="19.899999999999999" customHeight="1">
      <c r="B87" s="150"/>
      <c r="C87" s="151"/>
      <c r="D87" s="152" t="s">
        <v>128</v>
      </c>
      <c r="E87" s="153"/>
      <c r="F87" s="153"/>
      <c r="G87" s="153"/>
      <c r="H87" s="153"/>
      <c r="I87" s="154"/>
      <c r="J87" s="155">
        <f>J1428</f>
        <v>0</v>
      </c>
      <c r="K87" s="156"/>
    </row>
    <row r="88" spans="2:11" s="8" customFormat="1" ht="19.899999999999999" customHeight="1">
      <c r="B88" s="150"/>
      <c r="C88" s="151"/>
      <c r="D88" s="152" t="s">
        <v>129</v>
      </c>
      <c r="E88" s="153"/>
      <c r="F88" s="153"/>
      <c r="G88" s="153"/>
      <c r="H88" s="153"/>
      <c r="I88" s="154"/>
      <c r="J88" s="155">
        <f>J1487</f>
        <v>0</v>
      </c>
      <c r="K88" s="156"/>
    </row>
    <row r="89" spans="2:11" s="8" customFormat="1" ht="19.899999999999999" customHeight="1">
      <c r="B89" s="150"/>
      <c r="C89" s="151"/>
      <c r="D89" s="152" t="s">
        <v>130</v>
      </c>
      <c r="E89" s="153"/>
      <c r="F89" s="153"/>
      <c r="G89" s="153"/>
      <c r="H89" s="153"/>
      <c r="I89" s="154"/>
      <c r="J89" s="155">
        <f>J1522</f>
        <v>0</v>
      </c>
      <c r="K89" s="156"/>
    </row>
    <row r="90" spans="2:11" s="8" customFormat="1" ht="14.85" customHeight="1">
      <c r="B90" s="150"/>
      <c r="C90" s="151"/>
      <c r="D90" s="152" t="s">
        <v>131</v>
      </c>
      <c r="E90" s="153"/>
      <c r="F90" s="153"/>
      <c r="G90" s="153"/>
      <c r="H90" s="153"/>
      <c r="I90" s="154"/>
      <c r="J90" s="155">
        <f>J1523</f>
        <v>0</v>
      </c>
      <c r="K90" s="156"/>
    </row>
    <row r="91" spans="2:11" s="8" customFormat="1" ht="14.85" customHeight="1">
      <c r="B91" s="150"/>
      <c r="C91" s="151"/>
      <c r="D91" s="152" t="s">
        <v>132</v>
      </c>
      <c r="E91" s="153"/>
      <c r="F91" s="153"/>
      <c r="G91" s="153"/>
      <c r="H91" s="153"/>
      <c r="I91" s="154"/>
      <c r="J91" s="155">
        <f>J1529</f>
        <v>0</v>
      </c>
      <c r="K91" s="156"/>
    </row>
    <row r="92" spans="2:11" s="8" customFormat="1" ht="14.85" customHeight="1">
      <c r="B92" s="150"/>
      <c r="C92" s="151"/>
      <c r="D92" s="152" t="s">
        <v>133</v>
      </c>
      <c r="E92" s="153"/>
      <c r="F92" s="153"/>
      <c r="G92" s="153"/>
      <c r="H92" s="153"/>
      <c r="I92" s="154"/>
      <c r="J92" s="155">
        <f>J1532</f>
        <v>0</v>
      </c>
      <c r="K92" s="156"/>
    </row>
    <row r="93" spans="2:11" s="8" customFormat="1" ht="14.85" customHeight="1">
      <c r="B93" s="150"/>
      <c r="C93" s="151"/>
      <c r="D93" s="152" t="s">
        <v>134</v>
      </c>
      <c r="E93" s="153"/>
      <c r="F93" s="153"/>
      <c r="G93" s="153"/>
      <c r="H93" s="153"/>
      <c r="I93" s="154"/>
      <c r="J93" s="155">
        <f>J1541</f>
        <v>0</v>
      </c>
      <c r="K93" s="156"/>
    </row>
    <row r="94" spans="2:11" s="8" customFormat="1" ht="19.899999999999999" customHeight="1">
      <c r="B94" s="150"/>
      <c r="C94" s="151"/>
      <c r="D94" s="152" t="s">
        <v>135</v>
      </c>
      <c r="E94" s="153"/>
      <c r="F94" s="153"/>
      <c r="G94" s="153"/>
      <c r="H94" s="153"/>
      <c r="I94" s="154"/>
      <c r="J94" s="155">
        <f>J1543</f>
        <v>0</v>
      </c>
      <c r="K94" s="156"/>
    </row>
    <row r="95" spans="2:11" s="8" customFormat="1" ht="14.85" customHeight="1">
      <c r="B95" s="150"/>
      <c r="C95" s="151"/>
      <c r="D95" s="152" t="s">
        <v>136</v>
      </c>
      <c r="E95" s="153"/>
      <c r="F95" s="153"/>
      <c r="G95" s="153"/>
      <c r="H95" s="153"/>
      <c r="I95" s="154"/>
      <c r="J95" s="155">
        <f>J1544</f>
        <v>0</v>
      </c>
      <c r="K95" s="156"/>
    </row>
    <row r="96" spans="2:11" s="8" customFormat="1" ht="14.85" customHeight="1">
      <c r="B96" s="150"/>
      <c r="C96" s="151"/>
      <c r="D96" s="152" t="s">
        <v>137</v>
      </c>
      <c r="E96" s="153"/>
      <c r="F96" s="153"/>
      <c r="G96" s="153"/>
      <c r="H96" s="153"/>
      <c r="I96" s="154"/>
      <c r="J96" s="155">
        <f>J1606</f>
        <v>0</v>
      </c>
      <c r="K96" s="156"/>
    </row>
    <row r="97" spans="2:11" s="8" customFormat="1" ht="14.85" customHeight="1">
      <c r="B97" s="150"/>
      <c r="C97" s="151"/>
      <c r="D97" s="152" t="s">
        <v>138</v>
      </c>
      <c r="E97" s="153"/>
      <c r="F97" s="153"/>
      <c r="G97" s="153"/>
      <c r="H97" s="153"/>
      <c r="I97" s="154"/>
      <c r="J97" s="155">
        <f>J1642</f>
        <v>0</v>
      </c>
      <c r="K97" s="156"/>
    </row>
    <row r="98" spans="2:11" s="8" customFormat="1" ht="14.85" customHeight="1">
      <c r="B98" s="150"/>
      <c r="C98" s="151"/>
      <c r="D98" s="152" t="s">
        <v>139</v>
      </c>
      <c r="E98" s="153"/>
      <c r="F98" s="153"/>
      <c r="G98" s="153"/>
      <c r="H98" s="153"/>
      <c r="I98" s="154"/>
      <c r="J98" s="155">
        <f>J1730</f>
        <v>0</v>
      </c>
      <c r="K98" s="156"/>
    </row>
    <row r="99" spans="2:11" s="8" customFormat="1" ht="14.85" customHeight="1">
      <c r="B99" s="150"/>
      <c r="C99" s="151"/>
      <c r="D99" s="152" t="s">
        <v>140</v>
      </c>
      <c r="E99" s="153"/>
      <c r="F99" s="153"/>
      <c r="G99" s="153"/>
      <c r="H99" s="153"/>
      <c r="I99" s="154"/>
      <c r="J99" s="155">
        <f>J1778</f>
        <v>0</v>
      </c>
      <c r="K99" s="156"/>
    </row>
    <row r="100" spans="2:11" s="8" customFormat="1" ht="19.899999999999999" customHeight="1">
      <c r="B100" s="150"/>
      <c r="C100" s="151"/>
      <c r="D100" s="152" t="s">
        <v>141</v>
      </c>
      <c r="E100" s="153"/>
      <c r="F100" s="153"/>
      <c r="G100" s="153"/>
      <c r="H100" s="153"/>
      <c r="I100" s="154"/>
      <c r="J100" s="155">
        <f>J1792</f>
        <v>0</v>
      </c>
      <c r="K100" s="156"/>
    </row>
    <row r="101" spans="2:11" s="8" customFormat="1" ht="14.85" customHeight="1">
      <c r="B101" s="150"/>
      <c r="C101" s="151"/>
      <c r="D101" s="152" t="s">
        <v>142</v>
      </c>
      <c r="E101" s="153"/>
      <c r="F101" s="153"/>
      <c r="G101" s="153"/>
      <c r="H101" s="153"/>
      <c r="I101" s="154"/>
      <c r="J101" s="155">
        <f>J1793</f>
        <v>0</v>
      </c>
      <c r="K101" s="156"/>
    </row>
    <row r="102" spans="2:11" s="8" customFormat="1" ht="14.85" customHeight="1">
      <c r="B102" s="150"/>
      <c r="C102" s="151"/>
      <c r="D102" s="152" t="s">
        <v>143</v>
      </c>
      <c r="E102" s="153"/>
      <c r="F102" s="153"/>
      <c r="G102" s="153"/>
      <c r="H102" s="153"/>
      <c r="I102" s="154"/>
      <c r="J102" s="155">
        <f>J1837</f>
        <v>0</v>
      </c>
      <c r="K102" s="156"/>
    </row>
    <row r="103" spans="2:11" s="8" customFormat="1" ht="14.85" customHeight="1">
      <c r="B103" s="150"/>
      <c r="C103" s="151"/>
      <c r="D103" s="152" t="s">
        <v>144</v>
      </c>
      <c r="E103" s="153"/>
      <c r="F103" s="153"/>
      <c r="G103" s="153"/>
      <c r="H103" s="153"/>
      <c r="I103" s="154"/>
      <c r="J103" s="155">
        <f>J1854</f>
        <v>0</v>
      </c>
      <c r="K103" s="156"/>
    </row>
    <row r="104" spans="2:11" s="8" customFormat="1" ht="14.85" customHeight="1">
      <c r="B104" s="150"/>
      <c r="C104" s="151"/>
      <c r="D104" s="152" t="s">
        <v>145</v>
      </c>
      <c r="E104" s="153"/>
      <c r="F104" s="153"/>
      <c r="G104" s="153"/>
      <c r="H104" s="153"/>
      <c r="I104" s="154"/>
      <c r="J104" s="155">
        <f>J1857</f>
        <v>0</v>
      </c>
      <c r="K104" s="156"/>
    </row>
    <row r="105" spans="2:11" s="8" customFormat="1" ht="14.85" customHeight="1">
      <c r="B105" s="150"/>
      <c r="C105" s="151"/>
      <c r="D105" s="152" t="s">
        <v>146</v>
      </c>
      <c r="E105" s="153"/>
      <c r="F105" s="153"/>
      <c r="G105" s="153"/>
      <c r="H105" s="153"/>
      <c r="I105" s="154"/>
      <c r="J105" s="155">
        <f>J1862</f>
        <v>0</v>
      </c>
      <c r="K105" s="156"/>
    </row>
    <row r="106" spans="2:11" s="8" customFormat="1" ht="19.899999999999999" customHeight="1">
      <c r="B106" s="150"/>
      <c r="C106" s="151"/>
      <c r="D106" s="152" t="s">
        <v>147</v>
      </c>
      <c r="E106" s="153"/>
      <c r="F106" s="153"/>
      <c r="G106" s="153"/>
      <c r="H106" s="153"/>
      <c r="I106" s="154"/>
      <c r="J106" s="155">
        <f>J1871</f>
        <v>0</v>
      </c>
      <c r="K106" s="156"/>
    </row>
    <row r="107" spans="2:11" s="8" customFormat="1" ht="19.899999999999999" customHeight="1">
      <c r="B107" s="150"/>
      <c r="C107" s="151"/>
      <c r="D107" s="152" t="s">
        <v>148</v>
      </c>
      <c r="E107" s="153"/>
      <c r="F107" s="153"/>
      <c r="G107" s="153"/>
      <c r="H107" s="153"/>
      <c r="I107" s="154"/>
      <c r="J107" s="155">
        <f>J1883</f>
        <v>0</v>
      </c>
      <c r="K107" s="156"/>
    </row>
    <row r="108" spans="2:11" s="8" customFormat="1" ht="19.899999999999999" customHeight="1">
      <c r="B108" s="150"/>
      <c r="C108" s="151"/>
      <c r="D108" s="152" t="s">
        <v>149</v>
      </c>
      <c r="E108" s="153"/>
      <c r="F108" s="153"/>
      <c r="G108" s="153"/>
      <c r="H108" s="153"/>
      <c r="I108" s="154"/>
      <c r="J108" s="155">
        <f>J1935</f>
        <v>0</v>
      </c>
      <c r="K108" s="156"/>
    </row>
    <row r="109" spans="2:11" s="8" customFormat="1" ht="19.899999999999999" customHeight="1">
      <c r="B109" s="150"/>
      <c r="C109" s="151"/>
      <c r="D109" s="152" t="s">
        <v>150</v>
      </c>
      <c r="E109" s="153"/>
      <c r="F109" s="153"/>
      <c r="G109" s="153"/>
      <c r="H109" s="153"/>
      <c r="I109" s="154"/>
      <c r="J109" s="155">
        <f>J1976</f>
        <v>0</v>
      </c>
      <c r="K109" s="156"/>
    </row>
    <row r="110" spans="2:11" s="8" customFormat="1" ht="19.899999999999999" customHeight="1">
      <c r="B110" s="150"/>
      <c r="C110" s="151"/>
      <c r="D110" s="152" t="s">
        <v>151</v>
      </c>
      <c r="E110" s="153"/>
      <c r="F110" s="153"/>
      <c r="G110" s="153"/>
      <c r="H110" s="153"/>
      <c r="I110" s="154"/>
      <c r="J110" s="155">
        <f>J2015</f>
        <v>0</v>
      </c>
      <c r="K110" s="156"/>
    </row>
    <row r="111" spans="2:11" s="8" customFormat="1" ht="19.899999999999999" customHeight="1">
      <c r="B111" s="150"/>
      <c r="C111" s="151"/>
      <c r="D111" s="152" t="s">
        <v>152</v>
      </c>
      <c r="E111" s="153"/>
      <c r="F111" s="153"/>
      <c r="G111" s="153"/>
      <c r="H111" s="153"/>
      <c r="I111" s="154"/>
      <c r="J111" s="155">
        <f>J2045</f>
        <v>0</v>
      </c>
      <c r="K111" s="156"/>
    </row>
    <row r="112" spans="2:11" s="8" customFormat="1" ht="19.899999999999999" customHeight="1">
      <c r="B112" s="150"/>
      <c r="C112" s="151"/>
      <c r="D112" s="152" t="s">
        <v>153</v>
      </c>
      <c r="E112" s="153"/>
      <c r="F112" s="153"/>
      <c r="G112" s="153"/>
      <c r="H112" s="153"/>
      <c r="I112" s="154"/>
      <c r="J112" s="155">
        <f>J2069</f>
        <v>0</v>
      </c>
      <c r="K112" s="156"/>
    </row>
    <row r="113" spans="2:11" s="8" customFormat="1" ht="19.899999999999999" customHeight="1">
      <c r="B113" s="150"/>
      <c r="C113" s="151"/>
      <c r="D113" s="152" t="s">
        <v>154</v>
      </c>
      <c r="E113" s="153"/>
      <c r="F113" s="153"/>
      <c r="G113" s="153"/>
      <c r="H113" s="153"/>
      <c r="I113" s="154"/>
      <c r="J113" s="155">
        <f>J2076</f>
        <v>0</v>
      </c>
      <c r="K113" s="156"/>
    </row>
    <row r="114" spans="2:11" s="8" customFormat="1" ht="19.899999999999999" customHeight="1">
      <c r="B114" s="150"/>
      <c r="C114" s="151"/>
      <c r="D114" s="152" t="s">
        <v>155</v>
      </c>
      <c r="E114" s="153"/>
      <c r="F114" s="153"/>
      <c r="G114" s="153"/>
      <c r="H114" s="153"/>
      <c r="I114" s="154"/>
      <c r="J114" s="155">
        <f>J2083</f>
        <v>0</v>
      </c>
      <c r="K114" s="156"/>
    </row>
    <row r="115" spans="2:11" s="7" customFormat="1" ht="24.95" customHeight="1">
      <c r="B115" s="143"/>
      <c r="C115" s="144"/>
      <c r="D115" s="145" t="s">
        <v>156</v>
      </c>
      <c r="E115" s="146"/>
      <c r="F115" s="146"/>
      <c r="G115" s="146"/>
      <c r="H115" s="146"/>
      <c r="I115" s="147"/>
      <c r="J115" s="148">
        <f>J2113</f>
        <v>0</v>
      </c>
      <c r="K115" s="149"/>
    </row>
    <row r="116" spans="2:11" s="8" customFormat="1" ht="19.899999999999999" customHeight="1">
      <c r="B116" s="150"/>
      <c r="C116" s="151"/>
      <c r="D116" s="152" t="s">
        <v>157</v>
      </c>
      <c r="E116" s="153"/>
      <c r="F116" s="153"/>
      <c r="G116" s="153"/>
      <c r="H116" s="153"/>
      <c r="I116" s="154"/>
      <c r="J116" s="155">
        <f>J2114</f>
        <v>0</v>
      </c>
      <c r="K116" s="156"/>
    </row>
    <row r="117" spans="2:11" s="7" customFormat="1" ht="24.95" customHeight="1">
      <c r="B117" s="143"/>
      <c r="C117" s="144"/>
      <c r="D117" s="145" t="s">
        <v>158</v>
      </c>
      <c r="E117" s="146"/>
      <c r="F117" s="146"/>
      <c r="G117" s="146"/>
      <c r="H117" s="146"/>
      <c r="I117" s="147"/>
      <c r="J117" s="148">
        <f>J2119</f>
        <v>0</v>
      </c>
      <c r="K117" s="149"/>
    </row>
    <row r="118" spans="2:11" s="8" customFormat="1" ht="19.899999999999999" customHeight="1">
      <c r="B118" s="150"/>
      <c r="C118" s="151"/>
      <c r="D118" s="152" t="s">
        <v>159</v>
      </c>
      <c r="E118" s="153"/>
      <c r="F118" s="153"/>
      <c r="G118" s="153"/>
      <c r="H118" s="153"/>
      <c r="I118" s="154"/>
      <c r="J118" s="155">
        <f>J2120</f>
        <v>0</v>
      </c>
      <c r="K118" s="156"/>
    </row>
    <row r="119" spans="2:11" s="8" customFormat="1" ht="19.899999999999999" customHeight="1">
      <c r="B119" s="150"/>
      <c r="C119" s="151"/>
      <c r="D119" s="152" t="s">
        <v>160</v>
      </c>
      <c r="E119" s="153"/>
      <c r="F119" s="153"/>
      <c r="G119" s="153"/>
      <c r="H119" s="153"/>
      <c r="I119" s="154"/>
      <c r="J119" s="155">
        <f>J2127</f>
        <v>0</v>
      </c>
      <c r="K119" s="156"/>
    </row>
    <row r="120" spans="2:11" s="8" customFormat="1" ht="19.899999999999999" customHeight="1">
      <c r="B120" s="150"/>
      <c r="C120" s="151"/>
      <c r="D120" s="152" t="s">
        <v>161</v>
      </c>
      <c r="E120" s="153"/>
      <c r="F120" s="153"/>
      <c r="G120" s="153"/>
      <c r="H120" s="153"/>
      <c r="I120" s="154"/>
      <c r="J120" s="155">
        <f>J2130</f>
        <v>0</v>
      </c>
      <c r="K120" s="156"/>
    </row>
    <row r="121" spans="2:11" s="8" customFormat="1" ht="19.899999999999999" customHeight="1">
      <c r="B121" s="150"/>
      <c r="C121" s="151"/>
      <c r="D121" s="152" t="s">
        <v>162</v>
      </c>
      <c r="E121" s="153"/>
      <c r="F121" s="153"/>
      <c r="G121" s="153"/>
      <c r="H121" s="153"/>
      <c r="I121" s="154"/>
      <c r="J121" s="155">
        <f>J2133</f>
        <v>0</v>
      </c>
      <c r="K121" s="156"/>
    </row>
    <row r="122" spans="2:11" s="8" customFormat="1" ht="19.899999999999999" customHeight="1">
      <c r="B122" s="150"/>
      <c r="C122" s="151"/>
      <c r="D122" s="152" t="s">
        <v>163</v>
      </c>
      <c r="E122" s="153"/>
      <c r="F122" s="153"/>
      <c r="G122" s="153"/>
      <c r="H122" s="153"/>
      <c r="I122" s="154"/>
      <c r="J122" s="155">
        <f>J2138</f>
        <v>0</v>
      </c>
      <c r="K122" s="156"/>
    </row>
    <row r="123" spans="2:11" s="8" customFormat="1" ht="19.899999999999999" customHeight="1">
      <c r="B123" s="150"/>
      <c r="C123" s="151"/>
      <c r="D123" s="152" t="s">
        <v>164</v>
      </c>
      <c r="E123" s="153"/>
      <c r="F123" s="153"/>
      <c r="G123" s="153"/>
      <c r="H123" s="153"/>
      <c r="I123" s="154"/>
      <c r="J123" s="155">
        <f>J2141</f>
        <v>0</v>
      </c>
      <c r="K123" s="156"/>
    </row>
    <row r="124" spans="2:11" s="8" customFormat="1" ht="19.899999999999999" customHeight="1">
      <c r="B124" s="150"/>
      <c r="C124" s="151"/>
      <c r="D124" s="152" t="s">
        <v>165</v>
      </c>
      <c r="E124" s="153"/>
      <c r="F124" s="153"/>
      <c r="G124" s="153"/>
      <c r="H124" s="153"/>
      <c r="I124" s="154"/>
      <c r="J124" s="155">
        <f>J2144</f>
        <v>0</v>
      </c>
      <c r="K124" s="156"/>
    </row>
    <row r="125" spans="2:11" s="1" customFormat="1" ht="21.75" customHeight="1">
      <c r="B125" s="40"/>
      <c r="C125" s="41"/>
      <c r="D125" s="41"/>
      <c r="E125" s="41"/>
      <c r="F125" s="41"/>
      <c r="G125" s="41"/>
      <c r="H125" s="41"/>
      <c r="I125" s="112"/>
      <c r="J125" s="41"/>
      <c r="K125" s="44"/>
    </row>
    <row r="126" spans="2:11" s="1" customFormat="1" ht="6.95" customHeight="1">
      <c r="B126" s="55"/>
      <c r="C126" s="56"/>
      <c r="D126" s="56"/>
      <c r="E126" s="56"/>
      <c r="F126" s="56"/>
      <c r="G126" s="56"/>
      <c r="H126" s="56"/>
      <c r="I126" s="133"/>
      <c r="J126" s="56"/>
      <c r="K126" s="57"/>
    </row>
    <row r="130" spans="2:63" s="1" customFormat="1" ht="6.95" customHeight="1">
      <c r="B130" s="58"/>
      <c r="C130" s="59"/>
      <c r="D130" s="59"/>
      <c r="E130" s="59"/>
      <c r="F130" s="59"/>
      <c r="G130" s="59"/>
      <c r="H130" s="59"/>
      <c r="I130" s="136"/>
      <c r="J130" s="59"/>
      <c r="K130" s="59"/>
      <c r="L130" s="60"/>
    </row>
    <row r="131" spans="2:63" s="1" customFormat="1" ht="36.950000000000003" customHeight="1">
      <c r="B131" s="40"/>
      <c r="C131" s="61" t="s">
        <v>166</v>
      </c>
      <c r="D131" s="62"/>
      <c r="E131" s="62"/>
      <c r="F131" s="62"/>
      <c r="G131" s="62"/>
      <c r="H131" s="62"/>
      <c r="I131" s="157"/>
      <c r="J131" s="62"/>
      <c r="K131" s="62"/>
      <c r="L131" s="60"/>
    </row>
    <row r="132" spans="2:63" s="1" customFormat="1" ht="6.95" customHeight="1">
      <c r="B132" s="40"/>
      <c r="C132" s="62"/>
      <c r="D132" s="62"/>
      <c r="E132" s="62"/>
      <c r="F132" s="62"/>
      <c r="G132" s="62"/>
      <c r="H132" s="62"/>
      <c r="I132" s="157"/>
      <c r="J132" s="62"/>
      <c r="K132" s="62"/>
      <c r="L132" s="60"/>
    </row>
    <row r="133" spans="2:63" s="1" customFormat="1" ht="14.45" customHeight="1">
      <c r="B133" s="40"/>
      <c r="C133" s="64" t="s">
        <v>18</v>
      </c>
      <c r="D133" s="62"/>
      <c r="E133" s="62"/>
      <c r="F133" s="62"/>
      <c r="G133" s="62"/>
      <c r="H133" s="62"/>
      <c r="I133" s="157"/>
      <c r="J133" s="62"/>
      <c r="K133" s="62"/>
      <c r="L133" s="60"/>
    </row>
    <row r="134" spans="2:63" s="1" customFormat="1" ht="23.25" customHeight="1">
      <c r="B134" s="40"/>
      <c r="C134" s="62"/>
      <c r="D134" s="62"/>
      <c r="E134" s="344" t="str">
        <f>E7</f>
        <v>Expozice knihovny Latinské školy - nová cenová úroveň</v>
      </c>
      <c r="F134" s="378"/>
      <c r="G134" s="378"/>
      <c r="H134" s="378"/>
      <c r="I134" s="157"/>
      <c r="J134" s="62"/>
      <c r="K134" s="62"/>
      <c r="L134" s="60"/>
    </row>
    <row r="135" spans="2:63" s="1" customFormat="1" ht="6.95" customHeight="1">
      <c r="B135" s="40"/>
      <c r="C135" s="62"/>
      <c r="D135" s="62"/>
      <c r="E135" s="62"/>
      <c r="F135" s="62"/>
      <c r="G135" s="62"/>
      <c r="H135" s="62"/>
      <c r="I135" s="157"/>
      <c r="J135" s="62"/>
      <c r="K135" s="62"/>
      <c r="L135" s="60"/>
    </row>
    <row r="136" spans="2:63" s="1" customFormat="1" ht="18" customHeight="1">
      <c r="B136" s="40"/>
      <c r="C136" s="64" t="s">
        <v>25</v>
      </c>
      <c r="D136" s="62"/>
      <c r="E136" s="62"/>
      <c r="F136" s="158" t="str">
        <f>F10</f>
        <v>Katastrální území 555215 Jáchymov</v>
      </c>
      <c r="G136" s="62"/>
      <c r="H136" s="62"/>
      <c r="I136" s="159" t="s">
        <v>27</v>
      </c>
      <c r="J136" s="72" t="str">
        <f>IF(J10="","",J10)</f>
        <v>8.2.2017</v>
      </c>
      <c r="K136" s="62"/>
      <c r="L136" s="60"/>
    </row>
    <row r="137" spans="2:63" s="1" customFormat="1" ht="6.95" customHeight="1">
      <c r="B137" s="40"/>
      <c r="C137" s="62"/>
      <c r="D137" s="62"/>
      <c r="E137" s="62"/>
      <c r="F137" s="62"/>
      <c r="G137" s="62"/>
      <c r="H137" s="62"/>
      <c r="I137" s="157"/>
      <c r="J137" s="62"/>
      <c r="K137" s="62"/>
      <c r="L137" s="60"/>
    </row>
    <row r="138" spans="2:63" s="1" customFormat="1" ht="15">
      <c r="B138" s="40"/>
      <c r="C138" s="64" t="s">
        <v>31</v>
      </c>
      <c r="D138" s="62"/>
      <c r="E138" s="62"/>
      <c r="F138" s="158" t="str">
        <f>E13</f>
        <v>MÚ Jáchymov</v>
      </c>
      <c r="G138" s="62"/>
      <c r="H138" s="62"/>
      <c r="I138" s="159" t="s">
        <v>37</v>
      </c>
      <c r="J138" s="158" t="str">
        <f>E19</f>
        <v>Hlaváček - architekti, s.r.o.</v>
      </c>
      <c r="K138" s="62"/>
      <c r="L138" s="60"/>
    </row>
    <row r="139" spans="2:63" s="1" customFormat="1" ht="14.45" customHeight="1">
      <c r="B139" s="40"/>
      <c r="C139" s="64" t="s">
        <v>35</v>
      </c>
      <c r="D139" s="62"/>
      <c r="E139" s="62"/>
      <c r="F139" s="158" t="str">
        <f>IF(E16="","",E16)</f>
        <v/>
      </c>
      <c r="G139" s="62"/>
      <c r="H139" s="62"/>
      <c r="I139" s="157"/>
      <c r="J139" s="62"/>
      <c r="K139" s="62"/>
      <c r="L139" s="60"/>
    </row>
    <row r="140" spans="2:63" s="1" customFormat="1" ht="10.35" customHeight="1">
      <c r="B140" s="40"/>
      <c r="C140" s="62"/>
      <c r="D140" s="62"/>
      <c r="E140" s="62"/>
      <c r="F140" s="62"/>
      <c r="G140" s="62"/>
      <c r="H140" s="62"/>
      <c r="I140" s="157"/>
      <c r="J140" s="62"/>
      <c r="K140" s="62"/>
      <c r="L140" s="60"/>
    </row>
    <row r="141" spans="2:63" s="9" customFormat="1" ht="29.25" customHeight="1">
      <c r="B141" s="160"/>
      <c r="C141" s="161" t="s">
        <v>167</v>
      </c>
      <c r="D141" s="162" t="s">
        <v>61</v>
      </c>
      <c r="E141" s="162" t="s">
        <v>57</v>
      </c>
      <c r="F141" s="162" t="s">
        <v>168</v>
      </c>
      <c r="G141" s="162" t="s">
        <v>169</v>
      </c>
      <c r="H141" s="162" t="s">
        <v>170</v>
      </c>
      <c r="I141" s="163" t="s">
        <v>171</v>
      </c>
      <c r="J141" s="162" t="s">
        <v>91</v>
      </c>
      <c r="K141" s="164" t="s">
        <v>172</v>
      </c>
      <c r="L141" s="165"/>
      <c r="M141" s="80" t="s">
        <v>173</v>
      </c>
      <c r="N141" s="81" t="s">
        <v>46</v>
      </c>
      <c r="O141" s="81" t="s">
        <v>174</v>
      </c>
      <c r="P141" s="81" t="s">
        <v>175</v>
      </c>
      <c r="Q141" s="81" t="s">
        <v>176</v>
      </c>
      <c r="R141" s="81" t="s">
        <v>177</v>
      </c>
      <c r="S141" s="81" t="s">
        <v>178</v>
      </c>
      <c r="T141" s="82" t="s">
        <v>179</v>
      </c>
    </row>
    <row r="142" spans="2:63" s="1" customFormat="1" ht="29.25" customHeight="1">
      <c r="B142" s="40"/>
      <c r="C142" s="86" t="s">
        <v>92</v>
      </c>
      <c r="D142" s="62"/>
      <c r="E142" s="62"/>
      <c r="F142" s="62"/>
      <c r="G142" s="62"/>
      <c r="H142" s="62"/>
      <c r="I142" s="157"/>
      <c r="J142" s="166">
        <f>BK142</f>
        <v>0</v>
      </c>
      <c r="K142" s="62"/>
      <c r="L142" s="60"/>
      <c r="M142" s="83"/>
      <c r="N142" s="84"/>
      <c r="O142" s="84"/>
      <c r="P142" s="167">
        <f>P143+P927+P2113+P2119</f>
        <v>0</v>
      </c>
      <c r="Q142" s="84"/>
      <c r="R142" s="167">
        <f>R143+R927+R2113+R2119</f>
        <v>424.51223598827283</v>
      </c>
      <c r="S142" s="84"/>
      <c r="T142" s="168">
        <f>T143+T927+T2113+T2119</f>
        <v>369.25183824999999</v>
      </c>
      <c r="AT142" s="23" t="s">
        <v>75</v>
      </c>
      <c r="AU142" s="23" t="s">
        <v>93</v>
      </c>
      <c r="BK142" s="169">
        <f>BK143+BK927+BK2113+BK2119</f>
        <v>0</v>
      </c>
    </row>
    <row r="143" spans="2:63" s="10" customFormat="1" ht="37.35" customHeight="1">
      <c r="B143" s="170"/>
      <c r="C143" s="171"/>
      <c r="D143" s="172" t="s">
        <v>75</v>
      </c>
      <c r="E143" s="173" t="s">
        <v>180</v>
      </c>
      <c r="F143" s="173" t="s">
        <v>181</v>
      </c>
      <c r="G143" s="171"/>
      <c r="H143" s="171"/>
      <c r="I143" s="174"/>
      <c r="J143" s="175">
        <f>BK143</f>
        <v>0</v>
      </c>
      <c r="K143" s="171"/>
      <c r="L143" s="176"/>
      <c r="M143" s="177"/>
      <c r="N143" s="178"/>
      <c r="O143" s="178"/>
      <c r="P143" s="179">
        <f>P144+P239+P270+P366+P402+P641+P924</f>
        <v>0</v>
      </c>
      <c r="Q143" s="178"/>
      <c r="R143" s="179">
        <f>R144+R239+R270+R366+R402+R641+R924</f>
        <v>359.26998719801679</v>
      </c>
      <c r="S143" s="178"/>
      <c r="T143" s="180">
        <f>T144+T239+T270+T366+T402+T641+T924</f>
        <v>365.00950499999999</v>
      </c>
      <c r="AR143" s="181" t="s">
        <v>24</v>
      </c>
      <c r="AT143" s="182" t="s">
        <v>75</v>
      </c>
      <c r="AU143" s="182" t="s">
        <v>76</v>
      </c>
      <c r="AY143" s="181" t="s">
        <v>182</v>
      </c>
      <c r="BK143" s="183">
        <f>BK144+BK239+BK270+BK366+BK402+BK641+BK924</f>
        <v>0</v>
      </c>
    </row>
    <row r="144" spans="2:63" s="10" customFormat="1" ht="19.899999999999999" customHeight="1">
      <c r="B144" s="170"/>
      <c r="C144" s="171"/>
      <c r="D144" s="184" t="s">
        <v>75</v>
      </c>
      <c r="E144" s="185" t="s">
        <v>24</v>
      </c>
      <c r="F144" s="185" t="s">
        <v>183</v>
      </c>
      <c r="G144" s="171"/>
      <c r="H144" s="171"/>
      <c r="I144" s="174"/>
      <c r="J144" s="186">
        <f>BK144</f>
        <v>0</v>
      </c>
      <c r="K144" s="171"/>
      <c r="L144" s="176"/>
      <c r="M144" s="177"/>
      <c r="N144" s="178"/>
      <c r="O144" s="178"/>
      <c r="P144" s="179">
        <f>SUM(P145:P238)</f>
        <v>0</v>
      </c>
      <c r="Q144" s="178"/>
      <c r="R144" s="179">
        <f>SUM(R145:R238)</f>
        <v>3.9668231079999998E-2</v>
      </c>
      <c r="S144" s="178"/>
      <c r="T144" s="180">
        <f>SUM(T145:T238)</f>
        <v>0</v>
      </c>
      <c r="AR144" s="181" t="s">
        <v>24</v>
      </c>
      <c r="AT144" s="182" t="s">
        <v>75</v>
      </c>
      <c r="AU144" s="182" t="s">
        <v>24</v>
      </c>
      <c r="AY144" s="181" t="s">
        <v>182</v>
      </c>
      <c r="BK144" s="183">
        <f>SUM(BK145:BK238)</f>
        <v>0</v>
      </c>
    </row>
    <row r="145" spans="2:65" s="1" customFormat="1" ht="22.5" customHeight="1">
      <c r="B145" s="40"/>
      <c r="C145" s="187" t="s">
        <v>24</v>
      </c>
      <c r="D145" s="187" t="s">
        <v>184</v>
      </c>
      <c r="E145" s="188" t="s">
        <v>185</v>
      </c>
      <c r="F145" s="189" t="s">
        <v>186</v>
      </c>
      <c r="G145" s="190" t="s">
        <v>187</v>
      </c>
      <c r="H145" s="191">
        <v>5.7809999999999997</v>
      </c>
      <c r="I145" s="192"/>
      <c r="J145" s="193">
        <f>ROUND(I145*H145,2)</f>
        <v>0</v>
      </c>
      <c r="K145" s="189" t="s">
        <v>188</v>
      </c>
      <c r="L145" s="60"/>
      <c r="M145" s="194" t="s">
        <v>22</v>
      </c>
      <c r="N145" s="195" t="s">
        <v>47</v>
      </c>
      <c r="O145" s="41"/>
      <c r="P145" s="196">
        <f>O145*H145</f>
        <v>0</v>
      </c>
      <c r="Q145" s="196">
        <v>0</v>
      </c>
      <c r="R145" s="196">
        <f>Q145*H145</f>
        <v>0</v>
      </c>
      <c r="S145" s="196">
        <v>0</v>
      </c>
      <c r="T145" s="197">
        <f>S145*H145</f>
        <v>0</v>
      </c>
      <c r="AR145" s="23" t="s">
        <v>189</v>
      </c>
      <c r="AT145" s="23" t="s">
        <v>184</v>
      </c>
      <c r="AU145" s="23" t="s">
        <v>87</v>
      </c>
      <c r="AY145" s="23" t="s">
        <v>182</v>
      </c>
      <c r="BE145" s="198">
        <f>IF(N145="základní",J145,0)</f>
        <v>0</v>
      </c>
      <c r="BF145" s="198">
        <f>IF(N145="snížená",J145,0)</f>
        <v>0</v>
      </c>
      <c r="BG145" s="198">
        <f>IF(N145="zákl. přenesená",J145,0)</f>
        <v>0</v>
      </c>
      <c r="BH145" s="198">
        <f>IF(N145="sníž. přenesená",J145,0)</f>
        <v>0</v>
      </c>
      <c r="BI145" s="198">
        <f>IF(N145="nulová",J145,0)</f>
        <v>0</v>
      </c>
      <c r="BJ145" s="23" t="s">
        <v>24</v>
      </c>
      <c r="BK145" s="198">
        <f>ROUND(I145*H145,2)</f>
        <v>0</v>
      </c>
      <c r="BL145" s="23" t="s">
        <v>189</v>
      </c>
      <c r="BM145" s="23" t="s">
        <v>190</v>
      </c>
    </row>
    <row r="146" spans="2:65" s="1" customFormat="1" ht="27">
      <c r="B146" s="40"/>
      <c r="C146" s="62"/>
      <c r="D146" s="199" t="s">
        <v>191</v>
      </c>
      <c r="E146" s="62"/>
      <c r="F146" s="200" t="s">
        <v>192</v>
      </c>
      <c r="G146" s="62"/>
      <c r="H146" s="62"/>
      <c r="I146" s="157"/>
      <c r="J146" s="62"/>
      <c r="K146" s="62"/>
      <c r="L146" s="60"/>
      <c r="M146" s="201"/>
      <c r="N146" s="41"/>
      <c r="O146" s="41"/>
      <c r="P146" s="41"/>
      <c r="Q146" s="41"/>
      <c r="R146" s="41"/>
      <c r="S146" s="41"/>
      <c r="T146" s="77"/>
      <c r="AT146" s="23" t="s">
        <v>191</v>
      </c>
      <c r="AU146" s="23" t="s">
        <v>87</v>
      </c>
    </row>
    <row r="147" spans="2:65" s="11" customFormat="1">
      <c r="B147" s="202"/>
      <c r="C147" s="203"/>
      <c r="D147" s="199" t="s">
        <v>193</v>
      </c>
      <c r="E147" s="204" t="s">
        <v>22</v>
      </c>
      <c r="F147" s="205" t="s">
        <v>194</v>
      </c>
      <c r="G147" s="203"/>
      <c r="H147" s="206" t="s">
        <v>22</v>
      </c>
      <c r="I147" s="207"/>
      <c r="J147" s="203"/>
      <c r="K147" s="203"/>
      <c r="L147" s="208"/>
      <c r="M147" s="209"/>
      <c r="N147" s="210"/>
      <c r="O147" s="210"/>
      <c r="P147" s="210"/>
      <c r="Q147" s="210"/>
      <c r="R147" s="210"/>
      <c r="S147" s="210"/>
      <c r="T147" s="211"/>
      <c r="AT147" s="212" t="s">
        <v>193</v>
      </c>
      <c r="AU147" s="212" t="s">
        <v>87</v>
      </c>
      <c r="AV147" s="11" t="s">
        <v>24</v>
      </c>
      <c r="AW147" s="11" t="s">
        <v>39</v>
      </c>
      <c r="AX147" s="11" t="s">
        <v>76</v>
      </c>
      <c r="AY147" s="212" t="s">
        <v>182</v>
      </c>
    </row>
    <row r="148" spans="2:65" s="12" customFormat="1">
      <c r="B148" s="213"/>
      <c r="C148" s="214"/>
      <c r="D148" s="199" t="s">
        <v>193</v>
      </c>
      <c r="E148" s="215" t="s">
        <v>22</v>
      </c>
      <c r="F148" s="216" t="s">
        <v>195</v>
      </c>
      <c r="G148" s="214"/>
      <c r="H148" s="217">
        <v>1.8919999999999999</v>
      </c>
      <c r="I148" s="218"/>
      <c r="J148" s="214"/>
      <c r="K148" s="214"/>
      <c r="L148" s="219"/>
      <c r="M148" s="220"/>
      <c r="N148" s="221"/>
      <c r="O148" s="221"/>
      <c r="P148" s="221"/>
      <c r="Q148" s="221"/>
      <c r="R148" s="221"/>
      <c r="S148" s="221"/>
      <c r="T148" s="222"/>
      <c r="AT148" s="223" t="s">
        <v>193</v>
      </c>
      <c r="AU148" s="223" t="s">
        <v>87</v>
      </c>
      <c r="AV148" s="12" t="s">
        <v>87</v>
      </c>
      <c r="AW148" s="12" t="s">
        <v>39</v>
      </c>
      <c r="AX148" s="12" t="s">
        <v>76</v>
      </c>
      <c r="AY148" s="223" t="s">
        <v>182</v>
      </c>
    </row>
    <row r="149" spans="2:65" s="12" customFormat="1">
      <c r="B149" s="213"/>
      <c r="C149" s="214"/>
      <c r="D149" s="199" t="s">
        <v>193</v>
      </c>
      <c r="E149" s="215" t="s">
        <v>22</v>
      </c>
      <c r="F149" s="216" t="s">
        <v>196</v>
      </c>
      <c r="G149" s="214"/>
      <c r="H149" s="217">
        <v>1.841</v>
      </c>
      <c r="I149" s="218"/>
      <c r="J149" s="214"/>
      <c r="K149" s="214"/>
      <c r="L149" s="219"/>
      <c r="M149" s="220"/>
      <c r="N149" s="221"/>
      <c r="O149" s="221"/>
      <c r="P149" s="221"/>
      <c r="Q149" s="221"/>
      <c r="R149" s="221"/>
      <c r="S149" s="221"/>
      <c r="T149" s="222"/>
      <c r="AT149" s="223" t="s">
        <v>193</v>
      </c>
      <c r="AU149" s="223" t="s">
        <v>87</v>
      </c>
      <c r="AV149" s="12" t="s">
        <v>87</v>
      </c>
      <c r="AW149" s="12" t="s">
        <v>39</v>
      </c>
      <c r="AX149" s="12" t="s">
        <v>76</v>
      </c>
      <c r="AY149" s="223" t="s">
        <v>182</v>
      </c>
    </row>
    <row r="150" spans="2:65" s="12" customFormat="1">
      <c r="B150" s="213"/>
      <c r="C150" s="214"/>
      <c r="D150" s="224" t="s">
        <v>193</v>
      </c>
      <c r="E150" s="225" t="s">
        <v>22</v>
      </c>
      <c r="F150" s="226" t="s">
        <v>197</v>
      </c>
      <c r="G150" s="214"/>
      <c r="H150" s="227">
        <v>2.048</v>
      </c>
      <c r="I150" s="218"/>
      <c r="J150" s="214"/>
      <c r="K150" s="214"/>
      <c r="L150" s="219"/>
      <c r="M150" s="220"/>
      <c r="N150" s="221"/>
      <c r="O150" s="221"/>
      <c r="P150" s="221"/>
      <c r="Q150" s="221"/>
      <c r="R150" s="221"/>
      <c r="S150" s="221"/>
      <c r="T150" s="222"/>
      <c r="AT150" s="223" t="s">
        <v>193</v>
      </c>
      <c r="AU150" s="223" t="s">
        <v>87</v>
      </c>
      <c r="AV150" s="12" t="s">
        <v>87</v>
      </c>
      <c r="AW150" s="12" t="s">
        <v>39</v>
      </c>
      <c r="AX150" s="12" t="s">
        <v>76</v>
      </c>
      <c r="AY150" s="223" t="s">
        <v>182</v>
      </c>
    </row>
    <row r="151" spans="2:65" s="1" customFormat="1" ht="22.5" customHeight="1">
      <c r="B151" s="40"/>
      <c r="C151" s="187" t="s">
        <v>87</v>
      </c>
      <c r="D151" s="187" t="s">
        <v>184</v>
      </c>
      <c r="E151" s="188" t="s">
        <v>198</v>
      </c>
      <c r="F151" s="189" t="s">
        <v>199</v>
      </c>
      <c r="G151" s="190" t="s">
        <v>187</v>
      </c>
      <c r="H151" s="191">
        <v>33.893000000000001</v>
      </c>
      <c r="I151" s="192"/>
      <c r="J151" s="193">
        <f>ROUND(I151*H151,2)</f>
        <v>0</v>
      </c>
      <c r="K151" s="189" t="s">
        <v>188</v>
      </c>
      <c r="L151" s="60"/>
      <c r="M151" s="194" t="s">
        <v>22</v>
      </c>
      <c r="N151" s="195" t="s">
        <v>47</v>
      </c>
      <c r="O151" s="41"/>
      <c r="P151" s="196">
        <f>O151*H151</f>
        <v>0</v>
      </c>
      <c r="Q151" s="196">
        <v>0</v>
      </c>
      <c r="R151" s="196">
        <f>Q151*H151</f>
        <v>0</v>
      </c>
      <c r="S151" s="196">
        <v>0</v>
      </c>
      <c r="T151" s="197">
        <f>S151*H151</f>
        <v>0</v>
      </c>
      <c r="AR151" s="23" t="s">
        <v>189</v>
      </c>
      <c r="AT151" s="23" t="s">
        <v>184</v>
      </c>
      <c r="AU151" s="23" t="s">
        <v>87</v>
      </c>
      <c r="AY151" s="23" t="s">
        <v>182</v>
      </c>
      <c r="BE151" s="198">
        <f>IF(N151="základní",J151,0)</f>
        <v>0</v>
      </c>
      <c r="BF151" s="198">
        <f>IF(N151="snížená",J151,0)</f>
        <v>0</v>
      </c>
      <c r="BG151" s="198">
        <f>IF(N151="zákl. přenesená",J151,0)</f>
        <v>0</v>
      </c>
      <c r="BH151" s="198">
        <f>IF(N151="sníž. přenesená",J151,0)</f>
        <v>0</v>
      </c>
      <c r="BI151" s="198">
        <f>IF(N151="nulová",J151,0)</f>
        <v>0</v>
      </c>
      <c r="BJ151" s="23" t="s">
        <v>24</v>
      </c>
      <c r="BK151" s="198">
        <f>ROUND(I151*H151,2)</f>
        <v>0</v>
      </c>
      <c r="BL151" s="23" t="s">
        <v>189</v>
      </c>
      <c r="BM151" s="23" t="s">
        <v>200</v>
      </c>
    </row>
    <row r="152" spans="2:65" s="1" customFormat="1" ht="27">
      <c r="B152" s="40"/>
      <c r="C152" s="62"/>
      <c r="D152" s="199" t="s">
        <v>191</v>
      </c>
      <c r="E152" s="62"/>
      <c r="F152" s="200" t="s">
        <v>201</v>
      </c>
      <c r="G152" s="62"/>
      <c r="H152" s="62"/>
      <c r="I152" s="157"/>
      <c r="J152" s="62"/>
      <c r="K152" s="62"/>
      <c r="L152" s="60"/>
      <c r="M152" s="201"/>
      <c r="N152" s="41"/>
      <c r="O152" s="41"/>
      <c r="P152" s="41"/>
      <c r="Q152" s="41"/>
      <c r="R152" s="41"/>
      <c r="S152" s="41"/>
      <c r="T152" s="77"/>
      <c r="AT152" s="23" t="s">
        <v>191</v>
      </c>
      <c r="AU152" s="23" t="s">
        <v>87</v>
      </c>
    </row>
    <row r="153" spans="2:65" s="12" customFormat="1" ht="27">
      <c r="B153" s="213"/>
      <c r="C153" s="214"/>
      <c r="D153" s="199" t="s">
        <v>193</v>
      </c>
      <c r="E153" s="215" t="s">
        <v>22</v>
      </c>
      <c r="F153" s="216" t="s">
        <v>202</v>
      </c>
      <c r="G153" s="214"/>
      <c r="H153" s="217">
        <v>5.3639999999999999</v>
      </c>
      <c r="I153" s="218"/>
      <c r="J153" s="214"/>
      <c r="K153" s="214"/>
      <c r="L153" s="219"/>
      <c r="M153" s="220"/>
      <c r="N153" s="221"/>
      <c r="O153" s="221"/>
      <c r="P153" s="221"/>
      <c r="Q153" s="221"/>
      <c r="R153" s="221"/>
      <c r="S153" s="221"/>
      <c r="T153" s="222"/>
      <c r="AT153" s="223" t="s">
        <v>193</v>
      </c>
      <c r="AU153" s="223" t="s">
        <v>87</v>
      </c>
      <c r="AV153" s="12" t="s">
        <v>87</v>
      </c>
      <c r="AW153" s="12" t="s">
        <v>39</v>
      </c>
      <c r="AX153" s="12" t="s">
        <v>76</v>
      </c>
      <c r="AY153" s="223" t="s">
        <v>182</v>
      </c>
    </row>
    <row r="154" spans="2:65" s="12" customFormat="1">
      <c r="B154" s="213"/>
      <c r="C154" s="214"/>
      <c r="D154" s="199" t="s">
        <v>193</v>
      </c>
      <c r="E154" s="215" t="s">
        <v>22</v>
      </c>
      <c r="F154" s="216" t="s">
        <v>203</v>
      </c>
      <c r="G154" s="214"/>
      <c r="H154" s="217">
        <v>12.97</v>
      </c>
      <c r="I154" s="218"/>
      <c r="J154" s="214"/>
      <c r="K154" s="214"/>
      <c r="L154" s="219"/>
      <c r="M154" s="220"/>
      <c r="N154" s="221"/>
      <c r="O154" s="221"/>
      <c r="P154" s="221"/>
      <c r="Q154" s="221"/>
      <c r="R154" s="221"/>
      <c r="S154" s="221"/>
      <c r="T154" s="222"/>
      <c r="AT154" s="223" t="s">
        <v>193</v>
      </c>
      <c r="AU154" s="223" t="s">
        <v>87</v>
      </c>
      <c r="AV154" s="12" t="s">
        <v>87</v>
      </c>
      <c r="AW154" s="12" t="s">
        <v>39</v>
      </c>
      <c r="AX154" s="12" t="s">
        <v>76</v>
      </c>
      <c r="AY154" s="223" t="s">
        <v>182</v>
      </c>
    </row>
    <row r="155" spans="2:65" s="12" customFormat="1">
      <c r="B155" s="213"/>
      <c r="C155" s="214"/>
      <c r="D155" s="199" t="s">
        <v>193</v>
      </c>
      <c r="E155" s="215" t="s">
        <v>22</v>
      </c>
      <c r="F155" s="216" t="s">
        <v>204</v>
      </c>
      <c r="G155" s="214"/>
      <c r="H155" s="217">
        <v>2.79</v>
      </c>
      <c r="I155" s="218"/>
      <c r="J155" s="214"/>
      <c r="K155" s="214"/>
      <c r="L155" s="219"/>
      <c r="M155" s="220"/>
      <c r="N155" s="221"/>
      <c r="O155" s="221"/>
      <c r="P155" s="221"/>
      <c r="Q155" s="221"/>
      <c r="R155" s="221"/>
      <c r="S155" s="221"/>
      <c r="T155" s="222"/>
      <c r="AT155" s="223" t="s">
        <v>193</v>
      </c>
      <c r="AU155" s="223" t="s">
        <v>87</v>
      </c>
      <c r="AV155" s="12" t="s">
        <v>87</v>
      </c>
      <c r="AW155" s="12" t="s">
        <v>39</v>
      </c>
      <c r="AX155" s="12" t="s">
        <v>76</v>
      </c>
      <c r="AY155" s="223" t="s">
        <v>182</v>
      </c>
    </row>
    <row r="156" spans="2:65" s="11" customFormat="1">
      <c r="B156" s="202"/>
      <c r="C156" s="203"/>
      <c r="D156" s="199" t="s">
        <v>193</v>
      </c>
      <c r="E156" s="204" t="s">
        <v>22</v>
      </c>
      <c r="F156" s="205" t="s">
        <v>205</v>
      </c>
      <c r="G156" s="203"/>
      <c r="H156" s="206" t="s">
        <v>22</v>
      </c>
      <c r="I156" s="207"/>
      <c r="J156" s="203"/>
      <c r="K156" s="203"/>
      <c r="L156" s="208"/>
      <c r="M156" s="209"/>
      <c r="N156" s="210"/>
      <c r="O156" s="210"/>
      <c r="P156" s="210"/>
      <c r="Q156" s="210"/>
      <c r="R156" s="210"/>
      <c r="S156" s="210"/>
      <c r="T156" s="211"/>
      <c r="AT156" s="212" t="s">
        <v>193</v>
      </c>
      <c r="AU156" s="212" t="s">
        <v>87</v>
      </c>
      <c r="AV156" s="11" t="s">
        <v>24</v>
      </c>
      <c r="AW156" s="11" t="s">
        <v>39</v>
      </c>
      <c r="AX156" s="11" t="s">
        <v>76</v>
      </c>
      <c r="AY156" s="212" t="s">
        <v>182</v>
      </c>
    </row>
    <row r="157" spans="2:65" s="12" customFormat="1">
      <c r="B157" s="213"/>
      <c r="C157" s="214"/>
      <c r="D157" s="199" t="s">
        <v>193</v>
      </c>
      <c r="E157" s="215" t="s">
        <v>22</v>
      </c>
      <c r="F157" s="216" t="s">
        <v>206</v>
      </c>
      <c r="G157" s="214"/>
      <c r="H157" s="217">
        <v>4.4640000000000004</v>
      </c>
      <c r="I157" s="218"/>
      <c r="J157" s="214"/>
      <c r="K157" s="214"/>
      <c r="L157" s="219"/>
      <c r="M157" s="220"/>
      <c r="N157" s="221"/>
      <c r="O157" s="221"/>
      <c r="P157" s="221"/>
      <c r="Q157" s="221"/>
      <c r="R157" s="221"/>
      <c r="S157" s="221"/>
      <c r="T157" s="222"/>
      <c r="AT157" s="223" t="s">
        <v>193</v>
      </c>
      <c r="AU157" s="223" t="s">
        <v>87</v>
      </c>
      <c r="AV157" s="12" t="s">
        <v>87</v>
      </c>
      <c r="AW157" s="12" t="s">
        <v>39</v>
      </c>
      <c r="AX157" s="12" t="s">
        <v>76</v>
      </c>
      <c r="AY157" s="223" t="s">
        <v>182</v>
      </c>
    </row>
    <row r="158" spans="2:65" s="12" customFormat="1">
      <c r="B158" s="213"/>
      <c r="C158" s="214"/>
      <c r="D158" s="199" t="s">
        <v>193</v>
      </c>
      <c r="E158" s="215" t="s">
        <v>22</v>
      </c>
      <c r="F158" s="216" t="s">
        <v>207</v>
      </c>
      <c r="G158" s="214"/>
      <c r="H158" s="217">
        <v>1.57</v>
      </c>
      <c r="I158" s="218"/>
      <c r="J158" s="214"/>
      <c r="K158" s="214"/>
      <c r="L158" s="219"/>
      <c r="M158" s="220"/>
      <c r="N158" s="221"/>
      <c r="O158" s="221"/>
      <c r="P158" s="221"/>
      <c r="Q158" s="221"/>
      <c r="R158" s="221"/>
      <c r="S158" s="221"/>
      <c r="T158" s="222"/>
      <c r="AT158" s="223" t="s">
        <v>193</v>
      </c>
      <c r="AU158" s="223" t="s">
        <v>87</v>
      </c>
      <c r="AV158" s="12" t="s">
        <v>87</v>
      </c>
      <c r="AW158" s="12" t="s">
        <v>39</v>
      </c>
      <c r="AX158" s="12" t="s">
        <v>76</v>
      </c>
      <c r="AY158" s="223" t="s">
        <v>182</v>
      </c>
    </row>
    <row r="159" spans="2:65" s="12" customFormat="1">
      <c r="B159" s="213"/>
      <c r="C159" s="214"/>
      <c r="D159" s="199" t="s">
        <v>193</v>
      </c>
      <c r="E159" s="215" t="s">
        <v>22</v>
      </c>
      <c r="F159" s="216" t="s">
        <v>208</v>
      </c>
      <c r="G159" s="214"/>
      <c r="H159" s="217">
        <v>-1.6</v>
      </c>
      <c r="I159" s="218"/>
      <c r="J159" s="214"/>
      <c r="K159" s="214"/>
      <c r="L159" s="219"/>
      <c r="M159" s="220"/>
      <c r="N159" s="221"/>
      <c r="O159" s="221"/>
      <c r="P159" s="221"/>
      <c r="Q159" s="221"/>
      <c r="R159" s="221"/>
      <c r="S159" s="221"/>
      <c r="T159" s="222"/>
      <c r="AT159" s="223" t="s">
        <v>193</v>
      </c>
      <c r="AU159" s="223" t="s">
        <v>87</v>
      </c>
      <c r="AV159" s="12" t="s">
        <v>87</v>
      </c>
      <c r="AW159" s="12" t="s">
        <v>39</v>
      </c>
      <c r="AX159" s="12" t="s">
        <v>76</v>
      </c>
      <c r="AY159" s="223" t="s">
        <v>182</v>
      </c>
    </row>
    <row r="160" spans="2:65" s="11" customFormat="1">
      <c r="B160" s="202"/>
      <c r="C160" s="203"/>
      <c r="D160" s="199" t="s">
        <v>193</v>
      </c>
      <c r="E160" s="204" t="s">
        <v>22</v>
      </c>
      <c r="F160" s="205" t="s">
        <v>209</v>
      </c>
      <c r="G160" s="203"/>
      <c r="H160" s="206" t="s">
        <v>22</v>
      </c>
      <c r="I160" s="207"/>
      <c r="J160" s="203"/>
      <c r="K160" s="203"/>
      <c r="L160" s="208"/>
      <c r="M160" s="209"/>
      <c r="N160" s="210"/>
      <c r="O160" s="210"/>
      <c r="P160" s="210"/>
      <c r="Q160" s="210"/>
      <c r="R160" s="210"/>
      <c r="S160" s="210"/>
      <c r="T160" s="211"/>
      <c r="AT160" s="212" t="s">
        <v>193</v>
      </c>
      <c r="AU160" s="212" t="s">
        <v>87</v>
      </c>
      <c r="AV160" s="11" t="s">
        <v>24</v>
      </c>
      <c r="AW160" s="11" t="s">
        <v>39</v>
      </c>
      <c r="AX160" s="11" t="s">
        <v>76</v>
      </c>
      <c r="AY160" s="212" t="s">
        <v>182</v>
      </c>
    </row>
    <row r="161" spans="2:65" s="11" customFormat="1">
      <c r="B161" s="202"/>
      <c r="C161" s="203"/>
      <c r="D161" s="199" t="s">
        <v>193</v>
      </c>
      <c r="E161" s="204" t="s">
        <v>22</v>
      </c>
      <c r="F161" s="205" t="s">
        <v>210</v>
      </c>
      <c r="G161" s="203"/>
      <c r="H161" s="206" t="s">
        <v>22</v>
      </c>
      <c r="I161" s="207"/>
      <c r="J161" s="203"/>
      <c r="K161" s="203"/>
      <c r="L161" s="208"/>
      <c r="M161" s="209"/>
      <c r="N161" s="210"/>
      <c r="O161" s="210"/>
      <c r="P161" s="210"/>
      <c r="Q161" s="210"/>
      <c r="R161" s="210"/>
      <c r="S161" s="210"/>
      <c r="T161" s="211"/>
      <c r="AT161" s="212" t="s">
        <v>193</v>
      </c>
      <c r="AU161" s="212" t="s">
        <v>87</v>
      </c>
      <c r="AV161" s="11" t="s">
        <v>24</v>
      </c>
      <c r="AW161" s="11" t="s">
        <v>39</v>
      </c>
      <c r="AX161" s="11" t="s">
        <v>76</v>
      </c>
      <c r="AY161" s="212" t="s">
        <v>182</v>
      </c>
    </row>
    <row r="162" spans="2:65" s="12" customFormat="1">
      <c r="B162" s="213"/>
      <c r="C162" s="214"/>
      <c r="D162" s="199" t="s">
        <v>193</v>
      </c>
      <c r="E162" s="215" t="s">
        <v>22</v>
      </c>
      <c r="F162" s="216" t="s">
        <v>211</v>
      </c>
      <c r="G162" s="214"/>
      <c r="H162" s="217">
        <v>2.4390000000000001</v>
      </c>
      <c r="I162" s="218"/>
      <c r="J162" s="214"/>
      <c r="K162" s="214"/>
      <c r="L162" s="219"/>
      <c r="M162" s="220"/>
      <c r="N162" s="221"/>
      <c r="O162" s="221"/>
      <c r="P162" s="221"/>
      <c r="Q162" s="221"/>
      <c r="R162" s="221"/>
      <c r="S162" s="221"/>
      <c r="T162" s="222"/>
      <c r="AT162" s="223" t="s">
        <v>193</v>
      </c>
      <c r="AU162" s="223" t="s">
        <v>87</v>
      </c>
      <c r="AV162" s="12" t="s">
        <v>87</v>
      </c>
      <c r="AW162" s="12" t="s">
        <v>39</v>
      </c>
      <c r="AX162" s="12" t="s">
        <v>76</v>
      </c>
      <c r="AY162" s="223" t="s">
        <v>182</v>
      </c>
    </row>
    <row r="163" spans="2:65" s="11" customFormat="1">
      <c r="B163" s="202"/>
      <c r="C163" s="203"/>
      <c r="D163" s="199" t="s">
        <v>193</v>
      </c>
      <c r="E163" s="204" t="s">
        <v>22</v>
      </c>
      <c r="F163" s="205" t="s">
        <v>212</v>
      </c>
      <c r="G163" s="203"/>
      <c r="H163" s="206" t="s">
        <v>22</v>
      </c>
      <c r="I163" s="207"/>
      <c r="J163" s="203"/>
      <c r="K163" s="203"/>
      <c r="L163" s="208"/>
      <c r="M163" s="209"/>
      <c r="N163" s="210"/>
      <c r="O163" s="210"/>
      <c r="P163" s="210"/>
      <c r="Q163" s="210"/>
      <c r="R163" s="210"/>
      <c r="S163" s="210"/>
      <c r="T163" s="211"/>
      <c r="AT163" s="212" t="s">
        <v>193</v>
      </c>
      <c r="AU163" s="212" t="s">
        <v>87</v>
      </c>
      <c r="AV163" s="11" t="s">
        <v>24</v>
      </c>
      <c r="AW163" s="11" t="s">
        <v>39</v>
      </c>
      <c r="AX163" s="11" t="s">
        <v>76</v>
      </c>
      <c r="AY163" s="212" t="s">
        <v>182</v>
      </c>
    </row>
    <row r="164" spans="2:65" s="12" customFormat="1">
      <c r="B164" s="213"/>
      <c r="C164" s="214"/>
      <c r="D164" s="199" t="s">
        <v>193</v>
      </c>
      <c r="E164" s="215" t="s">
        <v>22</v>
      </c>
      <c r="F164" s="216" t="s">
        <v>213</v>
      </c>
      <c r="G164" s="214"/>
      <c r="H164" s="217">
        <v>1.0820000000000001</v>
      </c>
      <c r="I164" s="218"/>
      <c r="J164" s="214"/>
      <c r="K164" s="214"/>
      <c r="L164" s="219"/>
      <c r="M164" s="220"/>
      <c r="N164" s="221"/>
      <c r="O164" s="221"/>
      <c r="P164" s="221"/>
      <c r="Q164" s="221"/>
      <c r="R164" s="221"/>
      <c r="S164" s="221"/>
      <c r="T164" s="222"/>
      <c r="AT164" s="223" t="s">
        <v>193</v>
      </c>
      <c r="AU164" s="223" t="s">
        <v>87</v>
      </c>
      <c r="AV164" s="12" t="s">
        <v>87</v>
      </c>
      <c r="AW164" s="12" t="s">
        <v>39</v>
      </c>
      <c r="AX164" s="12" t="s">
        <v>76</v>
      </c>
      <c r="AY164" s="223" t="s">
        <v>182</v>
      </c>
    </row>
    <row r="165" spans="2:65" s="11" customFormat="1">
      <c r="B165" s="202"/>
      <c r="C165" s="203"/>
      <c r="D165" s="199" t="s">
        <v>193</v>
      </c>
      <c r="E165" s="204" t="s">
        <v>22</v>
      </c>
      <c r="F165" s="205" t="s">
        <v>214</v>
      </c>
      <c r="G165" s="203"/>
      <c r="H165" s="206" t="s">
        <v>22</v>
      </c>
      <c r="I165" s="207"/>
      <c r="J165" s="203"/>
      <c r="K165" s="203"/>
      <c r="L165" s="208"/>
      <c r="M165" s="209"/>
      <c r="N165" s="210"/>
      <c r="O165" s="210"/>
      <c r="P165" s="210"/>
      <c r="Q165" s="210"/>
      <c r="R165" s="210"/>
      <c r="S165" s="210"/>
      <c r="T165" s="211"/>
      <c r="AT165" s="212" t="s">
        <v>193</v>
      </c>
      <c r="AU165" s="212" t="s">
        <v>87</v>
      </c>
      <c r="AV165" s="11" t="s">
        <v>24</v>
      </c>
      <c r="AW165" s="11" t="s">
        <v>39</v>
      </c>
      <c r="AX165" s="11" t="s">
        <v>76</v>
      </c>
      <c r="AY165" s="212" t="s">
        <v>182</v>
      </c>
    </row>
    <row r="166" spans="2:65" s="12" customFormat="1">
      <c r="B166" s="213"/>
      <c r="C166" s="214"/>
      <c r="D166" s="199" t="s">
        <v>193</v>
      </c>
      <c r="E166" s="215" t="s">
        <v>22</v>
      </c>
      <c r="F166" s="216" t="s">
        <v>215</v>
      </c>
      <c r="G166" s="214"/>
      <c r="H166" s="217">
        <v>2.0430000000000001</v>
      </c>
      <c r="I166" s="218"/>
      <c r="J166" s="214"/>
      <c r="K166" s="214"/>
      <c r="L166" s="219"/>
      <c r="M166" s="220"/>
      <c r="N166" s="221"/>
      <c r="O166" s="221"/>
      <c r="P166" s="221"/>
      <c r="Q166" s="221"/>
      <c r="R166" s="221"/>
      <c r="S166" s="221"/>
      <c r="T166" s="222"/>
      <c r="AT166" s="223" t="s">
        <v>193</v>
      </c>
      <c r="AU166" s="223" t="s">
        <v>87</v>
      </c>
      <c r="AV166" s="12" t="s">
        <v>87</v>
      </c>
      <c r="AW166" s="12" t="s">
        <v>39</v>
      </c>
      <c r="AX166" s="12" t="s">
        <v>76</v>
      </c>
      <c r="AY166" s="223" t="s">
        <v>182</v>
      </c>
    </row>
    <row r="167" spans="2:65" s="11" customFormat="1">
      <c r="B167" s="202"/>
      <c r="C167" s="203"/>
      <c r="D167" s="199" t="s">
        <v>193</v>
      </c>
      <c r="E167" s="204" t="s">
        <v>22</v>
      </c>
      <c r="F167" s="205" t="s">
        <v>216</v>
      </c>
      <c r="G167" s="203"/>
      <c r="H167" s="206" t="s">
        <v>22</v>
      </c>
      <c r="I167" s="207"/>
      <c r="J167" s="203"/>
      <c r="K167" s="203"/>
      <c r="L167" s="208"/>
      <c r="M167" s="209"/>
      <c r="N167" s="210"/>
      <c r="O167" s="210"/>
      <c r="P167" s="210"/>
      <c r="Q167" s="210"/>
      <c r="R167" s="210"/>
      <c r="S167" s="210"/>
      <c r="T167" s="211"/>
      <c r="AT167" s="212" t="s">
        <v>193</v>
      </c>
      <c r="AU167" s="212" t="s">
        <v>87</v>
      </c>
      <c r="AV167" s="11" t="s">
        <v>24</v>
      </c>
      <c r="AW167" s="11" t="s">
        <v>39</v>
      </c>
      <c r="AX167" s="11" t="s">
        <v>76</v>
      </c>
      <c r="AY167" s="212" t="s">
        <v>182</v>
      </c>
    </row>
    <row r="168" spans="2:65" s="12" customFormat="1">
      <c r="B168" s="213"/>
      <c r="C168" s="214"/>
      <c r="D168" s="199" t="s">
        <v>193</v>
      </c>
      <c r="E168" s="215" t="s">
        <v>22</v>
      </c>
      <c r="F168" s="216" t="s">
        <v>217</v>
      </c>
      <c r="G168" s="214"/>
      <c r="H168" s="217">
        <v>1.8129999999999999</v>
      </c>
      <c r="I168" s="218"/>
      <c r="J168" s="214"/>
      <c r="K168" s="214"/>
      <c r="L168" s="219"/>
      <c r="M168" s="220"/>
      <c r="N168" s="221"/>
      <c r="O168" s="221"/>
      <c r="P168" s="221"/>
      <c r="Q168" s="221"/>
      <c r="R168" s="221"/>
      <c r="S168" s="221"/>
      <c r="T168" s="222"/>
      <c r="AT168" s="223" t="s">
        <v>193</v>
      </c>
      <c r="AU168" s="223" t="s">
        <v>87</v>
      </c>
      <c r="AV168" s="12" t="s">
        <v>87</v>
      </c>
      <c r="AW168" s="12" t="s">
        <v>39</v>
      </c>
      <c r="AX168" s="12" t="s">
        <v>76</v>
      </c>
      <c r="AY168" s="223" t="s">
        <v>182</v>
      </c>
    </row>
    <row r="169" spans="2:65" s="11" customFormat="1">
      <c r="B169" s="202"/>
      <c r="C169" s="203"/>
      <c r="D169" s="199" t="s">
        <v>193</v>
      </c>
      <c r="E169" s="204" t="s">
        <v>22</v>
      </c>
      <c r="F169" s="205" t="s">
        <v>218</v>
      </c>
      <c r="G169" s="203"/>
      <c r="H169" s="206" t="s">
        <v>22</v>
      </c>
      <c r="I169" s="207"/>
      <c r="J169" s="203"/>
      <c r="K169" s="203"/>
      <c r="L169" s="208"/>
      <c r="M169" s="209"/>
      <c r="N169" s="210"/>
      <c r="O169" s="210"/>
      <c r="P169" s="210"/>
      <c r="Q169" s="210"/>
      <c r="R169" s="210"/>
      <c r="S169" s="210"/>
      <c r="T169" s="211"/>
      <c r="AT169" s="212" t="s">
        <v>193</v>
      </c>
      <c r="AU169" s="212" t="s">
        <v>87</v>
      </c>
      <c r="AV169" s="11" t="s">
        <v>24</v>
      </c>
      <c r="AW169" s="11" t="s">
        <v>39</v>
      </c>
      <c r="AX169" s="11" t="s">
        <v>76</v>
      </c>
      <c r="AY169" s="212" t="s">
        <v>182</v>
      </c>
    </row>
    <row r="170" spans="2:65" s="12" customFormat="1">
      <c r="B170" s="213"/>
      <c r="C170" s="214"/>
      <c r="D170" s="224" t="s">
        <v>193</v>
      </c>
      <c r="E170" s="225" t="s">
        <v>22</v>
      </c>
      <c r="F170" s="226" t="s">
        <v>219</v>
      </c>
      <c r="G170" s="214"/>
      <c r="H170" s="227">
        <v>0.95799999999999996</v>
      </c>
      <c r="I170" s="218"/>
      <c r="J170" s="214"/>
      <c r="K170" s="214"/>
      <c r="L170" s="219"/>
      <c r="M170" s="220"/>
      <c r="N170" s="221"/>
      <c r="O170" s="221"/>
      <c r="P170" s="221"/>
      <c r="Q170" s="221"/>
      <c r="R170" s="221"/>
      <c r="S170" s="221"/>
      <c r="T170" s="222"/>
      <c r="AT170" s="223" t="s">
        <v>193</v>
      </c>
      <c r="AU170" s="223" t="s">
        <v>87</v>
      </c>
      <c r="AV170" s="12" t="s">
        <v>87</v>
      </c>
      <c r="AW170" s="12" t="s">
        <v>39</v>
      </c>
      <c r="AX170" s="12" t="s">
        <v>76</v>
      </c>
      <c r="AY170" s="223" t="s">
        <v>182</v>
      </c>
    </row>
    <row r="171" spans="2:65" s="1" customFormat="1" ht="22.5" customHeight="1">
      <c r="B171" s="40"/>
      <c r="C171" s="187" t="s">
        <v>220</v>
      </c>
      <c r="D171" s="187" t="s">
        <v>184</v>
      </c>
      <c r="E171" s="188" t="s">
        <v>221</v>
      </c>
      <c r="F171" s="189" t="s">
        <v>222</v>
      </c>
      <c r="G171" s="190" t="s">
        <v>187</v>
      </c>
      <c r="H171" s="191">
        <v>3.1379999999999999</v>
      </c>
      <c r="I171" s="192"/>
      <c r="J171" s="193">
        <f>ROUND(I171*H171,2)</f>
        <v>0</v>
      </c>
      <c r="K171" s="189" t="s">
        <v>188</v>
      </c>
      <c r="L171" s="60"/>
      <c r="M171" s="194" t="s">
        <v>22</v>
      </c>
      <c r="N171" s="195" t="s">
        <v>47</v>
      </c>
      <c r="O171" s="41"/>
      <c r="P171" s="196">
        <f>O171*H171</f>
        <v>0</v>
      </c>
      <c r="Q171" s="196">
        <v>0</v>
      </c>
      <c r="R171" s="196">
        <f>Q171*H171</f>
        <v>0</v>
      </c>
      <c r="S171" s="196">
        <v>0</v>
      </c>
      <c r="T171" s="197">
        <f>S171*H171</f>
        <v>0</v>
      </c>
      <c r="AR171" s="23" t="s">
        <v>189</v>
      </c>
      <c r="AT171" s="23" t="s">
        <v>184</v>
      </c>
      <c r="AU171" s="23" t="s">
        <v>87</v>
      </c>
      <c r="AY171" s="23" t="s">
        <v>182</v>
      </c>
      <c r="BE171" s="198">
        <f>IF(N171="základní",J171,0)</f>
        <v>0</v>
      </c>
      <c r="BF171" s="198">
        <f>IF(N171="snížená",J171,0)</f>
        <v>0</v>
      </c>
      <c r="BG171" s="198">
        <f>IF(N171="zákl. přenesená",J171,0)</f>
        <v>0</v>
      </c>
      <c r="BH171" s="198">
        <f>IF(N171="sníž. přenesená",J171,0)</f>
        <v>0</v>
      </c>
      <c r="BI171" s="198">
        <f>IF(N171="nulová",J171,0)</f>
        <v>0</v>
      </c>
      <c r="BJ171" s="23" t="s">
        <v>24</v>
      </c>
      <c r="BK171" s="198">
        <f>ROUND(I171*H171,2)</f>
        <v>0</v>
      </c>
      <c r="BL171" s="23" t="s">
        <v>189</v>
      </c>
      <c r="BM171" s="23" t="s">
        <v>223</v>
      </c>
    </row>
    <row r="172" spans="2:65" s="1" customFormat="1" ht="27">
      <c r="B172" s="40"/>
      <c r="C172" s="62"/>
      <c r="D172" s="199" t="s">
        <v>191</v>
      </c>
      <c r="E172" s="62"/>
      <c r="F172" s="200" t="s">
        <v>224</v>
      </c>
      <c r="G172" s="62"/>
      <c r="H172" s="62"/>
      <c r="I172" s="157"/>
      <c r="J172" s="62"/>
      <c r="K172" s="62"/>
      <c r="L172" s="60"/>
      <c r="M172" s="201"/>
      <c r="N172" s="41"/>
      <c r="O172" s="41"/>
      <c r="P172" s="41"/>
      <c r="Q172" s="41"/>
      <c r="R172" s="41"/>
      <c r="S172" s="41"/>
      <c r="T172" s="77"/>
      <c r="AT172" s="23" t="s">
        <v>191</v>
      </c>
      <c r="AU172" s="23" t="s">
        <v>87</v>
      </c>
    </row>
    <row r="173" spans="2:65" s="11" customFormat="1">
      <c r="B173" s="202"/>
      <c r="C173" s="203"/>
      <c r="D173" s="199" t="s">
        <v>193</v>
      </c>
      <c r="E173" s="204" t="s">
        <v>22</v>
      </c>
      <c r="F173" s="205" t="s">
        <v>218</v>
      </c>
      <c r="G173" s="203"/>
      <c r="H173" s="206" t="s">
        <v>22</v>
      </c>
      <c r="I173" s="207"/>
      <c r="J173" s="203"/>
      <c r="K173" s="203"/>
      <c r="L173" s="208"/>
      <c r="M173" s="209"/>
      <c r="N173" s="210"/>
      <c r="O173" s="210"/>
      <c r="P173" s="210"/>
      <c r="Q173" s="210"/>
      <c r="R173" s="210"/>
      <c r="S173" s="210"/>
      <c r="T173" s="211"/>
      <c r="AT173" s="212" t="s">
        <v>193</v>
      </c>
      <c r="AU173" s="212" t="s">
        <v>87</v>
      </c>
      <c r="AV173" s="11" t="s">
        <v>24</v>
      </c>
      <c r="AW173" s="11" t="s">
        <v>39</v>
      </c>
      <c r="AX173" s="11" t="s">
        <v>76</v>
      </c>
      <c r="AY173" s="212" t="s">
        <v>182</v>
      </c>
    </row>
    <row r="174" spans="2:65" s="12" customFormat="1">
      <c r="B174" s="213"/>
      <c r="C174" s="214"/>
      <c r="D174" s="224" t="s">
        <v>193</v>
      </c>
      <c r="E174" s="225" t="s">
        <v>22</v>
      </c>
      <c r="F174" s="226" t="s">
        <v>225</v>
      </c>
      <c r="G174" s="214"/>
      <c r="H174" s="227">
        <v>3.1379999999999999</v>
      </c>
      <c r="I174" s="218"/>
      <c r="J174" s="214"/>
      <c r="K174" s="214"/>
      <c r="L174" s="219"/>
      <c r="M174" s="220"/>
      <c r="N174" s="221"/>
      <c r="O174" s="221"/>
      <c r="P174" s="221"/>
      <c r="Q174" s="221"/>
      <c r="R174" s="221"/>
      <c r="S174" s="221"/>
      <c r="T174" s="222"/>
      <c r="AT174" s="223" t="s">
        <v>193</v>
      </c>
      <c r="AU174" s="223" t="s">
        <v>87</v>
      </c>
      <c r="AV174" s="12" t="s">
        <v>87</v>
      </c>
      <c r="AW174" s="12" t="s">
        <v>39</v>
      </c>
      <c r="AX174" s="12" t="s">
        <v>76</v>
      </c>
      <c r="AY174" s="223" t="s">
        <v>182</v>
      </c>
    </row>
    <row r="175" spans="2:65" s="1" customFormat="1" ht="22.5" customHeight="1">
      <c r="B175" s="40"/>
      <c r="C175" s="187" t="s">
        <v>189</v>
      </c>
      <c r="D175" s="187" t="s">
        <v>184</v>
      </c>
      <c r="E175" s="188" t="s">
        <v>226</v>
      </c>
      <c r="F175" s="189" t="s">
        <v>227</v>
      </c>
      <c r="G175" s="190" t="s">
        <v>187</v>
      </c>
      <c r="H175" s="191">
        <v>118.196</v>
      </c>
      <c r="I175" s="192"/>
      <c r="J175" s="193">
        <f>ROUND(I175*H175,2)</f>
        <v>0</v>
      </c>
      <c r="K175" s="189" t="s">
        <v>188</v>
      </c>
      <c r="L175" s="60"/>
      <c r="M175" s="194" t="s">
        <v>22</v>
      </c>
      <c r="N175" s="195" t="s">
        <v>47</v>
      </c>
      <c r="O175" s="41"/>
      <c r="P175" s="196">
        <f>O175*H175</f>
        <v>0</v>
      </c>
      <c r="Q175" s="196">
        <v>0</v>
      </c>
      <c r="R175" s="196">
        <f>Q175*H175</f>
        <v>0</v>
      </c>
      <c r="S175" s="196">
        <v>0</v>
      </c>
      <c r="T175" s="197">
        <f>S175*H175</f>
        <v>0</v>
      </c>
      <c r="AR175" s="23" t="s">
        <v>189</v>
      </c>
      <c r="AT175" s="23" t="s">
        <v>184</v>
      </c>
      <c r="AU175" s="23" t="s">
        <v>87</v>
      </c>
      <c r="AY175" s="23" t="s">
        <v>182</v>
      </c>
      <c r="BE175" s="198">
        <f>IF(N175="základní",J175,0)</f>
        <v>0</v>
      </c>
      <c r="BF175" s="198">
        <f>IF(N175="snížená",J175,0)</f>
        <v>0</v>
      </c>
      <c r="BG175" s="198">
        <f>IF(N175="zákl. přenesená",J175,0)</f>
        <v>0</v>
      </c>
      <c r="BH175" s="198">
        <f>IF(N175="sníž. přenesená",J175,0)</f>
        <v>0</v>
      </c>
      <c r="BI175" s="198">
        <f>IF(N175="nulová",J175,0)</f>
        <v>0</v>
      </c>
      <c r="BJ175" s="23" t="s">
        <v>24</v>
      </c>
      <c r="BK175" s="198">
        <f>ROUND(I175*H175,2)</f>
        <v>0</v>
      </c>
      <c r="BL175" s="23" t="s">
        <v>189</v>
      </c>
      <c r="BM175" s="23" t="s">
        <v>228</v>
      </c>
    </row>
    <row r="176" spans="2:65" s="1" customFormat="1" ht="27">
      <c r="B176" s="40"/>
      <c r="C176" s="62"/>
      <c r="D176" s="199" t="s">
        <v>191</v>
      </c>
      <c r="E176" s="62"/>
      <c r="F176" s="200" t="s">
        <v>229</v>
      </c>
      <c r="G176" s="62"/>
      <c r="H176" s="62"/>
      <c r="I176" s="157"/>
      <c r="J176" s="62"/>
      <c r="K176" s="62"/>
      <c r="L176" s="60"/>
      <c r="M176" s="201"/>
      <c r="N176" s="41"/>
      <c r="O176" s="41"/>
      <c r="P176" s="41"/>
      <c r="Q176" s="41"/>
      <c r="R176" s="41"/>
      <c r="S176" s="41"/>
      <c r="T176" s="77"/>
      <c r="AT176" s="23" t="s">
        <v>191</v>
      </c>
      <c r="AU176" s="23" t="s">
        <v>87</v>
      </c>
    </row>
    <row r="177" spans="2:65" s="12" customFormat="1">
      <c r="B177" s="213"/>
      <c r="C177" s="214"/>
      <c r="D177" s="199" t="s">
        <v>193</v>
      </c>
      <c r="E177" s="215" t="s">
        <v>22</v>
      </c>
      <c r="F177" s="216" t="s">
        <v>230</v>
      </c>
      <c r="G177" s="214"/>
      <c r="H177" s="217">
        <v>90.947999999999993</v>
      </c>
      <c r="I177" s="218"/>
      <c r="J177" s="214"/>
      <c r="K177" s="214"/>
      <c r="L177" s="219"/>
      <c r="M177" s="220"/>
      <c r="N177" s="221"/>
      <c r="O177" s="221"/>
      <c r="P177" s="221"/>
      <c r="Q177" s="221"/>
      <c r="R177" s="221"/>
      <c r="S177" s="221"/>
      <c r="T177" s="222"/>
      <c r="AT177" s="223" t="s">
        <v>193</v>
      </c>
      <c r="AU177" s="223" t="s">
        <v>87</v>
      </c>
      <c r="AV177" s="12" t="s">
        <v>87</v>
      </c>
      <c r="AW177" s="12" t="s">
        <v>39</v>
      </c>
      <c r="AX177" s="12" t="s">
        <v>76</v>
      </c>
      <c r="AY177" s="223" t="s">
        <v>182</v>
      </c>
    </row>
    <row r="178" spans="2:65" s="12" customFormat="1">
      <c r="B178" s="213"/>
      <c r="C178" s="214"/>
      <c r="D178" s="199" t="s">
        <v>193</v>
      </c>
      <c r="E178" s="215" t="s">
        <v>22</v>
      </c>
      <c r="F178" s="216" t="s">
        <v>231</v>
      </c>
      <c r="G178" s="214"/>
      <c r="H178" s="217">
        <v>-12.319000000000001</v>
      </c>
      <c r="I178" s="218"/>
      <c r="J178" s="214"/>
      <c r="K178" s="214"/>
      <c r="L178" s="219"/>
      <c r="M178" s="220"/>
      <c r="N178" s="221"/>
      <c r="O178" s="221"/>
      <c r="P178" s="221"/>
      <c r="Q178" s="221"/>
      <c r="R178" s="221"/>
      <c r="S178" s="221"/>
      <c r="T178" s="222"/>
      <c r="AT178" s="223" t="s">
        <v>193</v>
      </c>
      <c r="AU178" s="223" t="s">
        <v>87</v>
      </c>
      <c r="AV178" s="12" t="s">
        <v>87</v>
      </c>
      <c r="AW178" s="12" t="s">
        <v>39</v>
      </c>
      <c r="AX178" s="12" t="s">
        <v>76</v>
      </c>
      <c r="AY178" s="223" t="s">
        <v>182</v>
      </c>
    </row>
    <row r="179" spans="2:65" s="12" customFormat="1">
      <c r="B179" s="213"/>
      <c r="C179" s="214"/>
      <c r="D179" s="199" t="s">
        <v>193</v>
      </c>
      <c r="E179" s="215" t="s">
        <v>22</v>
      </c>
      <c r="F179" s="216" t="s">
        <v>232</v>
      </c>
      <c r="G179" s="214"/>
      <c r="H179" s="217">
        <v>8.4290000000000003</v>
      </c>
      <c r="I179" s="218"/>
      <c r="J179" s="214"/>
      <c r="K179" s="214"/>
      <c r="L179" s="219"/>
      <c r="M179" s="220"/>
      <c r="N179" s="221"/>
      <c r="O179" s="221"/>
      <c r="P179" s="221"/>
      <c r="Q179" s="221"/>
      <c r="R179" s="221"/>
      <c r="S179" s="221"/>
      <c r="T179" s="222"/>
      <c r="AT179" s="223" t="s">
        <v>193</v>
      </c>
      <c r="AU179" s="223" t="s">
        <v>87</v>
      </c>
      <c r="AV179" s="12" t="s">
        <v>87</v>
      </c>
      <c r="AW179" s="12" t="s">
        <v>39</v>
      </c>
      <c r="AX179" s="12" t="s">
        <v>76</v>
      </c>
      <c r="AY179" s="223" t="s">
        <v>182</v>
      </c>
    </row>
    <row r="180" spans="2:65" s="12" customFormat="1">
      <c r="B180" s="213"/>
      <c r="C180" s="214"/>
      <c r="D180" s="199" t="s">
        <v>193</v>
      </c>
      <c r="E180" s="215" t="s">
        <v>22</v>
      </c>
      <c r="F180" s="216" t="s">
        <v>233</v>
      </c>
      <c r="G180" s="214"/>
      <c r="H180" s="217">
        <v>13.145</v>
      </c>
      <c r="I180" s="218"/>
      <c r="J180" s="214"/>
      <c r="K180" s="214"/>
      <c r="L180" s="219"/>
      <c r="M180" s="220"/>
      <c r="N180" s="221"/>
      <c r="O180" s="221"/>
      <c r="P180" s="221"/>
      <c r="Q180" s="221"/>
      <c r="R180" s="221"/>
      <c r="S180" s="221"/>
      <c r="T180" s="222"/>
      <c r="AT180" s="223" t="s">
        <v>193</v>
      </c>
      <c r="AU180" s="223" t="s">
        <v>87</v>
      </c>
      <c r="AV180" s="12" t="s">
        <v>87</v>
      </c>
      <c r="AW180" s="12" t="s">
        <v>39</v>
      </c>
      <c r="AX180" s="12" t="s">
        <v>76</v>
      </c>
      <c r="AY180" s="223" t="s">
        <v>182</v>
      </c>
    </row>
    <row r="181" spans="2:65" s="12" customFormat="1">
      <c r="B181" s="213"/>
      <c r="C181" s="214"/>
      <c r="D181" s="199" t="s">
        <v>193</v>
      </c>
      <c r="E181" s="215" t="s">
        <v>22</v>
      </c>
      <c r="F181" s="216" t="s">
        <v>234</v>
      </c>
      <c r="G181" s="214"/>
      <c r="H181" s="217">
        <v>11.252000000000001</v>
      </c>
      <c r="I181" s="218"/>
      <c r="J181" s="214"/>
      <c r="K181" s="214"/>
      <c r="L181" s="219"/>
      <c r="M181" s="220"/>
      <c r="N181" s="221"/>
      <c r="O181" s="221"/>
      <c r="P181" s="221"/>
      <c r="Q181" s="221"/>
      <c r="R181" s="221"/>
      <c r="S181" s="221"/>
      <c r="T181" s="222"/>
      <c r="AT181" s="223" t="s">
        <v>193</v>
      </c>
      <c r="AU181" s="223" t="s">
        <v>87</v>
      </c>
      <c r="AV181" s="12" t="s">
        <v>87</v>
      </c>
      <c r="AW181" s="12" t="s">
        <v>39</v>
      </c>
      <c r="AX181" s="12" t="s">
        <v>76</v>
      </c>
      <c r="AY181" s="223" t="s">
        <v>182</v>
      </c>
    </row>
    <row r="182" spans="2:65" s="11" customFormat="1">
      <c r="B182" s="202"/>
      <c r="C182" s="203"/>
      <c r="D182" s="199" t="s">
        <v>193</v>
      </c>
      <c r="E182" s="204" t="s">
        <v>22</v>
      </c>
      <c r="F182" s="205" t="s">
        <v>235</v>
      </c>
      <c r="G182" s="203"/>
      <c r="H182" s="206" t="s">
        <v>22</v>
      </c>
      <c r="I182" s="207"/>
      <c r="J182" s="203"/>
      <c r="K182" s="203"/>
      <c r="L182" s="208"/>
      <c r="M182" s="209"/>
      <c r="N182" s="210"/>
      <c r="O182" s="210"/>
      <c r="P182" s="210"/>
      <c r="Q182" s="210"/>
      <c r="R182" s="210"/>
      <c r="S182" s="210"/>
      <c r="T182" s="211"/>
      <c r="AT182" s="212" t="s">
        <v>193</v>
      </c>
      <c r="AU182" s="212" t="s">
        <v>87</v>
      </c>
      <c r="AV182" s="11" t="s">
        <v>24</v>
      </c>
      <c r="AW182" s="11" t="s">
        <v>39</v>
      </c>
      <c r="AX182" s="11" t="s">
        <v>76</v>
      </c>
      <c r="AY182" s="212" t="s">
        <v>182</v>
      </c>
    </row>
    <row r="183" spans="2:65" s="12" customFormat="1">
      <c r="B183" s="213"/>
      <c r="C183" s="214"/>
      <c r="D183" s="199" t="s">
        <v>193</v>
      </c>
      <c r="E183" s="215" t="s">
        <v>22</v>
      </c>
      <c r="F183" s="216" t="s">
        <v>236</v>
      </c>
      <c r="G183" s="214"/>
      <c r="H183" s="217">
        <v>4.0960000000000001</v>
      </c>
      <c r="I183" s="218"/>
      <c r="J183" s="214"/>
      <c r="K183" s="214"/>
      <c r="L183" s="219"/>
      <c r="M183" s="220"/>
      <c r="N183" s="221"/>
      <c r="O183" s="221"/>
      <c r="P183" s="221"/>
      <c r="Q183" s="221"/>
      <c r="R183" s="221"/>
      <c r="S183" s="221"/>
      <c r="T183" s="222"/>
      <c r="AT183" s="223" t="s">
        <v>193</v>
      </c>
      <c r="AU183" s="223" t="s">
        <v>87</v>
      </c>
      <c r="AV183" s="12" t="s">
        <v>87</v>
      </c>
      <c r="AW183" s="12" t="s">
        <v>39</v>
      </c>
      <c r="AX183" s="12" t="s">
        <v>76</v>
      </c>
      <c r="AY183" s="223" t="s">
        <v>182</v>
      </c>
    </row>
    <row r="184" spans="2:65" s="11" customFormat="1">
      <c r="B184" s="202"/>
      <c r="C184" s="203"/>
      <c r="D184" s="199" t="s">
        <v>193</v>
      </c>
      <c r="E184" s="204" t="s">
        <v>22</v>
      </c>
      <c r="F184" s="205" t="s">
        <v>205</v>
      </c>
      <c r="G184" s="203"/>
      <c r="H184" s="206" t="s">
        <v>22</v>
      </c>
      <c r="I184" s="207"/>
      <c r="J184" s="203"/>
      <c r="K184" s="203"/>
      <c r="L184" s="208"/>
      <c r="M184" s="209"/>
      <c r="N184" s="210"/>
      <c r="O184" s="210"/>
      <c r="P184" s="210"/>
      <c r="Q184" s="210"/>
      <c r="R184" s="210"/>
      <c r="S184" s="210"/>
      <c r="T184" s="211"/>
      <c r="AT184" s="212" t="s">
        <v>193</v>
      </c>
      <c r="AU184" s="212" t="s">
        <v>87</v>
      </c>
      <c r="AV184" s="11" t="s">
        <v>24</v>
      </c>
      <c r="AW184" s="11" t="s">
        <v>39</v>
      </c>
      <c r="AX184" s="11" t="s">
        <v>76</v>
      </c>
      <c r="AY184" s="212" t="s">
        <v>182</v>
      </c>
    </row>
    <row r="185" spans="2:65" s="12" customFormat="1">
      <c r="B185" s="213"/>
      <c r="C185" s="214"/>
      <c r="D185" s="224" t="s">
        <v>193</v>
      </c>
      <c r="E185" s="225" t="s">
        <v>22</v>
      </c>
      <c r="F185" s="226" t="s">
        <v>237</v>
      </c>
      <c r="G185" s="214"/>
      <c r="H185" s="227">
        <v>2.645</v>
      </c>
      <c r="I185" s="218"/>
      <c r="J185" s="214"/>
      <c r="K185" s="214"/>
      <c r="L185" s="219"/>
      <c r="M185" s="220"/>
      <c r="N185" s="221"/>
      <c r="O185" s="221"/>
      <c r="P185" s="221"/>
      <c r="Q185" s="221"/>
      <c r="R185" s="221"/>
      <c r="S185" s="221"/>
      <c r="T185" s="222"/>
      <c r="AT185" s="223" t="s">
        <v>193</v>
      </c>
      <c r="AU185" s="223" t="s">
        <v>87</v>
      </c>
      <c r="AV185" s="12" t="s">
        <v>87</v>
      </c>
      <c r="AW185" s="12" t="s">
        <v>39</v>
      </c>
      <c r="AX185" s="12" t="s">
        <v>76</v>
      </c>
      <c r="AY185" s="223" t="s">
        <v>182</v>
      </c>
    </row>
    <row r="186" spans="2:65" s="1" customFormat="1" ht="22.5" customHeight="1">
      <c r="B186" s="40"/>
      <c r="C186" s="187" t="s">
        <v>238</v>
      </c>
      <c r="D186" s="187" t="s">
        <v>184</v>
      </c>
      <c r="E186" s="188" t="s">
        <v>239</v>
      </c>
      <c r="F186" s="189" t="s">
        <v>240</v>
      </c>
      <c r="G186" s="190" t="s">
        <v>241</v>
      </c>
      <c r="H186" s="191">
        <v>47.308</v>
      </c>
      <c r="I186" s="192"/>
      <c r="J186" s="193">
        <f>ROUND(I186*H186,2)</f>
        <v>0</v>
      </c>
      <c r="K186" s="189" t="s">
        <v>188</v>
      </c>
      <c r="L186" s="60"/>
      <c r="M186" s="194" t="s">
        <v>22</v>
      </c>
      <c r="N186" s="195" t="s">
        <v>47</v>
      </c>
      <c r="O186" s="41"/>
      <c r="P186" s="196">
        <f>O186*H186</f>
        <v>0</v>
      </c>
      <c r="Q186" s="196">
        <v>8.3850999999999999E-4</v>
      </c>
      <c r="R186" s="196">
        <f>Q186*H186</f>
        <v>3.9668231079999998E-2</v>
      </c>
      <c r="S186" s="196">
        <v>0</v>
      </c>
      <c r="T186" s="197">
        <f>S186*H186</f>
        <v>0</v>
      </c>
      <c r="AR186" s="23" t="s">
        <v>189</v>
      </c>
      <c r="AT186" s="23" t="s">
        <v>184</v>
      </c>
      <c r="AU186" s="23" t="s">
        <v>87</v>
      </c>
      <c r="AY186" s="23" t="s">
        <v>182</v>
      </c>
      <c r="BE186" s="198">
        <f>IF(N186="základní",J186,0)</f>
        <v>0</v>
      </c>
      <c r="BF186" s="198">
        <f>IF(N186="snížená",J186,0)</f>
        <v>0</v>
      </c>
      <c r="BG186" s="198">
        <f>IF(N186="zákl. přenesená",J186,0)</f>
        <v>0</v>
      </c>
      <c r="BH186" s="198">
        <f>IF(N186="sníž. přenesená",J186,0)</f>
        <v>0</v>
      </c>
      <c r="BI186" s="198">
        <f>IF(N186="nulová",J186,0)</f>
        <v>0</v>
      </c>
      <c r="BJ186" s="23" t="s">
        <v>24</v>
      </c>
      <c r="BK186" s="198">
        <f>ROUND(I186*H186,2)</f>
        <v>0</v>
      </c>
      <c r="BL186" s="23" t="s">
        <v>189</v>
      </c>
      <c r="BM186" s="23" t="s">
        <v>242</v>
      </c>
    </row>
    <row r="187" spans="2:65" s="1" customFormat="1" ht="27">
      <c r="B187" s="40"/>
      <c r="C187" s="62"/>
      <c r="D187" s="199" t="s">
        <v>191</v>
      </c>
      <c r="E187" s="62"/>
      <c r="F187" s="200" t="s">
        <v>243</v>
      </c>
      <c r="G187" s="62"/>
      <c r="H187" s="62"/>
      <c r="I187" s="157"/>
      <c r="J187" s="62"/>
      <c r="K187" s="62"/>
      <c r="L187" s="60"/>
      <c r="M187" s="201"/>
      <c r="N187" s="41"/>
      <c r="O187" s="41"/>
      <c r="P187" s="41"/>
      <c r="Q187" s="41"/>
      <c r="R187" s="41"/>
      <c r="S187" s="41"/>
      <c r="T187" s="77"/>
      <c r="AT187" s="23" t="s">
        <v>191</v>
      </c>
      <c r="AU187" s="23" t="s">
        <v>87</v>
      </c>
    </row>
    <row r="188" spans="2:65" s="12" customFormat="1">
      <c r="B188" s="213"/>
      <c r="C188" s="214"/>
      <c r="D188" s="199" t="s">
        <v>193</v>
      </c>
      <c r="E188" s="215" t="s">
        <v>22</v>
      </c>
      <c r="F188" s="216" t="s">
        <v>244</v>
      </c>
      <c r="G188" s="214"/>
      <c r="H188" s="217">
        <v>30.355</v>
      </c>
      <c r="I188" s="218"/>
      <c r="J188" s="214"/>
      <c r="K188" s="214"/>
      <c r="L188" s="219"/>
      <c r="M188" s="220"/>
      <c r="N188" s="221"/>
      <c r="O188" s="221"/>
      <c r="P188" s="221"/>
      <c r="Q188" s="221"/>
      <c r="R188" s="221"/>
      <c r="S188" s="221"/>
      <c r="T188" s="222"/>
      <c r="AT188" s="223" t="s">
        <v>193</v>
      </c>
      <c r="AU188" s="223" t="s">
        <v>87</v>
      </c>
      <c r="AV188" s="12" t="s">
        <v>87</v>
      </c>
      <c r="AW188" s="12" t="s">
        <v>39</v>
      </c>
      <c r="AX188" s="12" t="s">
        <v>76</v>
      </c>
      <c r="AY188" s="223" t="s">
        <v>182</v>
      </c>
    </row>
    <row r="189" spans="2:65" s="11" customFormat="1">
      <c r="B189" s="202"/>
      <c r="C189" s="203"/>
      <c r="D189" s="199" t="s">
        <v>193</v>
      </c>
      <c r="E189" s="204" t="s">
        <v>22</v>
      </c>
      <c r="F189" s="205" t="s">
        <v>194</v>
      </c>
      <c r="G189" s="203"/>
      <c r="H189" s="206" t="s">
        <v>22</v>
      </c>
      <c r="I189" s="207"/>
      <c r="J189" s="203"/>
      <c r="K189" s="203"/>
      <c r="L189" s="208"/>
      <c r="M189" s="209"/>
      <c r="N189" s="210"/>
      <c r="O189" s="210"/>
      <c r="P189" s="210"/>
      <c r="Q189" s="210"/>
      <c r="R189" s="210"/>
      <c r="S189" s="210"/>
      <c r="T189" s="211"/>
      <c r="AT189" s="212" t="s">
        <v>193</v>
      </c>
      <c r="AU189" s="212" t="s">
        <v>87</v>
      </c>
      <c r="AV189" s="11" t="s">
        <v>24</v>
      </c>
      <c r="AW189" s="11" t="s">
        <v>39</v>
      </c>
      <c r="AX189" s="11" t="s">
        <v>76</v>
      </c>
      <c r="AY189" s="212" t="s">
        <v>182</v>
      </c>
    </row>
    <row r="190" spans="2:65" s="12" customFormat="1">
      <c r="B190" s="213"/>
      <c r="C190" s="214"/>
      <c r="D190" s="199" t="s">
        <v>193</v>
      </c>
      <c r="E190" s="215" t="s">
        <v>22</v>
      </c>
      <c r="F190" s="216" t="s">
        <v>245</v>
      </c>
      <c r="G190" s="214"/>
      <c r="H190" s="217">
        <v>2.9289999999999998</v>
      </c>
      <c r="I190" s="218"/>
      <c r="J190" s="214"/>
      <c r="K190" s="214"/>
      <c r="L190" s="219"/>
      <c r="M190" s="220"/>
      <c r="N190" s="221"/>
      <c r="O190" s="221"/>
      <c r="P190" s="221"/>
      <c r="Q190" s="221"/>
      <c r="R190" s="221"/>
      <c r="S190" s="221"/>
      <c r="T190" s="222"/>
      <c r="AT190" s="223" t="s">
        <v>193</v>
      </c>
      <c r="AU190" s="223" t="s">
        <v>87</v>
      </c>
      <c r="AV190" s="12" t="s">
        <v>87</v>
      </c>
      <c r="AW190" s="12" t="s">
        <v>39</v>
      </c>
      <c r="AX190" s="12" t="s">
        <v>76</v>
      </c>
      <c r="AY190" s="223" t="s">
        <v>182</v>
      </c>
    </row>
    <row r="191" spans="2:65" s="12" customFormat="1">
      <c r="B191" s="213"/>
      <c r="C191" s="214"/>
      <c r="D191" s="199" t="s">
        <v>193</v>
      </c>
      <c r="E191" s="215" t="s">
        <v>22</v>
      </c>
      <c r="F191" s="216" t="s">
        <v>246</v>
      </c>
      <c r="G191" s="214"/>
      <c r="H191" s="217">
        <v>2.5609999999999999</v>
      </c>
      <c r="I191" s="218"/>
      <c r="J191" s="214"/>
      <c r="K191" s="214"/>
      <c r="L191" s="219"/>
      <c r="M191" s="220"/>
      <c r="N191" s="221"/>
      <c r="O191" s="221"/>
      <c r="P191" s="221"/>
      <c r="Q191" s="221"/>
      <c r="R191" s="221"/>
      <c r="S191" s="221"/>
      <c r="T191" s="222"/>
      <c r="AT191" s="223" t="s">
        <v>193</v>
      </c>
      <c r="AU191" s="223" t="s">
        <v>87</v>
      </c>
      <c r="AV191" s="12" t="s">
        <v>87</v>
      </c>
      <c r="AW191" s="12" t="s">
        <v>39</v>
      </c>
      <c r="AX191" s="12" t="s">
        <v>76</v>
      </c>
      <c r="AY191" s="223" t="s">
        <v>182</v>
      </c>
    </row>
    <row r="192" spans="2:65" s="12" customFormat="1">
      <c r="B192" s="213"/>
      <c r="C192" s="214"/>
      <c r="D192" s="199" t="s">
        <v>193</v>
      </c>
      <c r="E192" s="215" t="s">
        <v>22</v>
      </c>
      <c r="F192" s="216" t="s">
        <v>246</v>
      </c>
      <c r="G192" s="214"/>
      <c r="H192" s="217">
        <v>2.5609999999999999</v>
      </c>
      <c r="I192" s="218"/>
      <c r="J192" s="214"/>
      <c r="K192" s="214"/>
      <c r="L192" s="219"/>
      <c r="M192" s="220"/>
      <c r="N192" s="221"/>
      <c r="O192" s="221"/>
      <c r="P192" s="221"/>
      <c r="Q192" s="221"/>
      <c r="R192" s="221"/>
      <c r="S192" s="221"/>
      <c r="T192" s="222"/>
      <c r="AT192" s="223" t="s">
        <v>193</v>
      </c>
      <c r="AU192" s="223" t="s">
        <v>87</v>
      </c>
      <c r="AV192" s="12" t="s">
        <v>87</v>
      </c>
      <c r="AW192" s="12" t="s">
        <v>39</v>
      </c>
      <c r="AX192" s="12" t="s">
        <v>76</v>
      </c>
      <c r="AY192" s="223" t="s">
        <v>182</v>
      </c>
    </row>
    <row r="193" spans="2:65" s="12" customFormat="1">
      <c r="B193" s="213"/>
      <c r="C193" s="214"/>
      <c r="D193" s="199" t="s">
        <v>193</v>
      </c>
      <c r="E193" s="215" t="s">
        <v>22</v>
      </c>
      <c r="F193" s="216" t="s">
        <v>247</v>
      </c>
      <c r="G193" s="214"/>
      <c r="H193" s="217">
        <v>2.891</v>
      </c>
      <c r="I193" s="218"/>
      <c r="J193" s="214"/>
      <c r="K193" s="214"/>
      <c r="L193" s="219"/>
      <c r="M193" s="220"/>
      <c r="N193" s="221"/>
      <c r="O193" s="221"/>
      <c r="P193" s="221"/>
      <c r="Q193" s="221"/>
      <c r="R193" s="221"/>
      <c r="S193" s="221"/>
      <c r="T193" s="222"/>
      <c r="AT193" s="223" t="s">
        <v>193</v>
      </c>
      <c r="AU193" s="223" t="s">
        <v>87</v>
      </c>
      <c r="AV193" s="12" t="s">
        <v>87</v>
      </c>
      <c r="AW193" s="12" t="s">
        <v>39</v>
      </c>
      <c r="AX193" s="12" t="s">
        <v>76</v>
      </c>
      <c r="AY193" s="223" t="s">
        <v>182</v>
      </c>
    </row>
    <row r="194" spans="2:65" s="12" customFormat="1">
      <c r="B194" s="213"/>
      <c r="C194" s="214"/>
      <c r="D194" s="199" t="s">
        <v>193</v>
      </c>
      <c r="E194" s="215" t="s">
        <v>22</v>
      </c>
      <c r="F194" s="216" t="s">
        <v>248</v>
      </c>
      <c r="G194" s="214"/>
      <c r="H194" s="217">
        <v>2.78</v>
      </c>
      <c r="I194" s="218"/>
      <c r="J194" s="214"/>
      <c r="K194" s="214"/>
      <c r="L194" s="219"/>
      <c r="M194" s="220"/>
      <c r="N194" s="221"/>
      <c r="O194" s="221"/>
      <c r="P194" s="221"/>
      <c r="Q194" s="221"/>
      <c r="R194" s="221"/>
      <c r="S194" s="221"/>
      <c r="T194" s="222"/>
      <c r="AT194" s="223" t="s">
        <v>193</v>
      </c>
      <c r="AU194" s="223" t="s">
        <v>87</v>
      </c>
      <c r="AV194" s="12" t="s">
        <v>87</v>
      </c>
      <c r="AW194" s="12" t="s">
        <v>39</v>
      </c>
      <c r="AX194" s="12" t="s">
        <v>76</v>
      </c>
      <c r="AY194" s="223" t="s">
        <v>182</v>
      </c>
    </row>
    <row r="195" spans="2:65" s="12" customFormat="1">
      <c r="B195" s="213"/>
      <c r="C195" s="214"/>
      <c r="D195" s="224" t="s">
        <v>193</v>
      </c>
      <c r="E195" s="225" t="s">
        <v>22</v>
      </c>
      <c r="F195" s="226" t="s">
        <v>249</v>
      </c>
      <c r="G195" s="214"/>
      <c r="H195" s="227">
        <v>3.2309999999999999</v>
      </c>
      <c r="I195" s="218"/>
      <c r="J195" s="214"/>
      <c r="K195" s="214"/>
      <c r="L195" s="219"/>
      <c r="M195" s="220"/>
      <c r="N195" s="221"/>
      <c r="O195" s="221"/>
      <c r="P195" s="221"/>
      <c r="Q195" s="221"/>
      <c r="R195" s="221"/>
      <c r="S195" s="221"/>
      <c r="T195" s="222"/>
      <c r="AT195" s="223" t="s">
        <v>193</v>
      </c>
      <c r="AU195" s="223" t="s">
        <v>87</v>
      </c>
      <c r="AV195" s="12" t="s">
        <v>87</v>
      </c>
      <c r="AW195" s="12" t="s">
        <v>39</v>
      </c>
      <c r="AX195" s="12" t="s">
        <v>76</v>
      </c>
      <c r="AY195" s="223" t="s">
        <v>182</v>
      </c>
    </row>
    <row r="196" spans="2:65" s="1" customFormat="1" ht="22.5" customHeight="1">
      <c r="B196" s="40"/>
      <c r="C196" s="187" t="s">
        <v>250</v>
      </c>
      <c r="D196" s="187" t="s">
        <v>184</v>
      </c>
      <c r="E196" s="188" t="s">
        <v>251</v>
      </c>
      <c r="F196" s="189" t="s">
        <v>252</v>
      </c>
      <c r="G196" s="190" t="s">
        <v>241</v>
      </c>
      <c r="H196" s="191">
        <v>47.308</v>
      </c>
      <c r="I196" s="192"/>
      <c r="J196" s="193">
        <f>ROUND(I196*H196,2)</f>
        <v>0</v>
      </c>
      <c r="K196" s="189" t="s">
        <v>188</v>
      </c>
      <c r="L196" s="60"/>
      <c r="M196" s="194" t="s">
        <v>22</v>
      </c>
      <c r="N196" s="195" t="s">
        <v>47</v>
      </c>
      <c r="O196" s="41"/>
      <c r="P196" s="196">
        <f>O196*H196</f>
        <v>0</v>
      </c>
      <c r="Q196" s="196">
        <v>0</v>
      </c>
      <c r="R196" s="196">
        <f>Q196*H196</f>
        <v>0</v>
      </c>
      <c r="S196" s="196">
        <v>0</v>
      </c>
      <c r="T196" s="197">
        <f>S196*H196</f>
        <v>0</v>
      </c>
      <c r="AR196" s="23" t="s">
        <v>189</v>
      </c>
      <c r="AT196" s="23" t="s">
        <v>184</v>
      </c>
      <c r="AU196" s="23" t="s">
        <v>87</v>
      </c>
      <c r="AY196" s="23" t="s">
        <v>182</v>
      </c>
      <c r="BE196" s="198">
        <f>IF(N196="základní",J196,0)</f>
        <v>0</v>
      </c>
      <c r="BF196" s="198">
        <f>IF(N196="snížená",J196,0)</f>
        <v>0</v>
      </c>
      <c r="BG196" s="198">
        <f>IF(N196="zákl. přenesená",J196,0)</f>
        <v>0</v>
      </c>
      <c r="BH196" s="198">
        <f>IF(N196="sníž. přenesená",J196,0)</f>
        <v>0</v>
      </c>
      <c r="BI196" s="198">
        <f>IF(N196="nulová",J196,0)</f>
        <v>0</v>
      </c>
      <c r="BJ196" s="23" t="s">
        <v>24</v>
      </c>
      <c r="BK196" s="198">
        <f>ROUND(I196*H196,2)</f>
        <v>0</v>
      </c>
      <c r="BL196" s="23" t="s">
        <v>189</v>
      </c>
      <c r="BM196" s="23" t="s">
        <v>253</v>
      </c>
    </row>
    <row r="197" spans="2:65" s="1" customFormat="1" ht="27">
      <c r="B197" s="40"/>
      <c r="C197" s="62"/>
      <c r="D197" s="199" t="s">
        <v>191</v>
      </c>
      <c r="E197" s="62"/>
      <c r="F197" s="200" t="s">
        <v>254</v>
      </c>
      <c r="G197" s="62"/>
      <c r="H197" s="62"/>
      <c r="I197" s="157"/>
      <c r="J197" s="62"/>
      <c r="K197" s="62"/>
      <c r="L197" s="60"/>
      <c r="M197" s="201"/>
      <c r="N197" s="41"/>
      <c r="O197" s="41"/>
      <c r="P197" s="41"/>
      <c r="Q197" s="41"/>
      <c r="R197" s="41"/>
      <c r="S197" s="41"/>
      <c r="T197" s="77"/>
      <c r="AT197" s="23" t="s">
        <v>191</v>
      </c>
      <c r="AU197" s="23" t="s">
        <v>87</v>
      </c>
    </row>
    <row r="198" spans="2:65" s="12" customFormat="1">
      <c r="B198" s="213"/>
      <c r="C198" s="214"/>
      <c r="D198" s="199" t="s">
        <v>193</v>
      </c>
      <c r="E198" s="215" t="s">
        <v>22</v>
      </c>
      <c r="F198" s="216" t="s">
        <v>244</v>
      </c>
      <c r="G198" s="214"/>
      <c r="H198" s="217">
        <v>30.355</v>
      </c>
      <c r="I198" s="218"/>
      <c r="J198" s="214"/>
      <c r="K198" s="214"/>
      <c r="L198" s="219"/>
      <c r="M198" s="220"/>
      <c r="N198" s="221"/>
      <c r="O198" s="221"/>
      <c r="P198" s="221"/>
      <c r="Q198" s="221"/>
      <c r="R198" s="221"/>
      <c r="S198" s="221"/>
      <c r="T198" s="222"/>
      <c r="AT198" s="223" t="s">
        <v>193</v>
      </c>
      <c r="AU198" s="223" t="s">
        <v>87</v>
      </c>
      <c r="AV198" s="12" t="s">
        <v>87</v>
      </c>
      <c r="AW198" s="12" t="s">
        <v>39</v>
      </c>
      <c r="AX198" s="12" t="s">
        <v>76</v>
      </c>
      <c r="AY198" s="223" t="s">
        <v>182</v>
      </c>
    </row>
    <row r="199" spans="2:65" s="11" customFormat="1">
      <c r="B199" s="202"/>
      <c r="C199" s="203"/>
      <c r="D199" s="199" t="s">
        <v>193</v>
      </c>
      <c r="E199" s="204" t="s">
        <v>22</v>
      </c>
      <c r="F199" s="205" t="s">
        <v>194</v>
      </c>
      <c r="G199" s="203"/>
      <c r="H199" s="206" t="s">
        <v>22</v>
      </c>
      <c r="I199" s="207"/>
      <c r="J199" s="203"/>
      <c r="K199" s="203"/>
      <c r="L199" s="208"/>
      <c r="M199" s="209"/>
      <c r="N199" s="210"/>
      <c r="O199" s="210"/>
      <c r="P199" s="210"/>
      <c r="Q199" s="210"/>
      <c r="R199" s="210"/>
      <c r="S199" s="210"/>
      <c r="T199" s="211"/>
      <c r="AT199" s="212" t="s">
        <v>193</v>
      </c>
      <c r="AU199" s="212" t="s">
        <v>87</v>
      </c>
      <c r="AV199" s="11" t="s">
        <v>24</v>
      </c>
      <c r="AW199" s="11" t="s">
        <v>39</v>
      </c>
      <c r="AX199" s="11" t="s">
        <v>76</v>
      </c>
      <c r="AY199" s="212" t="s">
        <v>182</v>
      </c>
    </row>
    <row r="200" spans="2:65" s="12" customFormat="1">
      <c r="B200" s="213"/>
      <c r="C200" s="214"/>
      <c r="D200" s="199" t="s">
        <v>193</v>
      </c>
      <c r="E200" s="215" t="s">
        <v>22</v>
      </c>
      <c r="F200" s="216" t="s">
        <v>245</v>
      </c>
      <c r="G200" s="214"/>
      <c r="H200" s="217">
        <v>2.9289999999999998</v>
      </c>
      <c r="I200" s="218"/>
      <c r="J200" s="214"/>
      <c r="K200" s="214"/>
      <c r="L200" s="219"/>
      <c r="M200" s="220"/>
      <c r="N200" s="221"/>
      <c r="O200" s="221"/>
      <c r="P200" s="221"/>
      <c r="Q200" s="221"/>
      <c r="R200" s="221"/>
      <c r="S200" s="221"/>
      <c r="T200" s="222"/>
      <c r="AT200" s="223" t="s">
        <v>193</v>
      </c>
      <c r="AU200" s="223" t="s">
        <v>87</v>
      </c>
      <c r="AV200" s="12" t="s">
        <v>87</v>
      </c>
      <c r="AW200" s="12" t="s">
        <v>39</v>
      </c>
      <c r="AX200" s="12" t="s">
        <v>76</v>
      </c>
      <c r="AY200" s="223" t="s">
        <v>182</v>
      </c>
    </row>
    <row r="201" spans="2:65" s="12" customFormat="1">
      <c r="B201" s="213"/>
      <c r="C201" s="214"/>
      <c r="D201" s="199" t="s">
        <v>193</v>
      </c>
      <c r="E201" s="215" t="s">
        <v>22</v>
      </c>
      <c r="F201" s="216" t="s">
        <v>246</v>
      </c>
      <c r="G201" s="214"/>
      <c r="H201" s="217">
        <v>2.5609999999999999</v>
      </c>
      <c r="I201" s="218"/>
      <c r="J201" s="214"/>
      <c r="K201" s="214"/>
      <c r="L201" s="219"/>
      <c r="M201" s="220"/>
      <c r="N201" s="221"/>
      <c r="O201" s="221"/>
      <c r="P201" s="221"/>
      <c r="Q201" s="221"/>
      <c r="R201" s="221"/>
      <c r="S201" s="221"/>
      <c r="T201" s="222"/>
      <c r="AT201" s="223" t="s">
        <v>193</v>
      </c>
      <c r="AU201" s="223" t="s">
        <v>87</v>
      </c>
      <c r="AV201" s="12" t="s">
        <v>87</v>
      </c>
      <c r="AW201" s="12" t="s">
        <v>39</v>
      </c>
      <c r="AX201" s="12" t="s">
        <v>76</v>
      </c>
      <c r="AY201" s="223" t="s">
        <v>182</v>
      </c>
    </row>
    <row r="202" spans="2:65" s="12" customFormat="1">
      <c r="B202" s="213"/>
      <c r="C202" s="214"/>
      <c r="D202" s="199" t="s">
        <v>193</v>
      </c>
      <c r="E202" s="215" t="s">
        <v>22</v>
      </c>
      <c r="F202" s="216" t="s">
        <v>246</v>
      </c>
      <c r="G202" s="214"/>
      <c r="H202" s="217">
        <v>2.5609999999999999</v>
      </c>
      <c r="I202" s="218"/>
      <c r="J202" s="214"/>
      <c r="K202" s="214"/>
      <c r="L202" s="219"/>
      <c r="M202" s="220"/>
      <c r="N202" s="221"/>
      <c r="O202" s="221"/>
      <c r="P202" s="221"/>
      <c r="Q202" s="221"/>
      <c r="R202" s="221"/>
      <c r="S202" s="221"/>
      <c r="T202" s="222"/>
      <c r="AT202" s="223" t="s">
        <v>193</v>
      </c>
      <c r="AU202" s="223" t="s">
        <v>87</v>
      </c>
      <c r="AV202" s="12" t="s">
        <v>87</v>
      </c>
      <c r="AW202" s="12" t="s">
        <v>39</v>
      </c>
      <c r="AX202" s="12" t="s">
        <v>76</v>
      </c>
      <c r="AY202" s="223" t="s">
        <v>182</v>
      </c>
    </row>
    <row r="203" spans="2:65" s="12" customFormat="1">
      <c r="B203" s="213"/>
      <c r="C203" s="214"/>
      <c r="D203" s="199" t="s">
        <v>193</v>
      </c>
      <c r="E203" s="215" t="s">
        <v>22</v>
      </c>
      <c r="F203" s="216" t="s">
        <v>247</v>
      </c>
      <c r="G203" s="214"/>
      <c r="H203" s="217">
        <v>2.891</v>
      </c>
      <c r="I203" s="218"/>
      <c r="J203" s="214"/>
      <c r="K203" s="214"/>
      <c r="L203" s="219"/>
      <c r="M203" s="220"/>
      <c r="N203" s="221"/>
      <c r="O203" s="221"/>
      <c r="P203" s="221"/>
      <c r="Q203" s="221"/>
      <c r="R203" s="221"/>
      <c r="S203" s="221"/>
      <c r="T203" s="222"/>
      <c r="AT203" s="223" t="s">
        <v>193</v>
      </c>
      <c r="AU203" s="223" t="s">
        <v>87</v>
      </c>
      <c r="AV203" s="12" t="s">
        <v>87</v>
      </c>
      <c r="AW203" s="12" t="s">
        <v>39</v>
      </c>
      <c r="AX203" s="12" t="s">
        <v>76</v>
      </c>
      <c r="AY203" s="223" t="s">
        <v>182</v>
      </c>
    </row>
    <row r="204" spans="2:65" s="12" customFormat="1">
      <c r="B204" s="213"/>
      <c r="C204" s="214"/>
      <c r="D204" s="199" t="s">
        <v>193</v>
      </c>
      <c r="E204" s="215" t="s">
        <v>22</v>
      </c>
      <c r="F204" s="216" t="s">
        <v>248</v>
      </c>
      <c r="G204" s="214"/>
      <c r="H204" s="217">
        <v>2.78</v>
      </c>
      <c r="I204" s="218"/>
      <c r="J204" s="214"/>
      <c r="K204" s="214"/>
      <c r="L204" s="219"/>
      <c r="M204" s="220"/>
      <c r="N204" s="221"/>
      <c r="O204" s="221"/>
      <c r="P204" s="221"/>
      <c r="Q204" s="221"/>
      <c r="R204" s="221"/>
      <c r="S204" s="221"/>
      <c r="T204" s="222"/>
      <c r="AT204" s="223" t="s">
        <v>193</v>
      </c>
      <c r="AU204" s="223" t="s">
        <v>87</v>
      </c>
      <c r="AV204" s="12" t="s">
        <v>87</v>
      </c>
      <c r="AW204" s="12" t="s">
        <v>39</v>
      </c>
      <c r="AX204" s="12" t="s">
        <v>76</v>
      </c>
      <c r="AY204" s="223" t="s">
        <v>182</v>
      </c>
    </row>
    <row r="205" spans="2:65" s="12" customFormat="1">
      <c r="B205" s="213"/>
      <c r="C205" s="214"/>
      <c r="D205" s="224" t="s">
        <v>193</v>
      </c>
      <c r="E205" s="225" t="s">
        <v>22</v>
      </c>
      <c r="F205" s="226" t="s">
        <v>249</v>
      </c>
      <c r="G205" s="214"/>
      <c r="H205" s="227">
        <v>3.2309999999999999</v>
      </c>
      <c r="I205" s="218"/>
      <c r="J205" s="214"/>
      <c r="K205" s="214"/>
      <c r="L205" s="219"/>
      <c r="M205" s="220"/>
      <c r="N205" s="221"/>
      <c r="O205" s="221"/>
      <c r="P205" s="221"/>
      <c r="Q205" s="221"/>
      <c r="R205" s="221"/>
      <c r="S205" s="221"/>
      <c r="T205" s="222"/>
      <c r="AT205" s="223" t="s">
        <v>193</v>
      </c>
      <c r="AU205" s="223" t="s">
        <v>87</v>
      </c>
      <c r="AV205" s="12" t="s">
        <v>87</v>
      </c>
      <c r="AW205" s="12" t="s">
        <v>39</v>
      </c>
      <c r="AX205" s="12" t="s">
        <v>76</v>
      </c>
      <c r="AY205" s="223" t="s">
        <v>182</v>
      </c>
    </row>
    <row r="206" spans="2:65" s="1" customFormat="1" ht="22.5" customHeight="1">
      <c r="B206" s="40"/>
      <c r="C206" s="187" t="s">
        <v>255</v>
      </c>
      <c r="D206" s="187" t="s">
        <v>184</v>
      </c>
      <c r="E206" s="188" t="s">
        <v>256</v>
      </c>
      <c r="F206" s="189" t="s">
        <v>257</v>
      </c>
      <c r="G206" s="190" t="s">
        <v>187</v>
      </c>
      <c r="H206" s="191">
        <v>42.811999999999998</v>
      </c>
      <c r="I206" s="192"/>
      <c r="J206" s="193">
        <f>ROUND(I206*H206,2)</f>
        <v>0</v>
      </c>
      <c r="K206" s="189" t="s">
        <v>188</v>
      </c>
      <c r="L206" s="60"/>
      <c r="M206" s="194" t="s">
        <v>22</v>
      </c>
      <c r="N206" s="195" t="s">
        <v>47</v>
      </c>
      <c r="O206" s="41"/>
      <c r="P206" s="196">
        <f>O206*H206</f>
        <v>0</v>
      </c>
      <c r="Q206" s="196">
        <v>0</v>
      </c>
      <c r="R206" s="196">
        <f>Q206*H206</f>
        <v>0</v>
      </c>
      <c r="S206" s="196">
        <v>0</v>
      </c>
      <c r="T206" s="197">
        <f>S206*H206</f>
        <v>0</v>
      </c>
      <c r="AR206" s="23" t="s">
        <v>189</v>
      </c>
      <c r="AT206" s="23" t="s">
        <v>184</v>
      </c>
      <c r="AU206" s="23" t="s">
        <v>87</v>
      </c>
      <c r="AY206" s="23" t="s">
        <v>182</v>
      </c>
      <c r="BE206" s="198">
        <f>IF(N206="základní",J206,0)</f>
        <v>0</v>
      </c>
      <c r="BF206" s="198">
        <f>IF(N206="snížená",J206,0)</f>
        <v>0</v>
      </c>
      <c r="BG206" s="198">
        <f>IF(N206="zákl. přenesená",J206,0)</f>
        <v>0</v>
      </c>
      <c r="BH206" s="198">
        <f>IF(N206="sníž. přenesená",J206,0)</f>
        <v>0</v>
      </c>
      <c r="BI206" s="198">
        <f>IF(N206="nulová",J206,0)</f>
        <v>0</v>
      </c>
      <c r="BJ206" s="23" t="s">
        <v>24</v>
      </c>
      <c r="BK206" s="198">
        <f>ROUND(I206*H206,2)</f>
        <v>0</v>
      </c>
      <c r="BL206" s="23" t="s">
        <v>189</v>
      </c>
      <c r="BM206" s="23" t="s">
        <v>258</v>
      </c>
    </row>
    <row r="207" spans="2:65" s="1" customFormat="1" ht="27">
      <c r="B207" s="40"/>
      <c r="C207" s="62"/>
      <c r="D207" s="199" t="s">
        <v>191</v>
      </c>
      <c r="E207" s="62"/>
      <c r="F207" s="200" t="s">
        <v>259</v>
      </c>
      <c r="G207" s="62"/>
      <c r="H207" s="62"/>
      <c r="I207" s="157"/>
      <c r="J207" s="62"/>
      <c r="K207" s="62"/>
      <c r="L207" s="60"/>
      <c r="M207" s="201"/>
      <c r="N207" s="41"/>
      <c r="O207" s="41"/>
      <c r="P207" s="41"/>
      <c r="Q207" s="41"/>
      <c r="R207" s="41"/>
      <c r="S207" s="41"/>
      <c r="T207" s="77"/>
      <c r="AT207" s="23" t="s">
        <v>191</v>
      </c>
      <c r="AU207" s="23" t="s">
        <v>87</v>
      </c>
    </row>
    <row r="208" spans="2:65" s="12" customFormat="1">
      <c r="B208" s="213"/>
      <c r="C208" s="214"/>
      <c r="D208" s="224" t="s">
        <v>193</v>
      </c>
      <c r="E208" s="225" t="s">
        <v>22</v>
      </c>
      <c r="F208" s="226" t="s">
        <v>260</v>
      </c>
      <c r="G208" s="214"/>
      <c r="H208" s="227">
        <v>42.811999999999998</v>
      </c>
      <c r="I208" s="218"/>
      <c r="J208" s="214"/>
      <c r="K208" s="214"/>
      <c r="L208" s="219"/>
      <c r="M208" s="220"/>
      <c r="N208" s="221"/>
      <c r="O208" s="221"/>
      <c r="P208" s="221"/>
      <c r="Q208" s="221"/>
      <c r="R208" s="221"/>
      <c r="S208" s="221"/>
      <c r="T208" s="222"/>
      <c r="AT208" s="223" t="s">
        <v>193</v>
      </c>
      <c r="AU208" s="223" t="s">
        <v>87</v>
      </c>
      <c r="AV208" s="12" t="s">
        <v>87</v>
      </c>
      <c r="AW208" s="12" t="s">
        <v>39</v>
      </c>
      <c r="AX208" s="12" t="s">
        <v>76</v>
      </c>
      <c r="AY208" s="223" t="s">
        <v>182</v>
      </c>
    </row>
    <row r="209" spans="2:65" s="1" customFormat="1" ht="22.5" customHeight="1">
      <c r="B209" s="40"/>
      <c r="C209" s="187" t="s">
        <v>261</v>
      </c>
      <c r="D209" s="187" t="s">
        <v>184</v>
      </c>
      <c r="E209" s="188" t="s">
        <v>262</v>
      </c>
      <c r="F209" s="189" t="s">
        <v>263</v>
      </c>
      <c r="G209" s="190" t="s">
        <v>187</v>
      </c>
      <c r="H209" s="191">
        <v>159.53200000000001</v>
      </c>
      <c r="I209" s="192"/>
      <c r="J209" s="193">
        <f>ROUND(I209*H209,2)</f>
        <v>0</v>
      </c>
      <c r="K209" s="189" t="s">
        <v>188</v>
      </c>
      <c r="L209" s="60"/>
      <c r="M209" s="194" t="s">
        <v>22</v>
      </c>
      <c r="N209" s="195" t="s">
        <v>47</v>
      </c>
      <c r="O209" s="41"/>
      <c r="P209" s="196">
        <f>O209*H209</f>
        <v>0</v>
      </c>
      <c r="Q209" s="196">
        <v>0</v>
      </c>
      <c r="R209" s="196">
        <f>Q209*H209</f>
        <v>0</v>
      </c>
      <c r="S209" s="196">
        <v>0</v>
      </c>
      <c r="T209" s="197">
        <f>S209*H209</f>
        <v>0</v>
      </c>
      <c r="AR209" s="23" t="s">
        <v>189</v>
      </c>
      <c r="AT209" s="23" t="s">
        <v>184</v>
      </c>
      <c r="AU209" s="23" t="s">
        <v>87</v>
      </c>
      <c r="AY209" s="23" t="s">
        <v>182</v>
      </c>
      <c r="BE209" s="198">
        <f>IF(N209="základní",J209,0)</f>
        <v>0</v>
      </c>
      <c r="BF209" s="198">
        <f>IF(N209="snížená",J209,0)</f>
        <v>0</v>
      </c>
      <c r="BG209" s="198">
        <f>IF(N209="zákl. přenesená",J209,0)</f>
        <v>0</v>
      </c>
      <c r="BH209" s="198">
        <f>IF(N209="sníž. přenesená",J209,0)</f>
        <v>0</v>
      </c>
      <c r="BI209" s="198">
        <f>IF(N209="nulová",J209,0)</f>
        <v>0</v>
      </c>
      <c r="BJ209" s="23" t="s">
        <v>24</v>
      </c>
      <c r="BK209" s="198">
        <f>ROUND(I209*H209,2)</f>
        <v>0</v>
      </c>
      <c r="BL209" s="23" t="s">
        <v>189</v>
      </c>
      <c r="BM209" s="23" t="s">
        <v>264</v>
      </c>
    </row>
    <row r="210" spans="2:65" s="1" customFormat="1" ht="40.5">
      <c r="B210" s="40"/>
      <c r="C210" s="62"/>
      <c r="D210" s="199" t="s">
        <v>191</v>
      </c>
      <c r="E210" s="62"/>
      <c r="F210" s="200" t="s">
        <v>265</v>
      </c>
      <c r="G210" s="62"/>
      <c r="H210" s="62"/>
      <c r="I210" s="157"/>
      <c r="J210" s="62"/>
      <c r="K210" s="62"/>
      <c r="L210" s="60"/>
      <c r="M210" s="201"/>
      <c r="N210" s="41"/>
      <c r="O210" s="41"/>
      <c r="P210" s="41"/>
      <c r="Q210" s="41"/>
      <c r="R210" s="41"/>
      <c r="S210" s="41"/>
      <c r="T210" s="77"/>
      <c r="AT210" s="23" t="s">
        <v>191</v>
      </c>
      <c r="AU210" s="23" t="s">
        <v>87</v>
      </c>
    </row>
    <row r="211" spans="2:65" s="12" customFormat="1">
      <c r="B211" s="213"/>
      <c r="C211" s="214"/>
      <c r="D211" s="199" t="s">
        <v>193</v>
      </c>
      <c r="E211" s="215" t="s">
        <v>22</v>
      </c>
      <c r="F211" s="216" t="s">
        <v>266</v>
      </c>
      <c r="G211" s="214"/>
      <c r="H211" s="217">
        <v>5.7809999999999997</v>
      </c>
      <c r="I211" s="218"/>
      <c r="J211" s="214"/>
      <c r="K211" s="214"/>
      <c r="L211" s="219"/>
      <c r="M211" s="220"/>
      <c r="N211" s="221"/>
      <c r="O211" s="221"/>
      <c r="P211" s="221"/>
      <c r="Q211" s="221"/>
      <c r="R211" s="221"/>
      <c r="S211" s="221"/>
      <c r="T211" s="222"/>
      <c r="AT211" s="223" t="s">
        <v>193</v>
      </c>
      <c r="AU211" s="223" t="s">
        <v>87</v>
      </c>
      <c r="AV211" s="12" t="s">
        <v>87</v>
      </c>
      <c r="AW211" s="12" t="s">
        <v>39</v>
      </c>
      <c r="AX211" s="12" t="s">
        <v>76</v>
      </c>
      <c r="AY211" s="223" t="s">
        <v>182</v>
      </c>
    </row>
    <row r="212" spans="2:65" s="12" customFormat="1">
      <c r="B212" s="213"/>
      <c r="C212" s="214"/>
      <c r="D212" s="199" t="s">
        <v>193</v>
      </c>
      <c r="E212" s="215" t="s">
        <v>22</v>
      </c>
      <c r="F212" s="216" t="s">
        <v>267</v>
      </c>
      <c r="G212" s="214"/>
      <c r="H212" s="217">
        <v>33.893000000000001</v>
      </c>
      <c r="I212" s="218"/>
      <c r="J212" s="214"/>
      <c r="K212" s="214"/>
      <c r="L212" s="219"/>
      <c r="M212" s="220"/>
      <c r="N212" s="221"/>
      <c r="O212" s="221"/>
      <c r="P212" s="221"/>
      <c r="Q212" s="221"/>
      <c r="R212" s="221"/>
      <c r="S212" s="221"/>
      <c r="T212" s="222"/>
      <c r="AT212" s="223" t="s">
        <v>193</v>
      </c>
      <c r="AU212" s="223" t="s">
        <v>87</v>
      </c>
      <c r="AV212" s="12" t="s">
        <v>87</v>
      </c>
      <c r="AW212" s="12" t="s">
        <v>39</v>
      </c>
      <c r="AX212" s="12" t="s">
        <v>76</v>
      </c>
      <c r="AY212" s="223" t="s">
        <v>182</v>
      </c>
    </row>
    <row r="213" spans="2:65" s="12" customFormat="1">
      <c r="B213" s="213"/>
      <c r="C213" s="214"/>
      <c r="D213" s="199" t="s">
        <v>193</v>
      </c>
      <c r="E213" s="215" t="s">
        <v>22</v>
      </c>
      <c r="F213" s="216" t="s">
        <v>268</v>
      </c>
      <c r="G213" s="214"/>
      <c r="H213" s="217">
        <v>3.1379999999999999</v>
      </c>
      <c r="I213" s="218"/>
      <c r="J213" s="214"/>
      <c r="K213" s="214"/>
      <c r="L213" s="219"/>
      <c r="M213" s="220"/>
      <c r="N213" s="221"/>
      <c r="O213" s="221"/>
      <c r="P213" s="221"/>
      <c r="Q213" s="221"/>
      <c r="R213" s="221"/>
      <c r="S213" s="221"/>
      <c r="T213" s="222"/>
      <c r="AT213" s="223" t="s">
        <v>193</v>
      </c>
      <c r="AU213" s="223" t="s">
        <v>87</v>
      </c>
      <c r="AV213" s="12" t="s">
        <v>87</v>
      </c>
      <c r="AW213" s="12" t="s">
        <v>39</v>
      </c>
      <c r="AX213" s="12" t="s">
        <v>76</v>
      </c>
      <c r="AY213" s="223" t="s">
        <v>182</v>
      </c>
    </row>
    <row r="214" spans="2:65" s="12" customFormat="1">
      <c r="B214" s="213"/>
      <c r="C214" s="214"/>
      <c r="D214" s="199" t="s">
        <v>193</v>
      </c>
      <c r="E214" s="215" t="s">
        <v>22</v>
      </c>
      <c r="F214" s="216" t="s">
        <v>269</v>
      </c>
      <c r="G214" s="214"/>
      <c r="H214" s="217">
        <v>118.196</v>
      </c>
      <c r="I214" s="218"/>
      <c r="J214" s="214"/>
      <c r="K214" s="214"/>
      <c r="L214" s="219"/>
      <c r="M214" s="220"/>
      <c r="N214" s="221"/>
      <c r="O214" s="221"/>
      <c r="P214" s="221"/>
      <c r="Q214" s="221"/>
      <c r="R214" s="221"/>
      <c r="S214" s="221"/>
      <c r="T214" s="222"/>
      <c r="AT214" s="223" t="s">
        <v>193</v>
      </c>
      <c r="AU214" s="223" t="s">
        <v>87</v>
      </c>
      <c r="AV214" s="12" t="s">
        <v>87</v>
      </c>
      <c r="AW214" s="12" t="s">
        <v>39</v>
      </c>
      <c r="AX214" s="12" t="s">
        <v>76</v>
      </c>
      <c r="AY214" s="223" t="s">
        <v>182</v>
      </c>
    </row>
    <row r="215" spans="2:65" s="12" customFormat="1">
      <c r="B215" s="213"/>
      <c r="C215" s="214"/>
      <c r="D215" s="224" t="s">
        <v>193</v>
      </c>
      <c r="E215" s="225" t="s">
        <v>22</v>
      </c>
      <c r="F215" s="226" t="s">
        <v>270</v>
      </c>
      <c r="G215" s="214"/>
      <c r="H215" s="227">
        <v>-1.476</v>
      </c>
      <c r="I215" s="218"/>
      <c r="J215" s="214"/>
      <c r="K215" s="214"/>
      <c r="L215" s="219"/>
      <c r="M215" s="220"/>
      <c r="N215" s="221"/>
      <c r="O215" s="221"/>
      <c r="P215" s="221"/>
      <c r="Q215" s="221"/>
      <c r="R215" s="221"/>
      <c r="S215" s="221"/>
      <c r="T215" s="222"/>
      <c r="AT215" s="223" t="s">
        <v>193</v>
      </c>
      <c r="AU215" s="223" t="s">
        <v>87</v>
      </c>
      <c r="AV215" s="12" t="s">
        <v>87</v>
      </c>
      <c r="AW215" s="12" t="s">
        <v>39</v>
      </c>
      <c r="AX215" s="12" t="s">
        <v>76</v>
      </c>
      <c r="AY215" s="223" t="s">
        <v>182</v>
      </c>
    </row>
    <row r="216" spans="2:65" s="1" customFormat="1" ht="31.5" customHeight="1">
      <c r="B216" s="40"/>
      <c r="C216" s="187" t="s">
        <v>271</v>
      </c>
      <c r="D216" s="187" t="s">
        <v>184</v>
      </c>
      <c r="E216" s="188" t="s">
        <v>272</v>
      </c>
      <c r="F216" s="189" t="s">
        <v>273</v>
      </c>
      <c r="G216" s="190" t="s">
        <v>187</v>
      </c>
      <c r="H216" s="191">
        <v>797.66</v>
      </c>
      <c r="I216" s="192"/>
      <c r="J216" s="193">
        <f>ROUND(I216*H216,2)</f>
        <v>0</v>
      </c>
      <c r="K216" s="189" t="s">
        <v>188</v>
      </c>
      <c r="L216" s="60"/>
      <c r="M216" s="194" t="s">
        <v>22</v>
      </c>
      <c r="N216" s="195" t="s">
        <v>47</v>
      </c>
      <c r="O216" s="41"/>
      <c r="P216" s="196">
        <f>O216*H216</f>
        <v>0</v>
      </c>
      <c r="Q216" s="196">
        <v>0</v>
      </c>
      <c r="R216" s="196">
        <f>Q216*H216</f>
        <v>0</v>
      </c>
      <c r="S216" s="196">
        <v>0</v>
      </c>
      <c r="T216" s="197">
        <f>S216*H216</f>
        <v>0</v>
      </c>
      <c r="AR216" s="23" t="s">
        <v>189</v>
      </c>
      <c r="AT216" s="23" t="s">
        <v>184</v>
      </c>
      <c r="AU216" s="23" t="s">
        <v>87</v>
      </c>
      <c r="AY216" s="23" t="s">
        <v>182</v>
      </c>
      <c r="BE216" s="198">
        <f>IF(N216="základní",J216,0)</f>
        <v>0</v>
      </c>
      <c r="BF216" s="198">
        <f>IF(N216="snížená",J216,0)</f>
        <v>0</v>
      </c>
      <c r="BG216" s="198">
        <f>IF(N216="zákl. přenesená",J216,0)</f>
        <v>0</v>
      </c>
      <c r="BH216" s="198">
        <f>IF(N216="sníž. přenesená",J216,0)</f>
        <v>0</v>
      </c>
      <c r="BI216" s="198">
        <f>IF(N216="nulová",J216,0)</f>
        <v>0</v>
      </c>
      <c r="BJ216" s="23" t="s">
        <v>24</v>
      </c>
      <c r="BK216" s="198">
        <f>ROUND(I216*H216,2)</f>
        <v>0</v>
      </c>
      <c r="BL216" s="23" t="s">
        <v>189</v>
      </c>
      <c r="BM216" s="23" t="s">
        <v>274</v>
      </c>
    </row>
    <row r="217" spans="2:65" s="1" customFormat="1" ht="40.5">
      <c r="B217" s="40"/>
      <c r="C217" s="62"/>
      <c r="D217" s="199" t="s">
        <v>191</v>
      </c>
      <c r="E217" s="62"/>
      <c r="F217" s="200" t="s">
        <v>275</v>
      </c>
      <c r="G217" s="62"/>
      <c r="H217" s="62"/>
      <c r="I217" s="157"/>
      <c r="J217" s="62"/>
      <c r="K217" s="62"/>
      <c r="L217" s="60"/>
      <c r="M217" s="201"/>
      <c r="N217" s="41"/>
      <c r="O217" s="41"/>
      <c r="P217" s="41"/>
      <c r="Q217" s="41"/>
      <c r="R217" s="41"/>
      <c r="S217" s="41"/>
      <c r="T217" s="77"/>
      <c r="AT217" s="23" t="s">
        <v>191</v>
      </c>
      <c r="AU217" s="23" t="s">
        <v>87</v>
      </c>
    </row>
    <row r="218" spans="2:65" s="12" customFormat="1">
      <c r="B218" s="213"/>
      <c r="C218" s="214"/>
      <c r="D218" s="199" t="s">
        <v>193</v>
      </c>
      <c r="E218" s="215" t="s">
        <v>22</v>
      </c>
      <c r="F218" s="216" t="s">
        <v>276</v>
      </c>
      <c r="G218" s="214"/>
      <c r="H218" s="217">
        <v>159.53200000000001</v>
      </c>
      <c r="I218" s="218"/>
      <c r="J218" s="214"/>
      <c r="K218" s="214"/>
      <c r="L218" s="219"/>
      <c r="M218" s="220"/>
      <c r="N218" s="221"/>
      <c r="O218" s="221"/>
      <c r="P218" s="221"/>
      <c r="Q218" s="221"/>
      <c r="R218" s="221"/>
      <c r="S218" s="221"/>
      <c r="T218" s="222"/>
      <c r="AT218" s="223" t="s">
        <v>193</v>
      </c>
      <c r="AU218" s="223" t="s">
        <v>87</v>
      </c>
      <c r="AV218" s="12" t="s">
        <v>87</v>
      </c>
      <c r="AW218" s="12" t="s">
        <v>39</v>
      </c>
      <c r="AX218" s="12" t="s">
        <v>76</v>
      </c>
      <c r="AY218" s="223" t="s">
        <v>182</v>
      </c>
    </row>
    <row r="219" spans="2:65" s="12" customFormat="1">
      <c r="B219" s="213"/>
      <c r="C219" s="214"/>
      <c r="D219" s="224" t="s">
        <v>193</v>
      </c>
      <c r="E219" s="214"/>
      <c r="F219" s="226" t="s">
        <v>277</v>
      </c>
      <c r="G219" s="214"/>
      <c r="H219" s="227">
        <v>797.66</v>
      </c>
      <c r="I219" s="218"/>
      <c r="J219" s="214"/>
      <c r="K219" s="214"/>
      <c r="L219" s="219"/>
      <c r="M219" s="220"/>
      <c r="N219" s="221"/>
      <c r="O219" s="221"/>
      <c r="P219" s="221"/>
      <c r="Q219" s="221"/>
      <c r="R219" s="221"/>
      <c r="S219" s="221"/>
      <c r="T219" s="222"/>
      <c r="AT219" s="223" t="s">
        <v>193</v>
      </c>
      <c r="AU219" s="223" t="s">
        <v>87</v>
      </c>
      <c r="AV219" s="12" t="s">
        <v>87</v>
      </c>
      <c r="AW219" s="12" t="s">
        <v>6</v>
      </c>
      <c r="AX219" s="12" t="s">
        <v>24</v>
      </c>
      <c r="AY219" s="223" t="s">
        <v>182</v>
      </c>
    </row>
    <row r="220" spans="2:65" s="1" customFormat="1" ht="22.5" customHeight="1">
      <c r="B220" s="40"/>
      <c r="C220" s="187" t="s">
        <v>29</v>
      </c>
      <c r="D220" s="187" t="s">
        <v>184</v>
      </c>
      <c r="E220" s="188" t="s">
        <v>278</v>
      </c>
      <c r="F220" s="189" t="s">
        <v>279</v>
      </c>
      <c r="G220" s="190" t="s">
        <v>187</v>
      </c>
      <c r="H220" s="191">
        <v>1.476</v>
      </c>
      <c r="I220" s="192"/>
      <c r="J220" s="193">
        <f>ROUND(I220*H220,2)</f>
        <v>0</v>
      </c>
      <c r="K220" s="189" t="s">
        <v>188</v>
      </c>
      <c r="L220" s="60"/>
      <c r="M220" s="194" t="s">
        <v>22</v>
      </c>
      <c r="N220" s="195" t="s">
        <v>47</v>
      </c>
      <c r="O220" s="41"/>
      <c r="P220" s="196">
        <f>O220*H220</f>
        <v>0</v>
      </c>
      <c r="Q220" s="196">
        <v>0</v>
      </c>
      <c r="R220" s="196">
        <f>Q220*H220</f>
        <v>0</v>
      </c>
      <c r="S220" s="196">
        <v>0</v>
      </c>
      <c r="T220" s="197">
        <f>S220*H220</f>
        <v>0</v>
      </c>
      <c r="AR220" s="23" t="s">
        <v>189</v>
      </c>
      <c r="AT220" s="23" t="s">
        <v>184</v>
      </c>
      <c r="AU220" s="23" t="s">
        <v>87</v>
      </c>
      <c r="AY220" s="23" t="s">
        <v>182</v>
      </c>
      <c r="BE220" s="198">
        <f>IF(N220="základní",J220,0)</f>
        <v>0</v>
      </c>
      <c r="BF220" s="198">
        <f>IF(N220="snížená",J220,0)</f>
        <v>0</v>
      </c>
      <c r="BG220" s="198">
        <f>IF(N220="zákl. přenesená",J220,0)</f>
        <v>0</v>
      </c>
      <c r="BH220" s="198">
        <f>IF(N220="sníž. přenesená",J220,0)</f>
        <v>0</v>
      </c>
      <c r="BI220" s="198">
        <f>IF(N220="nulová",J220,0)</f>
        <v>0</v>
      </c>
      <c r="BJ220" s="23" t="s">
        <v>24</v>
      </c>
      <c r="BK220" s="198">
        <f>ROUND(I220*H220,2)</f>
        <v>0</v>
      </c>
      <c r="BL220" s="23" t="s">
        <v>189</v>
      </c>
      <c r="BM220" s="23" t="s">
        <v>280</v>
      </c>
    </row>
    <row r="221" spans="2:65" s="1" customFormat="1" ht="27">
      <c r="B221" s="40"/>
      <c r="C221" s="62"/>
      <c r="D221" s="199" t="s">
        <v>191</v>
      </c>
      <c r="E221" s="62"/>
      <c r="F221" s="200" t="s">
        <v>281</v>
      </c>
      <c r="G221" s="62"/>
      <c r="H221" s="62"/>
      <c r="I221" s="157"/>
      <c r="J221" s="62"/>
      <c r="K221" s="62"/>
      <c r="L221" s="60"/>
      <c r="M221" s="201"/>
      <c r="N221" s="41"/>
      <c r="O221" s="41"/>
      <c r="P221" s="41"/>
      <c r="Q221" s="41"/>
      <c r="R221" s="41"/>
      <c r="S221" s="41"/>
      <c r="T221" s="77"/>
      <c r="AT221" s="23" t="s">
        <v>191</v>
      </c>
      <c r="AU221" s="23" t="s">
        <v>87</v>
      </c>
    </row>
    <row r="222" spans="2:65" s="12" customFormat="1">
      <c r="B222" s="213"/>
      <c r="C222" s="214"/>
      <c r="D222" s="199" t="s">
        <v>193</v>
      </c>
      <c r="E222" s="215" t="s">
        <v>22</v>
      </c>
      <c r="F222" s="216" t="s">
        <v>282</v>
      </c>
      <c r="G222" s="214"/>
      <c r="H222" s="217">
        <v>10.33</v>
      </c>
      <c r="I222" s="218"/>
      <c r="J222" s="214"/>
      <c r="K222" s="214"/>
      <c r="L222" s="219"/>
      <c r="M222" s="220"/>
      <c r="N222" s="221"/>
      <c r="O222" s="221"/>
      <c r="P222" s="221"/>
      <c r="Q222" s="221"/>
      <c r="R222" s="221"/>
      <c r="S222" s="221"/>
      <c r="T222" s="222"/>
      <c r="AT222" s="223" t="s">
        <v>193</v>
      </c>
      <c r="AU222" s="223" t="s">
        <v>87</v>
      </c>
      <c r="AV222" s="12" t="s">
        <v>87</v>
      </c>
      <c r="AW222" s="12" t="s">
        <v>39</v>
      </c>
      <c r="AX222" s="12" t="s">
        <v>76</v>
      </c>
      <c r="AY222" s="223" t="s">
        <v>182</v>
      </c>
    </row>
    <row r="223" spans="2:65" s="12" customFormat="1">
      <c r="B223" s="213"/>
      <c r="C223" s="214"/>
      <c r="D223" s="224" t="s">
        <v>193</v>
      </c>
      <c r="E223" s="225" t="s">
        <v>22</v>
      </c>
      <c r="F223" s="226" t="s">
        <v>283</v>
      </c>
      <c r="G223" s="214"/>
      <c r="H223" s="227">
        <v>-8.8539999999999992</v>
      </c>
      <c r="I223" s="218"/>
      <c r="J223" s="214"/>
      <c r="K223" s="214"/>
      <c r="L223" s="219"/>
      <c r="M223" s="220"/>
      <c r="N223" s="221"/>
      <c r="O223" s="221"/>
      <c r="P223" s="221"/>
      <c r="Q223" s="221"/>
      <c r="R223" s="221"/>
      <c r="S223" s="221"/>
      <c r="T223" s="222"/>
      <c r="AT223" s="223" t="s">
        <v>193</v>
      </c>
      <c r="AU223" s="223" t="s">
        <v>87</v>
      </c>
      <c r="AV223" s="12" t="s">
        <v>87</v>
      </c>
      <c r="AW223" s="12" t="s">
        <v>39</v>
      </c>
      <c r="AX223" s="12" t="s">
        <v>76</v>
      </c>
      <c r="AY223" s="223" t="s">
        <v>182</v>
      </c>
    </row>
    <row r="224" spans="2:65" s="1" customFormat="1" ht="22.5" customHeight="1">
      <c r="B224" s="40"/>
      <c r="C224" s="187" t="s">
        <v>284</v>
      </c>
      <c r="D224" s="187" t="s">
        <v>184</v>
      </c>
      <c r="E224" s="188" t="s">
        <v>285</v>
      </c>
      <c r="F224" s="189" t="s">
        <v>286</v>
      </c>
      <c r="G224" s="190" t="s">
        <v>187</v>
      </c>
      <c r="H224" s="191">
        <v>159.53200000000001</v>
      </c>
      <c r="I224" s="192"/>
      <c r="J224" s="193">
        <f>ROUND(I224*H224,2)</f>
        <v>0</v>
      </c>
      <c r="K224" s="189" t="s">
        <v>188</v>
      </c>
      <c r="L224" s="60"/>
      <c r="M224" s="194" t="s">
        <v>22</v>
      </c>
      <c r="N224" s="195" t="s">
        <v>47</v>
      </c>
      <c r="O224" s="41"/>
      <c r="P224" s="196">
        <f>O224*H224</f>
        <v>0</v>
      </c>
      <c r="Q224" s="196">
        <v>0</v>
      </c>
      <c r="R224" s="196">
        <f>Q224*H224</f>
        <v>0</v>
      </c>
      <c r="S224" s="196">
        <v>0</v>
      </c>
      <c r="T224" s="197">
        <f>S224*H224</f>
        <v>0</v>
      </c>
      <c r="AR224" s="23" t="s">
        <v>189</v>
      </c>
      <c r="AT224" s="23" t="s">
        <v>184</v>
      </c>
      <c r="AU224" s="23" t="s">
        <v>87</v>
      </c>
      <c r="AY224" s="23" t="s">
        <v>182</v>
      </c>
      <c r="BE224" s="198">
        <f>IF(N224="základní",J224,0)</f>
        <v>0</v>
      </c>
      <c r="BF224" s="198">
        <f>IF(N224="snížená",J224,0)</f>
        <v>0</v>
      </c>
      <c r="BG224" s="198">
        <f>IF(N224="zákl. přenesená",J224,0)</f>
        <v>0</v>
      </c>
      <c r="BH224" s="198">
        <f>IF(N224="sníž. přenesená",J224,0)</f>
        <v>0</v>
      </c>
      <c r="BI224" s="198">
        <f>IF(N224="nulová",J224,0)</f>
        <v>0</v>
      </c>
      <c r="BJ224" s="23" t="s">
        <v>24</v>
      </c>
      <c r="BK224" s="198">
        <f>ROUND(I224*H224,2)</f>
        <v>0</v>
      </c>
      <c r="BL224" s="23" t="s">
        <v>189</v>
      </c>
      <c r="BM224" s="23" t="s">
        <v>287</v>
      </c>
    </row>
    <row r="225" spans="2:65" s="1" customFormat="1">
      <c r="B225" s="40"/>
      <c r="C225" s="62"/>
      <c r="D225" s="199" t="s">
        <v>191</v>
      </c>
      <c r="E225" s="62"/>
      <c r="F225" s="200" t="s">
        <v>286</v>
      </c>
      <c r="G225" s="62"/>
      <c r="H225" s="62"/>
      <c r="I225" s="157"/>
      <c r="J225" s="62"/>
      <c r="K225" s="62"/>
      <c r="L225" s="60"/>
      <c r="M225" s="201"/>
      <c r="N225" s="41"/>
      <c r="O225" s="41"/>
      <c r="P225" s="41"/>
      <c r="Q225" s="41"/>
      <c r="R225" s="41"/>
      <c r="S225" s="41"/>
      <c r="T225" s="77"/>
      <c r="AT225" s="23" t="s">
        <v>191</v>
      </c>
      <c r="AU225" s="23" t="s">
        <v>87</v>
      </c>
    </row>
    <row r="226" spans="2:65" s="12" customFormat="1">
      <c r="B226" s="213"/>
      <c r="C226" s="214"/>
      <c r="D226" s="224" t="s">
        <v>193</v>
      </c>
      <c r="E226" s="225" t="s">
        <v>22</v>
      </c>
      <c r="F226" s="226" t="s">
        <v>276</v>
      </c>
      <c r="G226" s="214"/>
      <c r="H226" s="227">
        <v>159.53200000000001</v>
      </c>
      <c r="I226" s="218"/>
      <c r="J226" s="214"/>
      <c r="K226" s="214"/>
      <c r="L226" s="219"/>
      <c r="M226" s="220"/>
      <c r="N226" s="221"/>
      <c r="O226" s="221"/>
      <c r="P226" s="221"/>
      <c r="Q226" s="221"/>
      <c r="R226" s="221"/>
      <c r="S226" s="221"/>
      <c r="T226" s="222"/>
      <c r="AT226" s="223" t="s">
        <v>193</v>
      </c>
      <c r="AU226" s="223" t="s">
        <v>87</v>
      </c>
      <c r="AV226" s="12" t="s">
        <v>87</v>
      </c>
      <c r="AW226" s="12" t="s">
        <v>39</v>
      </c>
      <c r="AX226" s="12" t="s">
        <v>76</v>
      </c>
      <c r="AY226" s="223" t="s">
        <v>182</v>
      </c>
    </row>
    <row r="227" spans="2:65" s="1" customFormat="1" ht="22.5" customHeight="1">
      <c r="B227" s="40"/>
      <c r="C227" s="187" t="s">
        <v>288</v>
      </c>
      <c r="D227" s="187" t="s">
        <v>184</v>
      </c>
      <c r="E227" s="188" t="s">
        <v>289</v>
      </c>
      <c r="F227" s="189" t="s">
        <v>290</v>
      </c>
      <c r="G227" s="190" t="s">
        <v>291</v>
      </c>
      <c r="H227" s="191">
        <v>303.11099999999999</v>
      </c>
      <c r="I227" s="192"/>
      <c r="J227" s="193">
        <f>ROUND(I227*H227,2)</f>
        <v>0</v>
      </c>
      <c r="K227" s="189" t="s">
        <v>188</v>
      </c>
      <c r="L227" s="60"/>
      <c r="M227" s="194" t="s">
        <v>22</v>
      </c>
      <c r="N227" s="195" t="s">
        <v>47</v>
      </c>
      <c r="O227" s="41"/>
      <c r="P227" s="196">
        <f>O227*H227</f>
        <v>0</v>
      </c>
      <c r="Q227" s="196">
        <v>0</v>
      </c>
      <c r="R227" s="196">
        <f>Q227*H227</f>
        <v>0</v>
      </c>
      <c r="S227" s="196">
        <v>0</v>
      </c>
      <c r="T227" s="197">
        <f>S227*H227</f>
        <v>0</v>
      </c>
      <c r="AR227" s="23" t="s">
        <v>189</v>
      </c>
      <c r="AT227" s="23" t="s">
        <v>184</v>
      </c>
      <c r="AU227" s="23" t="s">
        <v>87</v>
      </c>
      <c r="AY227" s="23" t="s">
        <v>182</v>
      </c>
      <c r="BE227" s="198">
        <f>IF(N227="základní",J227,0)</f>
        <v>0</v>
      </c>
      <c r="BF227" s="198">
        <f>IF(N227="snížená",J227,0)</f>
        <v>0</v>
      </c>
      <c r="BG227" s="198">
        <f>IF(N227="zákl. přenesená",J227,0)</f>
        <v>0</v>
      </c>
      <c r="BH227" s="198">
        <f>IF(N227="sníž. přenesená",J227,0)</f>
        <v>0</v>
      </c>
      <c r="BI227" s="198">
        <f>IF(N227="nulová",J227,0)</f>
        <v>0</v>
      </c>
      <c r="BJ227" s="23" t="s">
        <v>24</v>
      </c>
      <c r="BK227" s="198">
        <f>ROUND(I227*H227,2)</f>
        <v>0</v>
      </c>
      <c r="BL227" s="23" t="s">
        <v>189</v>
      </c>
      <c r="BM227" s="23" t="s">
        <v>292</v>
      </c>
    </row>
    <row r="228" spans="2:65" s="1" customFormat="1">
      <c r="B228" s="40"/>
      <c r="C228" s="62"/>
      <c r="D228" s="199" t="s">
        <v>191</v>
      </c>
      <c r="E228" s="62"/>
      <c r="F228" s="200" t="s">
        <v>293</v>
      </c>
      <c r="G228" s="62"/>
      <c r="H228" s="62"/>
      <c r="I228" s="157"/>
      <c r="J228" s="62"/>
      <c r="K228" s="62"/>
      <c r="L228" s="60"/>
      <c r="M228" s="201"/>
      <c r="N228" s="41"/>
      <c r="O228" s="41"/>
      <c r="P228" s="41"/>
      <c r="Q228" s="41"/>
      <c r="R228" s="41"/>
      <c r="S228" s="41"/>
      <c r="T228" s="77"/>
      <c r="AT228" s="23" t="s">
        <v>191</v>
      </c>
      <c r="AU228" s="23" t="s">
        <v>87</v>
      </c>
    </row>
    <row r="229" spans="2:65" s="12" customFormat="1">
      <c r="B229" s="213"/>
      <c r="C229" s="214"/>
      <c r="D229" s="199" t="s">
        <v>193</v>
      </c>
      <c r="E229" s="215" t="s">
        <v>22</v>
      </c>
      <c r="F229" s="216" t="s">
        <v>276</v>
      </c>
      <c r="G229" s="214"/>
      <c r="H229" s="217">
        <v>159.53200000000001</v>
      </c>
      <c r="I229" s="218"/>
      <c r="J229" s="214"/>
      <c r="K229" s="214"/>
      <c r="L229" s="219"/>
      <c r="M229" s="220"/>
      <c r="N229" s="221"/>
      <c r="O229" s="221"/>
      <c r="P229" s="221"/>
      <c r="Q229" s="221"/>
      <c r="R229" s="221"/>
      <c r="S229" s="221"/>
      <c r="T229" s="222"/>
      <c r="AT229" s="223" t="s">
        <v>193</v>
      </c>
      <c r="AU229" s="223" t="s">
        <v>87</v>
      </c>
      <c r="AV229" s="12" t="s">
        <v>87</v>
      </c>
      <c r="AW229" s="12" t="s">
        <v>6</v>
      </c>
      <c r="AX229" s="12" t="s">
        <v>76</v>
      </c>
      <c r="AY229" s="223" t="s">
        <v>182</v>
      </c>
    </row>
    <row r="230" spans="2:65" s="12" customFormat="1">
      <c r="B230" s="213"/>
      <c r="C230" s="214"/>
      <c r="D230" s="224" t="s">
        <v>193</v>
      </c>
      <c r="E230" s="214"/>
      <c r="F230" s="226" t="s">
        <v>294</v>
      </c>
      <c r="G230" s="214"/>
      <c r="H230" s="227">
        <v>303.11099999999999</v>
      </c>
      <c r="I230" s="218"/>
      <c r="J230" s="214"/>
      <c r="K230" s="214"/>
      <c r="L230" s="219"/>
      <c r="M230" s="220"/>
      <c r="N230" s="221"/>
      <c r="O230" s="221"/>
      <c r="P230" s="221"/>
      <c r="Q230" s="221"/>
      <c r="R230" s="221"/>
      <c r="S230" s="221"/>
      <c r="T230" s="222"/>
      <c r="AT230" s="223" t="s">
        <v>193</v>
      </c>
      <c r="AU230" s="223" t="s">
        <v>87</v>
      </c>
      <c r="AV230" s="12" t="s">
        <v>87</v>
      </c>
      <c r="AW230" s="12" t="s">
        <v>6</v>
      </c>
      <c r="AX230" s="12" t="s">
        <v>24</v>
      </c>
      <c r="AY230" s="223" t="s">
        <v>182</v>
      </c>
    </row>
    <row r="231" spans="2:65" s="1" customFormat="1" ht="31.5" customHeight="1">
      <c r="B231" s="40"/>
      <c r="C231" s="187" t="s">
        <v>295</v>
      </c>
      <c r="D231" s="187" t="s">
        <v>184</v>
      </c>
      <c r="E231" s="188" t="s">
        <v>296</v>
      </c>
      <c r="F231" s="189" t="s">
        <v>297</v>
      </c>
      <c r="G231" s="190" t="s">
        <v>187</v>
      </c>
      <c r="H231" s="191">
        <v>1.476</v>
      </c>
      <c r="I231" s="192"/>
      <c r="J231" s="193">
        <f>ROUND(I231*H231,2)</f>
        <v>0</v>
      </c>
      <c r="K231" s="189" t="s">
        <v>188</v>
      </c>
      <c r="L231" s="60"/>
      <c r="M231" s="194" t="s">
        <v>22</v>
      </c>
      <c r="N231" s="195" t="s">
        <v>47</v>
      </c>
      <c r="O231" s="41"/>
      <c r="P231" s="196">
        <f>O231*H231</f>
        <v>0</v>
      </c>
      <c r="Q231" s="196">
        <v>0</v>
      </c>
      <c r="R231" s="196">
        <f>Q231*H231</f>
        <v>0</v>
      </c>
      <c r="S231" s="196">
        <v>0</v>
      </c>
      <c r="T231" s="197">
        <f>S231*H231</f>
        <v>0</v>
      </c>
      <c r="AR231" s="23" t="s">
        <v>189</v>
      </c>
      <c r="AT231" s="23" t="s">
        <v>184</v>
      </c>
      <c r="AU231" s="23" t="s">
        <v>87</v>
      </c>
      <c r="AY231" s="23" t="s">
        <v>182</v>
      </c>
      <c r="BE231" s="198">
        <f>IF(N231="základní",J231,0)</f>
        <v>0</v>
      </c>
      <c r="BF231" s="198">
        <f>IF(N231="snížená",J231,0)</f>
        <v>0</v>
      </c>
      <c r="BG231" s="198">
        <f>IF(N231="zákl. přenesená",J231,0)</f>
        <v>0</v>
      </c>
      <c r="BH231" s="198">
        <f>IF(N231="sníž. přenesená",J231,0)</f>
        <v>0</v>
      </c>
      <c r="BI231" s="198">
        <f>IF(N231="nulová",J231,0)</f>
        <v>0</v>
      </c>
      <c r="BJ231" s="23" t="s">
        <v>24</v>
      </c>
      <c r="BK231" s="198">
        <f>ROUND(I231*H231,2)</f>
        <v>0</v>
      </c>
      <c r="BL231" s="23" t="s">
        <v>189</v>
      </c>
      <c r="BM231" s="23" t="s">
        <v>298</v>
      </c>
    </row>
    <row r="232" spans="2:65" s="1" customFormat="1" ht="27">
      <c r="B232" s="40"/>
      <c r="C232" s="62"/>
      <c r="D232" s="199" t="s">
        <v>191</v>
      </c>
      <c r="E232" s="62"/>
      <c r="F232" s="200" t="s">
        <v>299</v>
      </c>
      <c r="G232" s="62"/>
      <c r="H232" s="62"/>
      <c r="I232" s="157"/>
      <c r="J232" s="62"/>
      <c r="K232" s="62"/>
      <c r="L232" s="60"/>
      <c r="M232" s="201"/>
      <c r="N232" s="41"/>
      <c r="O232" s="41"/>
      <c r="P232" s="41"/>
      <c r="Q232" s="41"/>
      <c r="R232" s="41"/>
      <c r="S232" s="41"/>
      <c r="T232" s="77"/>
      <c r="AT232" s="23" t="s">
        <v>191</v>
      </c>
      <c r="AU232" s="23" t="s">
        <v>87</v>
      </c>
    </row>
    <row r="233" spans="2:65" s="12" customFormat="1">
      <c r="B233" s="213"/>
      <c r="C233" s="214"/>
      <c r="D233" s="199" t="s">
        <v>193</v>
      </c>
      <c r="E233" s="215" t="s">
        <v>22</v>
      </c>
      <c r="F233" s="216" t="s">
        <v>282</v>
      </c>
      <c r="G233" s="214"/>
      <c r="H233" s="217">
        <v>10.33</v>
      </c>
      <c r="I233" s="218"/>
      <c r="J233" s="214"/>
      <c r="K233" s="214"/>
      <c r="L233" s="219"/>
      <c r="M233" s="220"/>
      <c r="N233" s="221"/>
      <c r="O233" s="221"/>
      <c r="P233" s="221"/>
      <c r="Q233" s="221"/>
      <c r="R233" s="221"/>
      <c r="S233" s="221"/>
      <c r="T233" s="222"/>
      <c r="AT233" s="223" t="s">
        <v>193</v>
      </c>
      <c r="AU233" s="223" t="s">
        <v>87</v>
      </c>
      <c r="AV233" s="12" t="s">
        <v>87</v>
      </c>
      <c r="AW233" s="12" t="s">
        <v>39</v>
      </c>
      <c r="AX233" s="12" t="s">
        <v>76</v>
      </c>
      <c r="AY233" s="223" t="s">
        <v>182</v>
      </c>
    </row>
    <row r="234" spans="2:65" s="12" customFormat="1">
      <c r="B234" s="213"/>
      <c r="C234" s="214"/>
      <c r="D234" s="224" t="s">
        <v>193</v>
      </c>
      <c r="E234" s="225" t="s">
        <v>22</v>
      </c>
      <c r="F234" s="226" t="s">
        <v>283</v>
      </c>
      <c r="G234" s="214"/>
      <c r="H234" s="227">
        <v>-8.8539999999999992</v>
      </c>
      <c r="I234" s="218"/>
      <c r="J234" s="214"/>
      <c r="K234" s="214"/>
      <c r="L234" s="219"/>
      <c r="M234" s="220"/>
      <c r="N234" s="221"/>
      <c r="O234" s="221"/>
      <c r="P234" s="221"/>
      <c r="Q234" s="221"/>
      <c r="R234" s="221"/>
      <c r="S234" s="221"/>
      <c r="T234" s="222"/>
      <c r="AT234" s="223" t="s">
        <v>193</v>
      </c>
      <c r="AU234" s="223" t="s">
        <v>87</v>
      </c>
      <c r="AV234" s="12" t="s">
        <v>87</v>
      </c>
      <c r="AW234" s="12" t="s">
        <v>39</v>
      </c>
      <c r="AX234" s="12" t="s">
        <v>76</v>
      </c>
      <c r="AY234" s="223" t="s">
        <v>182</v>
      </c>
    </row>
    <row r="235" spans="2:65" s="1" customFormat="1" ht="31.5" customHeight="1">
      <c r="B235" s="40"/>
      <c r="C235" s="187" t="s">
        <v>300</v>
      </c>
      <c r="D235" s="187" t="s">
        <v>184</v>
      </c>
      <c r="E235" s="188" t="s">
        <v>301</v>
      </c>
      <c r="F235" s="189" t="s">
        <v>302</v>
      </c>
      <c r="G235" s="190" t="s">
        <v>187</v>
      </c>
      <c r="H235" s="191">
        <v>1.476</v>
      </c>
      <c r="I235" s="192"/>
      <c r="J235" s="193">
        <f>ROUND(I235*H235,2)</f>
        <v>0</v>
      </c>
      <c r="K235" s="189" t="s">
        <v>188</v>
      </c>
      <c r="L235" s="60"/>
      <c r="M235" s="194" t="s">
        <v>22</v>
      </c>
      <c r="N235" s="195" t="s">
        <v>47</v>
      </c>
      <c r="O235" s="41"/>
      <c r="P235" s="196">
        <f>O235*H235</f>
        <v>0</v>
      </c>
      <c r="Q235" s="196">
        <v>0</v>
      </c>
      <c r="R235" s="196">
        <f>Q235*H235</f>
        <v>0</v>
      </c>
      <c r="S235" s="196">
        <v>0</v>
      </c>
      <c r="T235" s="197">
        <f>S235*H235</f>
        <v>0</v>
      </c>
      <c r="AR235" s="23" t="s">
        <v>189</v>
      </c>
      <c r="AT235" s="23" t="s">
        <v>184</v>
      </c>
      <c r="AU235" s="23" t="s">
        <v>87</v>
      </c>
      <c r="AY235" s="23" t="s">
        <v>182</v>
      </c>
      <c r="BE235" s="198">
        <f>IF(N235="základní",J235,0)</f>
        <v>0</v>
      </c>
      <c r="BF235" s="198">
        <f>IF(N235="snížená",J235,0)</f>
        <v>0</v>
      </c>
      <c r="BG235" s="198">
        <f>IF(N235="zákl. přenesená",J235,0)</f>
        <v>0</v>
      </c>
      <c r="BH235" s="198">
        <f>IF(N235="sníž. přenesená",J235,0)</f>
        <v>0</v>
      </c>
      <c r="BI235" s="198">
        <f>IF(N235="nulová",J235,0)</f>
        <v>0</v>
      </c>
      <c r="BJ235" s="23" t="s">
        <v>24</v>
      </c>
      <c r="BK235" s="198">
        <f>ROUND(I235*H235,2)</f>
        <v>0</v>
      </c>
      <c r="BL235" s="23" t="s">
        <v>189</v>
      </c>
      <c r="BM235" s="23" t="s">
        <v>303</v>
      </c>
    </row>
    <row r="236" spans="2:65" s="1" customFormat="1" ht="40.5">
      <c r="B236" s="40"/>
      <c r="C236" s="62"/>
      <c r="D236" s="199" t="s">
        <v>191</v>
      </c>
      <c r="E236" s="62"/>
      <c r="F236" s="200" t="s">
        <v>304</v>
      </c>
      <c r="G236" s="62"/>
      <c r="H236" s="62"/>
      <c r="I236" s="157"/>
      <c r="J236" s="62"/>
      <c r="K236" s="62"/>
      <c r="L236" s="60"/>
      <c r="M236" s="201"/>
      <c r="N236" s="41"/>
      <c r="O236" s="41"/>
      <c r="P236" s="41"/>
      <c r="Q236" s="41"/>
      <c r="R236" s="41"/>
      <c r="S236" s="41"/>
      <c r="T236" s="77"/>
      <c r="AT236" s="23" t="s">
        <v>191</v>
      </c>
      <c r="AU236" s="23" t="s">
        <v>87</v>
      </c>
    </row>
    <row r="237" spans="2:65" s="12" customFormat="1">
      <c r="B237" s="213"/>
      <c r="C237" s="214"/>
      <c r="D237" s="199" t="s">
        <v>193</v>
      </c>
      <c r="E237" s="215" t="s">
        <v>22</v>
      </c>
      <c r="F237" s="216" t="s">
        <v>282</v>
      </c>
      <c r="G237" s="214"/>
      <c r="H237" s="217">
        <v>10.33</v>
      </c>
      <c r="I237" s="218"/>
      <c r="J237" s="214"/>
      <c r="K237" s="214"/>
      <c r="L237" s="219"/>
      <c r="M237" s="220"/>
      <c r="N237" s="221"/>
      <c r="O237" s="221"/>
      <c r="P237" s="221"/>
      <c r="Q237" s="221"/>
      <c r="R237" s="221"/>
      <c r="S237" s="221"/>
      <c r="T237" s="222"/>
      <c r="AT237" s="223" t="s">
        <v>193</v>
      </c>
      <c r="AU237" s="223" t="s">
        <v>87</v>
      </c>
      <c r="AV237" s="12" t="s">
        <v>87</v>
      </c>
      <c r="AW237" s="12" t="s">
        <v>39</v>
      </c>
      <c r="AX237" s="12" t="s">
        <v>76</v>
      </c>
      <c r="AY237" s="223" t="s">
        <v>182</v>
      </c>
    </row>
    <row r="238" spans="2:65" s="12" customFormat="1">
      <c r="B238" s="213"/>
      <c r="C238" s="214"/>
      <c r="D238" s="199" t="s">
        <v>193</v>
      </c>
      <c r="E238" s="215" t="s">
        <v>22</v>
      </c>
      <c r="F238" s="216" t="s">
        <v>283</v>
      </c>
      <c r="G238" s="214"/>
      <c r="H238" s="217">
        <v>-8.8539999999999992</v>
      </c>
      <c r="I238" s="218"/>
      <c r="J238" s="214"/>
      <c r="K238" s="214"/>
      <c r="L238" s="219"/>
      <c r="M238" s="220"/>
      <c r="N238" s="221"/>
      <c r="O238" s="221"/>
      <c r="P238" s="221"/>
      <c r="Q238" s="221"/>
      <c r="R238" s="221"/>
      <c r="S238" s="221"/>
      <c r="T238" s="222"/>
      <c r="AT238" s="223" t="s">
        <v>193</v>
      </c>
      <c r="AU238" s="223" t="s">
        <v>87</v>
      </c>
      <c r="AV238" s="12" t="s">
        <v>87</v>
      </c>
      <c r="AW238" s="12" t="s">
        <v>39</v>
      </c>
      <c r="AX238" s="12" t="s">
        <v>76</v>
      </c>
      <c r="AY238" s="223" t="s">
        <v>182</v>
      </c>
    </row>
    <row r="239" spans="2:65" s="10" customFormat="1" ht="29.85" customHeight="1">
      <c r="B239" s="170"/>
      <c r="C239" s="171"/>
      <c r="D239" s="184" t="s">
        <v>75</v>
      </c>
      <c r="E239" s="185" t="s">
        <v>87</v>
      </c>
      <c r="F239" s="185" t="s">
        <v>305</v>
      </c>
      <c r="G239" s="171"/>
      <c r="H239" s="171"/>
      <c r="I239" s="174"/>
      <c r="J239" s="186">
        <f>BK239</f>
        <v>0</v>
      </c>
      <c r="K239" s="171"/>
      <c r="L239" s="176"/>
      <c r="M239" s="177"/>
      <c r="N239" s="178"/>
      <c r="O239" s="178"/>
      <c r="P239" s="179">
        <f>SUM(P240:P269)</f>
        <v>0</v>
      </c>
      <c r="Q239" s="178"/>
      <c r="R239" s="179">
        <f>SUM(R240:R269)</f>
        <v>6.9232246058399998</v>
      </c>
      <c r="S239" s="178"/>
      <c r="T239" s="180">
        <f>SUM(T240:T269)</f>
        <v>0</v>
      </c>
      <c r="AR239" s="181" t="s">
        <v>24</v>
      </c>
      <c r="AT239" s="182" t="s">
        <v>75</v>
      </c>
      <c r="AU239" s="182" t="s">
        <v>24</v>
      </c>
      <c r="AY239" s="181" t="s">
        <v>182</v>
      </c>
      <c r="BK239" s="183">
        <f>SUM(BK240:BK269)</f>
        <v>0</v>
      </c>
    </row>
    <row r="240" spans="2:65" s="1" customFormat="1" ht="22.5" customHeight="1">
      <c r="B240" s="40"/>
      <c r="C240" s="187" t="s">
        <v>10</v>
      </c>
      <c r="D240" s="187" t="s">
        <v>184</v>
      </c>
      <c r="E240" s="188" t="s">
        <v>306</v>
      </c>
      <c r="F240" s="189" t="s">
        <v>307</v>
      </c>
      <c r="G240" s="190" t="s">
        <v>308</v>
      </c>
      <c r="H240" s="191">
        <v>203.45500000000001</v>
      </c>
      <c r="I240" s="192"/>
      <c r="J240" s="193">
        <f>ROUND(I240*H240,2)</f>
        <v>0</v>
      </c>
      <c r="K240" s="189" t="s">
        <v>188</v>
      </c>
      <c r="L240" s="60"/>
      <c r="M240" s="194" t="s">
        <v>22</v>
      </c>
      <c r="N240" s="195" t="s">
        <v>47</v>
      </c>
      <c r="O240" s="41"/>
      <c r="P240" s="196">
        <f>O240*H240</f>
        <v>0</v>
      </c>
      <c r="Q240" s="196">
        <v>3.3E-4</v>
      </c>
      <c r="R240" s="196">
        <f>Q240*H240</f>
        <v>6.714015000000001E-2</v>
      </c>
      <c r="S240" s="196">
        <v>0</v>
      </c>
      <c r="T240" s="197">
        <f>S240*H240</f>
        <v>0</v>
      </c>
      <c r="AR240" s="23" t="s">
        <v>189</v>
      </c>
      <c r="AT240" s="23" t="s">
        <v>184</v>
      </c>
      <c r="AU240" s="23" t="s">
        <v>87</v>
      </c>
      <c r="AY240" s="23" t="s">
        <v>182</v>
      </c>
      <c r="BE240" s="198">
        <f>IF(N240="základní",J240,0)</f>
        <v>0</v>
      </c>
      <c r="BF240" s="198">
        <f>IF(N240="snížená",J240,0)</f>
        <v>0</v>
      </c>
      <c r="BG240" s="198">
        <f>IF(N240="zákl. přenesená",J240,0)</f>
        <v>0</v>
      </c>
      <c r="BH240" s="198">
        <f>IF(N240="sníž. přenesená",J240,0)</f>
        <v>0</v>
      </c>
      <c r="BI240" s="198">
        <f>IF(N240="nulová",J240,0)</f>
        <v>0</v>
      </c>
      <c r="BJ240" s="23" t="s">
        <v>24</v>
      </c>
      <c r="BK240" s="198">
        <f>ROUND(I240*H240,2)</f>
        <v>0</v>
      </c>
      <c r="BL240" s="23" t="s">
        <v>189</v>
      </c>
      <c r="BM240" s="23" t="s">
        <v>309</v>
      </c>
    </row>
    <row r="241" spans="2:65" s="1" customFormat="1">
      <c r="B241" s="40"/>
      <c r="C241" s="62"/>
      <c r="D241" s="199" t="s">
        <v>191</v>
      </c>
      <c r="E241" s="62"/>
      <c r="F241" s="200" t="s">
        <v>310</v>
      </c>
      <c r="G241" s="62"/>
      <c r="H241" s="62"/>
      <c r="I241" s="157"/>
      <c r="J241" s="62"/>
      <c r="K241" s="62"/>
      <c r="L241" s="60"/>
      <c r="M241" s="201"/>
      <c r="N241" s="41"/>
      <c r="O241" s="41"/>
      <c r="P241" s="41"/>
      <c r="Q241" s="41"/>
      <c r="R241" s="41"/>
      <c r="S241" s="41"/>
      <c r="T241" s="77"/>
      <c r="AT241" s="23" t="s">
        <v>191</v>
      </c>
      <c r="AU241" s="23" t="s">
        <v>87</v>
      </c>
    </row>
    <row r="242" spans="2:65" s="12" customFormat="1">
      <c r="B242" s="213"/>
      <c r="C242" s="214"/>
      <c r="D242" s="224" t="s">
        <v>193</v>
      </c>
      <c r="E242" s="225" t="s">
        <v>22</v>
      </c>
      <c r="F242" s="226" t="s">
        <v>311</v>
      </c>
      <c r="G242" s="214"/>
      <c r="H242" s="227">
        <v>203.45500000000001</v>
      </c>
      <c r="I242" s="218"/>
      <c r="J242" s="214"/>
      <c r="K242" s="214"/>
      <c r="L242" s="219"/>
      <c r="M242" s="220"/>
      <c r="N242" s="221"/>
      <c r="O242" s="221"/>
      <c r="P242" s="221"/>
      <c r="Q242" s="221"/>
      <c r="R242" s="221"/>
      <c r="S242" s="221"/>
      <c r="T242" s="222"/>
      <c r="AT242" s="223" t="s">
        <v>193</v>
      </c>
      <c r="AU242" s="223" t="s">
        <v>87</v>
      </c>
      <c r="AV242" s="12" t="s">
        <v>87</v>
      </c>
      <c r="AW242" s="12" t="s">
        <v>39</v>
      </c>
      <c r="AX242" s="12" t="s">
        <v>76</v>
      </c>
      <c r="AY242" s="223" t="s">
        <v>182</v>
      </c>
    </row>
    <row r="243" spans="2:65" s="1" customFormat="1" ht="22.5" customHeight="1">
      <c r="B243" s="40"/>
      <c r="C243" s="187" t="s">
        <v>312</v>
      </c>
      <c r="D243" s="187" t="s">
        <v>184</v>
      </c>
      <c r="E243" s="188" t="s">
        <v>313</v>
      </c>
      <c r="F243" s="189" t="s">
        <v>314</v>
      </c>
      <c r="G243" s="190" t="s">
        <v>187</v>
      </c>
      <c r="H243" s="191">
        <v>0.56000000000000005</v>
      </c>
      <c r="I243" s="192"/>
      <c r="J243" s="193">
        <f>ROUND(I243*H243,2)</f>
        <v>0</v>
      </c>
      <c r="K243" s="189" t="s">
        <v>22</v>
      </c>
      <c r="L243" s="60"/>
      <c r="M243" s="194" t="s">
        <v>22</v>
      </c>
      <c r="N243" s="195" t="s">
        <v>47</v>
      </c>
      <c r="O243" s="41"/>
      <c r="P243" s="196">
        <f>O243*H243</f>
        <v>0</v>
      </c>
      <c r="Q243" s="196">
        <v>2.2563399999999998</v>
      </c>
      <c r="R243" s="196">
        <f>Q243*H243</f>
        <v>1.2635504</v>
      </c>
      <c r="S243" s="196">
        <v>0</v>
      </c>
      <c r="T243" s="197">
        <f>S243*H243</f>
        <v>0</v>
      </c>
      <c r="AR243" s="23" t="s">
        <v>189</v>
      </c>
      <c r="AT243" s="23" t="s">
        <v>184</v>
      </c>
      <c r="AU243" s="23" t="s">
        <v>87</v>
      </c>
      <c r="AY243" s="23" t="s">
        <v>182</v>
      </c>
      <c r="BE243" s="198">
        <f>IF(N243="základní",J243,0)</f>
        <v>0</v>
      </c>
      <c r="BF243" s="198">
        <f>IF(N243="snížená",J243,0)</f>
        <v>0</v>
      </c>
      <c r="BG243" s="198">
        <f>IF(N243="zákl. přenesená",J243,0)</f>
        <v>0</v>
      </c>
      <c r="BH243" s="198">
        <f>IF(N243="sníž. přenesená",J243,0)</f>
        <v>0</v>
      </c>
      <c r="BI243" s="198">
        <f>IF(N243="nulová",J243,0)</f>
        <v>0</v>
      </c>
      <c r="BJ243" s="23" t="s">
        <v>24</v>
      </c>
      <c r="BK243" s="198">
        <f>ROUND(I243*H243,2)</f>
        <v>0</v>
      </c>
      <c r="BL243" s="23" t="s">
        <v>189</v>
      </c>
      <c r="BM243" s="23" t="s">
        <v>315</v>
      </c>
    </row>
    <row r="244" spans="2:65" s="1" customFormat="1" ht="27">
      <c r="B244" s="40"/>
      <c r="C244" s="62"/>
      <c r="D244" s="199" t="s">
        <v>191</v>
      </c>
      <c r="E244" s="62"/>
      <c r="F244" s="200" t="s">
        <v>316</v>
      </c>
      <c r="G244" s="62"/>
      <c r="H244" s="62"/>
      <c r="I244" s="157"/>
      <c r="J244" s="62"/>
      <c r="K244" s="62"/>
      <c r="L244" s="60"/>
      <c r="M244" s="201"/>
      <c r="N244" s="41"/>
      <c r="O244" s="41"/>
      <c r="P244" s="41"/>
      <c r="Q244" s="41"/>
      <c r="R244" s="41"/>
      <c r="S244" s="41"/>
      <c r="T244" s="77"/>
      <c r="AT244" s="23" t="s">
        <v>191</v>
      </c>
      <c r="AU244" s="23" t="s">
        <v>87</v>
      </c>
    </row>
    <row r="245" spans="2:65" s="11" customFormat="1">
      <c r="B245" s="202"/>
      <c r="C245" s="203"/>
      <c r="D245" s="199" t="s">
        <v>193</v>
      </c>
      <c r="E245" s="204" t="s">
        <v>22</v>
      </c>
      <c r="F245" s="205" t="s">
        <v>194</v>
      </c>
      <c r="G245" s="203"/>
      <c r="H245" s="206" t="s">
        <v>22</v>
      </c>
      <c r="I245" s="207"/>
      <c r="J245" s="203"/>
      <c r="K245" s="203"/>
      <c r="L245" s="208"/>
      <c r="M245" s="209"/>
      <c r="N245" s="210"/>
      <c r="O245" s="210"/>
      <c r="P245" s="210"/>
      <c r="Q245" s="210"/>
      <c r="R245" s="210"/>
      <c r="S245" s="210"/>
      <c r="T245" s="211"/>
      <c r="AT245" s="212" t="s">
        <v>193</v>
      </c>
      <c r="AU245" s="212" t="s">
        <v>87</v>
      </c>
      <c r="AV245" s="11" t="s">
        <v>24</v>
      </c>
      <c r="AW245" s="11" t="s">
        <v>39</v>
      </c>
      <c r="AX245" s="11" t="s">
        <v>76</v>
      </c>
      <c r="AY245" s="212" t="s">
        <v>182</v>
      </c>
    </row>
    <row r="246" spans="2:65" s="12" customFormat="1">
      <c r="B246" s="213"/>
      <c r="C246" s="214"/>
      <c r="D246" s="199" t="s">
        <v>193</v>
      </c>
      <c r="E246" s="215" t="s">
        <v>22</v>
      </c>
      <c r="F246" s="216" t="s">
        <v>317</v>
      </c>
      <c r="G246" s="214"/>
      <c r="H246" s="217">
        <v>0.19500000000000001</v>
      </c>
      <c r="I246" s="218"/>
      <c r="J246" s="214"/>
      <c r="K246" s="214"/>
      <c r="L246" s="219"/>
      <c r="M246" s="220"/>
      <c r="N246" s="221"/>
      <c r="O246" s="221"/>
      <c r="P246" s="221"/>
      <c r="Q246" s="221"/>
      <c r="R246" s="221"/>
      <c r="S246" s="221"/>
      <c r="T246" s="222"/>
      <c r="AT246" s="223" t="s">
        <v>193</v>
      </c>
      <c r="AU246" s="223" t="s">
        <v>87</v>
      </c>
      <c r="AV246" s="12" t="s">
        <v>87</v>
      </c>
      <c r="AW246" s="12" t="s">
        <v>39</v>
      </c>
      <c r="AX246" s="12" t="s">
        <v>76</v>
      </c>
      <c r="AY246" s="223" t="s">
        <v>182</v>
      </c>
    </row>
    <row r="247" spans="2:65" s="12" customFormat="1">
      <c r="B247" s="213"/>
      <c r="C247" s="214"/>
      <c r="D247" s="199" t="s">
        <v>193</v>
      </c>
      <c r="E247" s="215" t="s">
        <v>22</v>
      </c>
      <c r="F247" s="216" t="s">
        <v>318</v>
      </c>
      <c r="G247" s="214"/>
      <c r="H247" s="217">
        <v>0.19</v>
      </c>
      <c r="I247" s="218"/>
      <c r="J247" s="214"/>
      <c r="K247" s="214"/>
      <c r="L247" s="219"/>
      <c r="M247" s="220"/>
      <c r="N247" s="221"/>
      <c r="O247" s="221"/>
      <c r="P247" s="221"/>
      <c r="Q247" s="221"/>
      <c r="R247" s="221"/>
      <c r="S247" s="221"/>
      <c r="T247" s="222"/>
      <c r="AT247" s="223" t="s">
        <v>193</v>
      </c>
      <c r="AU247" s="223" t="s">
        <v>87</v>
      </c>
      <c r="AV247" s="12" t="s">
        <v>87</v>
      </c>
      <c r="AW247" s="12" t="s">
        <v>39</v>
      </c>
      <c r="AX247" s="12" t="s">
        <v>76</v>
      </c>
      <c r="AY247" s="223" t="s">
        <v>182</v>
      </c>
    </row>
    <row r="248" spans="2:65" s="12" customFormat="1">
      <c r="B248" s="213"/>
      <c r="C248" s="214"/>
      <c r="D248" s="224" t="s">
        <v>193</v>
      </c>
      <c r="E248" s="225" t="s">
        <v>22</v>
      </c>
      <c r="F248" s="226" t="s">
        <v>319</v>
      </c>
      <c r="G248" s="214"/>
      <c r="H248" s="227">
        <v>0.17499999999999999</v>
      </c>
      <c r="I248" s="218"/>
      <c r="J248" s="214"/>
      <c r="K248" s="214"/>
      <c r="L248" s="219"/>
      <c r="M248" s="220"/>
      <c r="N248" s="221"/>
      <c r="O248" s="221"/>
      <c r="P248" s="221"/>
      <c r="Q248" s="221"/>
      <c r="R248" s="221"/>
      <c r="S248" s="221"/>
      <c r="T248" s="222"/>
      <c r="AT248" s="223" t="s">
        <v>193</v>
      </c>
      <c r="AU248" s="223" t="s">
        <v>87</v>
      </c>
      <c r="AV248" s="12" t="s">
        <v>87</v>
      </c>
      <c r="AW248" s="12" t="s">
        <v>39</v>
      </c>
      <c r="AX248" s="12" t="s">
        <v>76</v>
      </c>
      <c r="AY248" s="223" t="s">
        <v>182</v>
      </c>
    </row>
    <row r="249" spans="2:65" s="1" customFormat="1" ht="22.5" customHeight="1">
      <c r="B249" s="40"/>
      <c r="C249" s="187" t="s">
        <v>320</v>
      </c>
      <c r="D249" s="187" t="s">
        <v>184</v>
      </c>
      <c r="E249" s="188" t="s">
        <v>321</v>
      </c>
      <c r="F249" s="189" t="s">
        <v>322</v>
      </c>
      <c r="G249" s="190" t="s">
        <v>187</v>
      </c>
      <c r="H249" s="191">
        <v>0.36</v>
      </c>
      <c r="I249" s="192"/>
      <c r="J249" s="193">
        <f>ROUND(I249*H249,2)</f>
        <v>0</v>
      </c>
      <c r="K249" s="189" t="s">
        <v>22</v>
      </c>
      <c r="L249" s="60"/>
      <c r="M249" s="194" t="s">
        <v>22</v>
      </c>
      <c r="N249" s="195" t="s">
        <v>47</v>
      </c>
      <c r="O249" s="41"/>
      <c r="P249" s="196">
        <f>O249*H249</f>
        <v>0</v>
      </c>
      <c r="Q249" s="196">
        <v>2.45329</v>
      </c>
      <c r="R249" s="196">
        <f>Q249*H249</f>
        <v>0.88318439999999998</v>
      </c>
      <c r="S249" s="196">
        <v>0</v>
      </c>
      <c r="T249" s="197">
        <f>S249*H249</f>
        <v>0</v>
      </c>
      <c r="AR249" s="23" t="s">
        <v>189</v>
      </c>
      <c r="AT249" s="23" t="s">
        <v>184</v>
      </c>
      <c r="AU249" s="23" t="s">
        <v>87</v>
      </c>
      <c r="AY249" s="23" t="s">
        <v>182</v>
      </c>
      <c r="BE249" s="198">
        <f>IF(N249="základní",J249,0)</f>
        <v>0</v>
      </c>
      <c r="BF249" s="198">
        <f>IF(N249="snížená",J249,0)</f>
        <v>0</v>
      </c>
      <c r="BG249" s="198">
        <f>IF(N249="zákl. přenesená",J249,0)</f>
        <v>0</v>
      </c>
      <c r="BH249" s="198">
        <f>IF(N249="sníž. přenesená",J249,0)</f>
        <v>0</v>
      </c>
      <c r="BI249" s="198">
        <f>IF(N249="nulová",J249,0)</f>
        <v>0</v>
      </c>
      <c r="BJ249" s="23" t="s">
        <v>24</v>
      </c>
      <c r="BK249" s="198">
        <f>ROUND(I249*H249,2)</f>
        <v>0</v>
      </c>
      <c r="BL249" s="23" t="s">
        <v>189</v>
      </c>
      <c r="BM249" s="23" t="s">
        <v>323</v>
      </c>
    </row>
    <row r="250" spans="2:65" s="1" customFormat="1">
      <c r="B250" s="40"/>
      <c r="C250" s="62"/>
      <c r="D250" s="199" t="s">
        <v>191</v>
      </c>
      <c r="E250" s="62"/>
      <c r="F250" s="200" t="s">
        <v>324</v>
      </c>
      <c r="G250" s="62"/>
      <c r="H250" s="62"/>
      <c r="I250" s="157"/>
      <c r="J250" s="62"/>
      <c r="K250" s="62"/>
      <c r="L250" s="60"/>
      <c r="M250" s="201"/>
      <c r="N250" s="41"/>
      <c r="O250" s="41"/>
      <c r="P250" s="41"/>
      <c r="Q250" s="41"/>
      <c r="R250" s="41"/>
      <c r="S250" s="41"/>
      <c r="T250" s="77"/>
      <c r="AT250" s="23" t="s">
        <v>191</v>
      </c>
      <c r="AU250" s="23" t="s">
        <v>87</v>
      </c>
    </row>
    <row r="251" spans="2:65" s="11" customFormat="1">
      <c r="B251" s="202"/>
      <c r="C251" s="203"/>
      <c r="D251" s="199" t="s">
        <v>193</v>
      </c>
      <c r="E251" s="204" t="s">
        <v>22</v>
      </c>
      <c r="F251" s="205" t="s">
        <v>235</v>
      </c>
      <c r="G251" s="203"/>
      <c r="H251" s="206" t="s">
        <v>22</v>
      </c>
      <c r="I251" s="207"/>
      <c r="J251" s="203"/>
      <c r="K251" s="203"/>
      <c r="L251" s="208"/>
      <c r="M251" s="209"/>
      <c r="N251" s="210"/>
      <c r="O251" s="210"/>
      <c r="P251" s="210"/>
      <c r="Q251" s="210"/>
      <c r="R251" s="210"/>
      <c r="S251" s="210"/>
      <c r="T251" s="211"/>
      <c r="AT251" s="212" t="s">
        <v>193</v>
      </c>
      <c r="AU251" s="212" t="s">
        <v>87</v>
      </c>
      <c r="AV251" s="11" t="s">
        <v>24</v>
      </c>
      <c r="AW251" s="11" t="s">
        <v>39</v>
      </c>
      <c r="AX251" s="11" t="s">
        <v>76</v>
      </c>
      <c r="AY251" s="212" t="s">
        <v>182</v>
      </c>
    </row>
    <row r="252" spans="2:65" s="12" customFormat="1">
      <c r="B252" s="213"/>
      <c r="C252" s="214"/>
      <c r="D252" s="224" t="s">
        <v>193</v>
      </c>
      <c r="E252" s="225" t="s">
        <v>22</v>
      </c>
      <c r="F252" s="226" t="s">
        <v>325</v>
      </c>
      <c r="G252" s="214"/>
      <c r="H252" s="227">
        <v>0.36</v>
      </c>
      <c r="I252" s="218"/>
      <c r="J252" s="214"/>
      <c r="K252" s="214"/>
      <c r="L252" s="219"/>
      <c r="M252" s="220"/>
      <c r="N252" s="221"/>
      <c r="O252" s="221"/>
      <c r="P252" s="221"/>
      <c r="Q252" s="221"/>
      <c r="R252" s="221"/>
      <c r="S252" s="221"/>
      <c r="T252" s="222"/>
      <c r="AT252" s="223" t="s">
        <v>193</v>
      </c>
      <c r="AU252" s="223" t="s">
        <v>87</v>
      </c>
      <c r="AV252" s="12" t="s">
        <v>87</v>
      </c>
      <c r="AW252" s="12" t="s">
        <v>39</v>
      </c>
      <c r="AX252" s="12" t="s">
        <v>24</v>
      </c>
      <c r="AY252" s="223" t="s">
        <v>182</v>
      </c>
    </row>
    <row r="253" spans="2:65" s="1" customFormat="1" ht="22.5" customHeight="1">
      <c r="B253" s="40"/>
      <c r="C253" s="187" t="s">
        <v>326</v>
      </c>
      <c r="D253" s="187" t="s">
        <v>184</v>
      </c>
      <c r="E253" s="188" t="s">
        <v>327</v>
      </c>
      <c r="F253" s="189" t="s">
        <v>328</v>
      </c>
      <c r="G253" s="190" t="s">
        <v>291</v>
      </c>
      <c r="H253" s="191">
        <v>1.7999999999999999E-2</v>
      </c>
      <c r="I253" s="192"/>
      <c r="J253" s="193">
        <f>ROUND(I253*H253,2)</f>
        <v>0</v>
      </c>
      <c r="K253" s="189" t="s">
        <v>188</v>
      </c>
      <c r="L253" s="60"/>
      <c r="M253" s="194" t="s">
        <v>22</v>
      </c>
      <c r="N253" s="195" t="s">
        <v>47</v>
      </c>
      <c r="O253" s="41"/>
      <c r="P253" s="196">
        <f>O253*H253</f>
        <v>0</v>
      </c>
      <c r="Q253" s="196">
        <v>1.0530600000000001</v>
      </c>
      <c r="R253" s="196">
        <f>Q253*H253</f>
        <v>1.8955079999999999E-2</v>
      </c>
      <c r="S253" s="196">
        <v>0</v>
      </c>
      <c r="T253" s="197">
        <f>S253*H253</f>
        <v>0</v>
      </c>
      <c r="AR253" s="23" t="s">
        <v>189</v>
      </c>
      <c r="AT253" s="23" t="s">
        <v>184</v>
      </c>
      <c r="AU253" s="23" t="s">
        <v>87</v>
      </c>
      <c r="AY253" s="23" t="s">
        <v>182</v>
      </c>
      <c r="BE253" s="198">
        <f>IF(N253="základní",J253,0)</f>
        <v>0</v>
      </c>
      <c r="BF253" s="198">
        <f>IF(N253="snížená",J253,0)</f>
        <v>0</v>
      </c>
      <c r="BG253" s="198">
        <f>IF(N253="zákl. přenesená",J253,0)</f>
        <v>0</v>
      </c>
      <c r="BH253" s="198">
        <f>IF(N253="sníž. přenesená",J253,0)</f>
        <v>0</v>
      </c>
      <c r="BI253" s="198">
        <f>IF(N253="nulová",J253,0)</f>
        <v>0</v>
      </c>
      <c r="BJ253" s="23" t="s">
        <v>24</v>
      </c>
      <c r="BK253" s="198">
        <f>ROUND(I253*H253,2)</f>
        <v>0</v>
      </c>
      <c r="BL253" s="23" t="s">
        <v>189</v>
      </c>
      <c r="BM253" s="23" t="s">
        <v>329</v>
      </c>
    </row>
    <row r="254" spans="2:65" s="1" customFormat="1">
      <c r="B254" s="40"/>
      <c r="C254" s="62"/>
      <c r="D254" s="199" t="s">
        <v>191</v>
      </c>
      <c r="E254" s="62"/>
      <c r="F254" s="200" t="s">
        <v>330</v>
      </c>
      <c r="G254" s="62"/>
      <c r="H254" s="62"/>
      <c r="I254" s="157"/>
      <c r="J254" s="62"/>
      <c r="K254" s="62"/>
      <c r="L254" s="60"/>
      <c r="M254" s="201"/>
      <c r="N254" s="41"/>
      <c r="O254" s="41"/>
      <c r="P254" s="41"/>
      <c r="Q254" s="41"/>
      <c r="R254" s="41"/>
      <c r="S254" s="41"/>
      <c r="T254" s="77"/>
      <c r="AT254" s="23" t="s">
        <v>191</v>
      </c>
      <c r="AU254" s="23" t="s">
        <v>87</v>
      </c>
    </row>
    <row r="255" spans="2:65" s="11" customFormat="1">
      <c r="B255" s="202"/>
      <c r="C255" s="203"/>
      <c r="D255" s="199" t="s">
        <v>193</v>
      </c>
      <c r="E255" s="204" t="s">
        <v>22</v>
      </c>
      <c r="F255" s="205" t="s">
        <v>194</v>
      </c>
      <c r="G255" s="203"/>
      <c r="H255" s="206" t="s">
        <v>22</v>
      </c>
      <c r="I255" s="207"/>
      <c r="J255" s="203"/>
      <c r="K255" s="203"/>
      <c r="L255" s="208"/>
      <c r="M255" s="209"/>
      <c r="N255" s="210"/>
      <c r="O255" s="210"/>
      <c r="P255" s="210"/>
      <c r="Q255" s="210"/>
      <c r="R255" s="210"/>
      <c r="S255" s="210"/>
      <c r="T255" s="211"/>
      <c r="AT255" s="212" t="s">
        <v>193</v>
      </c>
      <c r="AU255" s="212" t="s">
        <v>87</v>
      </c>
      <c r="AV255" s="11" t="s">
        <v>24</v>
      </c>
      <c r="AW255" s="11" t="s">
        <v>39</v>
      </c>
      <c r="AX255" s="11" t="s">
        <v>76</v>
      </c>
      <c r="AY255" s="212" t="s">
        <v>182</v>
      </c>
    </row>
    <row r="256" spans="2:65" s="12" customFormat="1">
      <c r="B256" s="213"/>
      <c r="C256" s="214"/>
      <c r="D256" s="199" t="s">
        <v>193</v>
      </c>
      <c r="E256" s="215" t="s">
        <v>22</v>
      </c>
      <c r="F256" s="216" t="s">
        <v>331</v>
      </c>
      <c r="G256" s="214"/>
      <c r="H256" s="217">
        <v>6.0000000000000001E-3</v>
      </c>
      <c r="I256" s="218"/>
      <c r="J256" s="214"/>
      <c r="K256" s="214"/>
      <c r="L256" s="219"/>
      <c r="M256" s="220"/>
      <c r="N256" s="221"/>
      <c r="O256" s="221"/>
      <c r="P256" s="221"/>
      <c r="Q256" s="221"/>
      <c r="R256" s="221"/>
      <c r="S256" s="221"/>
      <c r="T256" s="222"/>
      <c r="AT256" s="223" t="s">
        <v>193</v>
      </c>
      <c r="AU256" s="223" t="s">
        <v>87</v>
      </c>
      <c r="AV256" s="12" t="s">
        <v>87</v>
      </c>
      <c r="AW256" s="12" t="s">
        <v>39</v>
      </c>
      <c r="AX256" s="12" t="s">
        <v>76</v>
      </c>
      <c r="AY256" s="223" t="s">
        <v>182</v>
      </c>
    </row>
    <row r="257" spans="2:65" s="12" customFormat="1">
      <c r="B257" s="213"/>
      <c r="C257" s="214"/>
      <c r="D257" s="199" t="s">
        <v>193</v>
      </c>
      <c r="E257" s="215" t="s">
        <v>22</v>
      </c>
      <c r="F257" s="216" t="s">
        <v>332</v>
      </c>
      <c r="G257" s="214"/>
      <c r="H257" s="217">
        <v>6.0000000000000001E-3</v>
      </c>
      <c r="I257" s="218"/>
      <c r="J257" s="214"/>
      <c r="K257" s="214"/>
      <c r="L257" s="219"/>
      <c r="M257" s="220"/>
      <c r="N257" s="221"/>
      <c r="O257" s="221"/>
      <c r="P257" s="221"/>
      <c r="Q257" s="221"/>
      <c r="R257" s="221"/>
      <c r="S257" s="221"/>
      <c r="T257" s="222"/>
      <c r="AT257" s="223" t="s">
        <v>193</v>
      </c>
      <c r="AU257" s="223" t="s">
        <v>87</v>
      </c>
      <c r="AV257" s="12" t="s">
        <v>87</v>
      </c>
      <c r="AW257" s="12" t="s">
        <v>39</v>
      </c>
      <c r="AX257" s="12" t="s">
        <v>76</v>
      </c>
      <c r="AY257" s="223" t="s">
        <v>182</v>
      </c>
    </row>
    <row r="258" spans="2:65" s="12" customFormat="1">
      <c r="B258" s="213"/>
      <c r="C258" s="214"/>
      <c r="D258" s="199" t="s">
        <v>193</v>
      </c>
      <c r="E258" s="215" t="s">
        <v>22</v>
      </c>
      <c r="F258" s="216" t="s">
        <v>333</v>
      </c>
      <c r="G258" s="214"/>
      <c r="H258" s="217">
        <v>5.0000000000000001E-3</v>
      </c>
      <c r="I258" s="218"/>
      <c r="J258" s="214"/>
      <c r="K258" s="214"/>
      <c r="L258" s="219"/>
      <c r="M258" s="220"/>
      <c r="N258" s="221"/>
      <c r="O258" s="221"/>
      <c r="P258" s="221"/>
      <c r="Q258" s="221"/>
      <c r="R258" s="221"/>
      <c r="S258" s="221"/>
      <c r="T258" s="222"/>
      <c r="AT258" s="223" t="s">
        <v>193</v>
      </c>
      <c r="AU258" s="223" t="s">
        <v>87</v>
      </c>
      <c r="AV258" s="12" t="s">
        <v>87</v>
      </c>
      <c r="AW258" s="12" t="s">
        <v>39</v>
      </c>
      <c r="AX258" s="12" t="s">
        <v>76</v>
      </c>
      <c r="AY258" s="223" t="s">
        <v>182</v>
      </c>
    </row>
    <row r="259" spans="2:65" s="12" customFormat="1">
      <c r="B259" s="213"/>
      <c r="C259" s="214"/>
      <c r="D259" s="224" t="s">
        <v>193</v>
      </c>
      <c r="E259" s="214"/>
      <c r="F259" s="226" t="s">
        <v>334</v>
      </c>
      <c r="G259" s="214"/>
      <c r="H259" s="227">
        <v>1.7999999999999999E-2</v>
      </c>
      <c r="I259" s="218"/>
      <c r="J259" s="214"/>
      <c r="K259" s="214"/>
      <c r="L259" s="219"/>
      <c r="M259" s="220"/>
      <c r="N259" s="221"/>
      <c r="O259" s="221"/>
      <c r="P259" s="221"/>
      <c r="Q259" s="221"/>
      <c r="R259" s="221"/>
      <c r="S259" s="221"/>
      <c r="T259" s="222"/>
      <c r="AT259" s="223" t="s">
        <v>193</v>
      </c>
      <c r="AU259" s="223" t="s">
        <v>87</v>
      </c>
      <c r="AV259" s="12" t="s">
        <v>87</v>
      </c>
      <c r="AW259" s="12" t="s">
        <v>6</v>
      </c>
      <c r="AX259" s="12" t="s">
        <v>24</v>
      </c>
      <c r="AY259" s="223" t="s">
        <v>182</v>
      </c>
    </row>
    <row r="260" spans="2:65" s="1" customFormat="1" ht="22.5" customHeight="1">
      <c r="B260" s="40"/>
      <c r="C260" s="187" t="s">
        <v>335</v>
      </c>
      <c r="D260" s="187" t="s">
        <v>184</v>
      </c>
      <c r="E260" s="188" t="s">
        <v>336</v>
      </c>
      <c r="F260" s="189" t="s">
        <v>337</v>
      </c>
      <c r="G260" s="190" t="s">
        <v>291</v>
      </c>
      <c r="H260" s="191">
        <v>2.5000000000000001E-2</v>
      </c>
      <c r="I260" s="192"/>
      <c r="J260" s="193">
        <f>ROUND(I260*H260,2)</f>
        <v>0</v>
      </c>
      <c r="K260" s="189" t="s">
        <v>22</v>
      </c>
      <c r="L260" s="60"/>
      <c r="M260" s="194" t="s">
        <v>22</v>
      </c>
      <c r="N260" s="195" t="s">
        <v>47</v>
      </c>
      <c r="O260" s="41"/>
      <c r="P260" s="196">
        <f>O260*H260</f>
        <v>0</v>
      </c>
      <c r="Q260" s="196">
        <v>1.0530600000000001</v>
      </c>
      <c r="R260" s="196">
        <f>Q260*H260</f>
        <v>2.6326500000000003E-2</v>
      </c>
      <c r="S260" s="196">
        <v>0</v>
      </c>
      <c r="T260" s="197">
        <f>S260*H260</f>
        <v>0</v>
      </c>
      <c r="AR260" s="23" t="s">
        <v>189</v>
      </c>
      <c r="AT260" s="23" t="s">
        <v>184</v>
      </c>
      <c r="AU260" s="23" t="s">
        <v>87</v>
      </c>
      <c r="AY260" s="23" t="s">
        <v>182</v>
      </c>
      <c r="BE260" s="198">
        <f>IF(N260="základní",J260,0)</f>
        <v>0</v>
      </c>
      <c r="BF260" s="198">
        <f>IF(N260="snížená",J260,0)</f>
        <v>0</v>
      </c>
      <c r="BG260" s="198">
        <f>IF(N260="zákl. přenesená",J260,0)</f>
        <v>0</v>
      </c>
      <c r="BH260" s="198">
        <f>IF(N260="sníž. přenesená",J260,0)</f>
        <v>0</v>
      </c>
      <c r="BI260" s="198">
        <f>IF(N260="nulová",J260,0)</f>
        <v>0</v>
      </c>
      <c r="BJ260" s="23" t="s">
        <v>24</v>
      </c>
      <c r="BK260" s="198">
        <f>ROUND(I260*H260,2)</f>
        <v>0</v>
      </c>
      <c r="BL260" s="23" t="s">
        <v>189</v>
      </c>
      <c r="BM260" s="23" t="s">
        <v>338</v>
      </c>
    </row>
    <row r="261" spans="2:65" s="1" customFormat="1">
      <c r="B261" s="40"/>
      <c r="C261" s="62"/>
      <c r="D261" s="199" t="s">
        <v>191</v>
      </c>
      <c r="E261" s="62"/>
      <c r="F261" s="200" t="s">
        <v>330</v>
      </c>
      <c r="G261" s="62"/>
      <c r="H261" s="62"/>
      <c r="I261" s="157"/>
      <c r="J261" s="62"/>
      <c r="K261" s="62"/>
      <c r="L261" s="60"/>
      <c r="M261" s="201"/>
      <c r="N261" s="41"/>
      <c r="O261" s="41"/>
      <c r="P261" s="41"/>
      <c r="Q261" s="41"/>
      <c r="R261" s="41"/>
      <c r="S261" s="41"/>
      <c r="T261" s="77"/>
      <c r="AT261" s="23" t="s">
        <v>191</v>
      </c>
      <c r="AU261" s="23" t="s">
        <v>87</v>
      </c>
    </row>
    <row r="262" spans="2:65" s="11" customFormat="1">
      <c r="B262" s="202"/>
      <c r="C262" s="203"/>
      <c r="D262" s="199" t="s">
        <v>193</v>
      </c>
      <c r="E262" s="204" t="s">
        <v>22</v>
      </c>
      <c r="F262" s="205" t="s">
        <v>235</v>
      </c>
      <c r="G262" s="203"/>
      <c r="H262" s="206" t="s">
        <v>22</v>
      </c>
      <c r="I262" s="207"/>
      <c r="J262" s="203"/>
      <c r="K262" s="203"/>
      <c r="L262" s="208"/>
      <c r="M262" s="209"/>
      <c r="N262" s="210"/>
      <c r="O262" s="210"/>
      <c r="P262" s="210"/>
      <c r="Q262" s="210"/>
      <c r="R262" s="210"/>
      <c r="S262" s="210"/>
      <c r="T262" s="211"/>
      <c r="AT262" s="212" t="s">
        <v>193</v>
      </c>
      <c r="AU262" s="212" t="s">
        <v>87</v>
      </c>
      <c r="AV262" s="11" t="s">
        <v>24</v>
      </c>
      <c r="AW262" s="11" t="s">
        <v>39</v>
      </c>
      <c r="AX262" s="11" t="s">
        <v>76</v>
      </c>
      <c r="AY262" s="212" t="s">
        <v>182</v>
      </c>
    </row>
    <row r="263" spans="2:65" s="12" customFormat="1">
      <c r="B263" s="213"/>
      <c r="C263" s="214"/>
      <c r="D263" s="224" t="s">
        <v>193</v>
      </c>
      <c r="E263" s="225" t="s">
        <v>22</v>
      </c>
      <c r="F263" s="226" t="s">
        <v>339</v>
      </c>
      <c r="G263" s="214"/>
      <c r="H263" s="227">
        <v>2.5000000000000001E-2</v>
      </c>
      <c r="I263" s="218"/>
      <c r="J263" s="214"/>
      <c r="K263" s="214"/>
      <c r="L263" s="219"/>
      <c r="M263" s="220"/>
      <c r="N263" s="221"/>
      <c r="O263" s="221"/>
      <c r="P263" s="221"/>
      <c r="Q263" s="221"/>
      <c r="R263" s="221"/>
      <c r="S263" s="221"/>
      <c r="T263" s="222"/>
      <c r="AT263" s="223" t="s">
        <v>193</v>
      </c>
      <c r="AU263" s="223" t="s">
        <v>87</v>
      </c>
      <c r="AV263" s="12" t="s">
        <v>87</v>
      </c>
      <c r="AW263" s="12" t="s">
        <v>39</v>
      </c>
      <c r="AX263" s="12" t="s">
        <v>24</v>
      </c>
      <c r="AY263" s="223" t="s">
        <v>182</v>
      </c>
    </row>
    <row r="264" spans="2:65" s="1" customFormat="1" ht="22.5" customHeight="1">
      <c r="B264" s="40"/>
      <c r="C264" s="187" t="s">
        <v>340</v>
      </c>
      <c r="D264" s="187" t="s">
        <v>184</v>
      </c>
      <c r="E264" s="188" t="s">
        <v>341</v>
      </c>
      <c r="F264" s="189" t="s">
        <v>342</v>
      </c>
      <c r="G264" s="190" t="s">
        <v>187</v>
      </c>
      <c r="H264" s="191">
        <v>0.54</v>
      </c>
      <c r="I264" s="192"/>
      <c r="J264" s="193">
        <f>ROUND(I264*H264,2)</f>
        <v>0</v>
      </c>
      <c r="K264" s="189" t="s">
        <v>188</v>
      </c>
      <c r="L264" s="60"/>
      <c r="M264" s="194" t="s">
        <v>22</v>
      </c>
      <c r="N264" s="195" t="s">
        <v>47</v>
      </c>
      <c r="O264" s="41"/>
      <c r="P264" s="196">
        <f>O264*H264</f>
        <v>0</v>
      </c>
      <c r="Q264" s="196">
        <v>2.2563399999999998</v>
      </c>
      <c r="R264" s="196">
        <f>Q264*H264</f>
        <v>1.2184235999999999</v>
      </c>
      <c r="S264" s="196">
        <v>0</v>
      </c>
      <c r="T264" s="197">
        <f>S264*H264</f>
        <v>0</v>
      </c>
      <c r="AR264" s="23" t="s">
        <v>189</v>
      </c>
      <c r="AT264" s="23" t="s">
        <v>184</v>
      </c>
      <c r="AU264" s="23" t="s">
        <v>87</v>
      </c>
      <c r="AY264" s="23" t="s">
        <v>182</v>
      </c>
      <c r="BE264" s="198">
        <f>IF(N264="základní",J264,0)</f>
        <v>0</v>
      </c>
      <c r="BF264" s="198">
        <f>IF(N264="snížená",J264,0)</f>
        <v>0</v>
      </c>
      <c r="BG264" s="198">
        <f>IF(N264="zákl. přenesená",J264,0)</f>
        <v>0</v>
      </c>
      <c r="BH264" s="198">
        <f>IF(N264="sníž. přenesená",J264,0)</f>
        <v>0</v>
      </c>
      <c r="BI264" s="198">
        <f>IF(N264="nulová",J264,0)</f>
        <v>0</v>
      </c>
      <c r="BJ264" s="23" t="s">
        <v>24</v>
      </c>
      <c r="BK264" s="198">
        <f>ROUND(I264*H264,2)</f>
        <v>0</v>
      </c>
      <c r="BL264" s="23" t="s">
        <v>189</v>
      </c>
      <c r="BM264" s="23" t="s">
        <v>343</v>
      </c>
    </row>
    <row r="265" spans="2:65" s="1" customFormat="1">
      <c r="B265" s="40"/>
      <c r="C265" s="62"/>
      <c r="D265" s="199" t="s">
        <v>191</v>
      </c>
      <c r="E265" s="62"/>
      <c r="F265" s="200" t="s">
        <v>344</v>
      </c>
      <c r="G265" s="62"/>
      <c r="H265" s="62"/>
      <c r="I265" s="157"/>
      <c r="J265" s="62"/>
      <c r="K265" s="62"/>
      <c r="L265" s="60"/>
      <c r="M265" s="201"/>
      <c r="N265" s="41"/>
      <c r="O265" s="41"/>
      <c r="P265" s="41"/>
      <c r="Q265" s="41"/>
      <c r="R265" s="41"/>
      <c r="S265" s="41"/>
      <c r="T265" s="77"/>
      <c r="AT265" s="23" t="s">
        <v>191</v>
      </c>
      <c r="AU265" s="23" t="s">
        <v>87</v>
      </c>
    </row>
    <row r="266" spans="2:65" s="12" customFormat="1">
      <c r="B266" s="213"/>
      <c r="C266" s="214"/>
      <c r="D266" s="224" t="s">
        <v>193</v>
      </c>
      <c r="E266" s="225" t="s">
        <v>22</v>
      </c>
      <c r="F266" s="226" t="s">
        <v>345</v>
      </c>
      <c r="G266" s="214"/>
      <c r="H266" s="227">
        <v>0.54</v>
      </c>
      <c r="I266" s="218"/>
      <c r="J266" s="214"/>
      <c r="K266" s="214"/>
      <c r="L266" s="219"/>
      <c r="M266" s="220"/>
      <c r="N266" s="221"/>
      <c r="O266" s="221"/>
      <c r="P266" s="221"/>
      <c r="Q266" s="221"/>
      <c r="R266" s="221"/>
      <c r="S266" s="221"/>
      <c r="T266" s="222"/>
      <c r="AT266" s="223" t="s">
        <v>193</v>
      </c>
      <c r="AU266" s="223" t="s">
        <v>87</v>
      </c>
      <c r="AV266" s="12" t="s">
        <v>87</v>
      </c>
      <c r="AW266" s="12" t="s">
        <v>39</v>
      </c>
      <c r="AX266" s="12" t="s">
        <v>24</v>
      </c>
      <c r="AY266" s="223" t="s">
        <v>182</v>
      </c>
    </row>
    <row r="267" spans="2:65" s="1" customFormat="1" ht="31.5" customHeight="1">
      <c r="B267" s="40"/>
      <c r="C267" s="187" t="s">
        <v>9</v>
      </c>
      <c r="D267" s="187" t="s">
        <v>184</v>
      </c>
      <c r="E267" s="188" t="s">
        <v>346</v>
      </c>
      <c r="F267" s="189" t="s">
        <v>347</v>
      </c>
      <c r="G267" s="190" t="s">
        <v>241</v>
      </c>
      <c r="H267" s="191">
        <v>4.8159999999999998</v>
      </c>
      <c r="I267" s="192"/>
      <c r="J267" s="193">
        <f>ROUND(I267*H267,2)</f>
        <v>0</v>
      </c>
      <c r="K267" s="189" t="s">
        <v>22</v>
      </c>
      <c r="L267" s="60"/>
      <c r="M267" s="194" t="s">
        <v>22</v>
      </c>
      <c r="N267" s="195" t="s">
        <v>47</v>
      </c>
      <c r="O267" s="41"/>
      <c r="P267" s="196">
        <f>O267*H267</f>
        <v>0</v>
      </c>
      <c r="Q267" s="196">
        <v>0.71545773999999995</v>
      </c>
      <c r="R267" s="196">
        <f>Q267*H267</f>
        <v>3.4456444758399996</v>
      </c>
      <c r="S267" s="196">
        <v>0</v>
      </c>
      <c r="T267" s="197">
        <f>S267*H267</f>
        <v>0</v>
      </c>
      <c r="AR267" s="23" t="s">
        <v>189</v>
      </c>
      <c r="AT267" s="23" t="s">
        <v>184</v>
      </c>
      <c r="AU267" s="23" t="s">
        <v>87</v>
      </c>
      <c r="AY267" s="23" t="s">
        <v>182</v>
      </c>
      <c r="BE267" s="198">
        <f>IF(N267="základní",J267,0)</f>
        <v>0</v>
      </c>
      <c r="BF267" s="198">
        <f>IF(N267="snížená",J267,0)</f>
        <v>0</v>
      </c>
      <c r="BG267" s="198">
        <f>IF(N267="zákl. přenesená",J267,0)</f>
        <v>0</v>
      </c>
      <c r="BH267" s="198">
        <f>IF(N267="sníž. přenesená",J267,0)</f>
        <v>0</v>
      </c>
      <c r="BI267" s="198">
        <f>IF(N267="nulová",J267,0)</f>
        <v>0</v>
      </c>
      <c r="BJ267" s="23" t="s">
        <v>24</v>
      </c>
      <c r="BK267" s="198">
        <f>ROUND(I267*H267,2)</f>
        <v>0</v>
      </c>
      <c r="BL267" s="23" t="s">
        <v>189</v>
      </c>
      <c r="BM267" s="23" t="s">
        <v>348</v>
      </c>
    </row>
    <row r="268" spans="2:65" s="11" customFormat="1">
      <c r="B268" s="202"/>
      <c r="C268" s="203"/>
      <c r="D268" s="199" t="s">
        <v>193</v>
      </c>
      <c r="E268" s="204" t="s">
        <v>22</v>
      </c>
      <c r="F268" s="205" t="s">
        <v>235</v>
      </c>
      <c r="G268" s="203"/>
      <c r="H268" s="206" t="s">
        <v>22</v>
      </c>
      <c r="I268" s="207"/>
      <c r="J268" s="203"/>
      <c r="K268" s="203"/>
      <c r="L268" s="208"/>
      <c r="M268" s="209"/>
      <c r="N268" s="210"/>
      <c r="O268" s="210"/>
      <c r="P268" s="210"/>
      <c r="Q268" s="210"/>
      <c r="R268" s="210"/>
      <c r="S268" s="210"/>
      <c r="T268" s="211"/>
      <c r="AT268" s="212" t="s">
        <v>193</v>
      </c>
      <c r="AU268" s="212" t="s">
        <v>87</v>
      </c>
      <c r="AV268" s="11" t="s">
        <v>24</v>
      </c>
      <c r="AW268" s="11" t="s">
        <v>39</v>
      </c>
      <c r="AX268" s="11" t="s">
        <v>76</v>
      </c>
      <c r="AY268" s="212" t="s">
        <v>182</v>
      </c>
    </row>
    <row r="269" spans="2:65" s="12" customFormat="1">
      <c r="B269" s="213"/>
      <c r="C269" s="214"/>
      <c r="D269" s="199" t="s">
        <v>193</v>
      </c>
      <c r="E269" s="215" t="s">
        <v>22</v>
      </c>
      <c r="F269" s="216" t="s">
        <v>349</v>
      </c>
      <c r="G269" s="214"/>
      <c r="H269" s="217">
        <v>4.8159999999999998</v>
      </c>
      <c r="I269" s="218"/>
      <c r="J269" s="214"/>
      <c r="K269" s="214"/>
      <c r="L269" s="219"/>
      <c r="M269" s="220"/>
      <c r="N269" s="221"/>
      <c r="O269" s="221"/>
      <c r="P269" s="221"/>
      <c r="Q269" s="221"/>
      <c r="R269" s="221"/>
      <c r="S269" s="221"/>
      <c r="T269" s="222"/>
      <c r="AT269" s="223" t="s">
        <v>193</v>
      </c>
      <c r="AU269" s="223" t="s">
        <v>87</v>
      </c>
      <c r="AV269" s="12" t="s">
        <v>87</v>
      </c>
      <c r="AW269" s="12" t="s">
        <v>39</v>
      </c>
      <c r="AX269" s="12" t="s">
        <v>24</v>
      </c>
      <c r="AY269" s="223" t="s">
        <v>182</v>
      </c>
    </row>
    <row r="270" spans="2:65" s="10" customFormat="1" ht="29.85" customHeight="1">
      <c r="B270" s="170"/>
      <c r="C270" s="171"/>
      <c r="D270" s="184" t="s">
        <v>75</v>
      </c>
      <c r="E270" s="185" t="s">
        <v>220</v>
      </c>
      <c r="F270" s="185" t="s">
        <v>350</v>
      </c>
      <c r="G270" s="171"/>
      <c r="H270" s="171"/>
      <c r="I270" s="174"/>
      <c r="J270" s="186">
        <f>BK270</f>
        <v>0</v>
      </c>
      <c r="K270" s="171"/>
      <c r="L270" s="176"/>
      <c r="M270" s="177"/>
      <c r="N270" s="178"/>
      <c r="O270" s="178"/>
      <c r="P270" s="179">
        <f>SUM(P271:P365)</f>
        <v>0</v>
      </c>
      <c r="Q270" s="178"/>
      <c r="R270" s="179">
        <f>SUM(R271:R365)</f>
        <v>39.886879580000006</v>
      </c>
      <c r="S270" s="178"/>
      <c r="T270" s="180">
        <f>SUM(T271:T365)</f>
        <v>0</v>
      </c>
      <c r="AR270" s="181" t="s">
        <v>24</v>
      </c>
      <c r="AT270" s="182" t="s">
        <v>75</v>
      </c>
      <c r="AU270" s="182" t="s">
        <v>24</v>
      </c>
      <c r="AY270" s="181" t="s">
        <v>182</v>
      </c>
      <c r="BK270" s="183">
        <f>SUM(BK271:BK365)</f>
        <v>0</v>
      </c>
    </row>
    <row r="271" spans="2:65" s="1" customFormat="1" ht="22.5" customHeight="1">
      <c r="B271" s="40"/>
      <c r="C271" s="187" t="s">
        <v>351</v>
      </c>
      <c r="D271" s="187" t="s">
        <v>184</v>
      </c>
      <c r="E271" s="188" t="s">
        <v>352</v>
      </c>
      <c r="F271" s="189" t="s">
        <v>353</v>
      </c>
      <c r="G271" s="190" t="s">
        <v>187</v>
      </c>
      <c r="H271" s="191">
        <v>4.3490000000000002</v>
      </c>
      <c r="I271" s="192"/>
      <c r="J271" s="193">
        <f>ROUND(I271*H271,2)</f>
        <v>0</v>
      </c>
      <c r="K271" s="189" t="s">
        <v>188</v>
      </c>
      <c r="L271" s="60"/>
      <c r="M271" s="194" t="s">
        <v>22</v>
      </c>
      <c r="N271" s="195" t="s">
        <v>47</v>
      </c>
      <c r="O271" s="41"/>
      <c r="P271" s="196">
        <f>O271*H271</f>
        <v>0</v>
      </c>
      <c r="Q271" s="196">
        <v>1.8774999999999999</v>
      </c>
      <c r="R271" s="196">
        <f>Q271*H271</f>
        <v>8.1652474999999995</v>
      </c>
      <c r="S271" s="196">
        <v>0</v>
      </c>
      <c r="T271" s="197">
        <f>S271*H271</f>
        <v>0</v>
      </c>
      <c r="AR271" s="23" t="s">
        <v>189</v>
      </c>
      <c r="AT271" s="23" t="s">
        <v>184</v>
      </c>
      <c r="AU271" s="23" t="s">
        <v>87</v>
      </c>
      <c r="AY271" s="23" t="s">
        <v>182</v>
      </c>
      <c r="BE271" s="198">
        <f>IF(N271="základní",J271,0)</f>
        <v>0</v>
      </c>
      <c r="BF271" s="198">
        <f>IF(N271="snížená",J271,0)</f>
        <v>0</v>
      </c>
      <c r="BG271" s="198">
        <f>IF(N271="zákl. přenesená",J271,0)</f>
        <v>0</v>
      </c>
      <c r="BH271" s="198">
        <f>IF(N271="sníž. přenesená",J271,0)</f>
        <v>0</v>
      </c>
      <c r="BI271" s="198">
        <f>IF(N271="nulová",J271,0)</f>
        <v>0</v>
      </c>
      <c r="BJ271" s="23" t="s">
        <v>24</v>
      </c>
      <c r="BK271" s="198">
        <f>ROUND(I271*H271,2)</f>
        <v>0</v>
      </c>
      <c r="BL271" s="23" t="s">
        <v>189</v>
      </c>
      <c r="BM271" s="23" t="s">
        <v>354</v>
      </c>
    </row>
    <row r="272" spans="2:65" s="1" customFormat="1" ht="27">
      <c r="B272" s="40"/>
      <c r="C272" s="62"/>
      <c r="D272" s="199" t="s">
        <v>191</v>
      </c>
      <c r="E272" s="62"/>
      <c r="F272" s="200" t="s">
        <v>355</v>
      </c>
      <c r="G272" s="62"/>
      <c r="H272" s="62"/>
      <c r="I272" s="157"/>
      <c r="J272" s="62"/>
      <c r="K272" s="62"/>
      <c r="L272" s="60"/>
      <c r="M272" s="201"/>
      <c r="N272" s="41"/>
      <c r="O272" s="41"/>
      <c r="P272" s="41"/>
      <c r="Q272" s="41"/>
      <c r="R272" s="41"/>
      <c r="S272" s="41"/>
      <c r="T272" s="77"/>
      <c r="AT272" s="23" t="s">
        <v>191</v>
      </c>
      <c r="AU272" s="23" t="s">
        <v>87</v>
      </c>
    </row>
    <row r="273" spans="2:65" s="12" customFormat="1">
      <c r="B273" s="213"/>
      <c r="C273" s="214"/>
      <c r="D273" s="199" t="s">
        <v>193</v>
      </c>
      <c r="E273" s="215" t="s">
        <v>22</v>
      </c>
      <c r="F273" s="216" t="s">
        <v>356</v>
      </c>
      <c r="G273" s="214"/>
      <c r="H273" s="217">
        <v>1.103</v>
      </c>
      <c r="I273" s="218"/>
      <c r="J273" s="214"/>
      <c r="K273" s="214"/>
      <c r="L273" s="219"/>
      <c r="M273" s="220"/>
      <c r="N273" s="221"/>
      <c r="O273" s="221"/>
      <c r="P273" s="221"/>
      <c r="Q273" s="221"/>
      <c r="R273" s="221"/>
      <c r="S273" s="221"/>
      <c r="T273" s="222"/>
      <c r="AT273" s="223" t="s">
        <v>193</v>
      </c>
      <c r="AU273" s="223" t="s">
        <v>87</v>
      </c>
      <c r="AV273" s="12" t="s">
        <v>87</v>
      </c>
      <c r="AW273" s="12" t="s">
        <v>39</v>
      </c>
      <c r="AX273" s="12" t="s">
        <v>76</v>
      </c>
      <c r="AY273" s="223" t="s">
        <v>182</v>
      </c>
    </row>
    <row r="274" spans="2:65" s="12" customFormat="1">
      <c r="B274" s="213"/>
      <c r="C274" s="214"/>
      <c r="D274" s="199" t="s">
        <v>193</v>
      </c>
      <c r="E274" s="215" t="s">
        <v>22</v>
      </c>
      <c r="F274" s="216" t="s">
        <v>357</v>
      </c>
      <c r="G274" s="214"/>
      <c r="H274" s="217">
        <v>1.538</v>
      </c>
      <c r="I274" s="218"/>
      <c r="J274" s="214"/>
      <c r="K274" s="214"/>
      <c r="L274" s="219"/>
      <c r="M274" s="220"/>
      <c r="N274" s="221"/>
      <c r="O274" s="221"/>
      <c r="P274" s="221"/>
      <c r="Q274" s="221"/>
      <c r="R274" s="221"/>
      <c r="S274" s="221"/>
      <c r="T274" s="222"/>
      <c r="AT274" s="223" t="s">
        <v>193</v>
      </c>
      <c r="AU274" s="223" t="s">
        <v>87</v>
      </c>
      <c r="AV274" s="12" t="s">
        <v>87</v>
      </c>
      <c r="AW274" s="12" t="s">
        <v>39</v>
      </c>
      <c r="AX274" s="12" t="s">
        <v>76</v>
      </c>
      <c r="AY274" s="223" t="s">
        <v>182</v>
      </c>
    </row>
    <row r="275" spans="2:65" s="12" customFormat="1">
      <c r="B275" s="213"/>
      <c r="C275" s="214"/>
      <c r="D275" s="199" t="s">
        <v>193</v>
      </c>
      <c r="E275" s="215" t="s">
        <v>22</v>
      </c>
      <c r="F275" s="216" t="s">
        <v>358</v>
      </c>
      <c r="G275" s="214"/>
      <c r="H275" s="217">
        <v>0.29599999999999999</v>
      </c>
      <c r="I275" s="218"/>
      <c r="J275" s="214"/>
      <c r="K275" s="214"/>
      <c r="L275" s="219"/>
      <c r="M275" s="220"/>
      <c r="N275" s="221"/>
      <c r="O275" s="221"/>
      <c r="P275" s="221"/>
      <c r="Q275" s="221"/>
      <c r="R275" s="221"/>
      <c r="S275" s="221"/>
      <c r="T275" s="222"/>
      <c r="AT275" s="223" t="s">
        <v>193</v>
      </c>
      <c r="AU275" s="223" t="s">
        <v>87</v>
      </c>
      <c r="AV275" s="12" t="s">
        <v>87</v>
      </c>
      <c r="AW275" s="12" t="s">
        <v>39</v>
      </c>
      <c r="AX275" s="12" t="s">
        <v>76</v>
      </c>
      <c r="AY275" s="223" t="s">
        <v>182</v>
      </c>
    </row>
    <row r="276" spans="2:65" s="12" customFormat="1">
      <c r="B276" s="213"/>
      <c r="C276" s="214"/>
      <c r="D276" s="199" t="s">
        <v>193</v>
      </c>
      <c r="E276" s="215" t="s">
        <v>22</v>
      </c>
      <c r="F276" s="216" t="s">
        <v>358</v>
      </c>
      <c r="G276" s="214"/>
      <c r="H276" s="217">
        <v>0.29599999999999999</v>
      </c>
      <c r="I276" s="218"/>
      <c r="J276" s="214"/>
      <c r="K276" s="214"/>
      <c r="L276" s="219"/>
      <c r="M276" s="220"/>
      <c r="N276" s="221"/>
      <c r="O276" s="221"/>
      <c r="P276" s="221"/>
      <c r="Q276" s="221"/>
      <c r="R276" s="221"/>
      <c r="S276" s="221"/>
      <c r="T276" s="222"/>
      <c r="AT276" s="223" t="s">
        <v>193</v>
      </c>
      <c r="AU276" s="223" t="s">
        <v>87</v>
      </c>
      <c r="AV276" s="12" t="s">
        <v>87</v>
      </c>
      <c r="AW276" s="12" t="s">
        <v>39</v>
      </c>
      <c r="AX276" s="12" t="s">
        <v>76</v>
      </c>
      <c r="AY276" s="223" t="s">
        <v>182</v>
      </c>
    </row>
    <row r="277" spans="2:65" s="12" customFormat="1">
      <c r="B277" s="213"/>
      <c r="C277" s="214"/>
      <c r="D277" s="199" t="s">
        <v>193</v>
      </c>
      <c r="E277" s="215" t="s">
        <v>22</v>
      </c>
      <c r="F277" s="216" t="s">
        <v>359</v>
      </c>
      <c r="G277" s="214"/>
      <c r="H277" s="217">
        <v>0.33500000000000002</v>
      </c>
      <c r="I277" s="218"/>
      <c r="J277" s="214"/>
      <c r="K277" s="214"/>
      <c r="L277" s="219"/>
      <c r="M277" s="220"/>
      <c r="N277" s="221"/>
      <c r="O277" s="221"/>
      <c r="P277" s="221"/>
      <c r="Q277" s="221"/>
      <c r="R277" s="221"/>
      <c r="S277" s="221"/>
      <c r="T277" s="222"/>
      <c r="AT277" s="223" t="s">
        <v>193</v>
      </c>
      <c r="AU277" s="223" t="s">
        <v>87</v>
      </c>
      <c r="AV277" s="12" t="s">
        <v>87</v>
      </c>
      <c r="AW277" s="12" t="s">
        <v>39</v>
      </c>
      <c r="AX277" s="12" t="s">
        <v>76</v>
      </c>
      <c r="AY277" s="223" t="s">
        <v>182</v>
      </c>
    </row>
    <row r="278" spans="2:65" s="12" customFormat="1">
      <c r="B278" s="213"/>
      <c r="C278" s="214"/>
      <c r="D278" s="199" t="s">
        <v>193</v>
      </c>
      <c r="E278" s="215" t="s">
        <v>22</v>
      </c>
      <c r="F278" s="216" t="s">
        <v>360</v>
      </c>
      <c r="G278" s="214"/>
      <c r="H278" s="217">
        <v>0.67</v>
      </c>
      <c r="I278" s="218"/>
      <c r="J278" s="214"/>
      <c r="K278" s="214"/>
      <c r="L278" s="219"/>
      <c r="M278" s="220"/>
      <c r="N278" s="221"/>
      <c r="O278" s="221"/>
      <c r="P278" s="221"/>
      <c r="Q278" s="221"/>
      <c r="R278" s="221"/>
      <c r="S278" s="221"/>
      <c r="T278" s="222"/>
      <c r="AT278" s="223" t="s">
        <v>193</v>
      </c>
      <c r="AU278" s="223" t="s">
        <v>87</v>
      </c>
      <c r="AV278" s="12" t="s">
        <v>87</v>
      </c>
      <c r="AW278" s="12" t="s">
        <v>39</v>
      </c>
      <c r="AX278" s="12" t="s">
        <v>76</v>
      </c>
      <c r="AY278" s="223" t="s">
        <v>182</v>
      </c>
    </row>
    <row r="279" spans="2:65" s="12" customFormat="1">
      <c r="B279" s="213"/>
      <c r="C279" s="214"/>
      <c r="D279" s="224" t="s">
        <v>193</v>
      </c>
      <c r="E279" s="225" t="s">
        <v>22</v>
      </c>
      <c r="F279" s="226" t="s">
        <v>361</v>
      </c>
      <c r="G279" s="214"/>
      <c r="H279" s="227">
        <v>0.111</v>
      </c>
      <c r="I279" s="218"/>
      <c r="J279" s="214"/>
      <c r="K279" s="214"/>
      <c r="L279" s="219"/>
      <c r="M279" s="220"/>
      <c r="N279" s="221"/>
      <c r="O279" s="221"/>
      <c r="P279" s="221"/>
      <c r="Q279" s="221"/>
      <c r="R279" s="221"/>
      <c r="S279" s="221"/>
      <c r="T279" s="222"/>
      <c r="AT279" s="223" t="s">
        <v>193</v>
      </c>
      <c r="AU279" s="223" t="s">
        <v>87</v>
      </c>
      <c r="AV279" s="12" t="s">
        <v>87</v>
      </c>
      <c r="AW279" s="12" t="s">
        <v>39</v>
      </c>
      <c r="AX279" s="12" t="s">
        <v>76</v>
      </c>
      <c r="AY279" s="223" t="s">
        <v>182</v>
      </c>
    </row>
    <row r="280" spans="2:65" s="1" customFormat="1" ht="22.5" customHeight="1">
      <c r="B280" s="40"/>
      <c r="C280" s="187" t="s">
        <v>362</v>
      </c>
      <c r="D280" s="187" t="s">
        <v>184</v>
      </c>
      <c r="E280" s="188" t="s">
        <v>363</v>
      </c>
      <c r="F280" s="189" t="s">
        <v>364</v>
      </c>
      <c r="G280" s="190" t="s">
        <v>187</v>
      </c>
      <c r="H280" s="191">
        <v>0.25900000000000001</v>
      </c>
      <c r="I280" s="192"/>
      <c r="J280" s="193">
        <f>ROUND(I280*H280,2)</f>
        <v>0</v>
      </c>
      <c r="K280" s="189" t="s">
        <v>22</v>
      </c>
      <c r="L280" s="60"/>
      <c r="M280" s="194" t="s">
        <v>22</v>
      </c>
      <c r="N280" s="195" t="s">
        <v>47</v>
      </c>
      <c r="O280" s="41"/>
      <c r="P280" s="196">
        <f>O280*H280</f>
        <v>0</v>
      </c>
      <c r="Q280" s="196">
        <v>1.74468</v>
      </c>
      <c r="R280" s="196">
        <f>Q280*H280</f>
        <v>0.45187212000000004</v>
      </c>
      <c r="S280" s="196">
        <v>0</v>
      </c>
      <c r="T280" s="197">
        <f>S280*H280</f>
        <v>0</v>
      </c>
      <c r="AR280" s="23" t="s">
        <v>189</v>
      </c>
      <c r="AT280" s="23" t="s">
        <v>184</v>
      </c>
      <c r="AU280" s="23" t="s">
        <v>87</v>
      </c>
      <c r="AY280" s="23" t="s">
        <v>182</v>
      </c>
      <c r="BE280" s="198">
        <f>IF(N280="základní",J280,0)</f>
        <v>0</v>
      </c>
      <c r="BF280" s="198">
        <f>IF(N280="snížená",J280,0)</f>
        <v>0</v>
      </c>
      <c r="BG280" s="198">
        <f>IF(N280="zákl. přenesená",J280,0)</f>
        <v>0</v>
      </c>
      <c r="BH280" s="198">
        <f>IF(N280="sníž. přenesená",J280,0)</f>
        <v>0</v>
      </c>
      <c r="BI280" s="198">
        <f>IF(N280="nulová",J280,0)</f>
        <v>0</v>
      </c>
      <c r="BJ280" s="23" t="s">
        <v>24</v>
      </c>
      <c r="BK280" s="198">
        <f>ROUND(I280*H280,2)</f>
        <v>0</v>
      </c>
      <c r="BL280" s="23" t="s">
        <v>189</v>
      </c>
      <c r="BM280" s="23" t="s">
        <v>365</v>
      </c>
    </row>
    <row r="281" spans="2:65" s="1" customFormat="1" ht="27">
      <c r="B281" s="40"/>
      <c r="C281" s="62"/>
      <c r="D281" s="199" t="s">
        <v>191</v>
      </c>
      <c r="E281" s="62"/>
      <c r="F281" s="200" t="s">
        <v>366</v>
      </c>
      <c r="G281" s="62"/>
      <c r="H281" s="62"/>
      <c r="I281" s="157"/>
      <c r="J281" s="62"/>
      <c r="K281" s="62"/>
      <c r="L281" s="60"/>
      <c r="M281" s="201"/>
      <c r="N281" s="41"/>
      <c r="O281" s="41"/>
      <c r="P281" s="41"/>
      <c r="Q281" s="41"/>
      <c r="R281" s="41"/>
      <c r="S281" s="41"/>
      <c r="T281" s="77"/>
      <c r="AT281" s="23" t="s">
        <v>191</v>
      </c>
      <c r="AU281" s="23" t="s">
        <v>87</v>
      </c>
    </row>
    <row r="282" spans="2:65" s="12" customFormat="1">
      <c r="B282" s="213"/>
      <c r="C282" s="214"/>
      <c r="D282" s="224" t="s">
        <v>193</v>
      </c>
      <c r="E282" s="225" t="s">
        <v>22</v>
      </c>
      <c r="F282" s="226" t="s">
        <v>367</v>
      </c>
      <c r="G282" s="214"/>
      <c r="H282" s="227">
        <v>0.25900000000000001</v>
      </c>
      <c r="I282" s="218"/>
      <c r="J282" s="214"/>
      <c r="K282" s="214"/>
      <c r="L282" s="219"/>
      <c r="M282" s="220"/>
      <c r="N282" s="221"/>
      <c r="O282" s="221"/>
      <c r="P282" s="221"/>
      <c r="Q282" s="221"/>
      <c r="R282" s="221"/>
      <c r="S282" s="221"/>
      <c r="T282" s="222"/>
      <c r="AT282" s="223" t="s">
        <v>193</v>
      </c>
      <c r="AU282" s="223" t="s">
        <v>87</v>
      </c>
      <c r="AV282" s="12" t="s">
        <v>87</v>
      </c>
      <c r="AW282" s="12" t="s">
        <v>39</v>
      </c>
      <c r="AX282" s="12" t="s">
        <v>76</v>
      </c>
      <c r="AY282" s="223" t="s">
        <v>182</v>
      </c>
    </row>
    <row r="283" spans="2:65" s="1" customFormat="1" ht="22.5" customHeight="1">
      <c r="B283" s="40"/>
      <c r="C283" s="187" t="s">
        <v>368</v>
      </c>
      <c r="D283" s="187" t="s">
        <v>184</v>
      </c>
      <c r="E283" s="188" t="s">
        <v>369</v>
      </c>
      <c r="F283" s="189" t="s">
        <v>370</v>
      </c>
      <c r="G283" s="190" t="s">
        <v>187</v>
      </c>
      <c r="H283" s="191">
        <v>7.4989999999999997</v>
      </c>
      <c r="I283" s="192"/>
      <c r="J283" s="193">
        <f>ROUND(I283*H283,2)</f>
        <v>0</v>
      </c>
      <c r="K283" s="189" t="s">
        <v>188</v>
      </c>
      <c r="L283" s="60"/>
      <c r="M283" s="194" t="s">
        <v>22</v>
      </c>
      <c r="N283" s="195" t="s">
        <v>47</v>
      </c>
      <c r="O283" s="41"/>
      <c r="P283" s="196">
        <f>O283*H283</f>
        <v>0</v>
      </c>
      <c r="Q283" s="196">
        <v>2.1048</v>
      </c>
      <c r="R283" s="196">
        <f>Q283*H283</f>
        <v>15.7838952</v>
      </c>
      <c r="S283" s="196">
        <v>0</v>
      </c>
      <c r="T283" s="197">
        <f>S283*H283</f>
        <v>0</v>
      </c>
      <c r="AR283" s="23" t="s">
        <v>189</v>
      </c>
      <c r="AT283" s="23" t="s">
        <v>184</v>
      </c>
      <c r="AU283" s="23" t="s">
        <v>87</v>
      </c>
      <c r="AY283" s="23" t="s">
        <v>182</v>
      </c>
      <c r="BE283" s="198">
        <f>IF(N283="základní",J283,0)</f>
        <v>0</v>
      </c>
      <c r="BF283" s="198">
        <f>IF(N283="snížená",J283,0)</f>
        <v>0</v>
      </c>
      <c r="BG283" s="198">
        <f>IF(N283="zákl. přenesená",J283,0)</f>
        <v>0</v>
      </c>
      <c r="BH283" s="198">
        <f>IF(N283="sníž. přenesená",J283,0)</f>
        <v>0</v>
      </c>
      <c r="BI283" s="198">
        <f>IF(N283="nulová",J283,0)</f>
        <v>0</v>
      </c>
      <c r="BJ283" s="23" t="s">
        <v>24</v>
      </c>
      <c r="BK283" s="198">
        <f>ROUND(I283*H283,2)</f>
        <v>0</v>
      </c>
      <c r="BL283" s="23" t="s">
        <v>189</v>
      </c>
      <c r="BM283" s="23" t="s">
        <v>371</v>
      </c>
    </row>
    <row r="284" spans="2:65" s="1" customFormat="1" ht="27">
      <c r="B284" s="40"/>
      <c r="C284" s="62"/>
      <c r="D284" s="199" t="s">
        <v>191</v>
      </c>
      <c r="E284" s="62"/>
      <c r="F284" s="200" t="s">
        <v>372</v>
      </c>
      <c r="G284" s="62"/>
      <c r="H284" s="62"/>
      <c r="I284" s="157"/>
      <c r="J284" s="62"/>
      <c r="K284" s="62"/>
      <c r="L284" s="60"/>
      <c r="M284" s="201"/>
      <c r="N284" s="41"/>
      <c r="O284" s="41"/>
      <c r="P284" s="41"/>
      <c r="Q284" s="41"/>
      <c r="R284" s="41"/>
      <c r="S284" s="41"/>
      <c r="T284" s="77"/>
      <c r="AT284" s="23" t="s">
        <v>191</v>
      </c>
      <c r="AU284" s="23" t="s">
        <v>87</v>
      </c>
    </row>
    <row r="285" spans="2:65" s="12" customFormat="1" ht="27">
      <c r="B285" s="213"/>
      <c r="C285" s="214"/>
      <c r="D285" s="199" t="s">
        <v>193</v>
      </c>
      <c r="E285" s="215" t="s">
        <v>22</v>
      </c>
      <c r="F285" s="216" t="s">
        <v>373</v>
      </c>
      <c r="G285" s="214"/>
      <c r="H285" s="217">
        <v>4.0229999999999997</v>
      </c>
      <c r="I285" s="218"/>
      <c r="J285" s="214"/>
      <c r="K285" s="214"/>
      <c r="L285" s="219"/>
      <c r="M285" s="220"/>
      <c r="N285" s="221"/>
      <c r="O285" s="221"/>
      <c r="P285" s="221"/>
      <c r="Q285" s="221"/>
      <c r="R285" s="221"/>
      <c r="S285" s="221"/>
      <c r="T285" s="222"/>
      <c r="AT285" s="223" t="s">
        <v>193</v>
      </c>
      <c r="AU285" s="223" t="s">
        <v>87</v>
      </c>
      <c r="AV285" s="12" t="s">
        <v>87</v>
      </c>
      <c r="AW285" s="12" t="s">
        <v>39</v>
      </c>
      <c r="AX285" s="12" t="s">
        <v>76</v>
      </c>
      <c r="AY285" s="223" t="s">
        <v>182</v>
      </c>
    </row>
    <row r="286" spans="2:65" s="12" customFormat="1">
      <c r="B286" s="213"/>
      <c r="C286" s="214"/>
      <c r="D286" s="199" t="s">
        <v>193</v>
      </c>
      <c r="E286" s="215" t="s">
        <v>22</v>
      </c>
      <c r="F286" s="216" t="s">
        <v>374</v>
      </c>
      <c r="G286" s="214"/>
      <c r="H286" s="217">
        <v>2.0920000000000001</v>
      </c>
      <c r="I286" s="218"/>
      <c r="J286" s="214"/>
      <c r="K286" s="214"/>
      <c r="L286" s="219"/>
      <c r="M286" s="220"/>
      <c r="N286" s="221"/>
      <c r="O286" s="221"/>
      <c r="P286" s="221"/>
      <c r="Q286" s="221"/>
      <c r="R286" s="221"/>
      <c r="S286" s="221"/>
      <c r="T286" s="222"/>
      <c r="AT286" s="223" t="s">
        <v>193</v>
      </c>
      <c r="AU286" s="223" t="s">
        <v>87</v>
      </c>
      <c r="AV286" s="12" t="s">
        <v>87</v>
      </c>
      <c r="AW286" s="12" t="s">
        <v>39</v>
      </c>
      <c r="AX286" s="12" t="s">
        <v>76</v>
      </c>
      <c r="AY286" s="223" t="s">
        <v>182</v>
      </c>
    </row>
    <row r="287" spans="2:65" s="11" customFormat="1">
      <c r="B287" s="202"/>
      <c r="C287" s="203"/>
      <c r="D287" s="199" t="s">
        <v>193</v>
      </c>
      <c r="E287" s="204" t="s">
        <v>22</v>
      </c>
      <c r="F287" s="205" t="s">
        <v>205</v>
      </c>
      <c r="G287" s="203"/>
      <c r="H287" s="206" t="s">
        <v>22</v>
      </c>
      <c r="I287" s="207"/>
      <c r="J287" s="203"/>
      <c r="K287" s="203"/>
      <c r="L287" s="208"/>
      <c r="M287" s="209"/>
      <c r="N287" s="210"/>
      <c r="O287" s="210"/>
      <c r="P287" s="210"/>
      <c r="Q287" s="210"/>
      <c r="R287" s="210"/>
      <c r="S287" s="210"/>
      <c r="T287" s="211"/>
      <c r="AT287" s="212" t="s">
        <v>193</v>
      </c>
      <c r="AU287" s="212" t="s">
        <v>87</v>
      </c>
      <c r="AV287" s="11" t="s">
        <v>24</v>
      </c>
      <c r="AW287" s="11" t="s">
        <v>39</v>
      </c>
      <c r="AX287" s="11" t="s">
        <v>76</v>
      </c>
      <c r="AY287" s="212" t="s">
        <v>182</v>
      </c>
    </row>
    <row r="288" spans="2:65" s="12" customFormat="1">
      <c r="B288" s="213"/>
      <c r="C288" s="214"/>
      <c r="D288" s="199" t="s">
        <v>193</v>
      </c>
      <c r="E288" s="215" t="s">
        <v>22</v>
      </c>
      <c r="F288" s="216" t="s">
        <v>375</v>
      </c>
      <c r="G288" s="214"/>
      <c r="H288" s="217">
        <v>0.95599999999999996</v>
      </c>
      <c r="I288" s="218"/>
      <c r="J288" s="214"/>
      <c r="K288" s="214"/>
      <c r="L288" s="219"/>
      <c r="M288" s="220"/>
      <c r="N288" s="221"/>
      <c r="O288" s="221"/>
      <c r="P288" s="221"/>
      <c r="Q288" s="221"/>
      <c r="R288" s="221"/>
      <c r="S288" s="221"/>
      <c r="T288" s="222"/>
      <c r="AT288" s="223" t="s">
        <v>193</v>
      </c>
      <c r="AU288" s="223" t="s">
        <v>87</v>
      </c>
      <c r="AV288" s="12" t="s">
        <v>87</v>
      </c>
      <c r="AW288" s="12" t="s">
        <v>39</v>
      </c>
      <c r="AX288" s="12" t="s">
        <v>76</v>
      </c>
      <c r="AY288" s="223" t="s">
        <v>182</v>
      </c>
    </row>
    <row r="289" spans="2:65" s="12" customFormat="1">
      <c r="B289" s="213"/>
      <c r="C289" s="214"/>
      <c r="D289" s="224" t="s">
        <v>193</v>
      </c>
      <c r="E289" s="225" t="s">
        <v>22</v>
      </c>
      <c r="F289" s="226" t="s">
        <v>376</v>
      </c>
      <c r="G289" s="214"/>
      <c r="H289" s="227">
        <v>0.42799999999999999</v>
      </c>
      <c r="I289" s="218"/>
      <c r="J289" s="214"/>
      <c r="K289" s="214"/>
      <c r="L289" s="219"/>
      <c r="M289" s="220"/>
      <c r="N289" s="221"/>
      <c r="O289" s="221"/>
      <c r="P289" s="221"/>
      <c r="Q289" s="221"/>
      <c r="R289" s="221"/>
      <c r="S289" s="221"/>
      <c r="T289" s="222"/>
      <c r="AT289" s="223" t="s">
        <v>193</v>
      </c>
      <c r="AU289" s="223" t="s">
        <v>87</v>
      </c>
      <c r="AV289" s="12" t="s">
        <v>87</v>
      </c>
      <c r="AW289" s="12" t="s">
        <v>39</v>
      </c>
      <c r="AX289" s="12" t="s">
        <v>76</v>
      </c>
      <c r="AY289" s="223" t="s">
        <v>182</v>
      </c>
    </row>
    <row r="290" spans="2:65" s="1" customFormat="1" ht="22.5" customHeight="1">
      <c r="B290" s="40"/>
      <c r="C290" s="187" t="s">
        <v>377</v>
      </c>
      <c r="D290" s="187" t="s">
        <v>184</v>
      </c>
      <c r="E290" s="188" t="s">
        <v>378</v>
      </c>
      <c r="F290" s="189" t="s">
        <v>379</v>
      </c>
      <c r="G290" s="190" t="s">
        <v>380</v>
      </c>
      <c r="H290" s="191">
        <v>3</v>
      </c>
      <c r="I290" s="192"/>
      <c r="J290" s="193">
        <f>ROUND(I290*H290,2)</f>
        <v>0</v>
      </c>
      <c r="K290" s="189" t="s">
        <v>188</v>
      </c>
      <c r="L290" s="60"/>
      <c r="M290" s="194" t="s">
        <v>22</v>
      </c>
      <c r="N290" s="195" t="s">
        <v>47</v>
      </c>
      <c r="O290" s="41"/>
      <c r="P290" s="196">
        <f>O290*H290</f>
        <v>0</v>
      </c>
      <c r="Q290" s="196">
        <v>2.198E-2</v>
      </c>
      <c r="R290" s="196">
        <f>Q290*H290</f>
        <v>6.5939999999999999E-2</v>
      </c>
      <c r="S290" s="196">
        <v>0</v>
      </c>
      <c r="T290" s="197">
        <f>S290*H290</f>
        <v>0</v>
      </c>
      <c r="AR290" s="23" t="s">
        <v>189</v>
      </c>
      <c r="AT290" s="23" t="s">
        <v>184</v>
      </c>
      <c r="AU290" s="23" t="s">
        <v>87</v>
      </c>
      <c r="AY290" s="23" t="s">
        <v>182</v>
      </c>
      <c r="BE290" s="198">
        <f>IF(N290="základní",J290,0)</f>
        <v>0</v>
      </c>
      <c r="BF290" s="198">
        <f>IF(N290="snížená",J290,0)</f>
        <v>0</v>
      </c>
      <c r="BG290" s="198">
        <f>IF(N290="zákl. přenesená",J290,0)</f>
        <v>0</v>
      </c>
      <c r="BH290" s="198">
        <f>IF(N290="sníž. přenesená",J290,0)</f>
        <v>0</v>
      </c>
      <c r="BI290" s="198">
        <f>IF(N290="nulová",J290,0)</f>
        <v>0</v>
      </c>
      <c r="BJ290" s="23" t="s">
        <v>24</v>
      </c>
      <c r="BK290" s="198">
        <f>ROUND(I290*H290,2)</f>
        <v>0</v>
      </c>
      <c r="BL290" s="23" t="s">
        <v>189</v>
      </c>
      <c r="BM290" s="23" t="s">
        <v>381</v>
      </c>
    </row>
    <row r="291" spans="2:65" s="1" customFormat="1" ht="27">
      <c r="B291" s="40"/>
      <c r="C291" s="62"/>
      <c r="D291" s="199" t="s">
        <v>191</v>
      </c>
      <c r="E291" s="62"/>
      <c r="F291" s="200" t="s">
        <v>382</v>
      </c>
      <c r="G291" s="62"/>
      <c r="H291" s="62"/>
      <c r="I291" s="157"/>
      <c r="J291" s="62"/>
      <c r="K291" s="62"/>
      <c r="L291" s="60"/>
      <c r="M291" s="201"/>
      <c r="N291" s="41"/>
      <c r="O291" s="41"/>
      <c r="P291" s="41"/>
      <c r="Q291" s="41"/>
      <c r="R291" s="41"/>
      <c r="S291" s="41"/>
      <c r="T291" s="77"/>
      <c r="AT291" s="23" t="s">
        <v>191</v>
      </c>
      <c r="AU291" s="23" t="s">
        <v>87</v>
      </c>
    </row>
    <row r="292" spans="2:65" s="11" customFormat="1">
      <c r="B292" s="202"/>
      <c r="C292" s="203"/>
      <c r="D292" s="199" t="s">
        <v>193</v>
      </c>
      <c r="E292" s="204" t="s">
        <v>22</v>
      </c>
      <c r="F292" s="205" t="s">
        <v>383</v>
      </c>
      <c r="G292" s="203"/>
      <c r="H292" s="206" t="s">
        <v>22</v>
      </c>
      <c r="I292" s="207"/>
      <c r="J292" s="203"/>
      <c r="K292" s="203"/>
      <c r="L292" s="208"/>
      <c r="M292" s="209"/>
      <c r="N292" s="210"/>
      <c r="O292" s="210"/>
      <c r="P292" s="210"/>
      <c r="Q292" s="210"/>
      <c r="R292" s="210"/>
      <c r="S292" s="210"/>
      <c r="T292" s="211"/>
      <c r="AT292" s="212" t="s">
        <v>193</v>
      </c>
      <c r="AU292" s="212" t="s">
        <v>87</v>
      </c>
      <c r="AV292" s="11" t="s">
        <v>24</v>
      </c>
      <c r="AW292" s="11" t="s">
        <v>6</v>
      </c>
      <c r="AX292" s="11" t="s">
        <v>76</v>
      </c>
      <c r="AY292" s="212" t="s">
        <v>182</v>
      </c>
    </row>
    <row r="293" spans="2:65" s="12" customFormat="1">
      <c r="B293" s="213"/>
      <c r="C293" s="214"/>
      <c r="D293" s="224" t="s">
        <v>193</v>
      </c>
      <c r="E293" s="225" t="s">
        <v>22</v>
      </c>
      <c r="F293" s="226" t="s">
        <v>384</v>
      </c>
      <c r="G293" s="214"/>
      <c r="H293" s="227">
        <v>3</v>
      </c>
      <c r="I293" s="218"/>
      <c r="J293" s="214"/>
      <c r="K293" s="214"/>
      <c r="L293" s="219"/>
      <c r="M293" s="220"/>
      <c r="N293" s="221"/>
      <c r="O293" s="221"/>
      <c r="P293" s="221"/>
      <c r="Q293" s="221"/>
      <c r="R293" s="221"/>
      <c r="S293" s="221"/>
      <c r="T293" s="222"/>
      <c r="AT293" s="223" t="s">
        <v>193</v>
      </c>
      <c r="AU293" s="223" t="s">
        <v>87</v>
      </c>
      <c r="AV293" s="12" t="s">
        <v>87</v>
      </c>
      <c r="AW293" s="12" t="s">
        <v>39</v>
      </c>
      <c r="AX293" s="12" t="s">
        <v>24</v>
      </c>
      <c r="AY293" s="223" t="s">
        <v>182</v>
      </c>
    </row>
    <row r="294" spans="2:65" s="1" customFormat="1" ht="22.5" customHeight="1">
      <c r="B294" s="40"/>
      <c r="C294" s="187" t="s">
        <v>385</v>
      </c>
      <c r="D294" s="187" t="s">
        <v>184</v>
      </c>
      <c r="E294" s="188" t="s">
        <v>386</v>
      </c>
      <c r="F294" s="189" t="s">
        <v>387</v>
      </c>
      <c r="G294" s="190" t="s">
        <v>380</v>
      </c>
      <c r="H294" s="191">
        <v>10</v>
      </c>
      <c r="I294" s="192"/>
      <c r="J294" s="193">
        <f>ROUND(I294*H294,2)</f>
        <v>0</v>
      </c>
      <c r="K294" s="189" t="s">
        <v>188</v>
      </c>
      <c r="L294" s="60"/>
      <c r="M294" s="194" t="s">
        <v>22</v>
      </c>
      <c r="N294" s="195" t="s">
        <v>47</v>
      </c>
      <c r="O294" s="41"/>
      <c r="P294" s="196">
        <f>O294*H294</f>
        <v>0</v>
      </c>
      <c r="Q294" s="196">
        <v>3.7268000000000003E-2</v>
      </c>
      <c r="R294" s="196">
        <f>Q294*H294</f>
        <v>0.37268000000000001</v>
      </c>
      <c r="S294" s="196">
        <v>0</v>
      </c>
      <c r="T294" s="197">
        <f>S294*H294</f>
        <v>0</v>
      </c>
      <c r="AR294" s="23" t="s">
        <v>189</v>
      </c>
      <c r="AT294" s="23" t="s">
        <v>184</v>
      </c>
      <c r="AU294" s="23" t="s">
        <v>87</v>
      </c>
      <c r="AY294" s="23" t="s">
        <v>182</v>
      </c>
      <c r="BE294" s="198">
        <f>IF(N294="základní",J294,0)</f>
        <v>0</v>
      </c>
      <c r="BF294" s="198">
        <f>IF(N294="snížená",J294,0)</f>
        <v>0</v>
      </c>
      <c r="BG294" s="198">
        <f>IF(N294="zákl. přenesená",J294,0)</f>
        <v>0</v>
      </c>
      <c r="BH294" s="198">
        <f>IF(N294="sníž. přenesená",J294,0)</f>
        <v>0</v>
      </c>
      <c r="BI294" s="198">
        <f>IF(N294="nulová",J294,0)</f>
        <v>0</v>
      </c>
      <c r="BJ294" s="23" t="s">
        <v>24</v>
      </c>
      <c r="BK294" s="198">
        <f>ROUND(I294*H294,2)</f>
        <v>0</v>
      </c>
      <c r="BL294" s="23" t="s">
        <v>189</v>
      </c>
      <c r="BM294" s="23" t="s">
        <v>388</v>
      </c>
    </row>
    <row r="295" spans="2:65" s="1" customFormat="1" ht="27">
      <c r="B295" s="40"/>
      <c r="C295" s="62"/>
      <c r="D295" s="224" t="s">
        <v>191</v>
      </c>
      <c r="E295" s="62"/>
      <c r="F295" s="228" t="s">
        <v>389</v>
      </c>
      <c r="G295" s="62"/>
      <c r="H295" s="62"/>
      <c r="I295" s="157"/>
      <c r="J295" s="62"/>
      <c r="K295" s="62"/>
      <c r="L295" s="60"/>
      <c r="M295" s="201"/>
      <c r="N295" s="41"/>
      <c r="O295" s="41"/>
      <c r="P295" s="41"/>
      <c r="Q295" s="41"/>
      <c r="R295" s="41"/>
      <c r="S295" s="41"/>
      <c r="T295" s="77"/>
      <c r="AT295" s="23" t="s">
        <v>191</v>
      </c>
      <c r="AU295" s="23" t="s">
        <v>87</v>
      </c>
    </row>
    <row r="296" spans="2:65" s="1" customFormat="1" ht="22.5" customHeight="1">
      <c r="B296" s="40"/>
      <c r="C296" s="187" t="s">
        <v>390</v>
      </c>
      <c r="D296" s="187" t="s">
        <v>184</v>
      </c>
      <c r="E296" s="188" t="s">
        <v>391</v>
      </c>
      <c r="F296" s="189" t="s">
        <v>392</v>
      </c>
      <c r="G296" s="190" t="s">
        <v>380</v>
      </c>
      <c r="H296" s="191">
        <v>1</v>
      </c>
      <c r="I296" s="192"/>
      <c r="J296" s="193">
        <f>ROUND(I296*H296,2)</f>
        <v>0</v>
      </c>
      <c r="K296" s="189" t="s">
        <v>188</v>
      </c>
      <c r="L296" s="60"/>
      <c r="M296" s="194" t="s">
        <v>22</v>
      </c>
      <c r="N296" s="195" t="s">
        <v>47</v>
      </c>
      <c r="O296" s="41"/>
      <c r="P296" s="196">
        <f>O296*H296</f>
        <v>0</v>
      </c>
      <c r="Q296" s="196">
        <v>4.6448000000000003E-2</v>
      </c>
      <c r="R296" s="196">
        <f>Q296*H296</f>
        <v>4.6448000000000003E-2</v>
      </c>
      <c r="S296" s="196">
        <v>0</v>
      </c>
      <c r="T296" s="197">
        <f>S296*H296</f>
        <v>0</v>
      </c>
      <c r="AR296" s="23" t="s">
        <v>189</v>
      </c>
      <c r="AT296" s="23" t="s">
        <v>184</v>
      </c>
      <c r="AU296" s="23" t="s">
        <v>87</v>
      </c>
      <c r="AY296" s="23" t="s">
        <v>182</v>
      </c>
      <c r="BE296" s="198">
        <f>IF(N296="základní",J296,0)</f>
        <v>0</v>
      </c>
      <c r="BF296" s="198">
        <f>IF(N296="snížená",J296,0)</f>
        <v>0</v>
      </c>
      <c r="BG296" s="198">
        <f>IF(N296="zákl. přenesená",J296,0)</f>
        <v>0</v>
      </c>
      <c r="BH296" s="198">
        <f>IF(N296="sníž. přenesená",J296,0)</f>
        <v>0</v>
      </c>
      <c r="BI296" s="198">
        <f>IF(N296="nulová",J296,0)</f>
        <v>0</v>
      </c>
      <c r="BJ296" s="23" t="s">
        <v>24</v>
      </c>
      <c r="BK296" s="198">
        <f>ROUND(I296*H296,2)</f>
        <v>0</v>
      </c>
      <c r="BL296" s="23" t="s">
        <v>189</v>
      </c>
      <c r="BM296" s="23" t="s">
        <v>393</v>
      </c>
    </row>
    <row r="297" spans="2:65" s="1" customFormat="1" ht="27">
      <c r="B297" s="40"/>
      <c r="C297" s="62"/>
      <c r="D297" s="199" t="s">
        <v>191</v>
      </c>
      <c r="E297" s="62"/>
      <c r="F297" s="200" t="s">
        <v>394</v>
      </c>
      <c r="G297" s="62"/>
      <c r="H297" s="62"/>
      <c r="I297" s="157"/>
      <c r="J297" s="62"/>
      <c r="K297" s="62"/>
      <c r="L297" s="60"/>
      <c r="M297" s="201"/>
      <c r="N297" s="41"/>
      <c r="O297" s="41"/>
      <c r="P297" s="41"/>
      <c r="Q297" s="41"/>
      <c r="R297" s="41"/>
      <c r="S297" s="41"/>
      <c r="T297" s="77"/>
      <c r="AT297" s="23" t="s">
        <v>191</v>
      </c>
      <c r="AU297" s="23" t="s">
        <v>87</v>
      </c>
    </row>
    <row r="298" spans="2:65" s="12" customFormat="1">
      <c r="B298" s="213"/>
      <c r="C298" s="214"/>
      <c r="D298" s="224" t="s">
        <v>193</v>
      </c>
      <c r="E298" s="225" t="s">
        <v>22</v>
      </c>
      <c r="F298" s="226" t="s">
        <v>24</v>
      </c>
      <c r="G298" s="214"/>
      <c r="H298" s="227">
        <v>1</v>
      </c>
      <c r="I298" s="218"/>
      <c r="J298" s="214"/>
      <c r="K298" s="214"/>
      <c r="L298" s="219"/>
      <c r="M298" s="220"/>
      <c r="N298" s="221"/>
      <c r="O298" s="221"/>
      <c r="P298" s="221"/>
      <c r="Q298" s="221"/>
      <c r="R298" s="221"/>
      <c r="S298" s="221"/>
      <c r="T298" s="222"/>
      <c r="AT298" s="223" t="s">
        <v>193</v>
      </c>
      <c r="AU298" s="223" t="s">
        <v>87</v>
      </c>
      <c r="AV298" s="12" t="s">
        <v>87</v>
      </c>
      <c r="AW298" s="12" t="s">
        <v>39</v>
      </c>
      <c r="AX298" s="12" t="s">
        <v>76</v>
      </c>
      <c r="AY298" s="223" t="s">
        <v>182</v>
      </c>
    </row>
    <row r="299" spans="2:65" s="1" customFormat="1" ht="22.5" customHeight="1">
      <c r="B299" s="40"/>
      <c r="C299" s="187" t="s">
        <v>395</v>
      </c>
      <c r="D299" s="187" t="s">
        <v>184</v>
      </c>
      <c r="E299" s="188" t="s">
        <v>396</v>
      </c>
      <c r="F299" s="189" t="s">
        <v>397</v>
      </c>
      <c r="G299" s="190" t="s">
        <v>187</v>
      </c>
      <c r="H299" s="191">
        <v>0.41699999999999998</v>
      </c>
      <c r="I299" s="192"/>
      <c r="J299" s="193">
        <f>ROUND(I299*H299,2)</f>
        <v>0</v>
      </c>
      <c r="K299" s="189" t="s">
        <v>188</v>
      </c>
      <c r="L299" s="60"/>
      <c r="M299" s="194" t="s">
        <v>22</v>
      </c>
      <c r="N299" s="195" t="s">
        <v>47</v>
      </c>
      <c r="O299" s="41"/>
      <c r="P299" s="196">
        <f>O299*H299</f>
        <v>0</v>
      </c>
      <c r="Q299" s="196">
        <v>1.94302</v>
      </c>
      <c r="R299" s="196">
        <f>Q299*H299</f>
        <v>0.81023933999999997</v>
      </c>
      <c r="S299" s="196">
        <v>0</v>
      </c>
      <c r="T299" s="197">
        <f>S299*H299</f>
        <v>0</v>
      </c>
      <c r="AR299" s="23" t="s">
        <v>189</v>
      </c>
      <c r="AT299" s="23" t="s">
        <v>184</v>
      </c>
      <c r="AU299" s="23" t="s">
        <v>87</v>
      </c>
      <c r="AY299" s="23" t="s">
        <v>182</v>
      </c>
      <c r="BE299" s="198">
        <f>IF(N299="základní",J299,0)</f>
        <v>0</v>
      </c>
      <c r="BF299" s="198">
        <f>IF(N299="snížená",J299,0)</f>
        <v>0</v>
      </c>
      <c r="BG299" s="198">
        <f>IF(N299="zákl. přenesená",J299,0)</f>
        <v>0</v>
      </c>
      <c r="BH299" s="198">
        <f>IF(N299="sníž. přenesená",J299,0)</f>
        <v>0</v>
      </c>
      <c r="BI299" s="198">
        <f>IF(N299="nulová",J299,0)</f>
        <v>0</v>
      </c>
      <c r="BJ299" s="23" t="s">
        <v>24</v>
      </c>
      <c r="BK299" s="198">
        <f>ROUND(I299*H299,2)</f>
        <v>0</v>
      </c>
      <c r="BL299" s="23" t="s">
        <v>189</v>
      </c>
      <c r="BM299" s="23" t="s">
        <v>398</v>
      </c>
    </row>
    <row r="300" spans="2:65" s="1" customFormat="1">
      <c r="B300" s="40"/>
      <c r="C300" s="62"/>
      <c r="D300" s="199" t="s">
        <v>191</v>
      </c>
      <c r="E300" s="62"/>
      <c r="F300" s="200" t="s">
        <v>399</v>
      </c>
      <c r="G300" s="62"/>
      <c r="H300" s="62"/>
      <c r="I300" s="157"/>
      <c r="J300" s="62"/>
      <c r="K300" s="62"/>
      <c r="L300" s="60"/>
      <c r="M300" s="201"/>
      <c r="N300" s="41"/>
      <c r="O300" s="41"/>
      <c r="P300" s="41"/>
      <c r="Q300" s="41"/>
      <c r="R300" s="41"/>
      <c r="S300" s="41"/>
      <c r="T300" s="77"/>
      <c r="AT300" s="23" t="s">
        <v>191</v>
      </c>
      <c r="AU300" s="23" t="s">
        <v>87</v>
      </c>
    </row>
    <row r="301" spans="2:65" s="12" customFormat="1">
      <c r="B301" s="213"/>
      <c r="C301" s="214"/>
      <c r="D301" s="199" t="s">
        <v>193</v>
      </c>
      <c r="E301" s="215" t="s">
        <v>22</v>
      </c>
      <c r="F301" s="216" t="s">
        <v>400</v>
      </c>
      <c r="G301" s="214"/>
      <c r="H301" s="217">
        <v>0.32200000000000001</v>
      </c>
      <c r="I301" s="218"/>
      <c r="J301" s="214"/>
      <c r="K301" s="214"/>
      <c r="L301" s="219"/>
      <c r="M301" s="220"/>
      <c r="N301" s="221"/>
      <c r="O301" s="221"/>
      <c r="P301" s="221"/>
      <c r="Q301" s="221"/>
      <c r="R301" s="221"/>
      <c r="S301" s="221"/>
      <c r="T301" s="222"/>
      <c r="AT301" s="223" t="s">
        <v>193</v>
      </c>
      <c r="AU301" s="223" t="s">
        <v>87</v>
      </c>
      <c r="AV301" s="12" t="s">
        <v>87</v>
      </c>
      <c r="AW301" s="12" t="s">
        <v>39</v>
      </c>
      <c r="AX301" s="12" t="s">
        <v>76</v>
      </c>
      <c r="AY301" s="223" t="s">
        <v>182</v>
      </c>
    </row>
    <row r="302" spans="2:65" s="12" customFormat="1">
      <c r="B302" s="213"/>
      <c r="C302" s="214"/>
      <c r="D302" s="224" t="s">
        <v>193</v>
      </c>
      <c r="E302" s="225" t="s">
        <v>22</v>
      </c>
      <c r="F302" s="226" t="s">
        <v>401</v>
      </c>
      <c r="G302" s="214"/>
      <c r="H302" s="227">
        <v>9.5000000000000001E-2</v>
      </c>
      <c r="I302" s="218"/>
      <c r="J302" s="214"/>
      <c r="K302" s="214"/>
      <c r="L302" s="219"/>
      <c r="M302" s="220"/>
      <c r="N302" s="221"/>
      <c r="O302" s="221"/>
      <c r="P302" s="221"/>
      <c r="Q302" s="221"/>
      <c r="R302" s="221"/>
      <c r="S302" s="221"/>
      <c r="T302" s="222"/>
      <c r="AT302" s="223" t="s">
        <v>193</v>
      </c>
      <c r="AU302" s="223" t="s">
        <v>87</v>
      </c>
      <c r="AV302" s="12" t="s">
        <v>87</v>
      </c>
      <c r="AW302" s="12" t="s">
        <v>39</v>
      </c>
      <c r="AX302" s="12" t="s">
        <v>76</v>
      </c>
      <c r="AY302" s="223" t="s">
        <v>182</v>
      </c>
    </row>
    <row r="303" spans="2:65" s="1" customFormat="1" ht="22.5" customHeight="1">
      <c r="B303" s="40"/>
      <c r="C303" s="187" t="s">
        <v>402</v>
      </c>
      <c r="D303" s="187" t="s">
        <v>184</v>
      </c>
      <c r="E303" s="188" t="s">
        <v>403</v>
      </c>
      <c r="F303" s="189" t="s">
        <v>404</v>
      </c>
      <c r="G303" s="190" t="s">
        <v>291</v>
      </c>
      <c r="H303" s="191">
        <v>0.14699999999999999</v>
      </c>
      <c r="I303" s="192"/>
      <c r="J303" s="193">
        <f>ROUND(I303*H303,2)</f>
        <v>0</v>
      </c>
      <c r="K303" s="189" t="s">
        <v>188</v>
      </c>
      <c r="L303" s="60"/>
      <c r="M303" s="194" t="s">
        <v>22</v>
      </c>
      <c r="N303" s="195" t="s">
        <v>47</v>
      </c>
      <c r="O303" s="41"/>
      <c r="P303" s="196">
        <f>O303*H303</f>
        <v>0</v>
      </c>
      <c r="Q303" s="196">
        <v>1.9539999999999998E-2</v>
      </c>
      <c r="R303" s="196">
        <f>Q303*H303</f>
        <v>2.8723799999999995E-3</v>
      </c>
      <c r="S303" s="196">
        <v>0</v>
      </c>
      <c r="T303" s="197">
        <f>S303*H303</f>
        <v>0</v>
      </c>
      <c r="AR303" s="23" t="s">
        <v>189</v>
      </c>
      <c r="AT303" s="23" t="s">
        <v>184</v>
      </c>
      <c r="AU303" s="23" t="s">
        <v>87</v>
      </c>
      <c r="AY303" s="23" t="s">
        <v>182</v>
      </c>
      <c r="BE303" s="198">
        <f>IF(N303="základní",J303,0)</f>
        <v>0</v>
      </c>
      <c r="BF303" s="198">
        <f>IF(N303="snížená",J303,0)</f>
        <v>0</v>
      </c>
      <c r="BG303" s="198">
        <f>IF(N303="zákl. přenesená",J303,0)</f>
        <v>0</v>
      </c>
      <c r="BH303" s="198">
        <f>IF(N303="sníž. přenesená",J303,0)</f>
        <v>0</v>
      </c>
      <c r="BI303" s="198">
        <f>IF(N303="nulová",J303,0)</f>
        <v>0</v>
      </c>
      <c r="BJ303" s="23" t="s">
        <v>24</v>
      </c>
      <c r="BK303" s="198">
        <f>ROUND(I303*H303,2)</f>
        <v>0</v>
      </c>
      <c r="BL303" s="23" t="s">
        <v>189</v>
      </c>
      <c r="BM303" s="23" t="s">
        <v>405</v>
      </c>
    </row>
    <row r="304" spans="2:65" s="1" customFormat="1" ht="27">
      <c r="B304" s="40"/>
      <c r="C304" s="62"/>
      <c r="D304" s="199" t="s">
        <v>191</v>
      </c>
      <c r="E304" s="62"/>
      <c r="F304" s="200" t="s">
        <v>406</v>
      </c>
      <c r="G304" s="62"/>
      <c r="H304" s="62"/>
      <c r="I304" s="157"/>
      <c r="J304" s="62"/>
      <c r="K304" s="62"/>
      <c r="L304" s="60"/>
      <c r="M304" s="201"/>
      <c r="N304" s="41"/>
      <c r="O304" s="41"/>
      <c r="P304" s="41"/>
      <c r="Q304" s="41"/>
      <c r="R304" s="41"/>
      <c r="S304" s="41"/>
      <c r="T304" s="77"/>
      <c r="AT304" s="23" t="s">
        <v>191</v>
      </c>
      <c r="AU304" s="23" t="s">
        <v>87</v>
      </c>
    </row>
    <row r="305" spans="2:65" s="12" customFormat="1">
      <c r="B305" s="213"/>
      <c r="C305" s="214"/>
      <c r="D305" s="224" t="s">
        <v>193</v>
      </c>
      <c r="E305" s="225" t="s">
        <v>22</v>
      </c>
      <c r="F305" s="226" t="s">
        <v>407</v>
      </c>
      <c r="G305" s="214"/>
      <c r="H305" s="227">
        <v>0.14699999999999999</v>
      </c>
      <c r="I305" s="218"/>
      <c r="J305" s="214"/>
      <c r="K305" s="214"/>
      <c r="L305" s="219"/>
      <c r="M305" s="220"/>
      <c r="N305" s="221"/>
      <c r="O305" s="221"/>
      <c r="P305" s="221"/>
      <c r="Q305" s="221"/>
      <c r="R305" s="221"/>
      <c r="S305" s="221"/>
      <c r="T305" s="222"/>
      <c r="AT305" s="223" t="s">
        <v>193</v>
      </c>
      <c r="AU305" s="223" t="s">
        <v>87</v>
      </c>
      <c r="AV305" s="12" t="s">
        <v>87</v>
      </c>
      <c r="AW305" s="12" t="s">
        <v>39</v>
      </c>
      <c r="AX305" s="12" t="s">
        <v>76</v>
      </c>
      <c r="AY305" s="223" t="s">
        <v>182</v>
      </c>
    </row>
    <row r="306" spans="2:65" s="1" customFormat="1" ht="22.5" customHeight="1">
      <c r="B306" s="40"/>
      <c r="C306" s="229" t="s">
        <v>408</v>
      </c>
      <c r="D306" s="229" t="s">
        <v>409</v>
      </c>
      <c r="E306" s="230" t="s">
        <v>410</v>
      </c>
      <c r="F306" s="231" t="s">
        <v>411</v>
      </c>
      <c r="G306" s="232" t="s">
        <v>291</v>
      </c>
      <c r="H306" s="233">
        <v>0.14699999999999999</v>
      </c>
      <c r="I306" s="234"/>
      <c r="J306" s="235">
        <f>ROUND(I306*H306,2)</f>
        <v>0</v>
      </c>
      <c r="K306" s="231" t="s">
        <v>22</v>
      </c>
      <c r="L306" s="236"/>
      <c r="M306" s="237" t="s">
        <v>22</v>
      </c>
      <c r="N306" s="238" t="s">
        <v>47</v>
      </c>
      <c r="O306" s="41"/>
      <c r="P306" s="196">
        <f>O306*H306</f>
        <v>0</v>
      </c>
      <c r="Q306" s="196">
        <v>1</v>
      </c>
      <c r="R306" s="196">
        <f>Q306*H306</f>
        <v>0.14699999999999999</v>
      </c>
      <c r="S306" s="196">
        <v>0</v>
      </c>
      <c r="T306" s="197">
        <f>S306*H306</f>
        <v>0</v>
      </c>
      <c r="AR306" s="23" t="s">
        <v>261</v>
      </c>
      <c r="AT306" s="23" t="s">
        <v>409</v>
      </c>
      <c r="AU306" s="23" t="s">
        <v>87</v>
      </c>
      <c r="AY306" s="23" t="s">
        <v>182</v>
      </c>
      <c r="BE306" s="198">
        <f>IF(N306="základní",J306,0)</f>
        <v>0</v>
      </c>
      <c r="BF306" s="198">
        <f>IF(N306="snížená",J306,0)</f>
        <v>0</v>
      </c>
      <c r="BG306" s="198">
        <f>IF(N306="zákl. přenesená",J306,0)</f>
        <v>0</v>
      </c>
      <c r="BH306" s="198">
        <f>IF(N306="sníž. přenesená",J306,0)</f>
        <v>0</v>
      </c>
      <c r="BI306" s="198">
        <f>IF(N306="nulová",J306,0)</f>
        <v>0</v>
      </c>
      <c r="BJ306" s="23" t="s">
        <v>24</v>
      </c>
      <c r="BK306" s="198">
        <f>ROUND(I306*H306,2)</f>
        <v>0</v>
      </c>
      <c r="BL306" s="23" t="s">
        <v>189</v>
      </c>
      <c r="BM306" s="23" t="s">
        <v>412</v>
      </c>
    </row>
    <row r="307" spans="2:65" s="1" customFormat="1">
      <c r="B307" s="40"/>
      <c r="C307" s="62"/>
      <c r="D307" s="199" t="s">
        <v>191</v>
      </c>
      <c r="E307" s="62"/>
      <c r="F307" s="200" t="s">
        <v>413</v>
      </c>
      <c r="G307" s="62"/>
      <c r="H307" s="62"/>
      <c r="I307" s="157"/>
      <c r="J307" s="62"/>
      <c r="K307" s="62"/>
      <c r="L307" s="60"/>
      <c r="M307" s="201"/>
      <c r="N307" s="41"/>
      <c r="O307" s="41"/>
      <c r="P307" s="41"/>
      <c r="Q307" s="41"/>
      <c r="R307" s="41"/>
      <c r="S307" s="41"/>
      <c r="T307" s="77"/>
      <c r="AT307" s="23" t="s">
        <v>191</v>
      </c>
      <c r="AU307" s="23" t="s">
        <v>87</v>
      </c>
    </row>
    <row r="308" spans="2:65" s="1" customFormat="1" ht="27">
      <c r="B308" s="40"/>
      <c r="C308" s="62"/>
      <c r="D308" s="199" t="s">
        <v>414</v>
      </c>
      <c r="E308" s="62"/>
      <c r="F308" s="239" t="s">
        <v>415</v>
      </c>
      <c r="G308" s="62"/>
      <c r="H308" s="62"/>
      <c r="I308" s="157"/>
      <c r="J308" s="62"/>
      <c r="K308" s="62"/>
      <c r="L308" s="60"/>
      <c r="M308" s="201"/>
      <c r="N308" s="41"/>
      <c r="O308" s="41"/>
      <c r="P308" s="41"/>
      <c r="Q308" s="41"/>
      <c r="R308" s="41"/>
      <c r="S308" s="41"/>
      <c r="T308" s="77"/>
      <c r="AT308" s="23" t="s">
        <v>414</v>
      </c>
      <c r="AU308" s="23" t="s">
        <v>87</v>
      </c>
    </row>
    <row r="309" spans="2:65" s="12" customFormat="1">
      <c r="B309" s="213"/>
      <c r="C309" s="214"/>
      <c r="D309" s="224" t="s">
        <v>193</v>
      </c>
      <c r="E309" s="225" t="s">
        <v>22</v>
      </c>
      <c r="F309" s="226" t="s">
        <v>407</v>
      </c>
      <c r="G309" s="214"/>
      <c r="H309" s="227">
        <v>0.14699999999999999</v>
      </c>
      <c r="I309" s="218"/>
      <c r="J309" s="214"/>
      <c r="K309" s="214"/>
      <c r="L309" s="219"/>
      <c r="M309" s="220"/>
      <c r="N309" s="221"/>
      <c r="O309" s="221"/>
      <c r="P309" s="221"/>
      <c r="Q309" s="221"/>
      <c r="R309" s="221"/>
      <c r="S309" s="221"/>
      <c r="T309" s="222"/>
      <c r="AT309" s="223" t="s">
        <v>193</v>
      </c>
      <c r="AU309" s="223" t="s">
        <v>87</v>
      </c>
      <c r="AV309" s="12" t="s">
        <v>87</v>
      </c>
      <c r="AW309" s="12" t="s">
        <v>39</v>
      </c>
      <c r="AX309" s="12" t="s">
        <v>76</v>
      </c>
      <c r="AY309" s="223" t="s">
        <v>182</v>
      </c>
    </row>
    <row r="310" spans="2:65" s="1" customFormat="1" ht="22.5" customHeight="1">
      <c r="B310" s="40"/>
      <c r="C310" s="187" t="s">
        <v>416</v>
      </c>
      <c r="D310" s="187" t="s">
        <v>184</v>
      </c>
      <c r="E310" s="188" t="s">
        <v>417</v>
      </c>
      <c r="F310" s="189" t="s">
        <v>418</v>
      </c>
      <c r="G310" s="190" t="s">
        <v>291</v>
      </c>
      <c r="H310" s="191">
        <v>0.215</v>
      </c>
      <c r="I310" s="192"/>
      <c r="J310" s="193">
        <f>ROUND(I310*H310,2)</f>
        <v>0</v>
      </c>
      <c r="K310" s="189" t="s">
        <v>188</v>
      </c>
      <c r="L310" s="60"/>
      <c r="M310" s="194" t="s">
        <v>22</v>
      </c>
      <c r="N310" s="195" t="s">
        <v>47</v>
      </c>
      <c r="O310" s="41"/>
      <c r="P310" s="196">
        <f>O310*H310</f>
        <v>0</v>
      </c>
      <c r="Q310" s="196">
        <v>1.7090000000000001E-2</v>
      </c>
      <c r="R310" s="196">
        <f>Q310*H310</f>
        <v>3.6743500000000003E-3</v>
      </c>
      <c r="S310" s="196">
        <v>0</v>
      </c>
      <c r="T310" s="197">
        <f>S310*H310</f>
        <v>0</v>
      </c>
      <c r="AR310" s="23" t="s">
        <v>189</v>
      </c>
      <c r="AT310" s="23" t="s">
        <v>184</v>
      </c>
      <c r="AU310" s="23" t="s">
        <v>87</v>
      </c>
      <c r="AY310" s="23" t="s">
        <v>182</v>
      </c>
      <c r="BE310" s="198">
        <f>IF(N310="základní",J310,0)</f>
        <v>0</v>
      </c>
      <c r="BF310" s="198">
        <f>IF(N310="snížená",J310,0)</f>
        <v>0</v>
      </c>
      <c r="BG310" s="198">
        <f>IF(N310="zákl. přenesená",J310,0)</f>
        <v>0</v>
      </c>
      <c r="BH310" s="198">
        <f>IF(N310="sníž. přenesená",J310,0)</f>
        <v>0</v>
      </c>
      <c r="BI310" s="198">
        <f>IF(N310="nulová",J310,0)</f>
        <v>0</v>
      </c>
      <c r="BJ310" s="23" t="s">
        <v>24</v>
      </c>
      <c r="BK310" s="198">
        <f>ROUND(I310*H310,2)</f>
        <v>0</v>
      </c>
      <c r="BL310" s="23" t="s">
        <v>189</v>
      </c>
      <c r="BM310" s="23" t="s">
        <v>419</v>
      </c>
    </row>
    <row r="311" spans="2:65" s="1" customFormat="1" ht="27">
      <c r="B311" s="40"/>
      <c r="C311" s="62"/>
      <c r="D311" s="199" t="s">
        <v>191</v>
      </c>
      <c r="E311" s="62"/>
      <c r="F311" s="200" t="s">
        <v>420</v>
      </c>
      <c r="G311" s="62"/>
      <c r="H311" s="62"/>
      <c r="I311" s="157"/>
      <c r="J311" s="62"/>
      <c r="K311" s="62"/>
      <c r="L311" s="60"/>
      <c r="M311" s="201"/>
      <c r="N311" s="41"/>
      <c r="O311" s="41"/>
      <c r="P311" s="41"/>
      <c r="Q311" s="41"/>
      <c r="R311" s="41"/>
      <c r="S311" s="41"/>
      <c r="T311" s="77"/>
      <c r="AT311" s="23" t="s">
        <v>191</v>
      </c>
      <c r="AU311" s="23" t="s">
        <v>87</v>
      </c>
    </row>
    <row r="312" spans="2:65" s="12" customFormat="1">
      <c r="B312" s="213"/>
      <c r="C312" s="214"/>
      <c r="D312" s="224" t="s">
        <v>193</v>
      </c>
      <c r="E312" s="225" t="s">
        <v>22</v>
      </c>
      <c r="F312" s="226" t="s">
        <v>421</v>
      </c>
      <c r="G312" s="214"/>
      <c r="H312" s="227">
        <v>0.215</v>
      </c>
      <c r="I312" s="218"/>
      <c r="J312" s="214"/>
      <c r="K312" s="214"/>
      <c r="L312" s="219"/>
      <c r="M312" s="220"/>
      <c r="N312" s="221"/>
      <c r="O312" s="221"/>
      <c r="P312" s="221"/>
      <c r="Q312" s="221"/>
      <c r="R312" s="221"/>
      <c r="S312" s="221"/>
      <c r="T312" s="222"/>
      <c r="AT312" s="223" t="s">
        <v>193</v>
      </c>
      <c r="AU312" s="223" t="s">
        <v>87</v>
      </c>
      <c r="AV312" s="12" t="s">
        <v>87</v>
      </c>
      <c r="AW312" s="12" t="s">
        <v>39</v>
      </c>
      <c r="AX312" s="12" t="s">
        <v>76</v>
      </c>
      <c r="AY312" s="223" t="s">
        <v>182</v>
      </c>
    </row>
    <row r="313" spans="2:65" s="1" customFormat="1" ht="22.5" customHeight="1">
      <c r="B313" s="40"/>
      <c r="C313" s="229" t="s">
        <v>422</v>
      </c>
      <c r="D313" s="229" t="s">
        <v>409</v>
      </c>
      <c r="E313" s="230" t="s">
        <v>423</v>
      </c>
      <c r="F313" s="231" t="s">
        <v>424</v>
      </c>
      <c r="G313" s="232" t="s">
        <v>291</v>
      </c>
      <c r="H313" s="233">
        <v>0.215</v>
      </c>
      <c r="I313" s="234"/>
      <c r="J313" s="235">
        <f>ROUND(I313*H313,2)</f>
        <v>0</v>
      </c>
      <c r="K313" s="231" t="s">
        <v>22</v>
      </c>
      <c r="L313" s="236"/>
      <c r="M313" s="237" t="s">
        <v>22</v>
      </c>
      <c r="N313" s="238" t="s">
        <v>47</v>
      </c>
      <c r="O313" s="41"/>
      <c r="P313" s="196">
        <f>O313*H313</f>
        <v>0</v>
      </c>
      <c r="Q313" s="196">
        <v>1</v>
      </c>
      <c r="R313" s="196">
        <f>Q313*H313</f>
        <v>0.215</v>
      </c>
      <c r="S313" s="196">
        <v>0</v>
      </c>
      <c r="T313" s="197">
        <f>S313*H313</f>
        <v>0</v>
      </c>
      <c r="AR313" s="23" t="s">
        <v>261</v>
      </c>
      <c r="AT313" s="23" t="s">
        <v>409</v>
      </c>
      <c r="AU313" s="23" t="s">
        <v>87</v>
      </c>
      <c r="AY313" s="23" t="s">
        <v>182</v>
      </c>
      <c r="BE313" s="198">
        <f>IF(N313="základní",J313,0)</f>
        <v>0</v>
      </c>
      <c r="BF313" s="198">
        <f>IF(N313="snížená",J313,0)</f>
        <v>0</v>
      </c>
      <c r="BG313" s="198">
        <f>IF(N313="zákl. přenesená",J313,0)</f>
        <v>0</v>
      </c>
      <c r="BH313" s="198">
        <f>IF(N313="sníž. přenesená",J313,0)</f>
        <v>0</v>
      </c>
      <c r="BI313" s="198">
        <f>IF(N313="nulová",J313,0)</f>
        <v>0</v>
      </c>
      <c r="BJ313" s="23" t="s">
        <v>24</v>
      </c>
      <c r="BK313" s="198">
        <f>ROUND(I313*H313,2)</f>
        <v>0</v>
      </c>
      <c r="BL313" s="23" t="s">
        <v>189</v>
      </c>
      <c r="BM313" s="23" t="s">
        <v>425</v>
      </c>
    </row>
    <row r="314" spans="2:65" s="1" customFormat="1">
      <c r="B314" s="40"/>
      <c r="C314" s="62"/>
      <c r="D314" s="199" t="s">
        <v>191</v>
      </c>
      <c r="E314" s="62"/>
      <c r="F314" s="200" t="s">
        <v>426</v>
      </c>
      <c r="G314" s="62"/>
      <c r="H314" s="62"/>
      <c r="I314" s="157"/>
      <c r="J314" s="62"/>
      <c r="K314" s="62"/>
      <c r="L314" s="60"/>
      <c r="M314" s="201"/>
      <c r="N314" s="41"/>
      <c r="O314" s="41"/>
      <c r="P314" s="41"/>
      <c r="Q314" s="41"/>
      <c r="R314" s="41"/>
      <c r="S314" s="41"/>
      <c r="T314" s="77"/>
      <c r="AT314" s="23" t="s">
        <v>191</v>
      </c>
      <c r="AU314" s="23" t="s">
        <v>87</v>
      </c>
    </row>
    <row r="315" spans="2:65" s="1" customFormat="1" ht="27">
      <c r="B315" s="40"/>
      <c r="C315" s="62"/>
      <c r="D315" s="199" t="s">
        <v>414</v>
      </c>
      <c r="E315" s="62"/>
      <c r="F315" s="239" t="s">
        <v>427</v>
      </c>
      <c r="G315" s="62"/>
      <c r="H315" s="62"/>
      <c r="I315" s="157"/>
      <c r="J315" s="62"/>
      <c r="K315" s="62"/>
      <c r="L315" s="60"/>
      <c r="M315" s="201"/>
      <c r="N315" s="41"/>
      <c r="O315" s="41"/>
      <c r="P315" s="41"/>
      <c r="Q315" s="41"/>
      <c r="R315" s="41"/>
      <c r="S315" s="41"/>
      <c r="T315" s="77"/>
      <c r="AT315" s="23" t="s">
        <v>414</v>
      </c>
      <c r="AU315" s="23" t="s">
        <v>87</v>
      </c>
    </row>
    <row r="316" spans="2:65" s="12" customFormat="1">
      <c r="B316" s="213"/>
      <c r="C316" s="214"/>
      <c r="D316" s="224" t="s">
        <v>193</v>
      </c>
      <c r="E316" s="225" t="s">
        <v>22</v>
      </c>
      <c r="F316" s="226" t="s">
        <v>421</v>
      </c>
      <c r="G316" s="214"/>
      <c r="H316" s="227">
        <v>0.215</v>
      </c>
      <c r="I316" s="218"/>
      <c r="J316" s="214"/>
      <c r="K316" s="214"/>
      <c r="L316" s="219"/>
      <c r="M316" s="220"/>
      <c r="N316" s="221"/>
      <c r="O316" s="221"/>
      <c r="P316" s="221"/>
      <c r="Q316" s="221"/>
      <c r="R316" s="221"/>
      <c r="S316" s="221"/>
      <c r="T316" s="222"/>
      <c r="AT316" s="223" t="s">
        <v>193</v>
      </c>
      <c r="AU316" s="223" t="s">
        <v>87</v>
      </c>
      <c r="AV316" s="12" t="s">
        <v>87</v>
      </c>
      <c r="AW316" s="12" t="s">
        <v>39</v>
      </c>
      <c r="AX316" s="12" t="s">
        <v>76</v>
      </c>
      <c r="AY316" s="223" t="s">
        <v>182</v>
      </c>
    </row>
    <row r="317" spans="2:65" s="1" customFormat="1" ht="31.5" customHeight="1">
      <c r="B317" s="40"/>
      <c r="C317" s="187" t="s">
        <v>428</v>
      </c>
      <c r="D317" s="187" t="s">
        <v>184</v>
      </c>
      <c r="E317" s="188" t="s">
        <v>429</v>
      </c>
      <c r="F317" s="189" t="s">
        <v>430</v>
      </c>
      <c r="G317" s="190" t="s">
        <v>291</v>
      </c>
      <c r="H317" s="191">
        <v>7.9000000000000001E-2</v>
      </c>
      <c r="I317" s="192"/>
      <c r="J317" s="193">
        <f>ROUND(I317*H317,2)</f>
        <v>0</v>
      </c>
      <c r="K317" s="189" t="s">
        <v>188</v>
      </c>
      <c r="L317" s="60"/>
      <c r="M317" s="194" t="s">
        <v>22</v>
      </c>
      <c r="N317" s="195" t="s">
        <v>47</v>
      </c>
      <c r="O317" s="41"/>
      <c r="P317" s="196">
        <f>O317*H317</f>
        <v>0</v>
      </c>
      <c r="Q317" s="196">
        <v>1.0900000000000001</v>
      </c>
      <c r="R317" s="196">
        <f>Q317*H317</f>
        <v>8.6110000000000006E-2</v>
      </c>
      <c r="S317" s="196">
        <v>0</v>
      </c>
      <c r="T317" s="197">
        <f>S317*H317</f>
        <v>0</v>
      </c>
      <c r="AR317" s="23" t="s">
        <v>189</v>
      </c>
      <c r="AT317" s="23" t="s">
        <v>184</v>
      </c>
      <c r="AU317" s="23" t="s">
        <v>87</v>
      </c>
      <c r="AY317" s="23" t="s">
        <v>182</v>
      </c>
      <c r="BE317" s="198">
        <f>IF(N317="základní",J317,0)</f>
        <v>0</v>
      </c>
      <c r="BF317" s="198">
        <f>IF(N317="snížená",J317,0)</f>
        <v>0</v>
      </c>
      <c r="BG317" s="198">
        <f>IF(N317="zákl. přenesená",J317,0)</f>
        <v>0</v>
      </c>
      <c r="BH317" s="198">
        <f>IF(N317="sníž. přenesená",J317,0)</f>
        <v>0</v>
      </c>
      <c r="BI317" s="198">
        <f>IF(N317="nulová",J317,0)</f>
        <v>0</v>
      </c>
      <c r="BJ317" s="23" t="s">
        <v>24</v>
      </c>
      <c r="BK317" s="198">
        <f>ROUND(I317*H317,2)</f>
        <v>0</v>
      </c>
      <c r="BL317" s="23" t="s">
        <v>189</v>
      </c>
      <c r="BM317" s="23" t="s">
        <v>431</v>
      </c>
    </row>
    <row r="318" spans="2:65" s="1" customFormat="1">
      <c r="B318" s="40"/>
      <c r="C318" s="62"/>
      <c r="D318" s="199" t="s">
        <v>191</v>
      </c>
      <c r="E318" s="62"/>
      <c r="F318" s="200" t="s">
        <v>432</v>
      </c>
      <c r="G318" s="62"/>
      <c r="H318" s="62"/>
      <c r="I318" s="157"/>
      <c r="J318" s="62"/>
      <c r="K318" s="62"/>
      <c r="L318" s="60"/>
      <c r="M318" s="201"/>
      <c r="N318" s="41"/>
      <c r="O318" s="41"/>
      <c r="P318" s="41"/>
      <c r="Q318" s="41"/>
      <c r="R318" s="41"/>
      <c r="S318" s="41"/>
      <c r="T318" s="77"/>
      <c r="AT318" s="23" t="s">
        <v>191</v>
      </c>
      <c r="AU318" s="23" t="s">
        <v>87</v>
      </c>
    </row>
    <row r="319" spans="2:65" s="1" customFormat="1" ht="40.5">
      <c r="B319" s="40"/>
      <c r="C319" s="62"/>
      <c r="D319" s="199" t="s">
        <v>433</v>
      </c>
      <c r="E319" s="62"/>
      <c r="F319" s="239" t="s">
        <v>434</v>
      </c>
      <c r="G319" s="62"/>
      <c r="H319" s="62"/>
      <c r="I319" s="157"/>
      <c r="J319" s="62"/>
      <c r="K319" s="62"/>
      <c r="L319" s="60"/>
      <c r="M319" s="201"/>
      <c r="N319" s="41"/>
      <c r="O319" s="41"/>
      <c r="P319" s="41"/>
      <c r="Q319" s="41"/>
      <c r="R319" s="41"/>
      <c r="S319" s="41"/>
      <c r="T319" s="77"/>
      <c r="AT319" s="23" t="s">
        <v>433</v>
      </c>
      <c r="AU319" s="23" t="s">
        <v>87</v>
      </c>
    </row>
    <row r="320" spans="2:65" s="12" customFormat="1">
      <c r="B320" s="213"/>
      <c r="C320" s="214"/>
      <c r="D320" s="224" t="s">
        <v>193</v>
      </c>
      <c r="E320" s="225" t="s">
        <v>22</v>
      </c>
      <c r="F320" s="226" t="s">
        <v>435</v>
      </c>
      <c r="G320" s="214"/>
      <c r="H320" s="227">
        <v>7.9000000000000001E-2</v>
      </c>
      <c r="I320" s="218"/>
      <c r="J320" s="214"/>
      <c r="K320" s="214"/>
      <c r="L320" s="219"/>
      <c r="M320" s="220"/>
      <c r="N320" s="221"/>
      <c r="O320" s="221"/>
      <c r="P320" s="221"/>
      <c r="Q320" s="221"/>
      <c r="R320" s="221"/>
      <c r="S320" s="221"/>
      <c r="T320" s="222"/>
      <c r="AT320" s="223" t="s">
        <v>193</v>
      </c>
      <c r="AU320" s="223" t="s">
        <v>87</v>
      </c>
      <c r="AV320" s="12" t="s">
        <v>87</v>
      </c>
      <c r="AW320" s="12" t="s">
        <v>39</v>
      </c>
      <c r="AX320" s="12" t="s">
        <v>76</v>
      </c>
      <c r="AY320" s="223" t="s">
        <v>182</v>
      </c>
    </row>
    <row r="321" spans="2:65" s="1" customFormat="1" ht="22.5" customHeight="1">
      <c r="B321" s="40"/>
      <c r="C321" s="187" t="s">
        <v>436</v>
      </c>
      <c r="D321" s="187" t="s">
        <v>184</v>
      </c>
      <c r="E321" s="188" t="s">
        <v>437</v>
      </c>
      <c r="F321" s="189" t="s">
        <v>438</v>
      </c>
      <c r="G321" s="190" t="s">
        <v>241</v>
      </c>
      <c r="H321" s="191">
        <v>15.749000000000001</v>
      </c>
      <c r="I321" s="192"/>
      <c r="J321" s="193">
        <f>ROUND(I321*H321,2)</f>
        <v>0</v>
      </c>
      <c r="K321" s="189" t="s">
        <v>188</v>
      </c>
      <c r="L321" s="60"/>
      <c r="M321" s="194" t="s">
        <v>22</v>
      </c>
      <c r="N321" s="195" t="s">
        <v>47</v>
      </c>
      <c r="O321" s="41"/>
      <c r="P321" s="196">
        <f>O321*H321</f>
        <v>0</v>
      </c>
      <c r="Q321" s="196">
        <v>0.1094</v>
      </c>
      <c r="R321" s="196">
        <f>Q321*H321</f>
        <v>1.7229406</v>
      </c>
      <c r="S321" s="196">
        <v>0</v>
      </c>
      <c r="T321" s="197">
        <f>S321*H321</f>
        <v>0</v>
      </c>
      <c r="AR321" s="23" t="s">
        <v>189</v>
      </c>
      <c r="AT321" s="23" t="s">
        <v>184</v>
      </c>
      <c r="AU321" s="23" t="s">
        <v>87</v>
      </c>
      <c r="AY321" s="23" t="s">
        <v>182</v>
      </c>
      <c r="BE321" s="198">
        <f>IF(N321="základní",J321,0)</f>
        <v>0</v>
      </c>
      <c r="BF321" s="198">
        <f>IF(N321="snížená",J321,0)</f>
        <v>0</v>
      </c>
      <c r="BG321" s="198">
        <f>IF(N321="zákl. přenesená",J321,0)</f>
        <v>0</v>
      </c>
      <c r="BH321" s="198">
        <f>IF(N321="sníž. přenesená",J321,0)</f>
        <v>0</v>
      </c>
      <c r="BI321" s="198">
        <f>IF(N321="nulová",J321,0)</f>
        <v>0</v>
      </c>
      <c r="BJ321" s="23" t="s">
        <v>24</v>
      </c>
      <c r="BK321" s="198">
        <f>ROUND(I321*H321,2)</f>
        <v>0</v>
      </c>
      <c r="BL321" s="23" t="s">
        <v>189</v>
      </c>
      <c r="BM321" s="23" t="s">
        <v>439</v>
      </c>
    </row>
    <row r="322" spans="2:65" s="1" customFormat="1" ht="27">
      <c r="B322" s="40"/>
      <c r="C322" s="62"/>
      <c r="D322" s="199" t="s">
        <v>191</v>
      </c>
      <c r="E322" s="62"/>
      <c r="F322" s="200" t="s">
        <v>440</v>
      </c>
      <c r="G322" s="62"/>
      <c r="H322" s="62"/>
      <c r="I322" s="157"/>
      <c r="J322" s="62"/>
      <c r="K322" s="62"/>
      <c r="L322" s="60"/>
      <c r="M322" s="201"/>
      <c r="N322" s="41"/>
      <c r="O322" s="41"/>
      <c r="P322" s="41"/>
      <c r="Q322" s="41"/>
      <c r="R322" s="41"/>
      <c r="S322" s="41"/>
      <c r="T322" s="77"/>
      <c r="AT322" s="23" t="s">
        <v>191</v>
      </c>
      <c r="AU322" s="23" t="s">
        <v>87</v>
      </c>
    </row>
    <row r="323" spans="2:65" s="11" customFormat="1">
      <c r="B323" s="202"/>
      <c r="C323" s="203"/>
      <c r="D323" s="199" t="s">
        <v>193</v>
      </c>
      <c r="E323" s="204" t="s">
        <v>22</v>
      </c>
      <c r="F323" s="205" t="s">
        <v>441</v>
      </c>
      <c r="G323" s="203"/>
      <c r="H323" s="206" t="s">
        <v>22</v>
      </c>
      <c r="I323" s="207"/>
      <c r="J323" s="203"/>
      <c r="K323" s="203"/>
      <c r="L323" s="208"/>
      <c r="M323" s="209"/>
      <c r="N323" s="210"/>
      <c r="O323" s="210"/>
      <c r="P323" s="210"/>
      <c r="Q323" s="210"/>
      <c r="R323" s="210"/>
      <c r="S323" s="210"/>
      <c r="T323" s="211"/>
      <c r="AT323" s="212" t="s">
        <v>193</v>
      </c>
      <c r="AU323" s="212" t="s">
        <v>87</v>
      </c>
      <c r="AV323" s="11" t="s">
        <v>24</v>
      </c>
      <c r="AW323" s="11" t="s">
        <v>39</v>
      </c>
      <c r="AX323" s="11" t="s">
        <v>76</v>
      </c>
      <c r="AY323" s="212" t="s">
        <v>182</v>
      </c>
    </row>
    <row r="324" spans="2:65" s="12" customFormat="1">
      <c r="B324" s="213"/>
      <c r="C324" s="214"/>
      <c r="D324" s="199" t="s">
        <v>193</v>
      </c>
      <c r="E324" s="215" t="s">
        <v>22</v>
      </c>
      <c r="F324" s="216" t="s">
        <v>442</v>
      </c>
      <c r="G324" s="214"/>
      <c r="H324" s="217">
        <v>2.5409999999999999</v>
      </c>
      <c r="I324" s="218"/>
      <c r="J324" s="214"/>
      <c r="K324" s="214"/>
      <c r="L324" s="219"/>
      <c r="M324" s="220"/>
      <c r="N324" s="221"/>
      <c r="O324" s="221"/>
      <c r="P324" s="221"/>
      <c r="Q324" s="221"/>
      <c r="R324" s="221"/>
      <c r="S324" s="221"/>
      <c r="T324" s="222"/>
      <c r="AT324" s="223" t="s">
        <v>193</v>
      </c>
      <c r="AU324" s="223" t="s">
        <v>87</v>
      </c>
      <c r="AV324" s="12" t="s">
        <v>87</v>
      </c>
      <c r="AW324" s="12" t="s">
        <v>39</v>
      </c>
      <c r="AX324" s="12" t="s">
        <v>76</v>
      </c>
      <c r="AY324" s="223" t="s">
        <v>182</v>
      </c>
    </row>
    <row r="325" spans="2:65" s="12" customFormat="1">
      <c r="B325" s="213"/>
      <c r="C325" s="214"/>
      <c r="D325" s="199" t="s">
        <v>193</v>
      </c>
      <c r="E325" s="215" t="s">
        <v>22</v>
      </c>
      <c r="F325" s="216" t="s">
        <v>246</v>
      </c>
      <c r="G325" s="214"/>
      <c r="H325" s="217">
        <v>2.5609999999999999</v>
      </c>
      <c r="I325" s="218"/>
      <c r="J325" s="214"/>
      <c r="K325" s="214"/>
      <c r="L325" s="219"/>
      <c r="M325" s="220"/>
      <c r="N325" s="221"/>
      <c r="O325" s="221"/>
      <c r="P325" s="221"/>
      <c r="Q325" s="221"/>
      <c r="R325" s="221"/>
      <c r="S325" s="221"/>
      <c r="T325" s="222"/>
      <c r="AT325" s="223" t="s">
        <v>193</v>
      </c>
      <c r="AU325" s="223" t="s">
        <v>87</v>
      </c>
      <c r="AV325" s="12" t="s">
        <v>87</v>
      </c>
      <c r="AW325" s="12" t="s">
        <v>39</v>
      </c>
      <c r="AX325" s="12" t="s">
        <v>76</v>
      </c>
      <c r="AY325" s="223" t="s">
        <v>182</v>
      </c>
    </row>
    <row r="326" spans="2:65" s="12" customFormat="1">
      <c r="B326" s="213"/>
      <c r="C326" s="214"/>
      <c r="D326" s="199" t="s">
        <v>193</v>
      </c>
      <c r="E326" s="215" t="s">
        <v>22</v>
      </c>
      <c r="F326" s="216" t="s">
        <v>246</v>
      </c>
      <c r="G326" s="214"/>
      <c r="H326" s="217">
        <v>2.5609999999999999</v>
      </c>
      <c r="I326" s="218"/>
      <c r="J326" s="214"/>
      <c r="K326" s="214"/>
      <c r="L326" s="219"/>
      <c r="M326" s="220"/>
      <c r="N326" s="221"/>
      <c r="O326" s="221"/>
      <c r="P326" s="221"/>
      <c r="Q326" s="221"/>
      <c r="R326" s="221"/>
      <c r="S326" s="221"/>
      <c r="T326" s="222"/>
      <c r="AT326" s="223" t="s">
        <v>193</v>
      </c>
      <c r="AU326" s="223" t="s">
        <v>87</v>
      </c>
      <c r="AV326" s="12" t="s">
        <v>87</v>
      </c>
      <c r="AW326" s="12" t="s">
        <v>39</v>
      </c>
      <c r="AX326" s="12" t="s">
        <v>76</v>
      </c>
      <c r="AY326" s="223" t="s">
        <v>182</v>
      </c>
    </row>
    <row r="327" spans="2:65" s="12" customFormat="1">
      <c r="B327" s="213"/>
      <c r="C327" s="214"/>
      <c r="D327" s="199" t="s">
        <v>193</v>
      </c>
      <c r="E327" s="215" t="s">
        <v>22</v>
      </c>
      <c r="F327" s="216" t="s">
        <v>443</v>
      </c>
      <c r="G327" s="214"/>
      <c r="H327" s="217">
        <v>2.5030000000000001</v>
      </c>
      <c r="I327" s="218"/>
      <c r="J327" s="214"/>
      <c r="K327" s="214"/>
      <c r="L327" s="219"/>
      <c r="M327" s="220"/>
      <c r="N327" s="221"/>
      <c r="O327" s="221"/>
      <c r="P327" s="221"/>
      <c r="Q327" s="221"/>
      <c r="R327" s="221"/>
      <c r="S327" s="221"/>
      <c r="T327" s="222"/>
      <c r="AT327" s="223" t="s">
        <v>193</v>
      </c>
      <c r="AU327" s="223" t="s">
        <v>87</v>
      </c>
      <c r="AV327" s="12" t="s">
        <v>87</v>
      </c>
      <c r="AW327" s="12" t="s">
        <v>39</v>
      </c>
      <c r="AX327" s="12" t="s">
        <v>76</v>
      </c>
      <c r="AY327" s="223" t="s">
        <v>182</v>
      </c>
    </row>
    <row r="328" spans="2:65" s="12" customFormat="1">
      <c r="B328" s="213"/>
      <c r="C328" s="214"/>
      <c r="D328" s="199" t="s">
        <v>193</v>
      </c>
      <c r="E328" s="215" t="s">
        <v>22</v>
      </c>
      <c r="F328" s="216" t="s">
        <v>248</v>
      </c>
      <c r="G328" s="214"/>
      <c r="H328" s="217">
        <v>2.78</v>
      </c>
      <c r="I328" s="218"/>
      <c r="J328" s="214"/>
      <c r="K328" s="214"/>
      <c r="L328" s="219"/>
      <c r="M328" s="220"/>
      <c r="N328" s="221"/>
      <c r="O328" s="221"/>
      <c r="P328" s="221"/>
      <c r="Q328" s="221"/>
      <c r="R328" s="221"/>
      <c r="S328" s="221"/>
      <c r="T328" s="222"/>
      <c r="AT328" s="223" t="s">
        <v>193</v>
      </c>
      <c r="AU328" s="223" t="s">
        <v>87</v>
      </c>
      <c r="AV328" s="12" t="s">
        <v>87</v>
      </c>
      <c r="AW328" s="12" t="s">
        <v>39</v>
      </c>
      <c r="AX328" s="12" t="s">
        <v>76</v>
      </c>
      <c r="AY328" s="223" t="s">
        <v>182</v>
      </c>
    </row>
    <row r="329" spans="2:65" s="12" customFormat="1">
      <c r="B329" s="213"/>
      <c r="C329" s="214"/>
      <c r="D329" s="224" t="s">
        <v>193</v>
      </c>
      <c r="E329" s="225" t="s">
        <v>22</v>
      </c>
      <c r="F329" s="226" t="s">
        <v>444</v>
      </c>
      <c r="G329" s="214"/>
      <c r="H329" s="227">
        <v>2.8029999999999999</v>
      </c>
      <c r="I329" s="218"/>
      <c r="J329" s="214"/>
      <c r="K329" s="214"/>
      <c r="L329" s="219"/>
      <c r="M329" s="220"/>
      <c r="N329" s="221"/>
      <c r="O329" s="221"/>
      <c r="P329" s="221"/>
      <c r="Q329" s="221"/>
      <c r="R329" s="221"/>
      <c r="S329" s="221"/>
      <c r="T329" s="222"/>
      <c r="AT329" s="223" t="s">
        <v>193</v>
      </c>
      <c r="AU329" s="223" t="s">
        <v>87</v>
      </c>
      <c r="AV329" s="12" t="s">
        <v>87</v>
      </c>
      <c r="AW329" s="12" t="s">
        <v>39</v>
      </c>
      <c r="AX329" s="12" t="s">
        <v>76</v>
      </c>
      <c r="AY329" s="223" t="s">
        <v>182</v>
      </c>
    </row>
    <row r="330" spans="2:65" s="1" customFormat="1" ht="22.5" customHeight="1">
      <c r="B330" s="40"/>
      <c r="C330" s="187" t="s">
        <v>445</v>
      </c>
      <c r="D330" s="187" t="s">
        <v>184</v>
      </c>
      <c r="E330" s="188" t="s">
        <v>446</v>
      </c>
      <c r="F330" s="189" t="s">
        <v>447</v>
      </c>
      <c r="G330" s="190" t="s">
        <v>241</v>
      </c>
      <c r="H330" s="191">
        <v>12.641999999999999</v>
      </c>
      <c r="I330" s="192"/>
      <c r="J330" s="193">
        <f>ROUND(I330*H330,2)</f>
        <v>0</v>
      </c>
      <c r="K330" s="189" t="s">
        <v>188</v>
      </c>
      <c r="L330" s="60"/>
      <c r="M330" s="194" t="s">
        <v>22</v>
      </c>
      <c r="N330" s="195" t="s">
        <v>47</v>
      </c>
      <c r="O330" s="41"/>
      <c r="P330" s="196">
        <f>O330*H330</f>
        <v>0</v>
      </c>
      <c r="Q330" s="196">
        <v>0.23458000000000001</v>
      </c>
      <c r="R330" s="196">
        <f>Q330*H330</f>
        <v>2.96556036</v>
      </c>
      <c r="S330" s="196">
        <v>0</v>
      </c>
      <c r="T330" s="197">
        <f>S330*H330</f>
        <v>0</v>
      </c>
      <c r="AR330" s="23" t="s">
        <v>189</v>
      </c>
      <c r="AT330" s="23" t="s">
        <v>184</v>
      </c>
      <c r="AU330" s="23" t="s">
        <v>87</v>
      </c>
      <c r="AY330" s="23" t="s">
        <v>182</v>
      </c>
      <c r="BE330" s="198">
        <f>IF(N330="základní",J330,0)</f>
        <v>0</v>
      </c>
      <c r="BF330" s="198">
        <f>IF(N330="snížená",J330,0)</f>
        <v>0</v>
      </c>
      <c r="BG330" s="198">
        <f>IF(N330="zákl. přenesená",J330,0)</f>
        <v>0</v>
      </c>
      <c r="BH330" s="198">
        <f>IF(N330="sníž. přenesená",J330,0)</f>
        <v>0</v>
      </c>
      <c r="BI330" s="198">
        <f>IF(N330="nulová",J330,0)</f>
        <v>0</v>
      </c>
      <c r="BJ330" s="23" t="s">
        <v>24</v>
      </c>
      <c r="BK330" s="198">
        <f>ROUND(I330*H330,2)</f>
        <v>0</v>
      </c>
      <c r="BL330" s="23" t="s">
        <v>189</v>
      </c>
      <c r="BM330" s="23" t="s">
        <v>448</v>
      </c>
    </row>
    <row r="331" spans="2:65" s="1" customFormat="1" ht="27">
      <c r="B331" s="40"/>
      <c r="C331" s="62"/>
      <c r="D331" s="199" t="s">
        <v>191</v>
      </c>
      <c r="E331" s="62"/>
      <c r="F331" s="200" t="s">
        <v>449</v>
      </c>
      <c r="G331" s="62"/>
      <c r="H331" s="62"/>
      <c r="I331" s="157"/>
      <c r="J331" s="62"/>
      <c r="K331" s="62"/>
      <c r="L331" s="60"/>
      <c r="M331" s="201"/>
      <c r="N331" s="41"/>
      <c r="O331" s="41"/>
      <c r="P331" s="41"/>
      <c r="Q331" s="41"/>
      <c r="R331" s="41"/>
      <c r="S331" s="41"/>
      <c r="T331" s="77"/>
      <c r="AT331" s="23" t="s">
        <v>191</v>
      </c>
      <c r="AU331" s="23" t="s">
        <v>87</v>
      </c>
    </row>
    <row r="332" spans="2:65" s="11" customFormat="1">
      <c r="B332" s="202"/>
      <c r="C332" s="203"/>
      <c r="D332" s="199" t="s">
        <v>193</v>
      </c>
      <c r="E332" s="204" t="s">
        <v>22</v>
      </c>
      <c r="F332" s="205" t="s">
        <v>441</v>
      </c>
      <c r="G332" s="203"/>
      <c r="H332" s="206" t="s">
        <v>22</v>
      </c>
      <c r="I332" s="207"/>
      <c r="J332" s="203"/>
      <c r="K332" s="203"/>
      <c r="L332" s="208"/>
      <c r="M332" s="209"/>
      <c r="N332" s="210"/>
      <c r="O332" s="210"/>
      <c r="P332" s="210"/>
      <c r="Q332" s="210"/>
      <c r="R332" s="210"/>
      <c r="S332" s="210"/>
      <c r="T332" s="211"/>
      <c r="AT332" s="212" t="s">
        <v>193</v>
      </c>
      <c r="AU332" s="212" t="s">
        <v>87</v>
      </c>
      <c r="AV332" s="11" t="s">
        <v>24</v>
      </c>
      <c r="AW332" s="11" t="s">
        <v>39</v>
      </c>
      <c r="AX332" s="11" t="s">
        <v>76</v>
      </c>
      <c r="AY332" s="212" t="s">
        <v>182</v>
      </c>
    </row>
    <row r="333" spans="2:65" s="12" customFormat="1">
      <c r="B333" s="213"/>
      <c r="C333" s="214"/>
      <c r="D333" s="199" t="s">
        <v>193</v>
      </c>
      <c r="E333" s="215" t="s">
        <v>22</v>
      </c>
      <c r="F333" s="216" t="s">
        <v>450</v>
      </c>
      <c r="G333" s="214"/>
      <c r="H333" s="217">
        <v>1.552</v>
      </c>
      <c r="I333" s="218"/>
      <c r="J333" s="214"/>
      <c r="K333" s="214"/>
      <c r="L333" s="219"/>
      <c r="M333" s="220"/>
      <c r="N333" s="221"/>
      <c r="O333" s="221"/>
      <c r="P333" s="221"/>
      <c r="Q333" s="221"/>
      <c r="R333" s="221"/>
      <c r="S333" s="221"/>
      <c r="T333" s="222"/>
      <c r="AT333" s="223" t="s">
        <v>193</v>
      </c>
      <c r="AU333" s="223" t="s">
        <v>87</v>
      </c>
      <c r="AV333" s="12" t="s">
        <v>87</v>
      </c>
      <c r="AW333" s="12" t="s">
        <v>39</v>
      </c>
      <c r="AX333" s="12" t="s">
        <v>76</v>
      </c>
      <c r="AY333" s="223" t="s">
        <v>182</v>
      </c>
    </row>
    <row r="334" spans="2:65" s="12" customFormat="1">
      <c r="B334" s="213"/>
      <c r="C334" s="214"/>
      <c r="D334" s="199" t="s">
        <v>193</v>
      </c>
      <c r="E334" s="215" t="s">
        <v>22</v>
      </c>
      <c r="F334" s="216" t="s">
        <v>451</v>
      </c>
      <c r="G334" s="214"/>
      <c r="H334" s="217">
        <v>2.5219999999999998</v>
      </c>
      <c r="I334" s="218"/>
      <c r="J334" s="214"/>
      <c r="K334" s="214"/>
      <c r="L334" s="219"/>
      <c r="M334" s="220"/>
      <c r="N334" s="221"/>
      <c r="O334" s="221"/>
      <c r="P334" s="221"/>
      <c r="Q334" s="221"/>
      <c r="R334" s="221"/>
      <c r="S334" s="221"/>
      <c r="T334" s="222"/>
      <c r="AT334" s="223" t="s">
        <v>193</v>
      </c>
      <c r="AU334" s="223" t="s">
        <v>87</v>
      </c>
      <c r="AV334" s="12" t="s">
        <v>87</v>
      </c>
      <c r="AW334" s="12" t="s">
        <v>39</v>
      </c>
      <c r="AX334" s="12" t="s">
        <v>76</v>
      </c>
      <c r="AY334" s="223" t="s">
        <v>182</v>
      </c>
    </row>
    <row r="335" spans="2:65" s="12" customFormat="1">
      <c r="B335" s="213"/>
      <c r="C335" s="214"/>
      <c r="D335" s="199" t="s">
        <v>193</v>
      </c>
      <c r="E335" s="215" t="s">
        <v>22</v>
      </c>
      <c r="F335" s="216" t="s">
        <v>451</v>
      </c>
      <c r="G335" s="214"/>
      <c r="H335" s="217">
        <v>2.5219999999999998</v>
      </c>
      <c r="I335" s="218"/>
      <c r="J335" s="214"/>
      <c r="K335" s="214"/>
      <c r="L335" s="219"/>
      <c r="M335" s="220"/>
      <c r="N335" s="221"/>
      <c r="O335" s="221"/>
      <c r="P335" s="221"/>
      <c r="Q335" s="221"/>
      <c r="R335" s="221"/>
      <c r="S335" s="221"/>
      <c r="T335" s="222"/>
      <c r="AT335" s="223" t="s">
        <v>193</v>
      </c>
      <c r="AU335" s="223" t="s">
        <v>87</v>
      </c>
      <c r="AV335" s="12" t="s">
        <v>87</v>
      </c>
      <c r="AW335" s="12" t="s">
        <v>39</v>
      </c>
      <c r="AX335" s="12" t="s">
        <v>76</v>
      </c>
      <c r="AY335" s="223" t="s">
        <v>182</v>
      </c>
    </row>
    <row r="336" spans="2:65" s="12" customFormat="1">
      <c r="B336" s="213"/>
      <c r="C336" s="214"/>
      <c r="D336" s="199" t="s">
        <v>193</v>
      </c>
      <c r="E336" s="215" t="s">
        <v>22</v>
      </c>
      <c r="F336" s="216" t="s">
        <v>450</v>
      </c>
      <c r="G336" s="214"/>
      <c r="H336" s="217">
        <v>1.552</v>
      </c>
      <c r="I336" s="218"/>
      <c r="J336" s="214"/>
      <c r="K336" s="214"/>
      <c r="L336" s="219"/>
      <c r="M336" s="220"/>
      <c r="N336" s="221"/>
      <c r="O336" s="221"/>
      <c r="P336" s="221"/>
      <c r="Q336" s="221"/>
      <c r="R336" s="221"/>
      <c r="S336" s="221"/>
      <c r="T336" s="222"/>
      <c r="AT336" s="223" t="s">
        <v>193</v>
      </c>
      <c r="AU336" s="223" t="s">
        <v>87</v>
      </c>
      <c r="AV336" s="12" t="s">
        <v>87</v>
      </c>
      <c r="AW336" s="12" t="s">
        <v>39</v>
      </c>
      <c r="AX336" s="12" t="s">
        <v>76</v>
      </c>
      <c r="AY336" s="223" t="s">
        <v>182</v>
      </c>
    </row>
    <row r="337" spans="2:65" s="12" customFormat="1">
      <c r="B337" s="213"/>
      <c r="C337" s="214"/>
      <c r="D337" s="199" t="s">
        <v>193</v>
      </c>
      <c r="E337" s="215" t="s">
        <v>22</v>
      </c>
      <c r="F337" s="216" t="s">
        <v>452</v>
      </c>
      <c r="G337" s="214"/>
      <c r="H337" s="217">
        <v>2.782</v>
      </c>
      <c r="I337" s="218"/>
      <c r="J337" s="214"/>
      <c r="K337" s="214"/>
      <c r="L337" s="219"/>
      <c r="M337" s="220"/>
      <c r="N337" s="221"/>
      <c r="O337" s="221"/>
      <c r="P337" s="221"/>
      <c r="Q337" s="221"/>
      <c r="R337" s="221"/>
      <c r="S337" s="221"/>
      <c r="T337" s="222"/>
      <c r="AT337" s="223" t="s">
        <v>193</v>
      </c>
      <c r="AU337" s="223" t="s">
        <v>87</v>
      </c>
      <c r="AV337" s="12" t="s">
        <v>87</v>
      </c>
      <c r="AW337" s="12" t="s">
        <v>39</v>
      </c>
      <c r="AX337" s="12" t="s">
        <v>76</v>
      </c>
      <c r="AY337" s="223" t="s">
        <v>182</v>
      </c>
    </row>
    <row r="338" spans="2:65" s="12" customFormat="1">
      <c r="B338" s="213"/>
      <c r="C338" s="214"/>
      <c r="D338" s="224" t="s">
        <v>193</v>
      </c>
      <c r="E338" s="225" t="s">
        <v>22</v>
      </c>
      <c r="F338" s="226" t="s">
        <v>453</v>
      </c>
      <c r="G338" s="214"/>
      <c r="H338" s="227">
        <v>1.712</v>
      </c>
      <c r="I338" s="218"/>
      <c r="J338" s="214"/>
      <c r="K338" s="214"/>
      <c r="L338" s="219"/>
      <c r="M338" s="220"/>
      <c r="N338" s="221"/>
      <c r="O338" s="221"/>
      <c r="P338" s="221"/>
      <c r="Q338" s="221"/>
      <c r="R338" s="221"/>
      <c r="S338" s="221"/>
      <c r="T338" s="222"/>
      <c r="AT338" s="223" t="s">
        <v>193</v>
      </c>
      <c r="AU338" s="223" t="s">
        <v>87</v>
      </c>
      <c r="AV338" s="12" t="s">
        <v>87</v>
      </c>
      <c r="AW338" s="12" t="s">
        <v>39</v>
      </c>
      <c r="AX338" s="12" t="s">
        <v>76</v>
      </c>
      <c r="AY338" s="223" t="s">
        <v>182</v>
      </c>
    </row>
    <row r="339" spans="2:65" s="1" customFormat="1" ht="31.5" customHeight="1">
      <c r="B339" s="40"/>
      <c r="C339" s="187" t="s">
        <v>454</v>
      </c>
      <c r="D339" s="187" t="s">
        <v>184</v>
      </c>
      <c r="E339" s="188" t="s">
        <v>455</v>
      </c>
      <c r="F339" s="189" t="s">
        <v>456</v>
      </c>
      <c r="G339" s="190" t="s">
        <v>241</v>
      </c>
      <c r="H339" s="191">
        <v>13.544</v>
      </c>
      <c r="I339" s="192"/>
      <c r="J339" s="193">
        <f>ROUND(I339*H339,2)</f>
        <v>0</v>
      </c>
      <c r="K339" s="189" t="s">
        <v>188</v>
      </c>
      <c r="L339" s="60"/>
      <c r="M339" s="194" t="s">
        <v>22</v>
      </c>
      <c r="N339" s="195" t="s">
        <v>47</v>
      </c>
      <c r="O339" s="41"/>
      <c r="P339" s="196">
        <f>O339*H339</f>
        <v>0</v>
      </c>
      <c r="Q339" s="196">
        <v>9.2319999999999999E-2</v>
      </c>
      <c r="R339" s="196">
        <f>Q339*H339</f>
        <v>1.2503820800000001</v>
      </c>
      <c r="S339" s="196">
        <v>0</v>
      </c>
      <c r="T339" s="197">
        <f>S339*H339</f>
        <v>0</v>
      </c>
      <c r="AR339" s="23" t="s">
        <v>189</v>
      </c>
      <c r="AT339" s="23" t="s">
        <v>184</v>
      </c>
      <c r="AU339" s="23" t="s">
        <v>87</v>
      </c>
      <c r="AY339" s="23" t="s">
        <v>182</v>
      </c>
      <c r="BE339" s="198">
        <f>IF(N339="základní",J339,0)</f>
        <v>0</v>
      </c>
      <c r="BF339" s="198">
        <f>IF(N339="snížená",J339,0)</f>
        <v>0</v>
      </c>
      <c r="BG339" s="198">
        <f>IF(N339="zákl. přenesená",J339,0)</f>
        <v>0</v>
      </c>
      <c r="BH339" s="198">
        <f>IF(N339="sníž. přenesená",J339,0)</f>
        <v>0</v>
      </c>
      <c r="BI339" s="198">
        <f>IF(N339="nulová",J339,0)</f>
        <v>0</v>
      </c>
      <c r="BJ339" s="23" t="s">
        <v>24</v>
      </c>
      <c r="BK339" s="198">
        <f>ROUND(I339*H339,2)</f>
        <v>0</v>
      </c>
      <c r="BL339" s="23" t="s">
        <v>189</v>
      </c>
      <c r="BM339" s="23" t="s">
        <v>457</v>
      </c>
    </row>
    <row r="340" spans="2:65" s="1" customFormat="1" ht="27">
      <c r="B340" s="40"/>
      <c r="C340" s="62"/>
      <c r="D340" s="199" t="s">
        <v>191</v>
      </c>
      <c r="E340" s="62"/>
      <c r="F340" s="200" t="s">
        <v>458</v>
      </c>
      <c r="G340" s="62"/>
      <c r="H340" s="62"/>
      <c r="I340" s="157"/>
      <c r="J340" s="62"/>
      <c r="K340" s="62"/>
      <c r="L340" s="60"/>
      <c r="M340" s="201"/>
      <c r="N340" s="41"/>
      <c r="O340" s="41"/>
      <c r="P340" s="41"/>
      <c r="Q340" s="41"/>
      <c r="R340" s="41"/>
      <c r="S340" s="41"/>
      <c r="T340" s="77"/>
      <c r="AT340" s="23" t="s">
        <v>191</v>
      </c>
      <c r="AU340" s="23" t="s">
        <v>87</v>
      </c>
    </row>
    <row r="341" spans="2:65" s="12" customFormat="1">
      <c r="B341" s="213"/>
      <c r="C341" s="214"/>
      <c r="D341" s="199" t="s">
        <v>193</v>
      </c>
      <c r="E341" s="215" t="s">
        <v>22</v>
      </c>
      <c r="F341" s="216" t="s">
        <v>459</v>
      </c>
      <c r="G341" s="214"/>
      <c r="H341" s="217">
        <v>6.7770000000000001</v>
      </c>
      <c r="I341" s="218"/>
      <c r="J341" s="214"/>
      <c r="K341" s="214"/>
      <c r="L341" s="219"/>
      <c r="M341" s="220"/>
      <c r="N341" s="221"/>
      <c r="O341" s="221"/>
      <c r="P341" s="221"/>
      <c r="Q341" s="221"/>
      <c r="R341" s="221"/>
      <c r="S341" s="221"/>
      <c r="T341" s="222"/>
      <c r="AT341" s="223" t="s">
        <v>193</v>
      </c>
      <c r="AU341" s="223" t="s">
        <v>87</v>
      </c>
      <c r="AV341" s="12" t="s">
        <v>87</v>
      </c>
      <c r="AW341" s="12" t="s">
        <v>39</v>
      </c>
      <c r="AX341" s="12" t="s">
        <v>76</v>
      </c>
      <c r="AY341" s="223" t="s">
        <v>182</v>
      </c>
    </row>
    <row r="342" spans="2:65" s="12" customFormat="1">
      <c r="B342" s="213"/>
      <c r="C342" s="214"/>
      <c r="D342" s="199" t="s">
        <v>193</v>
      </c>
      <c r="E342" s="215" t="s">
        <v>22</v>
      </c>
      <c r="F342" s="216" t="s">
        <v>460</v>
      </c>
      <c r="G342" s="214"/>
      <c r="H342" s="217">
        <v>4.6929999999999996</v>
      </c>
      <c r="I342" s="218"/>
      <c r="J342" s="214"/>
      <c r="K342" s="214"/>
      <c r="L342" s="219"/>
      <c r="M342" s="220"/>
      <c r="N342" s="221"/>
      <c r="O342" s="221"/>
      <c r="P342" s="221"/>
      <c r="Q342" s="221"/>
      <c r="R342" s="221"/>
      <c r="S342" s="221"/>
      <c r="T342" s="222"/>
      <c r="AT342" s="223" t="s">
        <v>193</v>
      </c>
      <c r="AU342" s="223" t="s">
        <v>87</v>
      </c>
      <c r="AV342" s="12" t="s">
        <v>87</v>
      </c>
      <c r="AW342" s="12" t="s">
        <v>39</v>
      </c>
      <c r="AX342" s="12" t="s">
        <v>76</v>
      </c>
      <c r="AY342" s="223" t="s">
        <v>182</v>
      </c>
    </row>
    <row r="343" spans="2:65" s="12" customFormat="1">
      <c r="B343" s="213"/>
      <c r="C343" s="214"/>
      <c r="D343" s="224" t="s">
        <v>193</v>
      </c>
      <c r="E343" s="225" t="s">
        <v>22</v>
      </c>
      <c r="F343" s="226" t="s">
        <v>461</v>
      </c>
      <c r="G343" s="214"/>
      <c r="H343" s="227">
        <v>2.0739999999999998</v>
      </c>
      <c r="I343" s="218"/>
      <c r="J343" s="214"/>
      <c r="K343" s="214"/>
      <c r="L343" s="219"/>
      <c r="M343" s="220"/>
      <c r="N343" s="221"/>
      <c r="O343" s="221"/>
      <c r="P343" s="221"/>
      <c r="Q343" s="221"/>
      <c r="R343" s="221"/>
      <c r="S343" s="221"/>
      <c r="T343" s="222"/>
      <c r="AT343" s="223" t="s">
        <v>193</v>
      </c>
      <c r="AU343" s="223" t="s">
        <v>87</v>
      </c>
      <c r="AV343" s="12" t="s">
        <v>87</v>
      </c>
      <c r="AW343" s="12" t="s">
        <v>39</v>
      </c>
      <c r="AX343" s="12" t="s">
        <v>76</v>
      </c>
      <c r="AY343" s="223" t="s">
        <v>182</v>
      </c>
    </row>
    <row r="344" spans="2:65" s="1" customFormat="1" ht="31.5" customHeight="1">
      <c r="B344" s="40"/>
      <c r="C344" s="187" t="s">
        <v>462</v>
      </c>
      <c r="D344" s="187" t="s">
        <v>184</v>
      </c>
      <c r="E344" s="188" t="s">
        <v>463</v>
      </c>
      <c r="F344" s="189" t="s">
        <v>464</v>
      </c>
      <c r="G344" s="190" t="s">
        <v>241</v>
      </c>
      <c r="H344" s="191">
        <v>42.710999999999999</v>
      </c>
      <c r="I344" s="192"/>
      <c r="J344" s="193">
        <f>ROUND(I344*H344,2)</f>
        <v>0</v>
      </c>
      <c r="K344" s="189" t="s">
        <v>22</v>
      </c>
      <c r="L344" s="60"/>
      <c r="M344" s="194" t="s">
        <v>22</v>
      </c>
      <c r="N344" s="195" t="s">
        <v>47</v>
      </c>
      <c r="O344" s="41"/>
      <c r="P344" s="196">
        <f>O344*H344</f>
        <v>0</v>
      </c>
      <c r="Q344" s="196">
        <v>9.2319999999999999E-2</v>
      </c>
      <c r="R344" s="196">
        <f>Q344*H344</f>
        <v>3.9430795199999999</v>
      </c>
      <c r="S344" s="196">
        <v>0</v>
      </c>
      <c r="T344" s="197">
        <f>S344*H344</f>
        <v>0</v>
      </c>
      <c r="AR344" s="23" t="s">
        <v>189</v>
      </c>
      <c r="AT344" s="23" t="s">
        <v>184</v>
      </c>
      <c r="AU344" s="23" t="s">
        <v>87</v>
      </c>
      <c r="AY344" s="23" t="s">
        <v>182</v>
      </c>
      <c r="BE344" s="198">
        <f>IF(N344="základní",J344,0)</f>
        <v>0</v>
      </c>
      <c r="BF344" s="198">
        <f>IF(N344="snížená",J344,0)</f>
        <v>0</v>
      </c>
      <c r="BG344" s="198">
        <f>IF(N344="zákl. přenesená",J344,0)</f>
        <v>0</v>
      </c>
      <c r="BH344" s="198">
        <f>IF(N344="sníž. přenesená",J344,0)</f>
        <v>0</v>
      </c>
      <c r="BI344" s="198">
        <f>IF(N344="nulová",J344,0)</f>
        <v>0</v>
      </c>
      <c r="BJ344" s="23" t="s">
        <v>24</v>
      </c>
      <c r="BK344" s="198">
        <f>ROUND(I344*H344,2)</f>
        <v>0</v>
      </c>
      <c r="BL344" s="23" t="s">
        <v>189</v>
      </c>
      <c r="BM344" s="23" t="s">
        <v>465</v>
      </c>
    </row>
    <row r="345" spans="2:65" s="1" customFormat="1" ht="27">
      <c r="B345" s="40"/>
      <c r="C345" s="62"/>
      <c r="D345" s="199" t="s">
        <v>191</v>
      </c>
      <c r="E345" s="62"/>
      <c r="F345" s="200" t="s">
        <v>458</v>
      </c>
      <c r="G345" s="62"/>
      <c r="H345" s="62"/>
      <c r="I345" s="157"/>
      <c r="J345" s="62"/>
      <c r="K345" s="62"/>
      <c r="L345" s="60"/>
      <c r="M345" s="201"/>
      <c r="N345" s="41"/>
      <c r="O345" s="41"/>
      <c r="P345" s="41"/>
      <c r="Q345" s="41"/>
      <c r="R345" s="41"/>
      <c r="S345" s="41"/>
      <c r="T345" s="77"/>
      <c r="AT345" s="23" t="s">
        <v>191</v>
      </c>
      <c r="AU345" s="23" t="s">
        <v>87</v>
      </c>
    </row>
    <row r="346" spans="2:65" s="12" customFormat="1">
      <c r="B346" s="213"/>
      <c r="C346" s="214"/>
      <c r="D346" s="199" t="s">
        <v>193</v>
      </c>
      <c r="E346" s="215" t="s">
        <v>22</v>
      </c>
      <c r="F346" s="216" t="s">
        <v>466</v>
      </c>
      <c r="G346" s="214"/>
      <c r="H346" s="217">
        <v>29.334</v>
      </c>
      <c r="I346" s="218"/>
      <c r="J346" s="214"/>
      <c r="K346" s="214"/>
      <c r="L346" s="219"/>
      <c r="M346" s="220"/>
      <c r="N346" s="221"/>
      <c r="O346" s="221"/>
      <c r="P346" s="221"/>
      <c r="Q346" s="221"/>
      <c r="R346" s="221"/>
      <c r="S346" s="221"/>
      <c r="T346" s="222"/>
      <c r="AT346" s="223" t="s">
        <v>193</v>
      </c>
      <c r="AU346" s="223" t="s">
        <v>87</v>
      </c>
      <c r="AV346" s="12" t="s">
        <v>87</v>
      </c>
      <c r="AW346" s="12" t="s">
        <v>39</v>
      </c>
      <c r="AX346" s="12" t="s">
        <v>76</v>
      </c>
      <c r="AY346" s="223" t="s">
        <v>182</v>
      </c>
    </row>
    <row r="347" spans="2:65" s="12" customFormat="1">
      <c r="B347" s="213"/>
      <c r="C347" s="214"/>
      <c r="D347" s="199" t="s">
        <v>193</v>
      </c>
      <c r="E347" s="215" t="s">
        <v>22</v>
      </c>
      <c r="F347" s="216" t="s">
        <v>467</v>
      </c>
      <c r="G347" s="214"/>
      <c r="H347" s="217">
        <v>5.077</v>
      </c>
      <c r="I347" s="218"/>
      <c r="J347" s="214"/>
      <c r="K347" s="214"/>
      <c r="L347" s="219"/>
      <c r="M347" s="220"/>
      <c r="N347" s="221"/>
      <c r="O347" s="221"/>
      <c r="P347" s="221"/>
      <c r="Q347" s="221"/>
      <c r="R347" s="221"/>
      <c r="S347" s="221"/>
      <c r="T347" s="222"/>
      <c r="AT347" s="223" t="s">
        <v>193</v>
      </c>
      <c r="AU347" s="223" t="s">
        <v>87</v>
      </c>
      <c r="AV347" s="12" t="s">
        <v>87</v>
      </c>
      <c r="AW347" s="12" t="s">
        <v>39</v>
      </c>
      <c r="AX347" s="12" t="s">
        <v>76</v>
      </c>
      <c r="AY347" s="223" t="s">
        <v>182</v>
      </c>
    </row>
    <row r="348" spans="2:65" s="12" customFormat="1">
      <c r="B348" s="213"/>
      <c r="C348" s="214"/>
      <c r="D348" s="199" t="s">
        <v>193</v>
      </c>
      <c r="E348" s="215" t="s">
        <v>22</v>
      </c>
      <c r="F348" s="216" t="s">
        <v>468</v>
      </c>
      <c r="G348" s="214"/>
      <c r="H348" s="217">
        <v>4.45</v>
      </c>
      <c r="I348" s="218"/>
      <c r="J348" s="214"/>
      <c r="K348" s="214"/>
      <c r="L348" s="219"/>
      <c r="M348" s="220"/>
      <c r="N348" s="221"/>
      <c r="O348" s="221"/>
      <c r="P348" s="221"/>
      <c r="Q348" s="221"/>
      <c r="R348" s="221"/>
      <c r="S348" s="221"/>
      <c r="T348" s="222"/>
      <c r="AT348" s="223" t="s">
        <v>193</v>
      </c>
      <c r="AU348" s="223" t="s">
        <v>87</v>
      </c>
      <c r="AV348" s="12" t="s">
        <v>87</v>
      </c>
      <c r="AW348" s="12" t="s">
        <v>39</v>
      </c>
      <c r="AX348" s="12" t="s">
        <v>76</v>
      </c>
      <c r="AY348" s="223" t="s">
        <v>182</v>
      </c>
    </row>
    <row r="349" spans="2:65" s="12" customFormat="1">
      <c r="B349" s="213"/>
      <c r="C349" s="214"/>
      <c r="D349" s="224" t="s">
        <v>193</v>
      </c>
      <c r="E349" s="225" t="s">
        <v>22</v>
      </c>
      <c r="F349" s="226" t="s">
        <v>469</v>
      </c>
      <c r="G349" s="214"/>
      <c r="H349" s="227">
        <v>3.85</v>
      </c>
      <c r="I349" s="218"/>
      <c r="J349" s="214"/>
      <c r="K349" s="214"/>
      <c r="L349" s="219"/>
      <c r="M349" s="220"/>
      <c r="N349" s="221"/>
      <c r="O349" s="221"/>
      <c r="P349" s="221"/>
      <c r="Q349" s="221"/>
      <c r="R349" s="221"/>
      <c r="S349" s="221"/>
      <c r="T349" s="222"/>
      <c r="AT349" s="223" t="s">
        <v>193</v>
      </c>
      <c r="AU349" s="223" t="s">
        <v>87</v>
      </c>
      <c r="AV349" s="12" t="s">
        <v>87</v>
      </c>
      <c r="AW349" s="12" t="s">
        <v>39</v>
      </c>
      <c r="AX349" s="12" t="s">
        <v>76</v>
      </c>
      <c r="AY349" s="223" t="s">
        <v>182</v>
      </c>
    </row>
    <row r="350" spans="2:65" s="1" customFormat="1" ht="31.5" customHeight="1">
      <c r="B350" s="40"/>
      <c r="C350" s="187" t="s">
        <v>470</v>
      </c>
      <c r="D350" s="187" t="s">
        <v>184</v>
      </c>
      <c r="E350" s="188" t="s">
        <v>471</v>
      </c>
      <c r="F350" s="189" t="s">
        <v>472</v>
      </c>
      <c r="G350" s="190" t="s">
        <v>241</v>
      </c>
      <c r="H350" s="191">
        <v>18.733000000000001</v>
      </c>
      <c r="I350" s="192"/>
      <c r="J350" s="193">
        <f>ROUND(I350*H350,2)</f>
        <v>0</v>
      </c>
      <c r="K350" s="189" t="s">
        <v>188</v>
      </c>
      <c r="L350" s="60"/>
      <c r="M350" s="194" t="s">
        <v>22</v>
      </c>
      <c r="N350" s="195" t="s">
        <v>47</v>
      </c>
      <c r="O350" s="41"/>
      <c r="P350" s="196">
        <f>O350*H350</f>
        <v>0</v>
      </c>
      <c r="Q350" s="196">
        <v>0.11669</v>
      </c>
      <c r="R350" s="196">
        <f>Q350*H350</f>
        <v>2.1859537700000002</v>
      </c>
      <c r="S350" s="196">
        <v>0</v>
      </c>
      <c r="T350" s="197">
        <f>S350*H350</f>
        <v>0</v>
      </c>
      <c r="AR350" s="23" t="s">
        <v>189</v>
      </c>
      <c r="AT350" s="23" t="s">
        <v>184</v>
      </c>
      <c r="AU350" s="23" t="s">
        <v>87</v>
      </c>
      <c r="AY350" s="23" t="s">
        <v>182</v>
      </c>
      <c r="BE350" s="198">
        <f>IF(N350="základní",J350,0)</f>
        <v>0</v>
      </c>
      <c r="BF350" s="198">
        <f>IF(N350="snížená",J350,0)</f>
        <v>0</v>
      </c>
      <c r="BG350" s="198">
        <f>IF(N350="zákl. přenesená",J350,0)</f>
        <v>0</v>
      </c>
      <c r="BH350" s="198">
        <f>IF(N350="sníž. přenesená",J350,0)</f>
        <v>0</v>
      </c>
      <c r="BI350" s="198">
        <f>IF(N350="nulová",J350,0)</f>
        <v>0</v>
      </c>
      <c r="BJ350" s="23" t="s">
        <v>24</v>
      </c>
      <c r="BK350" s="198">
        <f>ROUND(I350*H350,2)</f>
        <v>0</v>
      </c>
      <c r="BL350" s="23" t="s">
        <v>189</v>
      </c>
      <c r="BM350" s="23" t="s">
        <v>473</v>
      </c>
    </row>
    <row r="351" spans="2:65" s="1" customFormat="1" ht="27">
      <c r="B351" s="40"/>
      <c r="C351" s="62"/>
      <c r="D351" s="199" t="s">
        <v>191</v>
      </c>
      <c r="E351" s="62"/>
      <c r="F351" s="200" t="s">
        <v>474</v>
      </c>
      <c r="G351" s="62"/>
      <c r="H351" s="62"/>
      <c r="I351" s="157"/>
      <c r="J351" s="62"/>
      <c r="K351" s="62"/>
      <c r="L351" s="60"/>
      <c r="M351" s="201"/>
      <c r="N351" s="41"/>
      <c r="O351" s="41"/>
      <c r="P351" s="41"/>
      <c r="Q351" s="41"/>
      <c r="R351" s="41"/>
      <c r="S351" s="41"/>
      <c r="T351" s="77"/>
      <c r="AT351" s="23" t="s">
        <v>191</v>
      </c>
      <c r="AU351" s="23" t="s">
        <v>87</v>
      </c>
    </row>
    <row r="352" spans="2:65" s="11" customFormat="1">
      <c r="B352" s="202"/>
      <c r="C352" s="203"/>
      <c r="D352" s="199" t="s">
        <v>193</v>
      </c>
      <c r="E352" s="204" t="s">
        <v>22</v>
      </c>
      <c r="F352" s="205" t="s">
        <v>383</v>
      </c>
      <c r="G352" s="203"/>
      <c r="H352" s="206" t="s">
        <v>22</v>
      </c>
      <c r="I352" s="207"/>
      <c r="J352" s="203"/>
      <c r="K352" s="203"/>
      <c r="L352" s="208"/>
      <c r="M352" s="209"/>
      <c r="N352" s="210"/>
      <c r="O352" s="210"/>
      <c r="P352" s="210"/>
      <c r="Q352" s="210"/>
      <c r="R352" s="210"/>
      <c r="S352" s="210"/>
      <c r="T352" s="211"/>
      <c r="AT352" s="212" t="s">
        <v>193</v>
      </c>
      <c r="AU352" s="212" t="s">
        <v>87</v>
      </c>
      <c r="AV352" s="11" t="s">
        <v>24</v>
      </c>
      <c r="AW352" s="11" t="s">
        <v>6</v>
      </c>
      <c r="AX352" s="11" t="s">
        <v>76</v>
      </c>
      <c r="AY352" s="212" t="s">
        <v>182</v>
      </c>
    </row>
    <row r="353" spans="2:65" s="12" customFormat="1">
      <c r="B353" s="213"/>
      <c r="C353" s="214"/>
      <c r="D353" s="199" t="s">
        <v>193</v>
      </c>
      <c r="E353" s="215" t="s">
        <v>22</v>
      </c>
      <c r="F353" s="216" t="s">
        <v>475</v>
      </c>
      <c r="G353" s="214"/>
      <c r="H353" s="217">
        <v>23.067</v>
      </c>
      <c r="I353" s="218"/>
      <c r="J353" s="214"/>
      <c r="K353" s="214"/>
      <c r="L353" s="219"/>
      <c r="M353" s="220"/>
      <c r="N353" s="221"/>
      <c r="O353" s="221"/>
      <c r="P353" s="221"/>
      <c r="Q353" s="221"/>
      <c r="R353" s="221"/>
      <c r="S353" s="221"/>
      <c r="T353" s="222"/>
      <c r="AT353" s="223" t="s">
        <v>193</v>
      </c>
      <c r="AU353" s="223" t="s">
        <v>87</v>
      </c>
      <c r="AV353" s="12" t="s">
        <v>87</v>
      </c>
      <c r="AW353" s="12" t="s">
        <v>39</v>
      </c>
      <c r="AX353" s="12" t="s">
        <v>76</v>
      </c>
      <c r="AY353" s="223" t="s">
        <v>182</v>
      </c>
    </row>
    <row r="354" spans="2:65" s="12" customFormat="1">
      <c r="B354" s="213"/>
      <c r="C354" s="214"/>
      <c r="D354" s="199" t="s">
        <v>193</v>
      </c>
      <c r="E354" s="215" t="s">
        <v>22</v>
      </c>
      <c r="F354" s="216" t="s">
        <v>476</v>
      </c>
      <c r="G354" s="214"/>
      <c r="H354" s="217">
        <v>-4.3339999999999996</v>
      </c>
      <c r="I354" s="218"/>
      <c r="J354" s="214"/>
      <c r="K354" s="214"/>
      <c r="L354" s="219"/>
      <c r="M354" s="220"/>
      <c r="N354" s="221"/>
      <c r="O354" s="221"/>
      <c r="P354" s="221"/>
      <c r="Q354" s="221"/>
      <c r="R354" s="221"/>
      <c r="S354" s="221"/>
      <c r="T354" s="222"/>
      <c r="AT354" s="223" t="s">
        <v>193</v>
      </c>
      <c r="AU354" s="223" t="s">
        <v>87</v>
      </c>
      <c r="AV354" s="12" t="s">
        <v>87</v>
      </c>
      <c r="AW354" s="12" t="s">
        <v>39</v>
      </c>
      <c r="AX354" s="12" t="s">
        <v>76</v>
      </c>
      <c r="AY354" s="223" t="s">
        <v>182</v>
      </c>
    </row>
    <row r="355" spans="2:65" s="13" customFormat="1">
      <c r="B355" s="240"/>
      <c r="C355" s="241"/>
      <c r="D355" s="224" t="s">
        <v>193</v>
      </c>
      <c r="E355" s="242" t="s">
        <v>22</v>
      </c>
      <c r="F355" s="243" t="s">
        <v>477</v>
      </c>
      <c r="G355" s="241"/>
      <c r="H355" s="244">
        <v>18.733000000000001</v>
      </c>
      <c r="I355" s="245"/>
      <c r="J355" s="241"/>
      <c r="K355" s="241"/>
      <c r="L355" s="246"/>
      <c r="M355" s="247"/>
      <c r="N355" s="248"/>
      <c r="O355" s="248"/>
      <c r="P355" s="248"/>
      <c r="Q355" s="248"/>
      <c r="R355" s="248"/>
      <c r="S355" s="248"/>
      <c r="T355" s="249"/>
      <c r="AT355" s="250" t="s">
        <v>193</v>
      </c>
      <c r="AU355" s="250" t="s">
        <v>87</v>
      </c>
      <c r="AV355" s="13" t="s">
        <v>189</v>
      </c>
      <c r="AW355" s="13" t="s">
        <v>6</v>
      </c>
      <c r="AX355" s="13" t="s">
        <v>24</v>
      </c>
      <c r="AY355" s="250" t="s">
        <v>182</v>
      </c>
    </row>
    <row r="356" spans="2:65" s="1" customFormat="1" ht="22.5" customHeight="1">
      <c r="B356" s="40"/>
      <c r="C356" s="187" t="s">
        <v>478</v>
      </c>
      <c r="D356" s="187" t="s">
        <v>184</v>
      </c>
      <c r="E356" s="188" t="s">
        <v>479</v>
      </c>
      <c r="F356" s="189" t="s">
        <v>480</v>
      </c>
      <c r="G356" s="190" t="s">
        <v>241</v>
      </c>
      <c r="H356" s="191">
        <v>11.253</v>
      </c>
      <c r="I356" s="192"/>
      <c r="J356" s="193">
        <f>ROUND(I356*H356,2)</f>
        <v>0</v>
      </c>
      <c r="K356" s="189" t="s">
        <v>22</v>
      </c>
      <c r="L356" s="60"/>
      <c r="M356" s="194" t="s">
        <v>22</v>
      </c>
      <c r="N356" s="195" t="s">
        <v>47</v>
      </c>
      <c r="O356" s="41"/>
      <c r="P356" s="196">
        <f>O356*H356</f>
        <v>0</v>
      </c>
      <c r="Q356" s="196">
        <v>6.3140000000000002E-2</v>
      </c>
      <c r="R356" s="196">
        <f>Q356*H356</f>
        <v>0.71051441999999998</v>
      </c>
      <c r="S356" s="196">
        <v>0</v>
      </c>
      <c r="T356" s="197">
        <f>S356*H356</f>
        <v>0</v>
      </c>
      <c r="AR356" s="23" t="s">
        <v>189</v>
      </c>
      <c r="AT356" s="23" t="s">
        <v>184</v>
      </c>
      <c r="AU356" s="23" t="s">
        <v>87</v>
      </c>
      <c r="AY356" s="23" t="s">
        <v>182</v>
      </c>
      <c r="BE356" s="198">
        <f>IF(N356="základní",J356,0)</f>
        <v>0</v>
      </c>
      <c r="BF356" s="198">
        <f>IF(N356="snížená",J356,0)</f>
        <v>0</v>
      </c>
      <c r="BG356" s="198">
        <f>IF(N356="zákl. přenesená",J356,0)</f>
        <v>0</v>
      </c>
      <c r="BH356" s="198">
        <f>IF(N356="sníž. přenesená",J356,0)</f>
        <v>0</v>
      </c>
      <c r="BI356" s="198">
        <f>IF(N356="nulová",J356,0)</f>
        <v>0</v>
      </c>
      <c r="BJ356" s="23" t="s">
        <v>24</v>
      </c>
      <c r="BK356" s="198">
        <f>ROUND(I356*H356,2)</f>
        <v>0</v>
      </c>
      <c r="BL356" s="23" t="s">
        <v>189</v>
      </c>
      <c r="BM356" s="23" t="s">
        <v>481</v>
      </c>
    </row>
    <row r="357" spans="2:65" s="1" customFormat="1" ht="27">
      <c r="B357" s="40"/>
      <c r="C357" s="62"/>
      <c r="D357" s="199" t="s">
        <v>191</v>
      </c>
      <c r="E357" s="62"/>
      <c r="F357" s="200" t="s">
        <v>482</v>
      </c>
      <c r="G357" s="62"/>
      <c r="H357" s="62"/>
      <c r="I357" s="157"/>
      <c r="J357" s="62"/>
      <c r="K357" s="62"/>
      <c r="L357" s="60"/>
      <c r="M357" s="201"/>
      <c r="N357" s="41"/>
      <c r="O357" s="41"/>
      <c r="P357" s="41"/>
      <c r="Q357" s="41"/>
      <c r="R357" s="41"/>
      <c r="S357" s="41"/>
      <c r="T357" s="77"/>
      <c r="AT357" s="23" t="s">
        <v>191</v>
      </c>
      <c r="AU357" s="23" t="s">
        <v>87</v>
      </c>
    </row>
    <row r="358" spans="2:65" s="12" customFormat="1">
      <c r="B358" s="213"/>
      <c r="C358" s="214"/>
      <c r="D358" s="224" t="s">
        <v>193</v>
      </c>
      <c r="E358" s="225" t="s">
        <v>22</v>
      </c>
      <c r="F358" s="226" t="s">
        <v>483</v>
      </c>
      <c r="G358" s="214"/>
      <c r="H358" s="227">
        <v>11.253</v>
      </c>
      <c r="I358" s="218"/>
      <c r="J358" s="214"/>
      <c r="K358" s="214"/>
      <c r="L358" s="219"/>
      <c r="M358" s="220"/>
      <c r="N358" s="221"/>
      <c r="O358" s="221"/>
      <c r="P358" s="221"/>
      <c r="Q358" s="221"/>
      <c r="R358" s="221"/>
      <c r="S358" s="221"/>
      <c r="T358" s="222"/>
      <c r="AT358" s="223" t="s">
        <v>193</v>
      </c>
      <c r="AU358" s="223" t="s">
        <v>87</v>
      </c>
      <c r="AV358" s="12" t="s">
        <v>87</v>
      </c>
      <c r="AW358" s="12" t="s">
        <v>39</v>
      </c>
      <c r="AX358" s="12" t="s">
        <v>24</v>
      </c>
      <c r="AY358" s="223" t="s">
        <v>182</v>
      </c>
    </row>
    <row r="359" spans="2:65" s="1" customFormat="1" ht="22.5" customHeight="1">
      <c r="B359" s="40"/>
      <c r="C359" s="187" t="s">
        <v>484</v>
      </c>
      <c r="D359" s="187" t="s">
        <v>184</v>
      </c>
      <c r="E359" s="188" t="s">
        <v>485</v>
      </c>
      <c r="F359" s="189" t="s">
        <v>486</v>
      </c>
      <c r="G359" s="190" t="s">
        <v>241</v>
      </c>
      <c r="H359" s="191">
        <v>4.8159999999999998</v>
      </c>
      <c r="I359" s="192"/>
      <c r="J359" s="193">
        <f>ROUND(I359*H359,2)</f>
        <v>0</v>
      </c>
      <c r="K359" s="189" t="s">
        <v>22</v>
      </c>
      <c r="L359" s="60"/>
      <c r="M359" s="194" t="s">
        <v>22</v>
      </c>
      <c r="N359" s="195" t="s">
        <v>47</v>
      </c>
      <c r="O359" s="41"/>
      <c r="P359" s="196">
        <f>O359*H359</f>
        <v>0</v>
      </c>
      <c r="Q359" s="196">
        <v>0.1978</v>
      </c>
      <c r="R359" s="196">
        <f>Q359*H359</f>
        <v>0.95260480000000003</v>
      </c>
      <c r="S359" s="196">
        <v>0</v>
      </c>
      <c r="T359" s="197">
        <f>S359*H359</f>
        <v>0</v>
      </c>
      <c r="AR359" s="23" t="s">
        <v>189</v>
      </c>
      <c r="AT359" s="23" t="s">
        <v>184</v>
      </c>
      <c r="AU359" s="23" t="s">
        <v>87</v>
      </c>
      <c r="AY359" s="23" t="s">
        <v>182</v>
      </c>
      <c r="BE359" s="198">
        <f>IF(N359="základní",J359,0)</f>
        <v>0</v>
      </c>
      <c r="BF359" s="198">
        <f>IF(N359="snížená",J359,0)</f>
        <v>0</v>
      </c>
      <c r="BG359" s="198">
        <f>IF(N359="zákl. přenesená",J359,0)</f>
        <v>0</v>
      </c>
      <c r="BH359" s="198">
        <f>IF(N359="sníž. přenesená",J359,0)</f>
        <v>0</v>
      </c>
      <c r="BI359" s="198">
        <f>IF(N359="nulová",J359,0)</f>
        <v>0</v>
      </c>
      <c r="BJ359" s="23" t="s">
        <v>24</v>
      </c>
      <c r="BK359" s="198">
        <f>ROUND(I359*H359,2)</f>
        <v>0</v>
      </c>
      <c r="BL359" s="23" t="s">
        <v>189</v>
      </c>
      <c r="BM359" s="23" t="s">
        <v>487</v>
      </c>
    </row>
    <row r="360" spans="2:65" s="1" customFormat="1" ht="40.5">
      <c r="B360" s="40"/>
      <c r="C360" s="62"/>
      <c r="D360" s="199" t="s">
        <v>191</v>
      </c>
      <c r="E360" s="62"/>
      <c r="F360" s="200" t="s">
        <v>488</v>
      </c>
      <c r="G360" s="62"/>
      <c r="H360" s="62"/>
      <c r="I360" s="157"/>
      <c r="J360" s="62"/>
      <c r="K360" s="62"/>
      <c r="L360" s="60"/>
      <c r="M360" s="201"/>
      <c r="N360" s="41"/>
      <c r="O360" s="41"/>
      <c r="P360" s="41"/>
      <c r="Q360" s="41"/>
      <c r="R360" s="41"/>
      <c r="S360" s="41"/>
      <c r="T360" s="77"/>
      <c r="AT360" s="23" t="s">
        <v>191</v>
      </c>
      <c r="AU360" s="23" t="s">
        <v>87</v>
      </c>
    </row>
    <row r="361" spans="2:65" s="11" customFormat="1">
      <c r="B361" s="202"/>
      <c r="C361" s="203"/>
      <c r="D361" s="199" t="s">
        <v>193</v>
      </c>
      <c r="E361" s="204" t="s">
        <v>22</v>
      </c>
      <c r="F361" s="205" t="s">
        <v>235</v>
      </c>
      <c r="G361" s="203"/>
      <c r="H361" s="206" t="s">
        <v>22</v>
      </c>
      <c r="I361" s="207"/>
      <c r="J361" s="203"/>
      <c r="K361" s="203"/>
      <c r="L361" s="208"/>
      <c r="M361" s="209"/>
      <c r="N361" s="210"/>
      <c r="O361" s="210"/>
      <c r="P361" s="210"/>
      <c r="Q361" s="210"/>
      <c r="R361" s="210"/>
      <c r="S361" s="210"/>
      <c r="T361" s="211"/>
      <c r="AT361" s="212" t="s">
        <v>193</v>
      </c>
      <c r="AU361" s="212" t="s">
        <v>87</v>
      </c>
      <c r="AV361" s="11" t="s">
        <v>24</v>
      </c>
      <c r="AW361" s="11" t="s">
        <v>39</v>
      </c>
      <c r="AX361" s="11" t="s">
        <v>76</v>
      </c>
      <c r="AY361" s="212" t="s">
        <v>182</v>
      </c>
    </row>
    <row r="362" spans="2:65" s="12" customFormat="1">
      <c r="B362" s="213"/>
      <c r="C362" s="214"/>
      <c r="D362" s="224" t="s">
        <v>193</v>
      </c>
      <c r="E362" s="225" t="s">
        <v>22</v>
      </c>
      <c r="F362" s="226" t="s">
        <v>349</v>
      </c>
      <c r="G362" s="214"/>
      <c r="H362" s="227">
        <v>4.8159999999999998</v>
      </c>
      <c r="I362" s="218"/>
      <c r="J362" s="214"/>
      <c r="K362" s="214"/>
      <c r="L362" s="219"/>
      <c r="M362" s="220"/>
      <c r="N362" s="221"/>
      <c r="O362" s="221"/>
      <c r="P362" s="221"/>
      <c r="Q362" s="221"/>
      <c r="R362" s="221"/>
      <c r="S362" s="221"/>
      <c r="T362" s="222"/>
      <c r="AT362" s="223" t="s">
        <v>193</v>
      </c>
      <c r="AU362" s="223" t="s">
        <v>87</v>
      </c>
      <c r="AV362" s="12" t="s">
        <v>87</v>
      </c>
      <c r="AW362" s="12" t="s">
        <v>39</v>
      </c>
      <c r="AX362" s="12" t="s">
        <v>76</v>
      </c>
      <c r="AY362" s="223" t="s">
        <v>182</v>
      </c>
    </row>
    <row r="363" spans="2:65" s="1" customFormat="1" ht="22.5" customHeight="1">
      <c r="B363" s="40"/>
      <c r="C363" s="187" t="s">
        <v>489</v>
      </c>
      <c r="D363" s="187" t="s">
        <v>184</v>
      </c>
      <c r="E363" s="188" t="s">
        <v>490</v>
      </c>
      <c r="F363" s="189" t="s">
        <v>491</v>
      </c>
      <c r="G363" s="190" t="s">
        <v>241</v>
      </c>
      <c r="H363" s="191">
        <v>0.62</v>
      </c>
      <c r="I363" s="192"/>
      <c r="J363" s="193">
        <f>ROUND(I363*H363,2)</f>
        <v>0</v>
      </c>
      <c r="K363" s="189" t="s">
        <v>188</v>
      </c>
      <c r="L363" s="60"/>
      <c r="M363" s="194" t="s">
        <v>22</v>
      </c>
      <c r="N363" s="195" t="s">
        <v>47</v>
      </c>
      <c r="O363" s="41"/>
      <c r="P363" s="196">
        <f>O363*H363</f>
        <v>0</v>
      </c>
      <c r="Q363" s="196">
        <v>7.8469999999999998E-3</v>
      </c>
      <c r="R363" s="196">
        <f>Q363*H363</f>
        <v>4.8651399999999996E-3</v>
      </c>
      <c r="S363" s="196">
        <v>0</v>
      </c>
      <c r="T363" s="197">
        <f>S363*H363</f>
        <v>0</v>
      </c>
      <c r="AR363" s="23" t="s">
        <v>189</v>
      </c>
      <c r="AT363" s="23" t="s">
        <v>184</v>
      </c>
      <c r="AU363" s="23" t="s">
        <v>87</v>
      </c>
      <c r="AY363" s="23" t="s">
        <v>182</v>
      </c>
      <c r="BE363" s="198">
        <f>IF(N363="základní",J363,0)</f>
        <v>0</v>
      </c>
      <c r="BF363" s="198">
        <f>IF(N363="snížená",J363,0)</f>
        <v>0</v>
      </c>
      <c r="BG363" s="198">
        <f>IF(N363="zákl. přenesená",J363,0)</f>
        <v>0</v>
      </c>
      <c r="BH363" s="198">
        <f>IF(N363="sníž. přenesená",J363,0)</f>
        <v>0</v>
      </c>
      <c r="BI363" s="198">
        <f>IF(N363="nulová",J363,0)</f>
        <v>0</v>
      </c>
      <c r="BJ363" s="23" t="s">
        <v>24</v>
      </c>
      <c r="BK363" s="198">
        <f>ROUND(I363*H363,2)</f>
        <v>0</v>
      </c>
      <c r="BL363" s="23" t="s">
        <v>189</v>
      </c>
      <c r="BM363" s="23" t="s">
        <v>492</v>
      </c>
    </row>
    <row r="364" spans="2:65" s="1" customFormat="1" ht="27">
      <c r="B364" s="40"/>
      <c r="C364" s="62"/>
      <c r="D364" s="199" t="s">
        <v>191</v>
      </c>
      <c r="E364" s="62"/>
      <c r="F364" s="200" t="s">
        <v>493</v>
      </c>
      <c r="G364" s="62"/>
      <c r="H364" s="62"/>
      <c r="I364" s="157"/>
      <c r="J364" s="62"/>
      <c r="K364" s="62"/>
      <c r="L364" s="60"/>
      <c r="M364" s="201"/>
      <c r="N364" s="41"/>
      <c r="O364" s="41"/>
      <c r="P364" s="41"/>
      <c r="Q364" s="41"/>
      <c r="R364" s="41"/>
      <c r="S364" s="41"/>
      <c r="T364" s="77"/>
      <c r="AT364" s="23" t="s">
        <v>191</v>
      </c>
      <c r="AU364" s="23" t="s">
        <v>87</v>
      </c>
    </row>
    <row r="365" spans="2:65" s="12" customFormat="1">
      <c r="B365" s="213"/>
      <c r="C365" s="214"/>
      <c r="D365" s="199" t="s">
        <v>193</v>
      </c>
      <c r="E365" s="215" t="s">
        <v>22</v>
      </c>
      <c r="F365" s="216" t="s">
        <v>494</v>
      </c>
      <c r="G365" s="214"/>
      <c r="H365" s="217">
        <v>0.62</v>
      </c>
      <c r="I365" s="218"/>
      <c r="J365" s="214"/>
      <c r="K365" s="214"/>
      <c r="L365" s="219"/>
      <c r="M365" s="220"/>
      <c r="N365" s="221"/>
      <c r="O365" s="221"/>
      <c r="P365" s="221"/>
      <c r="Q365" s="221"/>
      <c r="R365" s="221"/>
      <c r="S365" s="221"/>
      <c r="T365" s="222"/>
      <c r="AT365" s="223" t="s">
        <v>193</v>
      </c>
      <c r="AU365" s="223" t="s">
        <v>87</v>
      </c>
      <c r="AV365" s="12" t="s">
        <v>87</v>
      </c>
      <c r="AW365" s="12" t="s">
        <v>39</v>
      </c>
      <c r="AX365" s="12" t="s">
        <v>76</v>
      </c>
      <c r="AY365" s="223" t="s">
        <v>182</v>
      </c>
    </row>
    <row r="366" spans="2:65" s="10" customFormat="1" ht="29.85" customHeight="1">
      <c r="B366" s="170"/>
      <c r="C366" s="171"/>
      <c r="D366" s="184" t="s">
        <v>75</v>
      </c>
      <c r="E366" s="185" t="s">
        <v>189</v>
      </c>
      <c r="F366" s="185" t="s">
        <v>495</v>
      </c>
      <c r="G366" s="171"/>
      <c r="H366" s="171"/>
      <c r="I366" s="174"/>
      <c r="J366" s="186">
        <f>BK366</f>
        <v>0</v>
      </c>
      <c r="K366" s="171"/>
      <c r="L366" s="176"/>
      <c r="M366" s="177"/>
      <c r="N366" s="178"/>
      <c r="O366" s="178"/>
      <c r="P366" s="179">
        <f>SUM(P367:P401)</f>
        <v>0</v>
      </c>
      <c r="Q366" s="178"/>
      <c r="R366" s="179">
        <f>SUM(R367:R401)</f>
        <v>9.8690685286599997</v>
      </c>
      <c r="S366" s="178"/>
      <c r="T366" s="180">
        <f>SUM(T367:T401)</f>
        <v>0</v>
      </c>
      <c r="AR366" s="181" t="s">
        <v>24</v>
      </c>
      <c r="AT366" s="182" t="s">
        <v>75</v>
      </c>
      <c r="AU366" s="182" t="s">
        <v>24</v>
      </c>
      <c r="AY366" s="181" t="s">
        <v>182</v>
      </c>
      <c r="BK366" s="183">
        <f>SUM(BK367:BK401)</f>
        <v>0</v>
      </c>
    </row>
    <row r="367" spans="2:65" s="1" customFormat="1" ht="22.5" customHeight="1">
      <c r="B367" s="40"/>
      <c r="C367" s="187" t="s">
        <v>496</v>
      </c>
      <c r="D367" s="187" t="s">
        <v>184</v>
      </c>
      <c r="E367" s="188" t="s">
        <v>497</v>
      </c>
      <c r="F367" s="189" t="s">
        <v>498</v>
      </c>
      <c r="G367" s="190" t="s">
        <v>241</v>
      </c>
      <c r="H367" s="191">
        <v>127.783</v>
      </c>
      <c r="I367" s="192"/>
      <c r="J367" s="193">
        <f>ROUND(I367*H367,2)</f>
        <v>0</v>
      </c>
      <c r="K367" s="189" t="s">
        <v>22</v>
      </c>
      <c r="L367" s="60"/>
      <c r="M367" s="194" t="s">
        <v>22</v>
      </c>
      <c r="N367" s="195" t="s">
        <v>47</v>
      </c>
      <c r="O367" s="41"/>
      <c r="P367" s="196">
        <f>O367*H367</f>
        <v>0</v>
      </c>
      <c r="Q367" s="196">
        <v>8.1200000000000005E-3</v>
      </c>
      <c r="R367" s="196">
        <f>Q367*H367</f>
        <v>1.03759796</v>
      </c>
      <c r="S367" s="196">
        <v>0</v>
      </c>
      <c r="T367" s="197">
        <f>S367*H367</f>
        <v>0</v>
      </c>
      <c r="AR367" s="23" t="s">
        <v>189</v>
      </c>
      <c r="AT367" s="23" t="s">
        <v>184</v>
      </c>
      <c r="AU367" s="23" t="s">
        <v>87</v>
      </c>
      <c r="AY367" s="23" t="s">
        <v>182</v>
      </c>
      <c r="BE367" s="198">
        <f>IF(N367="základní",J367,0)</f>
        <v>0</v>
      </c>
      <c r="BF367" s="198">
        <f>IF(N367="snížená",J367,0)</f>
        <v>0</v>
      </c>
      <c r="BG367" s="198">
        <f>IF(N367="zákl. přenesená",J367,0)</f>
        <v>0</v>
      </c>
      <c r="BH367" s="198">
        <f>IF(N367="sníž. přenesená",J367,0)</f>
        <v>0</v>
      </c>
      <c r="BI367" s="198">
        <f>IF(N367="nulová",J367,0)</f>
        <v>0</v>
      </c>
      <c r="BJ367" s="23" t="s">
        <v>24</v>
      </c>
      <c r="BK367" s="198">
        <f>ROUND(I367*H367,2)</f>
        <v>0</v>
      </c>
      <c r="BL367" s="23" t="s">
        <v>189</v>
      </c>
      <c r="BM367" s="23" t="s">
        <v>499</v>
      </c>
    </row>
    <row r="368" spans="2:65" s="1" customFormat="1">
      <c r="B368" s="40"/>
      <c r="C368" s="62"/>
      <c r="D368" s="199" t="s">
        <v>191</v>
      </c>
      <c r="E368" s="62"/>
      <c r="F368" s="200" t="s">
        <v>498</v>
      </c>
      <c r="G368" s="62"/>
      <c r="H368" s="62"/>
      <c r="I368" s="157"/>
      <c r="J368" s="62"/>
      <c r="K368" s="62"/>
      <c r="L368" s="60"/>
      <c r="M368" s="201"/>
      <c r="N368" s="41"/>
      <c r="O368" s="41"/>
      <c r="P368" s="41"/>
      <c r="Q368" s="41"/>
      <c r="R368" s="41"/>
      <c r="S368" s="41"/>
      <c r="T368" s="77"/>
      <c r="AT368" s="23" t="s">
        <v>191</v>
      </c>
      <c r="AU368" s="23" t="s">
        <v>87</v>
      </c>
    </row>
    <row r="369" spans="2:65" s="12" customFormat="1" ht="27">
      <c r="B369" s="213"/>
      <c r="C369" s="214"/>
      <c r="D369" s="199" t="s">
        <v>193</v>
      </c>
      <c r="E369" s="215" t="s">
        <v>22</v>
      </c>
      <c r="F369" s="216" t="s">
        <v>500</v>
      </c>
      <c r="G369" s="214"/>
      <c r="H369" s="217">
        <v>26.818999999999999</v>
      </c>
      <c r="I369" s="218"/>
      <c r="J369" s="214"/>
      <c r="K369" s="214"/>
      <c r="L369" s="219"/>
      <c r="M369" s="220"/>
      <c r="N369" s="221"/>
      <c r="O369" s="221"/>
      <c r="P369" s="221"/>
      <c r="Q369" s="221"/>
      <c r="R369" s="221"/>
      <c r="S369" s="221"/>
      <c r="T369" s="222"/>
      <c r="AT369" s="223" t="s">
        <v>193</v>
      </c>
      <c r="AU369" s="223" t="s">
        <v>87</v>
      </c>
      <c r="AV369" s="12" t="s">
        <v>87</v>
      </c>
      <c r="AW369" s="12" t="s">
        <v>39</v>
      </c>
      <c r="AX369" s="12" t="s">
        <v>76</v>
      </c>
      <c r="AY369" s="223" t="s">
        <v>182</v>
      </c>
    </row>
    <row r="370" spans="2:65" s="12" customFormat="1">
      <c r="B370" s="213"/>
      <c r="C370" s="214"/>
      <c r="D370" s="199" t="s">
        <v>193</v>
      </c>
      <c r="E370" s="215" t="s">
        <v>22</v>
      </c>
      <c r="F370" s="216" t="s">
        <v>501</v>
      </c>
      <c r="G370" s="214"/>
      <c r="H370" s="217">
        <v>64.847999999999999</v>
      </c>
      <c r="I370" s="218"/>
      <c r="J370" s="214"/>
      <c r="K370" s="214"/>
      <c r="L370" s="219"/>
      <c r="M370" s="220"/>
      <c r="N370" s="221"/>
      <c r="O370" s="221"/>
      <c r="P370" s="221"/>
      <c r="Q370" s="221"/>
      <c r="R370" s="221"/>
      <c r="S370" s="221"/>
      <c r="T370" s="222"/>
      <c r="AT370" s="223" t="s">
        <v>193</v>
      </c>
      <c r="AU370" s="223" t="s">
        <v>87</v>
      </c>
      <c r="AV370" s="12" t="s">
        <v>87</v>
      </c>
      <c r="AW370" s="12" t="s">
        <v>39</v>
      </c>
      <c r="AX370" s="12" t="s">
        <v>76</v>
      </c>
      <c r="AY370" s="223" t="s">
        <v>182</v>
      </c>
    </row>
    <row r="371" spans="2:65" s="12" customFormat="1">
      <c r="B371" s="213"/>
      <c r="C371" s="214"/>
      <c r="D371" s="199" t="s">
        <v>193</v>
      </c>
      <c r="E371" s="215" t="s">
        <v>22</v>
      </c>
      <c r="F371" s="216" t="s">
        <v>502</v>
      </c>
      <c r="G371" s="214"/>
      <c r="H371" s="217">
        <v>13.948</v>
      </c>
      <c r="I371" s="218"/>
      <c r="J371" s="214"/>
      <c r="K371" s="214"/>
      <c r="L371" s="219"/>
      <c r="M371" s="220"/>
      <c r="N371" s="221"/>
      <c r="O371" s="221"/>
      <c r="P371" s="221"/>
      <c r="Q371" s="221"/>
      <c r="R371" s="221"/>
      <c r="S371" s="221"/>
      <c r="T371" s="222"/>
      <c r="AT371" s="223" t="s">
        <v>193</v>
      </c>
      <c r="AU371" s="223" t="s">
        <v>87</v>
      </c>
      <c r="AV371" s="12" t="s">
        <v>87</v>
      </c>
      <c r="AW371" s="12" t="s">
        <v>39</v>
      </c>
      <c r="AX371" s="12" t="s">
        <v>76</v>
      </c>
      <c r="AY371" s="223" t="s">
        <v>182</v>
      </c>
    </row>
    <row r="372" spans="2:65" s="11" customFormat="1">
      <c r="B372" s="202"/>
      <c r="C372" s="203"/>
      <c r="D372" s="199" t="s">
        <v>193</v>
      </c>
      <c r="E372" s="204" t="s">
        <v>22</v>
      </c>
      <c r="F372" s="205" t="s">
        <v>205</v>
      </c>
      <c r="G372" s="203"/>
      <c r="H372" s="206" t="s">
        <v>22</v>
      </c>
      <c r="I372" s="207"/>
      <c r="J372" s="203"/>
      <c r="K372" s="203"/>
      <c r="L372" s="208"/>
      <c r="M372" s="209"/>
      <c r="N372" s="210"/>
      <c r="O372" s="210"/>
      <c r="P372" s="210"/>
      <c r="Q372" s="210"/>
      <c r="R372" s="210"/>
      <c r="S372" s="210"/>
      <c r="T372" s="211"/>
      <c r="AT372" s="212" t="s">
        <v>193</v>
      </c>
      <c r="AU372" s="212" t="s">
        <v>87</v>
      </c>
      <c r="AV372" s="11" t="s">
        <v>24</v>
      </c>
      <c r="AW372" s="11" t="s">
        <v>39</v>
      </c>
      <c r="AX372" s="11" t="s">
        <v>76</v>
      </c>
      <c r="AY372" s="212" t="s">
        <v>182</v>
      </c>
    </row>
    <row r="373" spans="2:65" s="12" customFormat="1">
      <c r="B373" s="213"/>
      <c r="C373" s="214"/>
      <c r="D373" s="199" t="s">
        <v>193</v>
      </c>
      <c r="E373" s="215" t="s">
        <v>22</v>
      </c>
      <c r="F373" s="216" t="s">
        <v>503</v>
      </c>
      <c r="G373" s="214"/>
      <c r="H373" s="217">
        <v>22.318999999999999</v>
      </c>
      <c r="I373" s="218"/>
      <c r="J373" s="214"/>
      <c r="K373" s="214"/>
      <c r="L373" s="219"/>
      <c r="M373" s="220"/>
      <c r="N373" s="221"/>
      <c r="O373" s="221"/>
      <c r="P373" s="221"/>
      <c r="Q373" s="221"/>
      <c r="R373" s="221"/>
      <c r="S373" s="221"/>
      <c r="T373" s="222"/>
      <c r="AT373" s="223" t="s">
        <v>193</v>
      </c>
      <c r="AU373" s="223" t="s">
        <v>87</v>
      </c>
      <c r="AV373" s="12" t="s">
        <v>87</v>
      </c>
      <c r="AW373" s="12" t="s">
        <v>39</v>
      </c>
      <c r="AX373" s="12" t="s">
        <v>76</v>
      </c>
      <c r="AY373" s="223" t="s">
        <v>182</v>
      </c>
    </row>
    <row r="374" spans="2:65" s="12" customFormat="1">
      <c r="B374" s="213"/>
      <c r="C374" s="214"/>
      <c r="D374" s="199" t="s">
        <v>193</v>
      </c>
      <c r="E374" s="215" t="s">
        <v>22</v>
      </c>
      <c r="F374" s="216" t="s">
        <v>504</v>
      </c>
      <c r="G374" s="214"/>
      <c r="H374" s="217">
        <v>7.85</v>
      </c>
      <c r="I374" s="218"/>
      <c r="J374" s="214"/>
      <c r="K374" s="214"/>
      <c r="L374" s="219"/>
      <c r="M374" s="220"/>
      <c r="N374" s="221"/>
      <c r="O374" s="221"/>
      <c r="P374" s="221"/>
      <c r="Q374" s="221"/>
      <c r="R374" s="221"/>
      <c r="S374" s="221"/>
      <c r="T374" s="222"/>
      <c r="AT374" s="223" t="s">
        <v>193</v>
      </c>
      <c r="AU374" s="223" t="s">
        <v>87</v>
      </c>
      <c r="AV374" s="12" t="s">
        <v>87</v>
      </c>
      <c r="AW374" s="12" t="s">
        <v>39</v>
      </c>
      <c r="AX374" s="12" t="s">
        <v>76</v>
      </c>
      <c r="AY374" s="223" t="s">
        <v>182</v>
      </c>
    </row>
    <row r="375" spans="2:65" s="12" customFormat="1">
      <c r="B375" s="213"/>
      <c r="C375" s="214"/>
      <c r="D375" s="224" t="s">
        <v>193</v>
      </c>
      <c r="E375" s="225" t="s">
        <v>22</v>
      </c>
      <c r="F375" s="226" t="s">
        <v>505</v>
      </c>
      <c r="G375" s="214"/>
      <c r="H375" s="227">
        <v>-8.0009999999999994</v>
      </c>
      <c r="I375" s="218"/>
      <c r="J375" s="214"/>
      <c r="K375" s="214"/>
      <c r="L375" s="219"/>
      <c r="M375" s="220"/>
      <c r="N375" s="221"/>
      <c r="O375" s="221"/>
      <c r="P375" s="221"/>
      <c r="Q375" s="221"/>
      <c r="R375" s="221"/>
      <c r="S375" s="221"/>
      <c r="T375" s="222"/>
      <c r="AT375" s="223" t="s">
        <v>193</v>
      </c>
      <c r="AU375" s="223" t="s">
        <v>87</v>
      </c>
      <c r="AV375" s="12" t="s">
        <v>87</v>
      </c>
      <c r="AW375" s="12" t="s">
        <v>39</v>
      </c>
      <c r="AX375" s="12" t="s">
        <v>76</v>
      </c>
      <c r="AY375" s="223" t="s">
        <v>182</v>
      </c>
    </row>
    <row r="376" spans="2:65" s="1" customFormat="1" ht="22.5" customHeight="1">
      <c r="B376" s="40"/>
      <c r="C376" s="187" t="s">
        <v>506</v>
      </c>
      <c r="D376" s="187" t="s">
        <v>184</v>
      </c>
      <c r="E376" s="188" t="s">
        <v>507</v>
      </c>
      <c r="F376" s="189" t="s">
        <v>508</v>
      </c>
      <c r="G376" s="190" t="s">
        <v>187</v>
      </c>
      <c r="H376" s="191">
        <v>3.5590000000000002</v>
      </c>
      <c r="I376" s="192"/>
      <c r="J376" s="193">
        <f>ROUND(I376*H376,2)</f>
        <v>0</v>
      </c>
      <c r="K376" s="189" t="s">
        <v>188</v>
      </c>
      <c r="L376" s="60"/>
      <c r="M376" s="194" t="s">
        <v>22</v>
      </c>
      <c r="N376" s="195" t="s">
        <v>47</v>
      </c>
      <c r="O376" s="41"/>
      <c r="P376" s="196">
        <f>O376*H376</f>
        <v>0</v>
      </c>
      <c r="Q376" s="196">
        <v>2.4533657400000002</v>
      </c>
      <c r="R376" s="196">
        <f>Q376*H376</f>
        <v>8.7315286686600011</v>
      </c>
      <c r="S376" s="196">
        <v>0</v>
      </c>
      <c r="T376" s="197">
        <f>S376*H376</f>
        <v>0</v>
      </c>
      <c r="AR376" s="23" t="s">
        <v>189</v>
      </c>
      <c r="AT376" s="23" t="s">
        <v>184</v>
      </c>
      <c r="AU376" s="23" t="s">
        <v>87</v>
      </c>
      <c r="AY376" s="23" t="s">
        <v>182</v>
      </c>
      <c r="BE376" s="198">
        <f>IF(N376="základní",J376,0)</f>
        <v>0</v>
      </c>
      <c r="BF376" s="198">
        <f>IF(N376="snížená",J376,0)</f>
        <v>0</v>
      </c>
      <c r="BG376" s="198">
        <f>IF(N376="zákl. přenesená",J376,0)</f>
        <v>0</v>
      </c>
      <c r="BH376" s="198">
        <f>IF(N376="sníž. přenesená",J376,0)</f>
        <v>0</v>
      </c>
      <c r="BI376" s="198">
        <f>IF(N376="nulová",J376,0)</f>
        <v>0</v>
      </c>
      <c r="BJ376" s="23" t="s">
        <v>24</v>
      </c>
      <c r="BK376" s="198">
        <f>ROUND(I376*H376,2)</f>
        <v>0</v>
      </c>
      <c r="BL376" s="23" t="s">
        <v>189</v>
      </c>
      <c r="BM376" s="23" t="s">
        <v>509</v>
      </c>
    </row>
    <row r="377" spans="2:65" s="1" customFormat="1" ht="27">
      <c r="B377" s="40"/>
      <c r="C377" s="62"/>
      <c r="D377" s="199" t="s">
        <v>191</v>
      </c>
      <c r="E377" s="62"/>
      <c r="F377" s="200" t="s">
        <v>510</v>
      </c>
      <c r="G377" s="62"/>
      <c r="H377" s="62"/>
      <c r="I377" s="157"/>
      <c r="J377" s="62"/>
      <c r="K377" s="62"/>
      <c r="L377" s="60"/>
      <c r="M377" s="201"/>
      <c r="N377" s="41"/>
      <c r="O377" s="41"/>
      <c r="P377" s="41"/>
      <c r="Q377" s="41"/>
      <c r="R377" s="41"/>
      <c r="S377" s="41"/>
      <c r="T377" s="77"/>
      <c r="AT377" s="23" t="s">
        <v>191</v>
      </c>
      <c r="AU377" s="23" t="s">
        <v>87</v>
      </c>
    </row>
    <row r="378" spans="2:65" s="12" customFormat="1">
      <c r="B378" s="213"/>
      <c r="C378" s="214"/>
      <c r="D378" s="199" t="s">
        <v>193</v>
      </c>
      <c r="E378" s="215" t="s">
        <v>22</v>
      </c>
      <c r="F378" s="216" t="s">
        <v>511</v>
      </c>
      <c r="G378" s="214"/>
      <c r="H378" s="217">
        <v>0.17899999999999999</v>
      </c>
      <c r="I378" s="218"/>
      <c r="J378" s="214"/>
      <c r="K378" s="214"/>
      <c r="L378" s="219"/>
      <c r="M378" s="220"/>
      <c r="N378" s="221"/>
      <c r="O378" s="221"/>
      <c r="P378" s="221"/>
      <c r="Q378" s="221"/>
      <c r="R378" s="221"/>
      <c r="S378" s="221"/>
      <c r="T378" s="222"/>
      <c r="AT378" s="223" t="s">
        <v>193</v>
      </c>
      <c r="AU378" s="223" t="s">
        <v>87</v>
      </c>
      <c r="AV378" s="12" t="s">
        <v>87</v>
      </c>
      <c r="AW378" s="12" t="s">
        <v>39</v>
      </c>
      <c r="AX378" s="12" t="s">
        <v>76</v>
      </c>
      <c r="AY378" s="223" t="s">
        <v>182</v>
      </c>
    </row>
    <row r="379" spans="2:65" s="12" customFormat="1">
      <c r="B379" s="213"/>
      <c r="C379" s="214"/>
      <c r="D379" s="199" t="s">
        <v>193</v>
      </c>
      <c r="E379" s="215" t="s">
        <v>22</v>
      </c>
      <c r="F379" s="216" t="s">
        <v>512</v>
      </c>
      <c r="G379" s="214"/>
      <c r="H379" s="217">
        <v>0.85699999999999998</v>
      </c>
      <c r="I379" s="218"/>
      <c r="J379" s="214"/>
      <c r="K379" s="214"/>
      <c r="L379" s="219"/>
      <c r="M379" s="220"/>
      <c r="N379" s="221"/>
      <c r="O379" s="221"/>
      <c r="P379" s="221"/>
      <c r="Q379" s="221"/>
      <c r="R379" s="221"/>
      <c r="S379" s="221"/>
      <c r="T379" s="222"/>
      <c r="AT379" s="223" t="s">
        <v>193</v>
      </c>
      <c r="AU379" s="223" t="s">
        <v>87</v>
      </c>
      <c r="AV379" s="12" t="s">
        <v>87</v>
      </c>
      <c r="AW379" s="12" t="s">
        <v>39</v>
      </c>
      <c r="AX379" s="12" t="s">
        <v>76</v>
      </c>
      <c r="AY379" s="223" t="s">
        <v>182</v>
      </c>
    </row>
    <row r="380" spans="2:65" s="12" customFormat="1">
      <c r="B380" s="213"/>
      <c r="C380" s="214"/>
      <c r="D380" s="199" t="s">
        <v>193</v>
      </c>
      <c r="E380" s="215" t="s">
        <v>22</v>
      </c>
      <c r="F380" s="216" t="s">
        <v>513</v>
      </c>
      <c r="G380" s="214"/>
      <c r="H380" s="217">
        <v>0.752</v>
      </c>
      <c r="I380" s="218"/>
      <c r="J380" s="214"/>
      <c r="K380" s="214"/>
      <c r="L380" s="219"/>
      <c r="M380" s="220"/>
      <c r="N380" s="221"/>
      <c r="O380" s="221"/>
      <c r="P380" s="221"/>
      <c r="Q380" s="221"/>
      <c r="R380" s="221"/>
      <c r="S380" s="221"/>
      <c r="T380" s="222"/>
      <c r="AT380" s="223" t="s">
        <v>193</v>
      </c>
      <c r="AU380" s="223" t="s">
        <v>87</v>
      </c>
      <c r="AV380" s="12" t="s">
        <v>87</v>
      </c>
      <c r="AW380" s="12" t="s">
        <v>39</v>
      </c>
      <c r="AX380" s="12" t="s">
        <v>76</v>
      </c>
      <c r="AY380" s="223" t="s">
        <v>182</v>
      </c>
    </row>
    <row r="381" spans="2:65" s="12" customFormat="1">
      <c r="B381" s="213"/>
      <c r="C381" s="214"/>
      <c r="D381" s="199" t="s">
        <v>193</v>
      </c>
      <c r="E381" s="215" t="s">
        <v>22</v>
      </c>
      <c r="F381" s="216" t="s">
        <v>514</v>
      </c>
      <c r="G381" s="214"/>
      <c r="H381" s="217">
        <v>1.024</v>
      </c>
      <c r="I381" s="218"/>
      <c r="J381" s="214"/>
      <c r="K381" s="214"/>
      <c r="L381" s="219"/>
      <c r="M381" s="220"/>
      <c r="N381" s="221"/>
      <c r="O381" s="221"/>
      <c r="P381" s="221"/>
      <c r="Q381" s="221"/>
      <c r="R381" s="221"/>
      <c r="S381" s="221"/>
      <c r="T381" s="222"/>
      <c r="AT381" s="223" t="s">
        <v>193</v>
      </c>
      <c r="AU381" s="223" t="s">
        <v>87</v>
      </c>
      <c r="AV381" s="12" t="s">
        <v>87</v>
      </c>
      <c r="AW381" s="12" t="s">
        <v>39</v>
      </c>
      <c r="AX381" s="12" t="s">
        <v>76</v>
      </c>
      <c r="AY381" s="223" t="s">
        <v>182</v>
      </c>
    </row>
    <row r="382" spans="2:65" s="12" customFormat="1">
      <c r="B382" s="213"/>
      <c r="C382" s="214"/>
      <c r="D382" s="199" t="s">
        <v>193</v>
      </c>
      <c r="E382" s="215" t="s">
        <v>22</v>
      </c>
      <c r="F382" s="216" t="s">
        <v>515</v>
      </c>
      <c r="G382" s="214"/>
      <c r="H382" s="217">
        <v>0.253</v>
      </c>
      <c r="I382" s="218"/>
      <c r="J382" s="214"/>
      <c r="K382" s="214"/>
      <c r="L382" s="219"/>
      <c r="M382" s="220"/>
      <c r="N382" s="221"/>
      <c r="O382" s="221"/>
      <c r="P382" s="221"/>
      <c r="Q382" s="221"/>
      <c r="R382" s="221"/>
      <c r="S382" s="221"/>
      <c r="T382" s="222"/>
      <c r="AT382" s="223" t="s">
        <v>193</v>
      </c>
      <c r="AU382" s="223" t="s">
        <v>87</v>
      </c>
      <c r="AV382" s="12" t="s">
        <v>87</v>
      </c>
      <c r="AW382" s="12" t="s">
        <v>39</v>
      </c>
      <c r="AX382" s="12" t="s">
        <v>76</v>
      </c>
      <c r="AY382" s="223" t="s">
        <v>182</v>
      </c>
    </row>
    <row r="383" spans="2:65" s="12" customFormat="1">
      <c r="B383" s="213"/>
      <c r="C383" s="214"/>
      <c r="D383" s="224" t="s">
        <v>193</v>
      </c>
      <c r="E383" s="225" t="s">
        <v>22</v>
      </c>
      <c r="F383" s="226" t="s">
        <v>516</v>
      </c>
      <c r="G383" s="214"/>
      <c r="H383" s="227">
        <v>0.49399999999999999</v>
      </c>
      <c r="I383" s="218"/>
      <c r="J383" s="214"/>
      <c r="K383" s="214"/>
      <c r="L383" s="219"/>
      <c r="M383" s="220"/>
      <c r="N383" s="221"/>
      <c r="O383" s="221"/>
      <c r="P383" s="221"/>
      <c r="Q383" s="221"/>
      <c r="R383" s="221"/>
      <c r="S383" s="221"/>
      <c r="T383" s="222"/>
      <c r="AT383" s="223" t="s">
        <v>193</v>
      </c>
      <c r="AU383" s="223" t="s">
        <v>87</v>
      </c>
      <c r="AV383" s="12" t="s">
        <v>87</v>
      </c>
      <c r="AW383" s="12" t="s">
        <v>39</v>
      </c>
      <c r="AX383" s="12" t="s">
        <v>76</v>
      </c>
      <c r="AY383" s="223" t="s">
        <v>182</v>
      </c>
    </row>
    <row r="384" spans="2:65" s="1" customFormat="1" ht="22.5" customHeight="1">
      <c r="B384" s="40"/>
      <c r="C384" s="187" t="s">
        <v>517</v>
      </c>
      <c r="D384" s="187" t="s">
        <v>184</v>
      </c>
      <c r="E384" s="188" t="s">
        <v>518</v>
      </c>
      <c r="F384" s="189" t="s">
        <v>519</v>
      </c>
      <c r="G384" s="190" t="s">
        <v>241</v>
      </c>
      <c r="H384" s="191">
        <v>11.435</v>
      </c>
      <c r="I384" s="192"/>
      <c r="J384" s="193">
        <f>ROUND(I384*H384,2)</f>
        <v>0</v>
      </c>
      <c r="K384" s="189" t="s">
        <v>22</v>
      </c>
      <c r="L384" s="60"/>
      <c r="M384" s="194" t="s">
        <v>22</v>
      </c>
      <c r="N384" s="195" t="s">
        <v>47</v>
      </c>
      <c r="O384" s="41"/>
      <c r="P384" s="196">
        <f>O384*H384</f>
        <v>0</v>
      </c>
      <c r="Q384" s="196">
        <v>8.7399999999999995E-3</v>
      </c>
      <c r="R384" s="196">
        <f>Q384*H384</f>
        <v>9.99419E-2</v>
      </c>
      <c r="S384" s="196">
        <v>0</v>
      </c>
      <c r="T384" s="197">
        <f>S384*H384</f>
        <v>0</v>
      </c>
      <c r="AR384" s="23" t="s">
        <v>189</v>
      </c>
      <c r="AT384" s="23" t="s">
        <v>184</v>
      </c>
      <c r="AU384" s="23" t="s">
        <v>87</v>
      </c>
      <c r="AY384" s="23" t="s">
        <v>182</v>
      </c>
      <c r="BE384" s="198">
        <f>IF(N384="základní",J384,0)</f>
        <v>0</v>
      </c>
      <c r="BF384" s="198">
        <f>IF(N384="snížená",J384,0)</f>
        <v>0</v>
      </c>
      <c r="BG384" s="198">
        <f>IF(N384="zákl. přenesená",J384,0)</f>
        <v>0</v>
      </c>
      <c r="BH384" s="198">
        <f>IF(N384="sníž. přenesená",J384,0)</f>
        <v>0</v>
      </c>
      <c r="BI384" s="198">
        <f>IF(N384="nulová",J384,0)</f>
        <v>0</v>
      </c>
      <c r="BJ384" s="23" t="s">
        <v>24</v>
      </c>
      <c r="BK384" s="198">
        <f>ROUND(I384*H384,2)</f>
        <v>0</v>
      </c>
      <c r="BL384" s="23" t="s">
        <v>189</v>
      </c>
      <c r="BM384" s="23" t="s">
        <v>520</v>
      </c>
    </row>
    <row r="385" spans="2:65" s="1" customFormat="1">
      <c r="B385" s="40"/>
      <c r="C385" s="62"/>
      <c r="D385" s="199" t="s">
        <v>191</v>
      </c>
      <c r="E385" s="62"/>
      <c r="F385" s="200" t="s">
        <v>521</v>
      </c>
      <c r="G385" s="62"/>
      <c r="H385" s="62"/>
      <c r="I385" s="157"/>
      <c r="J385" s="62"/>
      <c r="K385" s="62"/>
      <c r="L385" s="60"/>
      <c r="M385" s="201"/>
      <c r="N385" s="41"/>
      <c r="O385" s="41"/>
      <c r="P385" s="41"/>
      <c r="Q385" s="41"/>
      <c r="R385" s="41"/>
      <c r="S385" s="41"/>
      <c r="T385" s="77"/>
      <c r="AT385" s="23" t="s">
        <v>191</v>
      </c>
      <c r="AU385" s="23" t="s">
        <v>87</v>
      </c>
    </row>
    <row r="386" spans="2:65" s="12" customFormat="1">
      <c r="B386" s="213"/>
      <c r="C386" s="214"/>
      <c r="D386" s="199" t="s">
        <v>193</v>
      </c>
      <c r="E386" s="215" t="s">
        <v>22</v>
      </c>
      <c r="F386" s="216" t="s">
        <v>522</v>
      </c>
      <c r="G386" s="214"/>
      <c r="H386" s="217">
        <v>1.3129999999999999</v>
      </c>
      <c r="I386" s="218"/>
      <c r="J386" s="214"/>
      <c r="K386" s="214"/>
      <c r="L386" s="219"/>
      <c r="M386" s="220"/>
      <c r="N386" s="221"/>
      <c r="O386" s="221"/>
      <c r="P386" s="221"/>
      <c r="Q386" s="221"/>
      <c r="R386" s="221"/>
      <c r="S386" s="221"/>
      <c r="T386" s="222"/>
      <c r="AT386" s="223" t="s">
        <v>193</v>
      </c>
      <c r="AU386" s="223" t="s">
        <v>87</v>
      </c>
      <c r="AV386" s="12" t="s">
        <v>87</v>
      </c>
      <c r="AW386" s="12" t="s">
        <v>39</v>
      </c>
      <c r="AX386" s="12" t="s">
        <v>76</v>
      </c>
      <c r="AY386" s="223" t="s">
        <v>182</v>
      </c>
    </row>
    <row r="387" spans="2:65" s="12" customFormat="1">
      <c r="B387" s="213"/>
      <c r="C387" s="214"/>
      <c r="D387" s="199" t="s">
        <v>193</v>
      </c>
      <c r="E387" s="215" t="s">
        <v>22</v>
      </c>
      <c r="F387" s="216" t="s">
        <v>523</v>
      </c>
      <c r="G387" s="214"/>
      <c r="H387" s="217">
        <v>0.97899999999999998</v>
      </c>
      <c r="I387" s="218"/>
      <c r="J387" s="214"/>
      <c r="K387" s="214"/>
      <c r="L387" s="219"/>
      <c r="M387" s="220"/>
      <c r="N387" s="221"/>
      <c r="O387" s="221"/>
      <c r="P387" s="221"/>
      <c r="Q387" s="221"/>
      <c r="R387" s="221"/>
      <c r="S387" s="221"/>
      <c r="T387" s="222"/>
      <c r="AT387" s="223" t="s">
        <v>193</v>
      </c>
      <c r="AU387" s="223" t="s">
        <v>87</v>
      </c>
      <c r="AV387" s="12" t="s">
        <v>87</v>
      </c>
      <c r="AW387" s="12" t="s">
        <v>39</v>
      </c>
      <c r="AX387" s="12" t="s">
        <v>76</v>
      </c>
      <c r="AY387" s="223" t="s">
        <v>182</v>
      </c>
    </row>
    <row r="388" spans="2:65" s="12" customFormat="1">
      <c r="B388" s="213"/>
      <c r="C388" s="214"/>
      <c r="D388" s="199" t="s">
        <v>193</v>
      </c>
      <c r="E388" s="215" t="s">
        <v>22</v>
      </c>
      <c r="F388" s="216" t="s">
        <v>524</v>
      </c>
      <c r="G388" s="214"/>
      <c r="H388" s="217">
        <v>0.38400000000000001</v>
      </c>
      <c r="I388" s="218"/>
      <c r="J388" s="214"/>
      <c r="K388" s="214"/>
      <c r="L388" s="219"/>
      <c r="M388" s="220"/>
      <c r="N388" s="221"/>
      <c r="O388" s="221"/>
      <c r="P388" s="221"/>
      <c r="Q388" s="221"/>
      <c r="R388" s="221"/>
      <c r="S388" s="221"/>
      <c r="T388" s="222"/>
      <c r="AT388" s="223" t="s">
        <v>193</v>
      </c>
      <c r="AU388" s="223" t="s">
        <v>87</v>
      </c>
      <c r="AV388" s="12" t="s">
        <v>87</v>
      </c>
      <c r="AW388" s="12" t="s">
        <v>39</v>
      </c>
      <c r="AX388" s="12" t="s">
        <v>76</v>
      </c>
      <c r="AY388" s="223" t="s">
        <v>182</v>
      </c>
    </row>
    <row r="389" spans="2:65" s="12" customFormat="1">
      <c r="B389" s="213"/>
      <c r="C389" s="214"/>
      <c r="D389" s="199" t="s">
        <v>193</v>
      </c>
      <c r="E389" s="215" t="s">
        <v>22</v>
      </c>
      <c r="F389" s="216" t="s">
        <v>525</v>
      </c>
      <c r="G389" s="214"/>
      <c r="H389" s="217">
        <v>0.58399999999999996</v>
      </c>
      <c r="I389" s="218"/>
      <c r="J389" s="214"/>
      <c r="K389" s="214"/>
      <c r="L389" s="219"/>
      <c r="M389" s="220"/>
      <c r="N389" s="221"/>
      <c r="O389" s="221"/>
      <c r="P389" s="221"/>
      <c r="Q389" s="221"/>
      <c r="R389" s="221"/>
      <c r="S389" s="221"/>
      <c r="T389" s="222"/>
      <c r="AT389" s="223" t="s">
        <v>193</v>
      </c>
      <c r="AU389" s="223" t="s">
        <v>87</v>
      </c>
      <c r="AV389" s="12" t="s">
        <v>87</v>
      </c>
      <c r="AW389" s="12" t="s">
        <v>39</v>
      </c>
      <c r="AX389" s="12" t="s">
        <v>76</v>
      </c>
      <c r="AY389" s="223" t="s">
        <v>182</v>
      </c>
    </row>
    <row r="390" spans="2:65" s="12" customFormat="1">
      <c r="B390" s="213"/>
      <c r="C390" s="214"/>
      <c r="D390" s="199" t="s">
        <v>193</v>
      </c>
      <c r="E390" s="215" t="s">
        <v>22</v>
      </c>
      <c r="F390" s="216" t="s">
        <v>526</v>
      </c>
      <c r="G390" s="214"/>
      <c r="H390" s="217">
        <v>1.228</v>
      </c>
      <c r="I390" s="218"/>
      <c r="J390" s="214"/>
      <c r="K390" s="214"/>
      <c r="L390" s="219"/>
      <c r="M390" s="220"/>
      <c r="N390" s="221"/>
      <c r="O390" s="221"/>
      <c r="P390" s="221"/>
      <c r="Q390" s="221"/>
      <c r="R390" s="221"/>
      <c r="S390" s="221"/>
      <c r="T390" s="222"/>
      <c r="AT390" s="223" t="s">
        <v>193</v>
      </c>
      <c r="AU390" s="223" t="s">
        <v>87</v>
      </c>
      <c r="AV390" s="12" t="s">
        <v>87</v>
      </c>
      <c r="AW390" s="12" t="s">
        <v>39</v>
      </c>
      <c r="AX390" s="12" t="s">
        <v>76</v>
      </c>
      <c r="AY390" s="223" t="s">
        <v>182</v>
      </c>
    </row>
    <row r="391" spans="2:65" s="12" customFormat="1">
      <c r="B391" s="213"/>
      <c r="C391" s="214"/>
      <c r="D391" s="199" t="s">
        <v>193</v>
      </c>
      <c r="E391" s="215" t="s">
        <v>22</v>
      </c>
      <c r="F391" s="216" t="s">
        <v>527</v>
      </c>
      <c r="G391" s="214"/>
      <c r="H391" s="217">
        <v>2.008</v>
      </c>
      <c r="I391" s="218"/>
      <c r="J391" s="214"/>
      <c r="K391" s="214"/>
      <c r="L391" s="219"/>
      <c r="M391" s="220"/>
      <c r="N391" s="221"/>
      <c r="O391" s="221"/>
      <c r="P391" s="221"/>
      <c r="Q391" s="221"/>
      <c r="R391" s="221"/>
      <c r="S391" s="221"/>
      <c r="T391" s="222"/>
      <c r="AT391" s="223" t="s">
        <v>193</v>
      </c>
      <c r="AU391" s="223" t="s">
        <v>87</v>
      </c>
      <c r="AV391" s="12" t="s">
        <v>87</v>
      </c>
      <c r="AW391" s="12" t="s">
        <v>39</v>
      </c>
      <c r="AX391" s="12" t="s">
        <v>76</v>
      </c>
      <c r="AY391" s="223" t="s">
        <v>182</v>
      </c>
    </row>
    <row r="392" spans="2:65" s="12" customFormat="1">
      <c r="B392" s="213"/>
      <c r="C392" s="214"/>
      <c r="D392" s="224" t="s">
        <v>193</v>
      </c>
      <c r="E392" s="225" t="s">
        <v>22</v>
      </c>
      <c r="F392" s="226" t="s">
        <v>528</v>
      </c>
      <c r="G392" s="214"/>
      <c r="H392" s="227">
        <v>4.9390000000000001</v>
      </c>
      <c r="I392" s="218"/>
      <c r="J392" s="214"/>
      <c r="K392" s="214"/>
      <c r="L392" s="219"/>
      <c r="M392" s="220"/>
      <c r="N392" s="221"/>
      <c r="O392" s="221"/>
      <c r="P392" s="221"/>
      <c r="Q392" s="221"/>
      <c r="R392" s="221"/>
      <c r="S392" s="221"/>
      <c r="T392" s="222"/>
      <c r="AT392" s="223" t="s">
        <v>193</v>
      </c>
      <c r="AU392" s="223" t="s">
        <v>87</v>
      </c>
      <c r="AV392" s="12" t="s">
        <v>87</v>
      </c>
      <c r="AW392" s="12" t="s">
        <v>39</v>
      </c>
      <c r="AX392" s="12" t="s">
        <v>76</v>
      </c>
      <c r="AY392" s="223" t="s">
        <v>182</v>
      </c>
    </row>
    <row r="393" spans="2:65" s="1" customFormat="1" ht="22.5" customHeight="1">
      <c r="B393" s="40"/>
      <c r="C393" s="187" t="s">
        <v>529</v>
      </c>
      <c r="D393" s="187" t="s">
        <v>184</v>
      </c>
      <c r="E393" s="188" t="s">
        <v>530</v>
      </c>
      <c r="F393" s="189" t="s">
        <v>531</v>
      </c>
      <c r="G393" s="190" t="s">
        <v>241</v>
      </c>
      <c r="H393" s="191">
        <v>11.435</v>
      </c>
      <c r="I393" s="192"/>
      <c r="J393" s="193">
        <f>ROUND(I393*H393,2)</f>
        <v>0</v>
      </c>
      <c r="K393" s="189" t="s">
        <v>22</v>
      </c>
      <c r="L393" s="60"/>
      <c r="M393" s="194" t="s">
        <v>22</v>
      </c>
      <c r="N393" s="195" t="s">
        <v>47</v>
      </c>
      <c r="O393" s="41"/>
      <c r="P393" s="196">
        <f>O393*H393</f>
        <v>0</v>
      </c>
      <c r="Q393" s="196">
        <v>0</v>
      </c>
      <c r="R393" s="196">
        <f>Q393*H393</f>
        <v>0</v>
      </c>
      <c r="S393" s="196">
        <v>0</v>
      </c>
      <c r="T393" s="197">
        <f>S393*H393</f>
        <v>0</v>
      </c>
      <c r="AR393" s="23" t="s">
        <v>189</v>
      </c>
      <c r="AT393" s="23" t="s">
        <v>184</v>
      </c>
      <c r="AU393" s="23" t="s">
        <v>87</v>
      </c>
      <c r="AY393" s="23" t="s">
        <v>182</v>
      </c>
      <c r="BE393" s="198">
        <f>IF(N393="základní",J393,0)</f>
        <v>0</v>
      </c>
      <c r="BF393" s="198">
        <f>IF(N393="snížená",J393,0)</f>
        <v>0</v>
      </c>
      <c r="BG393" s="198">
        <f>IF(N393="zákl. přenesená",J393,0)</f>
        <v>0</v>
      </c>
      <c r="BH393" s="198">
        <f>IF(N393="sníž. přenesená",J393,0)</f>
        <v>0</v>
      </c>
      <c r="BI393" s="198">
        <f>IF(N393="nulová",J393,0)</f>
        <v>0</v>
      </c>
      <c r="BJ393" s="23" t="s">
        <v>24</v>
      </c>
      <c r="BK393" s="198">
        <f>ROUND(I393*H393,2)</f>
        <v>0</v>
      </c>
      <c r="BL393" s="23" t="s">
        <v>189</v>
      </c>
      <c r="BM393" s="23" t="s">
        <v>532</v>
      </c>
    </row>
    <row r="394" spans="2:65" s="1" customFormat="1">
      <c r="B394" s="40"/>
      <c r="C394" s="62"/>
      <c r="D394" s="199" t="s">
        <v>191</v>
      </c>
      <c r="E394" s="62"/>
      <c r="F394" s="200" t="s">
        <v>533</v>
      </c>
      <c r="G394" s="62"/>
      <c r="H394" s="62"/>
      <c r="I394" s="157"/>
      <c r="J394" s="62"/>
      <c r="K394" s="62"/>
      <c r="L394" s="60"/>
      <c r="M394" s="201"/>
      <c r="N394" s="41"/>
      <c r="O394" s="41"/>
      <c r="P394" s="41"/>
      <c r="Q394" s="41"/>
      <c r="R394" s="41"/>
      <c r="S394" s="41"/>
      <c r="T394" s="77"/>
      <c r="AT394" s="23" t="s">
        <v>191</v>
      </c>
      <c r="AU394" s="23" t="s">
        <v>87</v>
      </c>
    </row>
    <row r="395" spans="2:65" s="12" customFormat="1">
      <c r="B395" s="213"/>
      <c r="C395" s="214"/>
      <c r="D395" s="199" t="s">
        <v>193</v>
      </c>
      <c r="E395" s="215" t="s">
        <v>22</v>
      </c>
      <c r="F395" s="216" t="s">
        <v>522</v>
      </c>
      <c r="G395" s="214"/>
      <c r="H395" s="217">
        <v>1.3129999999999999</v>
      </c>
      <c r="I395" s="218"/>
      <c r="J395" s="214"/>
      <c r="K395" s="214"/>
      <c r="L395" s="219"/>
      <c r="M395" s="220"/>
      <c r="N395" s="221"/>
      <c r="O395" s="221"/>
      <c r="P395" s="221"/>
      <c r="Q395" s="221"/>
      <c r="R395" s="221"/>
      <c r="S395" s="221"/>
      <c r="T395" s="222"/>
      <c r="AT395" s="223" t="s">
        <v>193</v>
      </c>
      <c r="AU395" s="223" t="s">
        <v>87</v>
      </c>
      <c r="AV395" s="12" t="s">
        <v>87</v>
      </c>
      <c r="AW395" s="12" t="s">
        <v>39</v>
      </c>
      <c r="AX395" s="12" t="s">
        <v>76</v>
      </c>
      <c r="AY395" s="223" t="s">
        <v>182</v>
      </c>
    </row>
    <row r="396" spans="2:65" s="12" customFormat="1">
      <c r="B396" s="213"/>
      <c r="C396" s="214"/>
      <c r="D396" s="199" t="s">
        <v>193</v>
      </c>
      <c r="E396" s="215" t="s">
        <v>22</v>
      </c>
      <c r="F396" s="216" t="s">
        <v>523</v>
      </c>
      <c r="G396" s="214"/>
      <c r="H396" s="217">
        <v>0.97899999999999998</v>
      </c>
      <c r="I396" s="218"/>
      <c r="J396" s="214"/>
      <c r="K396" s="214"/>
      <c r="L396" s="219"/>
      <c r="M396" s="220"/>
      <c r="N396" s="221"/>
      <c r="O396" s="221"/>
      <c r="P396" s="221"/>
      <c r="Q396" s="221"/>
      <c r="R396" s="221"/>
      <c r="S396" s="221"/>
      <c r="T396" s="222"/>
      <c r="AT396" s="223" t="s">
        <v>193</v>
      </c>
      <c r="AU396" s="223" t="s">
        <v>87</v>
      </c>
      <c r="AV396" s="12" t="s">
        <v>87</v>
      </c>
      <c r="AW396" s="12" t="s">
        <v>39</v>
      </c>
      <c r="AX396" s="12" t="s">
        <v>76</v>
      </c>
      <c r="AY396" s="223" t="s">
        <v>182</v>
      </c>
    </row>
    <row r="397" spans="2:65" s="12" customFormat="1">
      <c r="B397" s="213"/>
      <c r="C397" s="214"/>
      <c r="D397" s="199" t="s">
        <v>193</v>
      </c>
      <c r="E397" s="215" t="s">
        <v>22</v>
      </c>
      <c r="F397" s="216" t="s">
        <v>524</v>
      </c>
      <c r="G397" s="214"/>
      <c r="H397" s="217">
        <v>0.38400000000000001</v>
      </c>
      <c r="I397" s="218"/>
      <c r="J397" s="214"/>
      <c r="K397" s="214"/>
      <c r="L397" s="219"/>
      <c r="M397" s="220"/>
      <c r="N397" s="221"/>
      <c r="O397" s="221"/>
      <c r="P397" s="221"/>
      <c r="Q397" s="221"/>
      <c r="R397" s="221"/>
      <c r="S397" s="221"/>
      <c r="T397" s="222"/>
      <c r="AT397" s="223" t="s">
        <v>193</v>
      </c>
      <c r="AU397" s="223" t="s">
        <v>87</v>
      </c>
      <c r="AV397" s="12" t="s">
        <v>87</v>
      </c>
      <c r="AW397" s="12" t="s">
        <v>39</v>
      </c>
      <c r="AX397" s="12" t="s">
        <v>76</v>
      </c>
      <c r="AY397" s="223" t="s">
        <v>182</v>
      </c>
    </row>
    <row r="398" spans="2:65" s="12" customFormat="1">
      <c r="B398" s="213"/>
      <c r="C398" s="214"/>
      <c r="D398" s="199" t="s">
        <v>193</v>
      </c>
      <c r="E398" s="215" t="s">
        <v>22</v>
      </c>
      <c r="F398" s="216" t="s">
        <v>525</v>
      </c>
      <c r="G398" s="214"/>
      <c r="H398" s="217">
        <v>0.58399999999999996</v>
      </c>
      <c r="I398" s="218"/>
      <c r="J398" s="214"/>
      <c r="K398" s="214"/>
      <c r="L398" s="219"/>
      <c r="M398" s="220"/>
      <c r="N398" s="221"/>
      <c r="O398" s="221"/>
      <c r="P398" s="221"/>
      <c r="Q398" s="221"/>
      <c r="R398" s="221"/>
      <c r="S398" s="221"/>
      <c r="T398" s="222"/>
      <c r="AT398" s="223" t="s">
        <v>193</v>
      </c>
      <c r="AU398" s="223" t="s">
        <v>87</v>
      </c>
      <c r="AV398" s="12" t="s">
        <v>87</v>
      </c>
      <c r="AW398" s="12" t="s">
        <v>39</v>
      </c>
      <c r="AX398" s="12" t="s">
        <v>76</v>
      </c>
      <c r="AY398" s="223" t="s">
        <v>182</v>
      </c>
    </row>
    <row r="399" spans="2:65" s="12" customFormat="1">
      <c r="B399" s="213"/>
      <c r="C399" s="214"/>
      <c r="D399" s="199" t="s">
        <v>193</v>
      </c>
      <c r="E399" s="215" t="s">
        <v>22</v>
      </c>
      <c r="F399" s="216" t="s">
        <v>526</v>
      </c>
      <c r="G399" s="214"/>
      <c r="H399" s="217">
        <v>1.228</v>
      </c>
      <c r="I399" s="218"/>
      <c r="J399" s="214"/>
      <c r="K399" s="214"/>
      <c r="L399" s="219"/>
      <c r="M399" s="220"/>
      <c r="N399" s="221"/>
      <c r="O399" s="221"/>
      <c r="P399" s="221"/>
      <c r="Q399" s="221"/>
      <c r="R399" s="221"/>
      <c r="S399" s="221"/>
      <c r="T399" s="222"/>
      <c r="AT399" s="223" t="s">
        <v>193</v>
      </c>
      <c r="AU399" s="223" t="s">
        <v>87</v>
      </c>
      <c r="AV399" s="12" t="s">
        <v>87</v>
      </c>
      <c r="AW399" s="12" t="s">
        <v>39</v>
      </c>
      <c r="AX399" s="12" t="s">
        <v>76</v>
      </c>
      <c r="AY399" s="223" t="s">
        <v>182</v>
      </c>
    </row>
    <row r="400" spans="2:65" s="12" customFormat="1">
      <c r="B400" s="213"/>
      <c r="C400" s="214"/>
      <c r="D400" s="199" t="s">
        <v>193</v>
      </c>
      <c r="E400" s="215" t="s">
        <v>22</v>
      </c>
      <c r="F400" s="216" t="s">
        <v>527</v>
      </c>
      <c r="G400" s="214"/>
      <c r="H400" s="217">
        <v>2.008</v>
      </c>
      <c r="I400" s="218"/>
      <c r="J400" s="214"/>
      <c r="K400" s="214"/>
      <c r="L400" s="219"/>
      <c r="M400" s="220"/>
      <c r="N400" s="221"/>
      <c r="O400" s="221"/>
      <c r="P400" s="221"/>
      <c r="Q400" s="221"/>
      <c r="R400" s="221"/>
      <c r="S400" s="221"/>
      <c r="T400" s="222"/>
      <c r="AT400" s="223" t="s">
        <v>193</v>
      </c>
      <c r="AU400" s="223" t="s">
        <v>87</v>
      </c>
      <c r="AV400" s="12" t="s">
        <v>87</v>
      </c>
      <c r="AW400" s="12" t="s">
        <v>39</v>
      </c>
      <c r="AX400" s="12" t="s">
        <v>76</v>
      </c>
      <c r="AY400" s="223" t="s">
        <v>182</v>
      </c>
    </row>
    <row r="401" spans="2:65" s="12" customFormat="1">
      <c r="B401" s="213"/>
      <c r="C401" s="214"/>
      <c r="D401" s="199" t="s">
        <v>193</v>
      </c>
      <c r="E401" s="215" t="s">
        <v>22</v>
      </c>
      <c r="F401" s="216" t="s">
        <v>528</v>
      </c>
      <c r="G401" s="214"/>
      <c r="H401" s="217">
        <v>4.9390000000000001</v>
      </c>
      <c r="I401" s="218"/>
      <c r="J401" s="214"/>
      <c r="K401" s="214"/>
      <c r="L401" s="219"/>
      <c r="M401" s="220"/>
      <c r="N401" s="221"/>
      <c r="O401" s="221"/>
      <c r="P401" s="221"/>
      <c r="Q401" s="221"/>
      <c r="R401" s="221"/>
      <c r="S401" s="221"/>
      <c r="T401" s="222"/>
      <c r="AT401" s="223" t="s">
        <v>193</v>
      </c>
      <c r="AU401" s="223" t="s">
        <v>87</v>
      </c>
      <c r="AV401" s="12" t="s">
        <v>87</v>
      </c>
      <c r="AW401" s="12" t="s">
        <v>39</v>
      </c>
      <c r="AX401" s="12" t="s">
        <v>76</v>
      </c>
      <c r="AY401" s="223" t="s">
        <v>182</v>
      </c>
    </row>
    <row r="402" spans="2:65" s="10" customFormat="1" ht="29.85" customHeight="1">
      <c r="B402" s="170"/>
      <c r="C402" s="171"/>
      <c r="D402" s="184" t="s">
        <v>75</v>
      </c>
      <c r="E402" s="185" t="s">
        <v>250</v>
      </c>
      <c r="F402" s="185" t="s">
        <v>534</v>
      </c>
      <c r="G402" s="171"/>
      <c r="H402" s="171"/>
      <c r="I402" s="174"/>
      <c r="J402" s="186">
        <f>BK402</f>
        <v>0</v>
      </c>
      <c r="K402" s="171"/>
      <c r="L402" s="176"/>
      <c r="M402" s="177"/>
      <c r="N402" s="178"/>
      <c r="O402" s="178"/>
      <c r="P402" s="179">
        <f>SUM(P403:P640)</f>
        <v>0</v>
      </c>
      <c r="Q402" s="178"/>
      <c r="R402" s="179">
        <f>SUM(R403:R640)</f>
        <v>301.93089010243682</v>
      </c>
      <c r="S402" s="178"/>
      <c r="T402" s="180">
        <f>SUM(T403:T640)</f>
        <v>7.0811039999999998</v>
      </c>
      <c r="AR402" s="181" t="s">
        <v>24</v>
      </c>
      <c r="AT402" s="182" t="s">
        <v>75</v>
      </c>
      <c r="AU402" s="182" t="s">
        <v>24</v>
      </c>
      <c r="AY402" s="181" t="s">
        <v>182</v>
      </c>
      <c r="BK402" s="183">
        <f>SUM(BK403:BK640)</f>
        <v>0</v>
      </c>
    </row>
    <row r="403" spans="2:65" s="1" customFormat="1" ht="31.5" customHeight="1">
      <c r="B403" s="40"/>
      <c r="C403" s="187" t="s">
        <v>535</v>
      </c>
      <c r="D403" s="187" t="s">
        <v>184</v>
      </c>
      <c r="E403" s="188" t="s">
        <v>536</v>
      </c>
      <c r="F403" s="189" t="s">
        <v>537</v>
      </c>
      <c r="G403" s="190" t="s">
        <v>241</v>
      </c>
      <c r="H403" s="191">
        <v>108.682</v>
      </c>
      <c r="I403" s="192"/>
      <c r="J403" s="193">
        <f>ROUND(I403*H403,2)</f>
        <v>0</v>
      </c>
      <c r="K403" s="189" t="s">
        <v>188</v>
      </c>
      <c r="L403" s="60"/>
      <c r="M403" s="194" t="s">
        <v>22</v>
      </c>
      <c r="N403" s="195" t="s">
        <v>47</v>
      </c>
      <c r="O403" s="41"/>
      <c r="P403" s="196">
        <f>O403*H403</f>
        <v>0</v>
      </c>
      <c r="Q403" s="196">
        <v>1.8380000000000001E-2</v>
      </c>
      <c r="R403" s="196">
        <f>Q403*H403</f>
        <v>1.99757516</v>
      </c>
      <c r="S403" s="196">
        <v>0</v>
      </c>
      <c r="T403" s="197">
        <f>S403*H403</f>
        <v>0</v>
      </c>
      <c r="AR403" s="23" t="s">
        <v>189</v>
      </c>
      <c r="AT403" s="23" t="s">
        <v>184</v>
      </c>
      <c r="AU403" s="23" t="s">
        <v>87</v>
      </c>
      <c r="AY403" s="23" t="s">
        <v>182</v>
      </c>
      <c r="BE403" s="198">
        <f>IF(N403="základní",J403,0)</f>
        <v>0</v>
      </c>
      <c r="BF403" s="198">
        <f>IF(N403="snížená",J403,0)</f>
        <v>0</v>
      </c>
      <c r="BG403" s="198">
        <f>IF(N403="zákl. přenesená",J403,0)</f>
        <v>0</v>
      </c>
      <c r="BH403" s="198">
        <f>IF(N403="sníž. přenesená",J403,0)</f>
        <v>0</v>
      </c>
      <c r="BI403" s="198">
        <f>IF(N403="nulová",J403,0)</f>
        <v>0</v>
      </c>
      <c r="BJ403" s="23" t="s">
        <v>24</v>
      </c>
      <c r="BK403" s="198">
        <f>ROUND(I403*H403,2)</f>
        <v>0</v>
      </c>
      <c r="BL403" s="23" t="s">
        <v>189</v>
      </c>
      <c r="BM403" s="23" t="s">
        <v>538</v>
      </c>
    </row>
    <row r="404" spans="2:65" s="1" customFormat="1" ht="27">
      <c r="B404" s="40"/>
      <c r="C404" s="62"/>
      <c r="D404" s="199" t="s">
        <v>191</v>
      </c>
      <c r="E404" s="62"/>
      <c r="F404" s="200" t="s">
        <v>539</v>
      </c>
      <c r="G404" s="62"/>
      <c r="H404" s="62"/>
      <c r="I404" s="157"/>
      <c r="J404" s="62"/>
      <c r="K404" s="62"/>
      <c r="L404" s="60"/>
      <c r="M404" s="201"/>
      <c r="N404" s="41"/>
      <c r="O404" s="41"/>
      <c r="P404" s="41"/>
      <c r="Q404" s="41"/>
      <c r="R404" s="41"/>
      <c r="S404" s="41"/>
      <c r="T404" s="77"/>
      <c r="AT404" s="23" t="s">
        <v>191</v>
      </c>
      <c r="AU404" s="23" t="s">
        <v>87</v>
      </c>
    </row>
    <row r="405" spans="2:65" s="12" customFormat="1">
      <c r="B405" s="213"/>
      <c r="C405" s="214"/>
      <c r="D405" s="199" t="s">
        <v>193</v>
      </c>
      <c r="E405" s="215" t="s">
        <v>22</v>
      </c>
      <c r="F405" s="216" t="s">
        <v>540</v>
      </c>
      <c r="G405" s="214"/>
      <c r="H405" s="217">
        <v>90.51</v>
      </c>
      <c r="I405" s="218"/>
      <c r="J405" s="214"/>
      <c r="K405" s="214"/>
      <c r="L405" s="219"/>
      <c r="M405" s="220"/>
      <c r="N405" s="221"/>
      <c r="O405" s="221"/>
      <c r="P405" s="221"/>
      <c r="Q405" s="221"/>
      <c r="R405" s="221"/>
      <c r="S405" s="221"/>
      <c r="T405" s="222"/>
      <c r="AT405" s="223" t="s">
        <v>193</v>
      </c>
      <c r="AU405" s="223" t="s">
        <v>87</v>
      </c>
      <c r="AV405" s="12" t="s">
        <v>87</v>
      </c>
      <c r="AW405" s="12" t="s">
        <v>39</v>
      </c>
      <c r="AX405" s="12" t="s">
        <v>76</v>
      </c>
      <c r="AY405" s="223" t="s">
        <v>182</v>
      </c>
    </row>
    <row r="406" spans="2:65" s="12" customFormat="1">
      <c r="B406" s="213"/>
      <c r="C406" s="214"/>
      <c r="D406" s="199" t="s">
        <v>193</v>
      </c>
      <c r="E406" s="215" t="s">
        <v>22</v>
      </c>
      <c r="F406" s="216" t="s">
        <v>541</v>
      </c>
      <c r="G406" s="214"/>
      <c r="H406" s="217">
        <v>4.2140000000000004</v>
      </c>
      <c r="I406" s="218"/>
      <c r="J406" s="214"/>
      <c r="K406" s="214"/>
      <c r="L406" s="219"/>
      <c r="M406" s="220"/>
      <c r="N406" s="221"/>
      <c r="O406" s="221"/>
      <c r="P406" s="221"/>
      <c r="Q406" s="221"/>
      <c r="R406" s="221"/>
      <c r="S406" s="221"/>
      <c r="T406" s="222"/>
      <c r="AT406" s="223" t="s">
        <v>193</v>
      </c>
      <c r="AU406" s="223" t="s">
        <v>87</v>
      </c>
      <c r="AV406" s="12" t="s">
        <v>87</v>
      </c>
      <c r="AW406" s="12" t="s">
        <v>39</v>
      </c>
      <c r="AX406" s="12" t="s">
        <v>76</v>
      </c>
      <c r="AY406" s="223" t="s">
        <v>182</v>
      </c>
    </row>
    <row r="407" spans="2:65" s="12" customFormat="1">
      <c r="B407" s="213"/>
      <c r="C407" s="214"/>
      <c r="D407" s="224" t="s">
        <v>193</v>
      </c>
      <c r="E407" s="225" t="s">
        <v>22</v>
      </c>
      <c r="F407" s="226" t="s">
        <v>542</v>
      </c>
      <c r="G407" s="214"/>
      <c r="H407" s="227">
        <v>13.958</v>
      </c>
      <c r="I407" s="218"/>
      <c r="J407" s="214"/>
      <c r="K407" s="214"/>
      <c r="L407" s="219"/>
      <c r="M407" s="220"/>
      <c r="N407" s="221"/>
      <c r="O407" s="221"/>
      <c r="P407" s="221"/>
      <c r="Q407" s="221"/>
      <c r="R407" s="221"/>
      <c r="S407" s="221"/>
      <c r="T407" s="222"/>
      <c r="AT407" s="223" t="s">
        <v>193</v>
      </c>
      <c r="AU407" s="223" t="s">
        <v>87</v>
      </c>
      <c r="AV407" s="12" t="s">
        <v>87</v>
      </c>
      <c r="AW407" s="12" t="s">
        <v>39</v>
      </c>
      <c r="AX407" s="12" t="s">
        <v>76</v>
      </c>
      <c r="AY407" s="223" t="s">
        <v>182</v>
      </c>
    </row>
    <row r="408" spans="2:65" s="1" customFormat="1" ht="22.5" customHeight="1">
      <c r="B408" s="40"/>
      <c r="C408" s="187" t="s">
        <v>543</v>
      </c>
      <c r="D408" s="187" t="s">
        <v>184</v>
      </c>
      <c r="E408" s="188" t="s">
        <v>544</v>
      </c>
      <c r="F408" s="189" t="s">
        <v>545</v>
      </c>
      <c r="G408" s="190" t="s">
        <v>241</v>
      </c>
      <c r="H408" s="191">
        <v>162.304</v>
      </c>
      <c r="I408" s="192"/>
      <c r="J408" s="193">
        <f>ROUND(I408*H408,2)</f>
        <v>0</v>
      </c>
      <c r="K408" s="189" t="s">
        <v>188</v>
      </c>
      <c r="L408" s="60"/>
      <c r="M408" s="194" t="s">
        <v>22</v>
      </c>
      <c r="N408" s="195" t="s">
        <v>47</v>
      </c>
      <c r="O408" s="41"/>
      <c r="P408" s="196">
        <f>O408*H408</f>
        <v>0</v>
      </c>
      <c r="Q408" s="196">
        <v>1.8380000000000001E-2</v>
      </c>
      <c r="R408" s="196">
        <f>Q408*H408</f>
        <v>2.9831475200000002</v>
      </c>
      <c r="S408" s="196">
        <v>0</v>
      </c>
      <c r="T408" s="197">
        <f>S408*H408</f>
        <v>0</v>
      </c>
      <c r="AR408" s="23" t="s">
        <v>189</v>
      </c>
      <c r="AT408" s="23" t="s">
        <v>184</v>
      </c>
      <c r="AU408" s="23" t="s">
        <v>87</v>
      </c>
      <c r="AY408" s="23" t="s">
        <v>182</v>
      </c>
      <c r="BE408" s="198">
        <f>IF(N408="základní",J408,0)</f>
        <v>0</v>
      </c>
      <c r="BF408" s="198">
        <f>IF(N408="snížená",J408,0)</f>
        <v>0</v>
      </c>
      <c r="BG408" s="198">
        <f>IF(N408="zákl. přenesená",J408,0)</f>
        <v>0</v>
      </c>
      <c r="BH408" s="198">
        <f>IF(N408="sníž. přenesená",J408,0)</f>
        <v>0</v>
      </c>
      <c r="BI408" s="198">
        <f>IF(N408="nulová",J408,0)</f>
        <v>0</v>
      </c>
      <c r="BJ408" s="23" t="s">
        <v>24</v>
      </c>
      <c r="BK408" s="198">
        <f>ROUND(I408*H408,2)</f>
        <v>0</v>
      </c>
      <c r="BL408" s="23" t="s">
        <v>189</v>
      </c>
      <c r="BM408" s="23" t="s">
        <v>546</v>
      </c>
    </row>
    <row r="409" spans="2:65" s="1" customFormat="1" ht="27">
      <c r="B409" s="40"/>
      <c r="C409" s="62"/>
      <c r="D409" s="199" t="s">
        <v>191</v>
      </c>
      <c r="E409" s="62"/>
      <c r="F409" s="200" t="s">
        <v>547</v>
      </c>
      <c r="G409" s="62"/>
      <c r="H409" s="62"/>
      <c r="I409" s="157"/>
      <c r="J409" s="62"/>
      <c r="K409" s="62"/>
      <c r="L409" s="60"/>
      <c r="M409" s="201"/>
      <c r="N409" s="41"/>
      <c r="O409" s="41"/>
      <c r="P409" s="41"/>
      <c r="Q409" s="41"/>
      <c r="R409" s="41"/>
      <c r="S409" s="41"/>
      <c r="T409" s="77"/>
      <c r="AT409" s="23" t="s">
        <v>191</v>
      </c>
      <c r="AU409" s="23" t="s">
        <v>87</v>
      </c>
    </row>
    <row r="410" spans="2:65" s="12" customFormat="1">
      <c r="B410" s="213"/>
      <c r="C410" s="214"/>
      <c r="D410" s="199" t="s">
        <v>193</v>
      </c>
      <c r="E410" s="215" t="s">
        <v>22</v>
      </c>
      <c r="F410" s="216" t="s">
        <v>548</v>
      </c>
      <c r="G410" s="214"/>
      <c r="H410" s="217">
        <v>92.528999999999996</v>
      </c>
      <c r="I410" s="218"/>
      <c r="J410" s="214"/>
      <c r="K410" s="214"/>
      <c r="L410" s="219"/>
      <c r="M410" s="220"/>
      <c r="N410" s="221"/>
      <c r="O410" s="221"/>
      <c r="P410" s="221"/>
      <c r="Q410" s="221"/>
      <c r="R410" s="221"/>
      <c r="S410" s="221"/>
      <c r="T410" s="222"/>
      <c r="AT410" s="223" t="s">
        <v>193</v>
      </c>
      <c r="AU410" s="223" t="s">
        <v>87</v>
      </c>
      <c r="AV410" s="12" t="s">
        <v>87</v>
      </c>
      <c r="AW410" s="12" t="s">
        <v>39</v>
      </c>
      <c r="AX410" s="12" t="s">
        <v>76</v>
      </c>
      <c r="AY410" s="223" t="s">
        <v>182</v>
      </c>
    </row>
    <row r="411" spans="2:65" s="12" customFormat="1">
      <c r="B411" s="213"/>
      <c r="C411" s="214"/>
      <c r="D411" s="199" t="s">
        <v>193</v>
      </c>
      <c r="E411" s="215" t="s">
        <v>22</v>
      </c>
      <c r="F411" s="216" t="s">
        <v>549</v>
      </c>
      <c r="G411" s="214"/>
      <c r="H411" s="217">
        <v>1.4419999999999999</v>
      </c>
      <c r="I411" s="218"/>
      <c r="J411" s="214"/>
      <c r="K411" s="214"/>
      <c r="L411" s="219"/>
      <c r="M411" s="220"/>
      <c r="N411" s="221"/>
      <c r="O411" s="221"/>
      <c r="P411" s="221"/>
      <c r="Q411" s="221"/>
      <c r="R411" s="221"/>
      <c r="S411" s="221"/>
      <c r="T411" s="222"/>
      <c r="AT411" s="223" t="s">
        <v>193</v>
      </c>
      <c r="AU411" s="223" t="s">
        <v>87</v>
      </c>
      <c r="AV411" s="12" t="s">
        <v>87</v>
      </c>
      <c r="AW411" s="12" t="s">
        <v>39</v>
      </c>
      <c r="AX411" s="12" t="s">
        <v>76</v>
      </c>
      <c r="AY411" s="223" t="s">
        <v>182</v>
      </c>
    </row>
    <row r="412" spans="2:65" s="12" customFormat="1">
      <c r="B412" s="213"/>
      <c r="C412" s="214"/>
      <c r="D412" s="199" t="s">
        <v>193</v>
      </c>
      <c r="E412" s="215" t="s">
        <v>22</v>
      </c>
      <c r="F412" s="216" t="s">
        <v>550</v>
      </c>
      <c r="G412" s="214"/>
      <c r="H412" s="217">
        <v>-3.94</v>
      </c>
      <c r="I412" s="218"/>
      <c r="J412" s="214"/>
      <c r="K412" s="214"/>
      <c r="L412" s="219"/>
      <c r="M412" s="220"/>
      <c r="N412" s="221"/>
      <c r="O412" s="221"/>
      <c r="P412" s="221"/>
      <c r="Q412" s="221"/>
      <c r="R412" s="221"/>
      <c r="S412" s="221"/>
      <c r="T412" s="222"/>
      <c r="AT412" s="223" t="s">
        <v>193</v>
      </c>
      <c r="AU412" s="223" t="s">
        <v>87</v>
      </c>
      <c r="AV412" s="12" t="s">
        <v>87</v>
      </c>
      <c r="AW412" s="12" t="s">
        <v>39</v>
      </c>
      <c r="AX412" s="12" t="s">
        <v>76</v>
      </c>
      <c r="AY412" s="223" t="s">
        <v>182</v>
      </c>
    </row>
    <row r="413" spans="2:65" s="12" customFormat="1">
      <c r="B413" s="213"/>
      <c r="C413" s="214"/>
      <c r="D413" s="199" t="s">
        <v>193</v>
      </c>
      <c r="E413" s="215" t="s">
        <v>22</v>
      </c>
      <c r="F413" s="216" t="s">
        <v>551</v>
      </c>
      <c r="G413" s="214"/>
      <c r="H413" s="217">
        <v>-1.478</v>
      </c>
      <c r="I413" s="218"/>
      <c r="J413" s="214"/>
      <c r="K413" s="214"/>
      <c r="L413" s="219"/>
      <c r="M413" s="220"/>
      <c r="N413" s="221"/>
      <c r="O413" s="221"/>
      <c r="P413" s="221"/>
      <c r="Q413" s="221"/>
      <c r="R413" s="221"/>
      <c r="S413" s="221"/>
      <c r="T413" s="222"/>
      <c r="AT413" s="223" t="s">
        <v>193</v>
      </c>
      <c r="AU413" s="223" t="s">
        <v>87</v>
      </c>
      <c r="AV413" s="12" t="s">
        <v>87</v>
      </c>
      <c r="AW413" s="12" t="s">
        <v>39</v>
      </c>
      <c r="AX413" s="12" t="s">
        <v>76</v>
      </c>
      <c r="AY413" s="223" t="s">
        <v>182</v>
      </c>
    </row>
    <row r="414" spans="2:65" s="12" customFormat="1">
      <c r="B414" s="213"/>
      <c r="C414" s="214"/>
      <c r="D414" s="199" t="s">
        <v>193</v>
      </c>
      <c r="E414" s="215" t="s">
        <v>22</v>
      </c>
      <c r="F414" s="216" t="s">
        <v>552</v>
      </c>
      <c r="G414" s="214"/>
      <c r="H414" s="217">
        <v>-2.758</v>
      </c>
      <c r="I414" s="218"/>
      <c r="J414" s="214"/>
      <c r="K414" s="214"/>
      <c r="L414" s="219"/>
      <c r="M414" s="220"/>
      <c r="N414" s="221"/>
      <c r="O414" s="221"/>
      <c r="P414" s="221"/>
      <c r="Q414" s="221"/>
      <c r="R414" s="221"/>
      <c r="S414" s="221"/>
      <c r="T414" s="222"/>
      <c r="AT414" s="223" t="s">
        <v>193</v>
      </c>
      <c r="AU414" s="223" t="s">
        <v>87</v>
      </c>
      <c r="AV414" s="12" t="s">
        <v>87</v>
      </c>
      <c r="AW414" s="12" t="s">
        <v>39</v>
      </c>
      <c r="AX414" s="12" t="s">
        <v>76</v>
      </c>
      <c r="AY414" s="223" t="s">
        <v>182</v>
      </c>
    </row>
    <row r="415" spans="2:65" s="12" customFormat="1">
      <c r="B415" s="213"/>
      <c r="C415" s="214"/>
      <c r="D415" s="199" t="s">
        <v>193</v>
      </c>
      <c r="E415" s="215" t="s">
        <v>22</v>
      </c>
      <c r="F415" s="216" t="s">
        <v>553</v>
      </c>
      <c r="G415" s="214"/>
      <c r="H415" s="217">
        <v>-1.5760000000000001</v>
      </c>
      <c r="I415" s="218"/>
      <c r="J415" s="214"/>
      <c r="K415" s="214"/>
      <c r="L415" s="219"/>
      <c r="M415" s="220"/>
      <c r="N415" s="221"/>
      <c r="O415" s="221"/>
      <c r="P415" s="221"/>
      <c r="Q415" s="221"/>
      <c r="R415" s="221"/>
      <c r="S415" s="221"/>
      <c r="T415" s="222"/>
      <c r="AT415" s="223" t="s">
        <v>193</v>
      </c>
      <c r="AU415" s="223" t="s">
        <v>87</v>
      </c>
      <c r="AV415" s="12" t="s">
        <v>87</v>
      </c>
      <c r="AW415" s="12" t="s">
        <v>39</v>
      </c>
      <c r="AX415" s="12" t="s">
        <v>76</v>
      </c>
      <c r="AY415" s="223" t="s">
        <v>182</v>
      </c>
    </row>
    <row r="416" spans="2:65" s="12" customFormat="1">
      <c r="B416" s="213"/>
      <c r="C416" s="214"/>
      <c r="D416" s="199" t="s">
        <v>193</v>
      </c>
      <c r="E416" s="215" t="s">
        <v>22</v>
      </c>
      <c r="F416" s="216" t="s">
        <v>554</v>
      </c>
      <c r="G416" s="214"/>
      <c r="H416" s="217">
        <v>-1.97</v>
      </c>
      <c r="I416" s="218"/>
      <c r="J416" s="214"/>
      <c r="K416" s="214"/>
      <c r="L416" s="219"/>
      <c r="M416" s="220"/>
      <c r="N416" s="221"/>
      <c r="O416" s="221"/>
      <c r="P416" s="221"/>
      <c r="Q416" s="221"/>
      <c r="R416" s="221"/>
      <c r="S416" s="221"/>
      <c r="T416" s="222"/>
      <c r="AT416" s="223" t="s">
        <v>193</v>
      </c>
      <c r="AU416" s="223" t="s">
        <v>87</v>
      </c>
      <c r="AV416" s="12" t="s">
        <v>87</v>
      </c>
      <c r="AW416" s="12" t="s">
        <v>39</v>
      </c>
      <c r="AX416" s="12" t="s">
        <v>76</v>
      </c>
      <c r="AY416" s="223" t="s">
        <v>182</v>
      </c>
    </row>
    <row r="417" spans="2:65" s="12" customFormat="1">
      <c r="B417" s="213"/>
      <c r="C417" s="214"/>
      <c r="D417" s="199" t="s">
        <v>193</v>
      </c>
      <c r="E417" s="215" t="s">
        <v>22</v>
      </c>
      <c r="F417" s="216" t="s">
        <v>554</v>
      </c>
      <c r="G417" s="214"/>
      <c r="H417" s="217">
        <v>-1.97</v>
      </c>
      <c r="I417" s="218"/>
      <c r="J417" s="214"/>
      <c r="K417" s="214"/>
      <c r="L417" s="219"/>
      <c r="M417" s="220"/>
      <c r="N417" s="221"/>
      <c r="O417" s="221"/>
      <c r="P417" s="221"/>
      <c r="Q417" s="221"/>
      <c r="R417" s="221"/>
      <c r="S417" s="221"/>
      <c r="T417" s="222"/>
      <c r="AT417" s="223" t="s">
        <v>193</v>
      </c>
      <c r="AU417" s="223" t="s">
        <v>87</v>
      </c>
      <c r="AV417" s="12" t="s">
        <v>87</v>
      </c>
      <c r="AW417" s="12" t="s">
        <v>39</v>
      </c>
      <c r="AX417" s="12" t="s">
        <v>76</v>
      </c>
      <c r="AY417" s="223" t="s">
        <v>182</v>
      </c>
    </row>
    <row r="418" spans="2:65" s="12" customFormat="1">
      <c r="B418" s="213"/>
      <c r="C418" s="214"/>
      <c r="D418" s="199" t="s">
        <v>193</v>
      </c>
      <c r="E418" s="215" t="s">
        <v>22</v>
      </c>
      <c r="F418" s="216" t="s">
        <v>555</v>
      </c>
      <c r="G418" s="214"/>
      <c r="H418" s="217">
        <v>-1.5640000000000001</v>
      </c>
      <c r="I418" s="218"/>
      <c r="J418" s="214"/>
      <c r="K418" s="214"/>
      <c r="L418" s="219"/>
      <c r="M418" s="220"/>
      <c r="N418" s="221"/>
      <c r="O418" s="221"/>
      <c r="P418" s="221"/>
      <c r="Q418" s="221"/>
      <c r="R418" s="221"/>
      <c r="S418" s="221"/>
      <c r="T418" s="222"/>
      <c r="AT418" s="223" t="s">
        <v>193</v>
      </c>
      <c r="AU418" s="223" t="s">
        <v>87</v>
      </c>
      <c r="AV418" s="12" t="s">
        <v>87</v>
      </c>
      <c r="AW418" s="12" t="s">
        <v>39</v>
      </c>
      <c r="AX418" s="12" t="s">
        <v>76</v>
      </c>
      <c r="AY418" s="223" t="s">
        <v>182</v>
      </c>
    </row>
    <row r="419" spans="2:65" s="12" customFormat="1">
      <c r="B419" s="213"/>
      <c r="C419" s="214"/>
      <c r="D419" s="199" t="s">
        <v>193</v>
      </c>
      <c r="E419" s="215" t="s">
        <v>22</v>
      </c>
      <c r="F419" s="216" t="s">
        <v>556</v>
      </c>
      <c r="G419" s="214"/>
      <c r="H419" s="217">
        <v>-4.2</v>
      </c>
      <c r="I419" s="218"/>
      <c r="J419" s="214"/>
      <c r="K419" s="214"/>
      <c r="L419" s="219"/>
      <c r="M419" s="220"/>
      <c r="N419" s="221"/>
      <c r="O419" s="221"/>
      <c r="P419" s="221"/>
      <c r="Q419" s="221"/>
      <c r="R419" s="221"/>
      <c r="S419" s="221"/>
      <c r="T419" s="222"/>
      <c r="AT419" s="223" t="s">
        <v>193</v>
      </c>
      <c r="AU419" s="223" t="s">
        <v>87</v>
      </c>
      <c r="AV419" s="12" t="s">
        <v>87</v>
      </c>
      <c r="AW419" s="12" t="s">
        <v>39</v>
      </c>
      <c r="AX419" s="12" t="s">
        <v>76</v>
      </c>
      <c r="AY419" s="223" t="s">
        <v>182</v>
      </c>
    </row>
    <row r="420" spans="2:65" s="12" customFormat="1">
      <c r="B420" s="213"/>
      <c r="C420" s="214"/>
      <c r="D420" s="199" t="s">
        <v>193</v>
      </c>
      <c r="E420" s="215" t="s">
        <v>22</v>
      </c>
      <c r="F420" s="216" t="s">
        <v>557</v>
      </c>
      <c r="G420" s="214"/>
      <c r="H420" s="217">
        <v>-3.0739999999999998</v>
      </c>
      <c r="I420" s="218"/>
      <c r="J420" s="214"/>
      <c r="K420" s="214"/>
      <c r="L420" s="219"/>
      <c r="M420" s="220"/>
      <c r="N420" s="221"/>
      <c r="O420" s="221"/>
      <c r="P420" s="221"/>
      <c r="Q420" s="221"/>
      <c r="R420" s="221"/>
      <c r="S420" s="221"/>
      <c r="T420" s="222"/>
      <c r="AT420" s="223" t="s">
        <v>193</v>
      </c>
      <c r="AU420" s="223" t="s">
        <v>87</v>
      </c>
      <c r="AV420" s="12" t="s">
        <v>87</v>
      </c>
      <c r="AW420" s="12" t="s">
        <v>39</v>
      </c>
      <c r="AX420" s="12" t="s">
        <v>76</v>
      </c>
      <c r="AY420" s="223" t="s">
        <v>182</v>
      </c>
    </row>
    <row r="421" spans="2:65" s="12" customFormat="1">
      <c r="B421" s="213"/>
      <c r="C421" s="214"/>
      <c r="D421" s="199" t="s">
        <v>193</v>
      </c>
      <c r="E421" s="215" t="s">
        <v>22</v>
      </c>
      <c r="F421" s="216" t="s">
        <v>558</v>
      </c>
      <c r="G421" s="214"/>
      <c r="H421" s="217">
        <v>-2.34</v>
      </c>
      <c r="I421" s="218"/>
      <c r="J421" s="214"/>
      <c r="K421" s="214"/>
      <c r="L421" s="219"/>
      <c r="M421" s="220"/>
      <c r="N421" s="221"/>
      <c r="O421" s="221"/>
      <c r="P421" s="221"/>
      <c r="Q421" s="221"/>
      <c r="R421" s="221"/>
      <c r="S421" s="221"/>
      <c r="T421" s="222"/>
      <c r="AT421" s="223" t="s">
        <v>193</v>
      </c>
      <c r="AU421" s="223" t="s">
        <v>87</v>
      </c>
      <c r="AV421" s="12" t="s">
        <v>87</v>
      </c>
      <c r="AW421" s="12" t="s">
        <v>39</v>
      </c>
      <c r="AX421" s="12" t="s">
        <v>76</v>
      </c>
      <c r="AY421" s="223" t="s">
        <v>182</v>
      </c>
    </row>
    <row r="422" spans="2:65" s="12" customFormat="1">
      <c r="B422" s="213"/>
      <c r="C422" s="214"/>
      <c r="D422" s="199" t="s">
        <v>193</v>
      </c>
      <c r="E422" s="215" t="s">
        <v>22</v>
      </c>
      <c r="F422" s="216" t="s">
        <v>559</v>
      </c>
      <c r="G422" s="214"/>
      <c r="H422" s="217">
        <v>24.164000000000001</v>
      </c>
      <c r="I422" s="218"/>
      <c r="J422" s="214"/>
      <c r="K422" s="214"/>
      <c r="L422" s="219"/>
      <c r="M422" s="220"/>
      <c r="N422" s="221"/>
      <c r="O422" s="221"/>
      <c r="P422" s="221"/>
      <c r="Q422" s="221"/>
      <c r="R422" s="221"/>
      <c r="S422" s="221"/>
      <c r="T422" s="222"/>
      <c r="AT422" s="223" t="s">
        <v>193</v>
      </c>
      <c r="AU422" s="223" t="s">
        <v>87</v>
      </c>
      <c r="AV422" s="12" t="s">
        <v>87</v>
      </c>
      <c r="AW422" s="12" t="s">
        <v>39</v>
      </c>
      <c r="AX422" s="12" t="s">
        <v>76</v>
      </c>
      <c r="AY422" s="223" t="s">
        <v>182</v>
      </c>
    </row>
    <row r="423" spans="2:65" s="12" customFormat="1">
      <c r="B423" s="213"/>
      <c r="C423" s="214"/>
      <c r="D423" s="199" t="s">
        <v>193</v>
      </c>
      <c r="E423" s="215" t="s">
        <v>22</v>
      </c>
      <c r="F423" s="216" t="s">
        <v>560</v>
      </c>
      <c r="G423" s="214"/>
      <c r="H423" s="217">
        <v>20.672000000000001</v>
      </c>
      <c r="I423" s="218"/>
      <c r="J423" s="214"/>
      <c r="K423" s="214"/>
      <c r="L423" s="219"/>
      <c r="M423" s="220"/>
      <c r="N423" s="221"/>
      <c r="O423" s="221"/>
      <c r="P423" s="221"/>
      <c r="Q423" s="221"/>
      <c r="R423" s="221"/>
      <c r="S423" s="221"/>
      <c r="T423" s="222"/>
      <c r="AT423" s="223" t="s">
        <v>193</v>
      </c>
      <c r="AU423" s="223" t="s">
        <v>87</v>
      </c>
      <c r="AV423" s="12" t="s">
        <v>87</v>
      </c>
      <c r="AW423" s="12" t="s">
        <v>39</v>
      </c>
      <c r="AX423" s="12" t="s">
        <v>76</v>
      </c>
      <c r="AY423" s="223" t="s">
        <v>182</v>
      </c>
    </row>
    <row r="424" spans="2:65" s="12" customFormat="1">
      <c r="B424" s="213"/>
      <c r="C424" s="214"/>
      <c r="D424" s="199" t="s">
        <v>193</v>
      </c>
      <c r="E424" s="215" t="s">
        <v>22</v>
      </c>
      <c r="F424" s="216" t="s">
        <v>561</v>
      </c>
      <c r="G424" s="214"/>
      <c r="H424" s="217">
        <v>22.942</v>
      </c>
      <c r="I424" s="218"/>
      <c r="J424" s="214"/>
      <c r="K424" s="214"/>
      <c r="L424" s="219"/>
      <c r="M424" s="220"/>
      <c r="N424" s="221"/>
      <c r="O424" s="221"/>
      <c r="P424" s="221"/>
      <c r="Q424" s="221"/>
      <c r="R424" s="221"/>
      <c r="S424" s="221"/>
      <c r="T424" s="222"/>
      <c r="AT424" s="223" t="s">
        <v>193</v>
      </c>
      <c r="AU424" s="223" t="s">
        <v>87</v>
      </c>
      <c r="AV424" s="12" t="s">
        <v>87</v>
      </c>
      <c r="AW424" s="12" t="s">
        <v>39</v>
      </c>
      <c r="AX424" s="12" t="s">
        <v>76</v>
      </c>
      <c r="AY424" s="223" t="s">
        <v>182</v>
      </c>
    </row>
    <row r="425" spans="2:65" s="12" customFormat="1">
      <c r="B425" s="213"/>
      <c r="C425" s="214"/>
      <c r="D425" s="224" t="s">
        <v>193</v>
      </c>
      <c r="E425" s="225" t="s">
        <v>22</v>
      </c>
      <c r="F425" s="226" t="s">
        <v>562</v>
      </c>
      <c r="G425" s="214"/>
      <c r="H425" s="227">
        <v>25.425000000000001</v>
      </c>
      <c r="I425" s="218"/>
      <c r="J425" s="214"/>
      <c r="K425" s="214"/>
      <c r="L425" s="219"/>
      <c r="M425" s="220"/>
      <c r="N425" s="221"/>
      <c r="O425" s="221"/>
      <c r="P425" s="221"/>
      <c r="Q425" s="221"/>
      <c r="R425" s="221"/>
      <c r="S425" s="221"/>
      <c r="T425" s="222"/>
      <c r="AT425" s="223" t="s">
        <v>193</v>
      </c>
      <c r="AU425" s="223" t="s">
        <v>87</v>
      </c>
      <c r="AV425" s="12" t="s">
        <v>87</v>
      </c>
      <c r="AW425" s="12" t="s">
        <v>39</v>
      </c>
      <c r="AX425" s="12" t="s">
        <v>76</v>
      </c>
      <c r="AY425" s="223" t="s">
        <v>182</v>
      </c>
    </row>
    <row r="426" spans="2:65" s="1" customFormat="1" ht="22.5" customHeight="1">
      <c r="B426" s="40"/>
      <c r="C426" s="187" t="s">
        <v>563</v>
      </c>
      <c r="D426" s="187" t="s">
        <v>184</v>
      </c>
      <c r="E426" s="188" t="s">
        <v>564</v>
      </c>
      <c r="F426" s="189" t="s">
        <v>565</v>
      </c>
      <c r="G426" s="190" t="s">
        <v>241</v>
      </c>
      <c r="H426" s="191">
        <v>368.79</v>
      </c>
      <c r="I426" s="192"/>
      <c r="J426" s="193">
        <f>ROUND(I426*H426,2)</f>
        <v>0</v>
      </c>
      <c r="K426" s="189" t="s">
        <v>188</v>
      </c>
      <c r="L426" s="60"/>
      <c r="M426" s="194" t="s">
        <v>22</v>
      </c>
      <c r="N426" s="195" t="s">
        <v>47</v>
      </c>
      <c r="O426" s="41"/>
      <c r="P426" s="196">
        <f>O426*H426</f>
        <v>0</v>
      </c>
      <c r="Q426" s="196">
        <v>1.21E-4</v>
      </c>
      <c r="R426" s="196">
        <f>Q426*H426</f>
        <v>4.4623590000000005E-2</v>
      </c>
      <c r="S426" s="196">
        <v>0</v>
      </c>
      <c r="T426" s="197">
        <f>S426*H426</f>
        <v>0</v>
      </c>
      <c r="AR426" s="23" t="s">
        <v>189</v>
      </c>
      <c r="AT426" s="23" t="s">
        <v>184</v>
      </c>
      <c r="AU426" s="23" t="s">
        <v>87</v>
      </c>
      <c r="AY426" s="23" t="s">
        <v>182</v>
      </c>
      <c r="BE426" s="198">
        <f>IF(N426="základní",J426,0)</f>
        <v>0</v>
      </c>
      <c r="BF426" s="198">
        <f>IF(N426="snížená",J426,0)</f>
        <v>0</v>
      </c>
      <c r="BG426" s="198">
        <f>IF(N426="zákl. přenesená",J426,0)</f>
        <v>0</v>
      </c>
      <c r="BH426" s="198">
        <f>IF(N426="sníž. přenesená",J426,0)</f>
        <v>0</v>
      </c>
      <c r="BI426" s="198">
        <f>IF(N426="nulová",J426,0)</f>
        <v>0</v>
      </c>
      <c r="BJ426" s="23" t="s">
        <v>24</v>
      </c>
      <c r="BK426" s="198">
        <f>ROUND(I426*H426,2)</f>
        <v>0</v>
      </c>
      <c r="BL426" s="23" t="s">
        <v>189</v>
      </c>
      <c r="BM426" s="23" t="s">
        <v>566</v>
      </c>
    </row>
    <row r="427" spans="2:65" s="1" customFormat="1" ht="27">
      <c r="B427" s="40"/>
      <c r="C427" s="62"/>
      <c r="D427" s="199" t="s">
        <v>191</v>
      </c>
      <c r="E427" s="62"/>
      <c r="F427" s="200" t="s">
        <v>567</v>
      </c>
      <c r="G427" s="62"/>
      <c r="H427" s="62"/>
      <c r="I427" s="157"/>
      <c r="J427" s="62"/>
      <c r="K427" s="62"/>
      <c r="L427" s="60"/>
      <c r="M427" s="201"/>
      <c r="N427" s="41"/>
      <c r="O427" s="41"/>
      <c r="P427" s="41"/>
      <c r="Q427" s="41"/>
      <c r="R427" s="41"/>
      <c r="S427" s="41"/>
      <c r="T427" s="77"/>
      <c r="AT427" s="23" t="s">
        <v>191</v>
      </c>
      <c r="AU427" s="23" t="s">
        <v>87</v>
      </c>
    </row>
    <row r="428" spans="2:65" s="12" customFormat="1">
      <c r="B428" s="213"/>
      <c r="C428" s="214"/>
      <c r="D428" s="199" t="s">
        <v>193</v>
      </c>
      <c r="E428" s="215" t="s">
        <v>22</v>
      </c>
      <c r="F428" s="216" t="s">
        <v>568</v>
      </c>
      <c r="G428" s="214"/>
      <c r="H428" s="217">
        <v>12.98</v>
      </c>
      <c r="I428" s="218"/>
      <c r="J428" s="214"/>
      <c r="K428" s="214"/>
      <c r="L428" s="219"/>
      <c r="M428" s="220"/>
      <c r="N428" s="221"/>
      <c r="O428" s="221"/>
      <c r="P428" s="221"/>
      <c r="Q428" s="221"/>
      <c r="R428" s="221"/>
      <c r="S428" s="221"/>
      <c r="T428" s="222"/>
      <c r="AT428" s="223" t="s">
        <v>193</v>
      </c>
      <c r="AU428" s="223" t="s">
        <v>87</v>
      </c>
      <c r="AV428" s="12" t="s">
        <v>87</v>
      </c>
      <c r="AW428" s="12" t="s">
        <v>39</v>
      </c>
      <c r="AX428" s="12" t="s">
        <v>76</v>
      </c>
      <c r="AY428" s="223" t="s">
        <v>182</v>
      </c>
    </row>
    <row r="429" spans="2:65" s="12" customFormat="1">
      <c r="B429" s="213"/>
      <c r="C429" s="214"/>
      <c r="D429" s="199" t="s">
        <v>193</v>
      </c>
      <c r="E429" s="215" t="s">
        <v>22</v>
      </c>
      <c r="F429" s="216" t="s">
        <v>569</v>
      </c>
      <c r="G429" s="214"/>
      <c r="H429" s="217">
        <v>332.35</v>
      </c>
      <c r="I429" s="218"/>
      <c r="J429" s="214"/>
      <c r="K429" s="214"/>
      <c r="L429" s="219"/>
      <c r="M429" s="220"/>
      <c r="N429" s="221"/>
      <c r="O429" s="221"/>
      <c r="P429" s="221"/>
      <c r="Q429" s="221"/>
      <c r="R429" s="221"/>
      <c r="S429" s="221"/>
      <c r="T429" s="222"/>
      <c r="AT429" s="223" t="s">
        <v>193</v>
      </c>
      <c r="AU429" s="223" t="s">
        <v>87</v>
      </c>
      <c r="AV429" s="12" t="s">
        <v>87</v>
      </c>
      <c r="AW429" s="12" t="s">
        <v>39</v>
      </c>
      <c r="AX429" s="12" t="s">
        <v>76</v>
      </c>
      <c r="AY429" s="223" t="s">
        <v>182</v>
      </c>
    </row>
    <row r="430" spans="2:65" s="12" customFormat="1">
      <c r="B430" s="213"/>
      <c r="C430" s="214"/>
      <c r="D430" s="224" t="s">
        <v>193</v>
      </c>
      <c r="E430" s="225" t="s">
        <v>22</v>
      </c>
      <c r="F430" s="226" t="s">
        <v>570</v>
      </c>
      <c r="G430" s="214"/>
      <c r="H430" s="227">
        <v>23.46</v>
      </c>
      <c r="I430" s="218"/>
      <c r="J430" s="214"/>
      <c r="K430" s="214"/>
      <c r="L430" s="219"/>
      <c r="M430" s="220"/>
      <c r="N430" s="221"/>
      <c r="O430" s="221"/>
      <c r="P430" s="221"/>
      <c r="Q430" s="221"/>
      <c r="R430" s="221"/>
      <c r="S430" s="221"/>
      <c r="T430" s="222"/>
      <c r="AT430" s="223" t="s">
        <v>193</v>
      </c>
      <c r="AU430" s="223" t="s">
        <v>87</v>
      </c>
      <c r="AV430" s="12" t="s">
        <v>87</v>
      </c>
      <c r="AW430" s="12" t="s">
        <v>39</v>
      </c>
      <c r="AX430" s="12" t="s">
        <v>76</v>
      </c>
      <c r="AY430" s="223" t="s">
        <v>182</v>
      </c>
    </row>
    <row r="431" spans="2:65" s="1" customFormat="1" ht="22.5" customHeight="1">
      <c r="B431" s="40"/>
      <c r="C431" s="187" t="s">
        <v>571</v>
      </c>
      <c r="D431" s="187" t="s">
        <v>184</v>
      </c>
      <c r="E431" s="188" t="s">
        <v>572</v>
      </c>
      <c r="F431" s="189" t="s">
        <v>573</v>
      </c>
      <c r="G431" s="190" t="s">
        <v>241</v>
      </c>
      <c r="H431" s="191">
        <v>365.49200000000002</v>
      </c>
      <c r="I431" s="192"/>
      <c r="J431" s="193">
        <f>ROUND(I431*H431,2)</f>
        <v>0</v>
      </c>
      <c r="K431" s="189" t="s">
        <v>22</v>
      </c>
      <c r="L431" s="60"/>
      <c r="M431" s="194" t="s">
        <v>22</v>
      </c>
      <c r="N431" s="195" t="s">
        <v>47</v>
      </c>
      <c r="O431" s="41"/>
      <c r="P431" s="196">
        <f>O431*H431</f>
        <v>0</v>
      </c>
      <c r="Q431" s="196">
        <v>2.4000000000000001E-4</v>
      </c>
      <c r="R431" s="196">
        <f>Q431*H431</f>
        <v>8.7718080000000004E-2</v>
      </c>
      <c r="S431" s="196">
        <v>0</v>
      </c>
      <c r="T431" s="197">
        <f>S431*H431</f>
        <v>0</v>
      </c>
      <c r="AR431" s="23" t="s">
        <v>189</v>
      </c>
      <c r="AT431" s="23" t="s">
        <v>184</v>
      </c>
      <c r="AU431" s="23" t="s">
        <v>87</v>
      </c>
      <c r="AY431" s="23" t="s">
        <v>182</v>
      </c>
      <c r="BE431" s="198">
        <f>IF(N431="základní",J431,0)</f>
        <v>0</v>
      </c>
      <c r="BF431" s="198">
        <f>IF(N431="snížená",J431,0)</f>
        <v>0</v>
      </c>
      <c r="BG431" s="198">
        <f>IF(N431="zákl. přenesená",J431,0)</f>
        <v>0</v>
      </c>
      <c r="BH431" s="198">
        <f>IF(N431="sníž. přenesená",J431,0)</f>
        <v>0</v>
      </c>
      <c r="BI431" s="198">
        <f>IF(N431="nulová",J431,0)</f>
        <v>0</v>
      </c>
      <c r="BJ431" s="23" t="s">
        <v>24</v>
      </c>
      <c r="BK431" s="198">
        <f>ROUND(I431*H431,2)</f>
        <v>0</v>
      </c>
      <c r="BL431" s="23" t="s">
        <v>189</v>
      </c>
      <c r="BM431" s="23" t="s">
        <v>574</v>
      </c>
    </row>
    <row r="432" spans="2:65" s="1" customFormat="1" ht="27">
      <c r="B432" s="40"/>
      <c r="C432" s="62"/>
      <c r="D432" s="199" t="s">
        <v>191</v>
      </c>
      <c r="E432" s="62"/>
      <c r="F432" s="200" t="s">
        <v>575</v>
      </c>
      <c r="G432" s="62"/>
      <c r="H432" s="62"/>
      <c r="I432" s="157"/>
      <c r="J432" s="62"/>
      <c r="K432" s="62"/>
      <c r="L432" s="60"/>
      <c r="M432" s="201"/>
      <c r="N432" s="41"/>
      <c r="O432" s="41"/>
      <c r="P432" s="41"/>
      <c r="Q432" s="41"/>
      <c r="R432" s="41"/>
      <c r="S432" s="41"/>
      <c r="T432" s="77"/>
      <c r="AT432" s="23" t="s">
        <v>191</v>
      </c>
      <c r="AU432" s="23" t="s">
        <v>87</v>
      </c>
    </row>
    <row r="433" spans="2:51" s="12" customFormat="1">
      <c r="B433" s="213"/>
      <c r="C433" s="214"/>
      <c r="D433" s="199" t="s">
        <v>193</v>
      </c>
      <c r="E433" s="215" t="s">
        <v>22</v>
      </c>
      <c r="F433" s="216" t="s">
        <v>576</v>
      </c>
      <c r="G433" s="214"/>
      <c r="H433" s="217">
        <v>72.427000000000007</v>
      </c>
      <c r="I433" s="218"/>
      <c r="J433" s="214"/>
      <c r="K433" s="214"/>
      <c r="L433" s="219"/>
      <c r="M433" s="220"/>
      <c r="N433" s="221"/>
      <c r="O433" s="221"/>
      <c r="P433" s="221"/>
      <c r="Q433" s="221"/>
      <c r="R433" s="221"/>
      <c r="S433" s="221"/>
      <c r="T433" s="222"/>
      <c r="AT433" s="223" t="s">
        <v>193</v>
      </c>
      <c r="AU433" s="223" t="s">
        <v>87</v>
      </c>
      <c r="AV433" s="12" t="s">
        <v>87</v>
      </c>
      <c r="AW433" s="12" t="s">
        <v>39</v>
      </c>
      <c r="AX433" s="12" t="s">
        <v>76</v>
      </c>
      <c r="AY433" s="223" t="s">
        <v>182</v>
      </c>
    </row>
    <row r="434" spans="2:51" s="12" customFormat="1">
      <c r="B434" s="213"/>
      <c r="C434" s="214"/>
      <c r="D434" s="199" t="s">
        <v>193</v>
      </c>
      <c r="E434" s="215" t="s">
        <v>22</v>
      </c>
      <c r="F434" s="216" t="s">
        <v>558</v>
      </c>
      <c r="G434" s="214"/>
      <c r="H434" s="217">
        <v>-2.34</v>
      </c>
      <c r="I434" s="218"/>
      <c r="J434" s="214"/>
      <c r="K434" s="214"/>
      <c r="L434" s="219"/>
      <c r="M434" s="220"/>
      <c r="N434" s="221"/>
      <c r="O434" s="221"/>
      <c r="P434" s="221"/>
      <c r="Q434" s="221"/>
      <c r="R434" s="221"/>
      <c r="S434" s="221"/>
      <c r="T434" s="222"/>
      <c r="AT434" s="223" t="s">
        <v>193</v>
      </c>
      <c r="AU434" s="223" t="s">
        <v>87</v>
      </c>
      <c r="AV434" s="12" t="s">
        <v>87</v>
      </c>
      <c r="AW434" s="12" t="s">
        <v>39</v>
      </c>
      <c r="AX434" s="12" t="s">
        <v>76</v>
      </c>
      <c r="AY434" s="223" t="s">
        <v>182</v>
      </c>
    </row>
    <row r="435" spans="2:51" s="12" customFormat="1">
      <c r="B435" s="213"/>
      <c r="C435" s="214"/>
      <c r="D435" s="199" t="s">
        <v>193</v>
      </c>
      <c r="E435" s="215" t="s">
        <v>22</v>
      </c>
      <c r="F435" s="216" t="s">
        <v>577</v>
      </c>
      <c r="G435" s="214"/>
      <c r="H435" s="217">
        <v>-1.98</v>
      </c>
      <c r="I435" s="218"/>
      <c r="J435" s="214"/>
      <c r="K435" s="214"/>
      <c r="L435" s="219"/>
      <c r="M435" s="220"/>
      <c r="N435" s="221"/>
      <c r="O435" s="221"/>
      <c r="P435" s="221"/>
      <c r="Q435" s="221"/>
      <c r="R435" s="221"/>
      <c r="S435" s="221"/>
      <c r="T435" s="222"/>
      <c r="AT435" s="223" t="s">
        <v>193</v>
      </c>
      <c r="AU435" s="223" t="s">
        <v>87</v>
      </c>
      <c r="AV435" s="12" t="s">
        <v>87</v>
      </c>
      <c r="AW435" s="12" t="s">
        <v>39</v>
      </c>
      <c r="AX435" s="12" t="s">
        <v>76</v>
      </c>
      <c r="AY435" s="223" t="s">
        <v>182</v>
      </c>
    </row>
    <row r="436" spans="2:51" s="12" customFormat="1">
      <c r="B436" s="213"/>
      <c r="C436" s="214"/>
      <c r="D436" s="199" t="s">
        <v>193</v>
      </c>
      <c r="E436" s="215" t="s">
        <v>22</v>
      </c>
      <c r="F436" s="216" t="s">
        <v>578</v>
      </c>
      <c r="G436" s="214"/>
      <c r="H436" s="217">
        <v>11.25</v>
      </c>
      <c r="I436" s="218"/>
      <c r="J436" s="214"/>
      <c r="K436" s="214"/>
      <c r="L436" s="219"/>
      <c r="M436" s="220"/>
      <c r="N436" s="221"/>
      <c r="O436" s="221"/>
      <c r="P436" s="221"/>
      <c r="Q436" s="221"/>
      <c r="R436" s="221"/>
      <c r="S436" s="221"/>
      <c r="T436" s="222"/>
      <c r="AT436" s="223" t="s">
        <v>193</v>
      </c>
      <c r="AU436" s="223" t="s">
        <v>87</v>
      </c>
      <c r="AV436" s="12" t="s">
        <v>87</v>
      </c>
      <c r="AW436" s="12" t="s">
        <v>39</v>
      </c>
      <c r="AX436" s="12" t="s">
        <v>76</v>
      </c>
      <c r="AY436" s="223" t="s">
        <v>182</v>
      </c>
    </row>
    <row r="437" spans="2:51" s="12" customFormat="1">
      <c r="B437" s="213"/>
      <c r="C437" s="214"/>
      <c r="D437" s="199" t="s">
        <v>193</v>
      </c>
      <c r="E437" s="215" t="s">
        <v>22</v>
      </c>
      <c r="F437" s="216" t="s">
        <v>555</v>
      </c>
      <c r="G437" s="214"/>
      <c r="H437" s="217">
        <v>-1.5640000000000001</v>
      </c>
      <c r="I437" s="218"/>
      <c r="J437" s="214"/>
      <c r="K437" s="214"/>
      <c r="L437" s="219"/>
      <c r="M437" s="220"/>
      <c r="N437" s="221"/>
      <c r="O437" s="221"/>
      <c r="P437" s="221"/>
      <c r="Q437" s="221"/>
      <c r="R437" s="221"/>
      <c r="S437" s="221"/>
      <c r="T437" s="222"/>
      <c r="AT437" s="223" t="s">
        <v>193</v>
      </c>
      <c r="AU437" s="223" t="s">
        <v>87</v>
      </c>
      <c r="AV437" s="12" t="s">
        <v>87</v>
      </c>
      <c r="AW437" s="12" t="s">
        <v>39</v>
      </c>
      <c r="AX437" s="12" t="s">
        <v>76</v>
      </c>
      <c r="AY437" s="223" t="s">
        <v>182</v>
      </c>
    </row>
    <row r="438" spans="2:51" s="12" customFormat="1">
      <c r="B438" s="213"/>
      <c r="C438" s="214"/>
      <c r="D438" s="199" t="s">
        <v>193</v>
      </c>
      <c r="E438" s="215" t="s">
        <v>22</v>
      </c>
      <c r="F438" s="216" t="s">
        <v>579</v>
      </c>
      <c r="G438" s="214"/>
      <c r="H438" s="217">
        <v>60.713000000000001</v>
      </c>
      <c r="I438" s="218"/>
      <c r="J438" s="214"/>
      <c r="K438" s="214"/>
      <c r="L438" s="219"/>
      <c r="M438" s="220"/>
      <c r="N438" s="221"/>
      <c r="O438" s="221"/>
      <c r="P438" s="221"/>
      <c r="Q438" s="221"/>
      <c r="R438" s="221"/>
      <c r="S438" s="221"/>
      <c r="T438" s="222"/>
      <c r="AT438" s="223" t="s">
        <v>193</v>
      </c>
      <c r="AU438" s="223" t="s">
        <v>87</v>
      </c>
      <c r="AV438" s="12" t="s">
        <v>87</v>
      </c>
      <c r="AW438" s="12" t="s">
        <v>39</v>
      </c>
      <c r="AX438" s="12" t="s">
        <v>76</v>
      </c>
      <c r="AY438" s="223" t="s">
        <v>182</v>
      </c>
    </row>
    <row r="439" spans="2:51" s="12" customFormat="1">
      <c r="B439" s="213"/>
      <c r="C439" s="214"/>
      <c r="D439" s="199" t="s">
        <v>193</v>
      </c>
      <c r="E439" s="215" t="s">
        <v>22</v>
      </c>
      <c r="F439" s="216" t="s">
        <v>580</v>
      </c>
      <c r="G439" s="214"/>
      <c r="H439" s="217">
        <v>2.8260000000000001</v>
      </c>
      <c r="I439" s="218"/>
      <c r="J439" s="214"/>
      <c r="K439" s="214"/>
      <c r="L439" s="219"/>
      <c r="M439" s="220"/>
      <c r="N439" s="221"/>
      <c r="O439" s="221"/>
      <c r="P439" s="221"/>
      <c r="Q439" s="221"/>
      <c r="R439" s="221"/>
      <c r="S439" s="221"/>
      <c r="T439" s="222"/>
      <c r="AT439" s="223" t="s">
        <v>193</v>
      </c>
      <c r="AU439" s="223" t="s">
        <v>87</v>
      </c>
      <c r="AV439" s="12" t="s">
        <v>87</v>
      </c>
      <c r="AW439" s="12" t="s">
        <v>39</v>
      </c>
      <c r="AX439" s="12" t="s">
        <v>76</v>
      </c>
      <c r="AY439" s="223" t="s">
        <v>182</v>
      </c>
    </row>
    <row r="440" spans="2:51" s="12" customFormat="1">
      <c r="B440" s="213"/>
      <c r="C440" s="214"/>
      <c r="D440" s="199" t="s">
        <v>193</v>
      </c>
      <c r="E440" s="215" t="s">
        <v>22</v>
      </c>
      <c r="F440" s="216" t="s">
        <v>581</v>
      </c>
      <c r="G440" s="214"/>
      <c r="H440" s="217">
        <v>-1.931</v>
      </c>
      <c r="I440" s="218"/>
      <c r="J440" s="214"/>
      <c r="K440" s="214"/>
      <c r="L440" s="219"/>
      <c r="M440" s="220"/>
      <c r="N440" s="221"/>
      <c r="O440" s="221"/>
      <c r="P440" s="221"/>
      <c r="Q440" s="221"/>
      <c r="R440" s="221"/>
      <c r="S440" s="221"/>
      <c r="T440" s="222"/>
      <c r="AT440" s="223" t="s">
        <v>193</v>
      </c>
      <c r="AU440" s="223" t="s">
        <v>87</v>
      </c>
      <c r="AV440" s="12" t="s">
        <v>87</v>
      </c>
      <c r="AW440" s="12" t="s">
        <v>39</v>
      </c>
      <c r="AX440" s="12" t="s">
        <v>76</v>
      </c>
      <c r="AY440" s="223" t="s">
        <v>182</v>
      </c>
    </row>
    <row r="441" spans="2:51" s="12" customFormat="1">
      <c r="B441" s="213"/>
      <c r="C441" s="214"/>
      <c r="D441" s="199" t="s">
        <v>193</v>
      </c>
      <c r="E441" s="215" t="s">
        <v>22</v>
      </c>
      <c r="F441" s="216" t="s">
        <v>577</v>
      </c>
      <c r="G441" s="214"/>
      <c r="H441" s="217">
        <v>-1.98</v>
      </c>
      <c r="I441" s="218"/>
      <c r="J441" s="214"/>
      <c r="K441" s="214"/>
      <c r="L441" s="219"/>
      <c r="M441" s="220"/>
      <c r="N441" s="221"/>
      <c r="O441" s="221"/>
      <c r="P441" s="221"/>
      <c r="Q441" s="221"/>
      <c r="R441" s="221"/>
      <c r="S441" s="221"/>
      <c r="T441" s="222"/>
      <c r="AT441" s="223" t="s">
        <v>193</v>
      </c>
      <c r="AU441" s="223" t="s">
        <v>87</v>
      </c>
      <c r="AV441" s="12" t="s">
        <v>87</v>
      </c>
      <c r="AW441" s="12" t="s">
        <v>39</v>
      </c>
      <c r="AX441" s="12" t="s">
        <v>76</v>
      </c>
      <c r="AY441" s="223" t="s">
        <v>182</v>
      </c>
    </row>
    <row r="442" spans="2:51" s="12" customFormat="1">
      <c r="B442" s="213"/>
      <c r="C442" s="214"/>
      <c r="D442" s="199" t="s">
        <v>193</v>
      </c>
      <c r="E442" s="215" t="s">
        <v>22</v>
      </c>
      <c r="F442" s="216" t="s">
        <v>582</v>
      </c>
      <c r="G442" s="214"/>
      <c r="H442" s="217">
        <v>11.384</v>
      </c>
      <c r="I442" s="218"/>
      <c r="J442" s="214"/>
      <c r="K442" s="214"/>
      <c r="L442" s="219"/>
      <c r="M442" s="220"/>
      <c r="N442" s="221"/>
      <c r="O442" s="221"/>
      <c r="P442" s="221"/>
      <c r="Q442" s="221"/>
      <c r="R442" s="221"/>
      <c r="S442" s="221"/>
      <c r="T442" s="222"/>
      <c r="AT442" s="223" t="s">
        <v>193</v>
      </c>
      <c r="AU442" s="223" t="s">
        <v>87</v>
      </c>
      <c r="AV442" s="12" t="s">
        <v>87</v>
      </c>
      <c r="AW442" s="12" t="s">
        <v>39</v>
      </c>
      <c r="AX442" s="12" t="s">
        <v>76</v>
      </c>
      <c r="AY442" s="223" t="s">
        <v>182</v>
      </c>
    </row>
    <row r="443" spans="2:51" s="12" customFormat="1">
      <c r="B443" s="213"/>
      <c r="C443" s="214"/>
      <c r="D443" s="199" t="s">
        <v>193</v>
      </c>
      <c r="E443" s="215" t="s">
        <v>22</v>
      </c>
      <c r="F443" s="216" t="s">
        <v>583</v>
      </c>
      <c r="G443" s="214"/>
      <c r="H443" s="217">
        <v>2.246</v>
      </c>
      <c r="I443" s="218"/>
      <c r="J443" s="214"/>
      <c r="K443" s="214"/>
      <c r="L443" s="219"/>
      <c r="M443" s="220"/>
      <c r="N443" s="221"/>
      <c r="O443" s="221"/>
      <c r="P443" s="221"/>
      <c r="Q443" s="221"/>
      <c r="R443" s="221"/>
      <c r="S443" s="221"/>
      <c r="T443" s="222"/>
      <c r="AT443" s="223" t="s">
        <v>193</v>
      </c>
      <c r="AU443" s="223" t="s">
        <v>87</v>
      </c>
      <c r="AV443" s="12" t="s">
        <v>87</v>
      </c>
      <c r="AW443" s="12" t="s">
        <v>39</v>
      </c>
      <c r="AX443" s="12" t="s">
        <v>76</v>
      </c>
      <c r="AY443" s="223" t="s">
        <v>182</v>
      </c>
    </row>
    <row r="444" spans="2:51" s="12" customFormat="1">
      <c r="B444" s="213"/>
      <c r="C444" s="214"/>
      <c r="D444" s="199" t="s">
        <v>193</v>
      </c>
      <c r="E444" s="215" t="s">
        <v>22</v>
      </c>
      <c r="F444" s="216" t="s">
        <v>584</v>
      </c>
      <c r="G444" s="214"/>
      <c r="H444" s="217">
        <v>-1.7729999999999999</v>
      </c>
      <c r="I444" s="218"/>
      <c r="J444" s="214"/>
      <c r="K444" s="214"/>
      <c r="L444" s="219"/>
      <c r="M444" s="220"/>
      <c r="N444" s="221"/>
      <c r="O444" s="221"/>
      <c r="P444" s="221"/>
      <c r="Q444" s="221"/>
      <c r="R444" s="221"/>
      <c r="S444" s="221"/>
      <c r="T444" s="222"/>
      <c r="AT444" s="223" t="s">
        <v>193</v>
      </c>
      <c r="AU444" s="223" t="s">
        <v>87</v>
      </c>
      <c r="AV444" s="12" t="s">
        <v>87</v>
      </c>
      <c r="AW444" s="12" t="s">
        <v>39</v>
      </c>
      <c r="AX444" s="12" t="s">
        <v>76</v>
      </c>
      <c r="AY444" s="223" t="s">
        <v>182</v>
      </c>
    </row>
    <row r="445" spans="2:51" s="12" customFormat="1">
      <c r="B445" s="213"/>
      <c r="C445" s="214"/>
      <c r="D445" s="199" t="s">
        <v>193</v>
      </c>
      <c r="E445" s="215" t="s">
        <v>22</v>
      </c>
      <c r="F445" s="216" t="s">
        <v>585</v>
      </c>
      <c r="G445" s="214"/>
      <c r="H445" s="217">
        <v>3.5950000000000002</v>
      </c>
      <c r="I445" s="218"/>
      <c r="J445" s="214"/>
      <c r="K445" s="214"/>
      <c r="L445" s="219"/>
      <c r="M445" s="220"/>
      <c r="N445" s="221"/>
      <c r="O445" s="221"/>
      <c r="P445" s="221"/>
      <c r="Q445" s="221"/>
      <c r="R445" s="221"/>
      <c r="S445" s="221"/>
      <c r="T445" s="222"/>
      <c r="AT445" s="223" t="s">
        <v>193</v>
      </c>
      <c r="AU445" s="223" t="s">
        <v>87</v>
      </c>
      <c r="AV445" s="12" t="s">
        <v>87</v>
      </c>
      <c r="AW445" s="12" t="s">
        <v>39</v>
      </c>
      <c r="AX445" s="12" t="s">
        <v>76</v>
      </c>
      <c r="AY445" s="223" t="s">
        <v>182</v>
      </c>
    </row>
    <row r="446" spans="2:51" s="12" customFormat="1">
      <c r="B446" s="213"/>
      <c r="C446" s="214"/>
      <c r="D446" s="199" t="s">
        <v>193</v>
      </c>
      <c r="E446" s="215" t="s">
        <v>22</v>
      </c>
      <c r="F446" s="216" t="s">
        <v>586</v>
      </c>
      <c r="G446" s="214"/>
      <c r="H446" s="217">
        <v>7.1820000000000004</v>
      </c>
      <c r="I446" s="218"/>
      <c r="J446" s="214"/>
      <c r="K446" s="214"/>
      <c r="L446" s="219"/>
      <c r="M446" s="220"/>
      <c r="N446" s="221"/>
      <c r="O446" s="221"/>
      <c r="P446" s="221"/>
      <c r="Q446" s="221"/>
      <c r="R446" s="221"/>
      <c r="S446" s="221"/>
      <c r="T446" s="222"/>
      <c r="AT446" s="223" t="s">
        <v>193</v>
      </c>
      <c r="AU446" s="223" t="s">
        <v>87</v>
      </c>
      <c r="AV446" s="12" t="s">
        <v>87</v>
      </c>
      <c r="AW446" s="12" t="s">
        <v>39</v>
      </c>
      <c r="AX446" s="12" t="s">
        <v>76</v>
      </c>
      <c r="AY446" s="223" t="s">
        <v>182</v>
      </c>
    </row>
    <row r="447" spans="2:51" s="12" customFormat="1">
      <c r="B447" s="213"/>
      <c r="C447" s="214"/>
      <c r="D447" s="199" t="s">
        <v>193</v>
      </c>
      <c r="E447" s="215" t="s">
        <v>22</v>
      </c>
      <c r="F447" s="216" t="s">
        <v>587</v>
      </c>
      <c r="G447" s="214"/>
      <c r="H447" s="217">
        <v>3.4620000000000002</v>
      </c>
      <c r="I447" s="218"/>
      <c r="J447" s="214"/>
      <c r="K447" s="214"/>
      <c r="L447" s="219"/>
      <c r="M447" s="220"/>
      <c r="N447" s="221"/>
      <c r="O447" s="221"/>
      <c r="P447" s="221"/>
      <c r="Q447" s="221"/>
      <c r="R447" s="221"/>
      <c r="S447" s="221"/>
      <c r="T447" s="222"/>
      <c r="AT447" s="223" t="s">
        <v>193</v>
      </c>
      <c r="AU447" s="223" t="s">
        <v>87</v>
      </c>
      <c r="AV447" s="12" t="s">
        <v>87</v>
      </c>
      <c r="AW447" s="12" t="s">
        <v>39</v>
      </c>
      <c r="AX447" s="12" t="s">
        <v>76</v>
      </c>
      <c r="AY447" s="223" t="s">
        <v>182</v>
      </c>
    </row>
    <row r="448" spans="2:51" s="12" customFormat="1">
      <c r="B448" s="213"/>
      <c r="C448" s="214"/>
      <c r="D448" s="199" t="s">
        <v>193</v>
      </c>
      <c r="E448" s="215" t="s">
        <v>22</v>
      </c>
      <c r="F448" s="216" t="s">
        <v>588</v>
      </c>
      <c r="G448" s="214"/>
      <c r="H448" s="217">
        <v>7.9720000000000004</v>
      </c>
      <c r="I448" s="218"/>
      <c r="J448" s="214"/>
      <c r="K448" s="214"/>
      <c r="L448" s="219"/>
      <c r="M448" s="220"/>
      <c r="N448" s="221"/>
      <c r="O448" s="221"/>
      <c r="P448" s="221"/>
      <c r="Q448" s="221"/>
      <c r="R448" s="221"/>
      <c r="S448" s="221"/>
      <c r="T448" s="222"/>
      <c r="AT448" s="223" t="s">
        <v>193</v>
      </c>
      <c r="AU448" s="223" t="s">
        <v>87</v>
      </c>
      <c r="AV448" s="12" t="s">
        <v>87</v>
      </c>
      <c r="AW448" s="12" t="s">
        <v>39</v>
      </c>
      <c r="AX448" s="12" t="s">
        <v>76</v>
      </c>
      <c r="AY448" s="223" t="s">
        <v>182</v>
      </c>
    </row>
    <row r="449" spans="2:65" s="12" customFormat="1">
      <c r="B449" s="213"/>
      <c r="C449" s="214"/>
      <c r="D449" s="199" t="s">
        <v>193</v>
      </c>
      <c r="E449" s="215" t="s">
        <v>22</v>
      </c>
      <c r="F449" s="216" t="s">
        <v>589</v>
      </c>
      <c r="G449" s="214"/>
      <c r="H449" s="217">
        <v>7.319</v>
      </c>
      <c r="I449" s="218"/>
      <c r="J449" s="214"/>
      <c r="K449" s="214"/>
      <c r="L449" s="219"/>
      <c r="M449" s="220"/>
      <c r="N449" s="221"/>
      <c r="O449" s="221"/>
      <c r="P449" s="221"/>
      <c r="Q449" s="221"/>
      <c r="R449" s="221"/>
      <c r="S449" s="221"/>
      <c r="T449" s="222"/>
      <c r="AT449" s="223" t="s">
        <v>193</v>
      </c>
      <c r="AU449" s="223" t="s">
        <v>87</v>
      </c>
      <c r="AV449" s="12" t="s">
        <v>87</v>
      </c>
      <c r="AW449" s="12" t="s">
        <v>39</v>
      </c>
      <c r="AX449" s="12" t="s">
        <v>76</v>
      </c>
      <c r="AY449" s="223" t="s">
        <v>182</v>
      </c>
    </row>
    <row r="450" spans="2:65" s="12" customFormat="1">
      <c r="B450" s="213"/>
      <c r="C450" s="214"/>
      <c r="D450" s="199" t="s">
        <v>193</v>
      </c>
      <c r="E450" s="215" t="s">
        <v>22</v>
      </c>
      <c r="F450" s="216" t="s">
        <v>590</v>
      </c>
      <c r="G450" s="214"/>
      <c r="H450" s="217">
        <v>2.0939999999999999</v>
      </c>
      <c r="I450" s="218"/>
      <c r="J450" s="214"/>
      <c r="K450" s="214"/>
      <c r="L450" s="219"/>
      <c r="M450" s="220"/>
      <c r="N450" s="221"/>
      <c r="O450" s="221"/>
      <c r="P450" s="221"/>
      <c r="Q450" s="221"/>
      <c r="R450" s="221"/>
      <c r="S450" s="221"/>
      <c r="T450" s="222"/>
      <c r="AT450" s="223" t="s">
        <v>193</v>
      </c>
      <c r="AU450" s="223" t="s">
        <v>87</v>
      </c>
      <c r="AV450" s="12" t="s">
        <v>87</v>
      </c>
      <c r="AW450" s="12" t="s">
        <v>39</v>
      </c>
      <c r="AX450" s="12" t="s">
        <v>76</v>
      </c>
      <c r="AY450" s="223" t="s">
        <v>182</v>
      </c>
    </row>
    <row r="451" spans="2:65" s="12" customFormat="1">
      <c r="B451" s="213"/>
      <c r="C451" s="214"/>
      <c r="D451" s="199" t="s">
        <v>193</v>
      </c>
      <c r="E451" s="215" t="s">
        <v>22</v>
      </c>
      <c r="F451" s="216" t="s">
        <v>591</v>
      </c>
      <c r="G451" s="214"/>
      <c r="H451" s="217">
        <v>65.043999999999997</v>
      </c>
      <c r="I451" s="218"/>
      <c r="J451" s="214"/>
      <c r="K451" s="214"/>
      <c r="L451" s="219"/>
      <c r="M451" s="220"/>
      <c r="N451" s="221"/>
      <c r="O451" s="221"/>
      <c r="P451" s="221"/>
      <c r="Q451" s="221"/>
      <c r="R451" s="221"/>
      <c r="S451" s="221"/>
      <c r="T451" s="222"/>
      <c r="AT451" s="223" t="s">
        <v>193</v>
      </c>
      <c r="AU451" s="223" t="s">
        <v>87</v>
      </c>
      <c r="AV451" s="12" t="s">
        <v>87</v>
      </c>
      <c r="AW451" s="12" t="s">
        <v>39</v>
      </c>
      <c r="AX451" s="12" t="s">
        <v>76</v>
      </c>
      <c r="AY451" s="223" t="s">
        <v>182</v>
      </c>
    </row>
    <row r="452" spans="2:65" s="12" customFormat="1">
      <c r="B452" s="213"/>
      <c r="C452" s="214"/>
      <c r="D452" s="199" t="s">
        <v>193</v>
      </c>
      <c r="E452" s="215" t="s">
        <v>22</v>
      </c>
      <c r="F452" s="216" t="s">
        <v>592</v>
      </c>
      <c r="G452" s="214"/>
      <c r="H452" s="217">
        <v>50.82</v>
      </c>
      <c r="I452" s="218"/>
      <c r="J452" s="214"/>
      <c r="K452" s="214"/>
      <c r="L452" s="219"/>
      <c r="M452" s="220"/>
      <c r="N452" s="221"/>
      <c r="O452" s="221"/>
      <c r="P452" s="221"/>
      <c r="Q452" s="221"/>
      <c r="R452" s="221"/>
      <c r="S452" s="221"/>
      <c r="T452" s="222"/>
      <c r="AT452" s="223" t="s">
        <v>193</v>
      </c>
      <c r="AU452" s="223" t="s">
        <v>87</v>
      </c>
      <c r="AV452" s="12" t="s">
        <v>87</v>
      </c>
      <c r="AW452" s="12" t="s">
        <v>39</v>
      </c>
      <c r="AX452" s="12" t="s">
        <v>76</v>
      </c>
      <c r="AY452" s="223" t="s">
        <v>182</v>
      </c>
    </row>
    <row r="453" spans="2:65" s="12" customFormat="1">
      <c r="B453" s="213"/>
      <c r="C453" s="214"/>
      <c r="D453" s="199" t="s">
        <v>193</v>
      </c>
      <c r="E453" s="215" t="s">
        <v>22</v>
      </c>
      <c r="F453" s="216" t="s">
        <v>593</v>
      </c>
      <c r="G453" s="214"/>
      <c r="H453" s="217">
        <v>20.552</v>
      </c>
      <c r="I453" s="218"/>
      <c r="J453" s="214"/>
      <c r="K453" s="214"/>
      <c r="L453" s="219"/>
      <c r="M453" s="220"/>
      <c r="N453" s="221"/>
      <c r="O453" s="221"/>
      <c r="P453" s="221"/>
      <c r="Q453" s="221"/>
      <c r="R453" s="221"/>
      <c r="S453" s="221"/>
      <c r="T453" s="222"/>
      <c r="AT453" s="223" t="s">
        <v>193</v>
      </c>
      <c r="AU453" s="223" t="s">
        <v>87</v>
      </c>
      <c r="AV453" s="12" t="s">
        <v>87</v>
      </c>
      <c r="AW453" s="12" t="s">
        <v>39</v>
      </c>
      <c r="AX453" s="12" t="s">
        <v>76</v>
      </c>
      <c r="AY453" s="223" t="s">
        <v>182</v>
      </c>
    </row>
    <row r="454" spans="2:65" s="12" customFormat="1">
      <c r="B454" s="213"/>
      <c r="C454" s="214"/>
      <c r="D454" s="199" t="s">
        <v>193</v>
      </c>
      <c r="E454" s="215" t="s">
        <v>22</v>
      </c>
      <c r="F454" s="216" t="s">
        <v>594</v>
      </c>
      <c r="G454" s="214"/>
      <c r="H454" s="217">
        <v>9.702</v>
      </c>
      <c r="I454" s="218"/>
      <c r="J454" s="214"/>
      <c r="K454" s="214"/>
      <c r="L454" s="219"/>
      <c r="M454" s="220"/>
      <c r="N454" s="221"/>
      <c r="O454" s="221"/>
      <c r="P454" s="221"/>
      <c r="Q454" s="221"/>
      <c r="R454" s="221"/>
      <c r="S454" s="221"/>
      <c r="T454" s="222"/>
      <c r="AT454" s="223" t="s">
        <v>193</v>
      </c>
      <c r="AU454" s="223" t="s">
        <v>87</v>
      </c>
      <c r="AV454" s="12" t="s">
        <v>87</v>
      </c>
      <c r="AW454" s="12" t="s">
        <v>39</v>
      </c>
      <c r="AX454" s="12" t="s">
        <v>76</v>
      </c>
      <c r="AY454" s="223" t="s">
        <v>182</v>
      </c>
    </row>
    <row r="455" spans="2:65" s="12" customFormat="1">
      <c r="B455" s="213"/>
      <c r="C455" s="214"/>
      <c r="D455" s="199" t="s">
        <v>193</v>
      </c>
      <c r="E455" s="215" t="s">
        <v>22</v>
      </c>
      <c r="F455" s="216" t="s">
        <v>595</v>
      </c>
      <c r="G455" s="214"/>
      <c r="H455" s="217">
        <v>10.247999999999999</v>
      </c>
      <c r="I455" s="218"/>
      <c r="J455" s="214"/>
      <c r="K455" s="214"/>
      <c r="L455" s="219"/>
      <c r="M455" s="220"/>
      <c r="N455" s="221"/>
      <c r="O455" s="221"/>
      <c r="P455" s="221"/>
      <c r="Q455" s="221"/>
      <c r="R455" s="221"/>
      <c r="S455" s="221"/>
      <c r="T455" s="222"/>
      <c r="AT455" s="223" t="s">
        <v>193</v>
      </c>
      <c r="AU455" s="223" t="s">
        <v>87</v>
      </c>
      <c r="AV455" s="12" t="s">
        <v>87</v>
      </c>
      <c r="AW455" s="12" t="s">
        <v>39</v>
      </c>
      <c r="AX455" s="12" t="s">
        <v>76</v>
      </c>
      <c r="AY455" s="223" t="s">
        <v>182</v>
      </c>
    </row>
    <row r="456" spans="2:65" s="12" customFormat="1">
      <c r="B456" s="213"/>
      <c r="C456" s="214"/>
      <c r="D456" s="199" t="s">
        <v>193</v>
      </c>
      <c r="E456" s="215" t="s">
        <v>22</v>
      </c>
      <c r="F456" s="216" t="s">
        <v>596</v>
      </c>
      <c r="G456" s="214"/>
      <c r="H456" s="217">
        <v>7.952</v>
      </c>
      <c r="I456" s="218"/>
      <c r="J456" s="214"/>
      <c r="K456" s="214"/>
      <c r="L456" s="219"/>
      <c r="M456" s="220"/>
      <c r="N456" s="221"/>
      <c r="O456" s="221"/>
      <c r="P456" s="221"/>
      <c r="Q456" s="221"/>
      <c r="R456" s="221"/>
      <c r="S456" s="221"/>
      <c r="T456" s="222"/>
      <c r="AT456" s="223" t="s">
        <v>193</v>
      </c>
      <c r="AU456" s="223" t="s">
        <v>87</v>
      </c>
      <c r="AV456" s="12" t="s">
        <v>87</v>
      </c>
      <c r="AW456" s="12" t="s">
        <v>39</v>
      </c>
      <c r="AX456" s="12" t="s">
        <v>76</v>
      </c>
      <c r="AY456" s="223" t="s">
        <v>182</v>
      </c>
    </row>
    <row r="457" spans="2:65" s="12" customFormat="1">
      <c r="B457" s="213"/>
      <c r="C457" s="214"/>
      <c r="D457" s="199" t="s">
        <v>193</v>
      </c>
      <c r="E457" s="215" t="s">
        <v>22</v>
      </c>
      <c r="F457" s="216" t="s">
        <v>597</v>
      </c>
      <c r="G457" s="214"/>
      <c r="H457" s="217">
        <v>9.6180000000000003</v>
      </c>
      <c r="I457" s="218"/>
      <c r="J457" s="214"/>
      <c r="K457" s="214"/>
      <c r="L457" s="219"/>
      <c r="M457" s="220"/>
      <c r="N457" s="221"/>
      <c r="O457" s="221"/>
      <c r="P457" s="221"/>
      <c r="Q457" s="221"/>
      <c r="R457" s="221"/>
      <c r="S457" s="221"/>
      <c r="T457" s="222"/>
      <c r="AT457" s="223" t="s">
        <v>193</v>
      </c>
      <c r="AU457" s="223" t="s">
        <v>87</v>
      </c>
      <c r="AV457" s="12" t="s">
        <v>87</v>
      </c>
      <c r="AW457" s="12" t="s">
        <v>39</v>
      </c>
      <c r="AX457" s="12" t="s">
        <v>76</v>
      </c>
      <c r="AY457" s="223" t="s">
        <v>182</v>
      </c>
    </row>
    <row r="458" spans="2:65" s="12" customFormat="1">
      <c r="B458" s="213"/>
      <c r="C458" s="214"/>
      <c r="D458" s="199" t="s">
        <v>193</v>
      </c>
      <c r="E458" s="215" t="s">
        <v>22</v>
      </c>
      <c r="F458" s="216" t="s">
        <v>598</v>
      </c>
      <c r="G458" s="214"/>
      <c r="H458" s="217">
        <v>6.5519999999999996</v>
      </c>
      <c r="I458" s="218"/>
      <c r="J458" s="214"/>
      <c r="K458" s="214"/>
      <c r="L458" s="219"/>
      <c r="M458" s="220"/>
      <c r="N458" s="221"/>
      <c r="O458" s="221"/>
      <c r="P458" s="221"/>
      <c r="Q458" s="221"/>
      <c r="R458" s="221"/>
      <c r="S458" s="221"/>
      <c r="T458" s="222"/>
      <c r="AT458" s="223" t="s">
        <v>193</v>
      </c>
      <c r="AU458" s="223" t="s">
        <v>87</v>
      </c>
      <c r="AV458" s="12" t="s">
        <v>87</v>
      </c>
      <c r="AW458" s="12" t="s">
        <v>39</v>
      </c>
      <c r="AX458" s="12" t="s">
        <v>76</v>
      </c>
      <c r="AY458" s="223" t="s">
        <v>182</v>
      </c>
    </row>
    <row r="459" spans="2:65" s="12" customFormat="1">
      <c r="B459" s="213"/>
      <c r="C459" s="214"/>
      <c r="D459" s="224" t="s">
        <v>193</v>
      </c>
      <c r="E459" s="225" t="s">
        <v>22</v>
      </c>
      <c r="F459" s="226" t="s">
        <v>599</v>
      </c>
      <c r="G459" s="214"/>
      <c r="H459" s="227">
        <v>4.1020000000000003</v>
      </c>
      <c r="I459" s="218"/>
      <c r="J459" s="214"/>
      <c r="K459" s="214"/>
      <c r="L459" s="219"/>
      <c r="M459" s="220"/>
      <c r="N459" s="221"/>
      <c r="O459" s="221"/>
      <c r="P459" s="221"/>
      <c r="Q459" s="221"/>
      <c r="R459" s="221"/>
      <c r="S459" s="221"/>
      <c r="T459" s="222"/>
      <c r="AT459" s="223" t="s">
        <v>193</v>
      </c>
      <c r="AU459" s="223" t="s">
        <v>87</v>
      </c>
      <c r="AV459" s="12" t="s">
        <v>87</v>
      </c>
      <c r="AW459" s="12" t="s">
        <v>39</v>
      </c>
      <c r="AX459" s="12" t="s">
        <v>76</v>
      </c>
      <c r="AY459" s="223" t="s">
        <v>182</v>
      </c>
    </row>
    <row r="460" spans="2:65" s="1" customFormat="1" ht="22.5" customHeight="1">
      <c r="B460" s="40"/>
      <c r="C460" s="187" t="s">
        <v>600</v>
      </c>
      <c r="D460" s="187" t="s">
        <v>184</v>
      </c>
      <c r="E460" s="188" t="s">
        <v>601</v>
      </c>
      <c r="F460" s="189" t="s">
        <v>602</v>
      </c>
      <c r="G460" s="190" t="s">
        <v>241</v>
      </c>
      <c r="H460" s="191">
        <v>365.49200000000002</v>
      </c>
      <c r="I460" s="192"/>
      <c r="J460" s="193">
        <f>ROUND(I460*H460,2)</f>
        <v>0</v>
      </c>
      <c r="K460" s="189" t="s">
        <v>22</v>
      </c>
      <c r="L460" s="60"/>
      <c r="M460" s="194" t="s">
        <v>22</v>
      </c>
      <c r="N460" s="195" t="s">
        <v>47</v>
      </c>
      <c r="O460" s="41"/>
      <c r="P460" s="196">
        <f>O460*H460</f>
        <v>0</v>
      </c>
      <c r="Q460" s="196">
        <v>4.4600000000000004E-3</v>
      </c>
      <c r="R460" s="196">
        <f>Q460*H460</f>
        <v>1.6300943200000002</v>
      </c>
      <c r="S460" s="196">
        <v>0</v>
      </c>
      <c r="T460" s="197">
        <f>S460*H460</f>
        <v>0</v>
      </c>
      <c r="AR460" s="23" t="s">
        <v>189</v>
      </c>
      <c r="AT460" s="23" t="s">
        <v>184</v>
      </c>
      <c r="AU460" s="23" t="s">
        <v>87</v>
      </c>
      <c r="AY460" s="23" t="s">
        <v>182</v>
      </c>
      <c r="BE460" s="198">
        <f>IF(N460="základní",J460,0)</f>
        <v>0</v>
      </c>
      <c r="BF460" s="198">
        <f>IF(N460="snížená",J460,0)</f>
        <v>0</v>
      </c>
      <c r="BG460" s="198">
        <f>IF(N460="zákl. přenesená",J460,0)</f>
        <v>0</v>
      </c>
      <c r="BH460" s="198">
        <f>IF(N460="sníž. přenesená",J460,0)</f>
        <v>0</v>
      </c>
      <c r="BI460" s="198">
        <f>IF(N460="nulová",J460,0)</f>
        <v>0</v>
      </c>
      <c r="BJ460" s="23" t="s">
        <v>24</v>
      </c>
      <c r="BK460" s="198">
        <f>ROUND(I460*H460,2)</f>
        <v>0</v>
      </c>
      <c r="BL460" s="23" t="s">
        <v>189</v>
      </c>
      <c r="BM460" s="23" t="s">
        <v>603</v>
      </c>
    </row>
    <row r="461" spans="2:65" s="1" customFormat="1" ht="27">
      <c r="B461" s="40"/>
      <c r="C461" s="62"/>
      <c r="D461" s="199" t="s">
        <v>191</v>
      </c>
      <c r="E461" s="62"/>
      <c r="F461" s="200" t="s">
        <v>604</v>
      </c>
      <c r="G461" s="62"/>
      <c r="H461" s="62"/>
      <c r="I461" s="157"/>
      <c r="J461" s="62"/>
      <c r="K461" s="62"/>
      <c r="L461" s="60"/>
      <c r="M461" s="201"/>
      <c r="N461" s="41"/>
      <c r="O461" s="41"/>
      <c r="P461" s="41"/>
      <c r="Q461" s="41"/>
      <c r="R461" s="41"/>
      <c r="S461" s="41"/>
      <c r="T461" s="77"/>
      <c r="AT461" s="23" t="s">
        <v>191</v>
      </c>
      <c r="AU461" s="23" t="s">
        <v>87</v>
      </c>
    </row>
    <row r="462" spans="2:65" s="11" customFormat="1">
      <c r="B462" s="202"/>
      <c r="C462" s="203"/>
      <c r="D462" s="199" t="s">
        <v>193</v>
      </c>
      <c r="E462" s="204" t="s">
        <v>22</v>
      </c>
      <c r="F462" s="205" t="s">
        <v>605</v>
      </c>
      <c r="G462" s="203"/>
      <c r="H462" s="206" t="s">
        <v>22</v>
      </c>
      <c r="I462" s="207"/>
      <c r="J462" s="203"/>
      <c r="K462" s="203"/>
      <c r="L462" s="208"/>
      <c r="M462" s="209"/>
      <c r="N462" s="210"/>
      <c r="O462" s="210"/>
      <c r="P462" s="210"/>
      <c r="Q462" s="210"/>
      <c r="R462" s="210"/>
      <c r="S462" s="210"/>
      <c r="T462" s="211"/>
      <c r="AT462" s="212" t="s">
        <v>193</v>
      </c>
      <c r="AU462" s="212" t="s">
        <v>87</v>
      </c>
      <c r="AV462" s="11" t="s">
        <v>24</v>
      </c>
      <c r="AW462" s="11" t="s">
        <v>6</v>
      </c>
      <c r="AX462" s="11" t="s">
        <v>76</v>
      </c>
      <c r="AY462" s="212" t="s">
        <v>182</v>
      </c>
    </row>
    <row r="463" spans="2:65" s="11" customFormat="1">
      <c r="B463" s="202"/>
      <c r="C463" s="203"/>
      <c r="D463" s="199" t="s">
        <v>193</v>
      </c>
      <c r="E463" s="204" t="s">
        <v>22</v>
      </c>
      <c r="F463" s="205" t="s">
        <v>606</v>
      </c>
      <c r="G463" s="203"/>
      <c r="H463" s="206" t="s">
        <v>22</v>
      </c>
      <c r="I463" s="207"/>
      <c r="J463" s="203"/>
      <c r="K463" s="203"/>
      <c r="L463" s="208"/>
      <c r="M463" s="209"/>
      <c r="N463" s="210"/>
      <c r="O463" s="210"/>
      <c r="P463" s="210"/>
      <c r="Q463" s="210"/>
      <c r="R463" s="210"/>
      <c r="S463" s="210"/>
      <c r="T463" s="211"/>
      <c r="AT463" s="212" t="s">
        <v>193</v>
      </c>
      <c r="AU463" s="212" t="s">
        <v>87</v>
      </c>
      <c r="AV463" s="11" t="s">
        <v>24</v>
      </c>
      <c r="AW463" s="11" t="s">
        <v>6</v>
      </c>
      <c r="AX463" s="11" t="s">
        <v>76</v>
      </c>
      <c r="AY463" s="212" t="s">
        <v>182</v>
      </c>
    </row>
    <row r="464" spans="2:65" s="11" customFormat="1">
      <c r="B464" s="202"/>
      <c r="C464" s="203"/>
      <c r="D464" s="199" t="s">
        <v>193</v>
      </c>
      <c r="E464" s="204" t="s">
        <v>22</v>
      </c>
      <c r="F464" s="205" t="s">
        <v>210</v>
      </c>
      <c r="G464" s="203"/>
      <c r="H464" s="206" t="s">
        <v>22</v>
      </c>
      <c r="I464" s="207"/>
      <c r="J464" s="203"/>
      <c r="K464" s="203"/>
      <c r="L464" s="208"/>
      <c r="M464" s="209"/>
      <c r="N464" s="210"/>
      <c r="O464" s="210"/>
      <c r="P464" s="210"/>
      <c r="Q464" s="210"/>
      <c r="R464" s="210"/>
      <c r="S464" s="210"/>
      <c r="T464" s="211"/>
      <c r="AT464" s="212" t="s">
        <v>193</v>
      </c>
      <c r="AU464" s="212" t="s">
        <v>87</v>
      </c>
      <c r="AV464" s="11" t="s">
        <v>24</v>
      </c>
      <c r="AW464" s="11" t="s">
        <v>6</v>
      </c>
      <c r="AX464" s="11" t="s">
        <v>76</v>
      </c>
      <c r="AY464" s="212" t="s">
        <v>182</v>
      </c>
    </row>
    <row r="465" spans="2:51" s="12" customFormat="1">
      <c r="B465" s="213"/>
      <c r="C465" s="214"/>
      <c r="D465" s="199" t="s">
        <v>193</v>
      </c>
      <c r="E465" s="215" t="s">
        <v>22</v>
      </c>
      <c r="F465" s="216" t="s">
        <v>576</v>
      </c>
      <c r="G465" s="214"/>
      <c r="H465" s="217">
        <v>72.427000000000007</v>
      </c>
      <c r="I465" s="218"/>
      <c r="J465" s="214"/>
      <c r="K465" s="214"/>
      <c r="L465" s="219"/>
      <c r="M465" s="220"/>
      <c r="N465" s="221"/>
      <c r="O465" s="221"/>
      <c r="P465" s="221"/>
      <c r="Q465" s="221"/>
      <c r="R465" s="221"/>
      <c r="S465" s="221"/>
      <c r="T465" s="222"/>
      <c r="AT465" s="223" t="s">
        <v>193</v>
      </c>
      <c r="AU465" s="223" t="s">
        <v>87</v>
      </c>
      <c r="AV465" s="12" t="s">
        <v>87</v>
      </c>
      <c r="AW465" s="12" t="s">
        <v>39</v>
      </c>
      <c r="AX465" s="12" t="s">
        <v>76</v>
      </c>
      <c r="AY465" s="223" t="s">
        <v>182</v>
      </c>
    </row>
    <row r="466" spans="2:51" s="12" customFormat="1">
      <c r="B466" s="213"/>
      <c r="C466" s="214"/>
      <c r="D466" s="199" t="s">
        <v>193</v>
      </c>
      <c r="E466" s="215" t="s">
        <v>22</v>
      </c>
      <c r="F466" s="216" t="s">
        <v>558</v>
      </c>
      <c r="G466" s="214"/>
      <c r="H466" s="217">
        <v>-2.34</v>
      </c>
      <c r="I466" s="218"/>
      <c r="J466" s="214"/>
      <c r="K466" s="214"/>
      <c r="L466" s="219"/>
      <c r="M466" s="220"/>
      <c r="N466" s="221"/>
      <c r="O466" s="221"/>
      <c r="P466" s="221"/>
      <c r="Q466" s="221"/>
      <c r="R466" s="221"/>
      <c r="S466" s="221"/>
      <c r="T466" s="222"/>
      <c r="AT466" s="223" t="s">
        <v>193</v>
      </c>
      <c r="AU466" s="223" t="s">
        <v>87</v>
      </c>
      <c r="AV466" s="12" t="s">
        <v>87</v>
      </c>
      <c r="AW466" s="12" t="s">
        <v>39</v>
      </c>
      <c r="AX466" s="12" t="s">
        <v>76</v>
      </c>
      <c r="AY466" s="223" t="s">
        <v>182</v>
      </c>
    </row>
    <row r="467" spans="2:51" s="12" customFormat="1">
      <c r="B467" s="213"/>
      <c r="C467" s="214"/>
      <c r="D467" s="199" t="s">
        <v>193</v>
      </c>
      <c r="E467" s="215" t="s">
        <v>22</v>
      </c>
      <c r="F467" s="216" t="s">
        <v>577</v>
      </c>
      <c r="G467" s="214"/>
      <c r="H467" s="217">
        <v>-1.98</v>
      </c>
      <c r="I467" s="218"/>
      <c r="J467" s="214"/>
      <c r="K467" s="214"/>
      <c r="L467" s="219"/>
      <c r="M467" s="220"/>
      <c r="N467" s="221"/>
      <c r="O467" s="221"/>
      <c r="P467" s="221"/>
      <c r="Q467" s="221"/>
      <c r="R467" s="221"/>
      <c r="S467" s="221"/>
      <c r="T467" s="222"/>
      <c r="AT467" s="223" t="s">
        <v>193</v>
      </c>
      <c r="AU467" s="223" t="s">
        <v>87</v>
      </c>
      <c r="AV467" s="12" t="s">
        <v>87</v>
      </c>
      <c r="AW467" s="12" t="s">
        <v>39</v>
      </c>
      <c r="AX467" s="12" t="s">
        <v>76</v>
      </c>
      <c r="AY467" s="223" t="s">
        <v>182</v>
      </c>
    </row>
    <row r="468" spans="2:51" s="11" customFormat="1">
      <c r="B468" s="202"/>
      <c r="C468" s="203"/>
      <c r="D468" s="199" t="s">
        <v>193</v>
      </c>
      <c r="E468" s="204" t="s">
        <v>22</v>
      </c>
      <c r="F468" s="205" t="s">
        <v>212</v>
      </c>
      <c r="G468" s="203"/>
      <c r="H468" s="206" t="s">
        <v>22</v>
      </c>
      <c r="I468" s="207"/>
      <c r="J468" s="203"/>
      <c r="K468" s="203"/>
      <c r="L468" s="208"/>
      <c r="M468" s="209"/>
      <c r="N468" s="210"/>
      <c r="O468" s="210"/>
      <c r="P468" s="210"/>
      <c r="Q468" s="210"/>
      <c r="R468" s="210"/>
      <c r="S468" s="210"/>
      <c r="T468" s="211"/>
      <c r="AT468" s="212" t="s">
        <v>193</v>
      </c>
      <c r="AU468" s="212" t="s">
        <v>87</v>
      </c>
      <c r="AV468" s="11" t="s">
        <v>24</v>
      </c>
      <c r="AW468" s="11" t="s">
        <v>6</v>
      </c>
      <c r="AX468" s="11" t="s">
        <v>76</v>
      </c>
      <c r="AY468" s="212" t="s">
        <v>182</v>
      </c>
    </row>
    <row r="469" spans="2:51" s="12" customFormat="1">
      <c r="B469" s="213"/>
      <c r="C469" s="214"/>
      <c r="D469" s="199" t="s">
        <v>193</v>
      </c>
      <c r="E469" s="215" t="s">
        <v>22</v>
      </c>
      <c r="F469" s="216" t="s">
        <v>578</v>
      </c>
      <c r="G469" s="214"/>
      <c r="H469" s="217">
        <v>11.25</v>
      </c>
      <c r="I469" s="218"/>
      <c r="J469" s="214"/>
      <c r="K469" s="214"/>
      <c r="L469" s="219"/>
      <c r="M469" s="220"/>
      <c r="N469" s="221"/>
      <c r="O469" s="221"/>
      <c r="P469" s="221"/>
      <c r="Q469" s="221"/>
      <c r="R469" s="221"/>
      <c r="S469" s="221"/>
      <c r="T469" s="222"/>
      <c r="AT469" s="223" t="s">
        <v>193</v>
      </c>
      <c r="AU469" s="223" t="s">
        <v>87</v>
      </c>
      <c r="AV469" s="12" t="s">
        <v>87</v>
      </c>
      <c r="AW469" s="12" t="s">
        <v>39</v>
      </c>
      <c r="AX469" s="12" t="s">
        <v>76</v>
      </c>
      <c r="AY469" s="223" t="s">
        <v>182</v>
      </c>
    </row>
    <row r="470" spans="2:51" s="12" customFormat="1">
      <c r="B470" s="213"/>
      <c r="C470" s="214"/>
      <c r="D470" s="199" t="s">
        <v>193</v>
      </c>
      <c r="E470" s="215" t="s">
        <v>22</v>
      </c>
      <c r="F470" s="216" t="s">
        <v>555</v>
      </c>
      <c r="G470" s="214"/>
      <c r="H470" s="217">
        <v>-1.5640000000000001</v>
      </c>
      <c r="I470" s="218"/>
      <c r="J470" s="214"/>
      <c r="K470" s="214"/>
      <c r="L470" s="219"/>
      <c r="M470" s="220"/>
      <c r="N470" s="221"/>
      <c r="O470" s="221"/>
      <c r="P470" s="221"/>
      <c r="Q470" s="221"/>
      <c r="R470" s="221"/>
      <c r="S470" s="221"/>
      <c r="T470" s="222"/>
      <c r="AT470" s="223" t="s">
        <v>193</v>
      </c>
      <c r="AU470" s="223" t="s">
        <v>87</v>
      </c>
      <c r="AV470" s="12" t="s">
        <v>87</v>
      </c>
      <c r="AW470" s="12" t="s">
        <v>39</v>
      </c>
      <c r="AX470" s="12" t="s">
        <v>76</v>
      </c>
      <c r="AY470" s="223" t="s">
        <v>182</v>
      </c>
    </row>
    <row r="471" spans="2:51" s="12" customFormat="1">
      <c r="B471" s="213"/>
      <c r="C471" s="214"/>
      <c r="D471" s="199" t="s">
        <v>193</v>
      </c>
      <c r="E471" s="215" t="s">
        <v>22</v>
      </c>
      <c r="F471" s="216" t="s">
        <v>579</v>
      </c>
      <c r="G471" s="214"/>
      <c r="H471" s="217">
        <v>60.713000000000001</v>
      </c>
      <c r="I471" s="218"/>
      <c r="J471" s="214"/>
      <c r="K471" s="214"/>
      <c r="L471" s="219"/>
      <c r="M471" s="220"/>
      <c r="N471" s="221"/>
      <c r="O471" s="221"/>
      <c r="P471" s="221"/>
      <c r="Q471" s="221"/>
      <c r="R471" s="221"/>
      <c r="S471" s="221"/>
      <c r="T471" s="222"/>
      <c r="AT471" s="223" t="s">
        <v>193</v>
      </c>
      <c r="AU471" s="223" t="s">
        <v>87</v>
      </c>
      <c r="AV471" s="12" t="s">
        <v>87</v>
      </c>
      <c r="AW471" s="12" t="s">
        <v>39</v>
      </c>
      <c r="AX471" s="12" t="s">
        <v>76</v>
      </c>
      <c r="AY471" s="223" t="s">
        <v>182</v>
      </c>
    </row>
    <row r="472" spans="2:51" s="12" customFormat="1">
      <c r="B472" s="213"/>
      <c r="C472" s="214"/>
      <c r="D472" s="199" t="s">
        <v>193</v>
      </c>
      <c r="E472" s="215" t="s">
        <v>22</v>
      </c>
      <c r="F472" s="216" t="s">
        <v>580</v>
      </c>
      <c r="G472" s="214"/>
      <c r="H472" s="217">
        <v>2.8260000000000001</v>
      </c>
      <c r="I472" s="218"/>
      <c r="J472" s="214"/>
      <c r="K472" s="214"/>
      <c r="L472" s="219"/>
      <c r="M472" s="220"/>
      <c r="N472" s="221"/>
      <c r="O472" s="221"/>
      <c r="P472" s="221"/>
      <c r="Q472" s="221"/>
      <c r="R472" s="221"/>
      <c r="S472" s="221"/>
      <c r="T472" s="222"/>
      <c r="AT472" s="223" t="s">
        <v>193</v>
      </c>
      <c r="AU472" s="223" t="s">
        <v>87</v>
      </c>
      <c r="AV472" s="12" t="s">
        <v>87</v>
      </c>
      <c r="AW472" s="12" t="s">
        <v>39</v>
      </c>
      <c r="AX472" s="12" t="s">
        <v>76</v>
      </c>
      <c r="AY472" s="223" t="s">
        <v>182</v>
      </c>
    </row>
    <row r="473" spans="2:51" s="12" customFormat="1">
      <c r="B473" s="213"/>
      <c r="C473" s="214"/>
      <c r="D473" s="199" t="s">
        <v>193</v>
      </c>
      <c r="E473" s="215" t="s">
        <v>22</v>
      </c>
      <c r="F473" s="216" t="s">
        <v>581</v>
      </c>
      <c r="G473" s="214"/>
      <c r="H473" s="217">
        <v>-1.931</v>
      </c>
      <c r="I473" s="218"/>
      <c r="J473" s="214"/>
      <c r="K473" s="214"/>
      <c r="L473" s="219"/>
      <c r="M473" s="220"/>
      <c r="N473" s="221"/>
      <c r="O473" s="221"/>
      <c r="P473" s="221"/>
      <c r="Q473" s="221"/>
      <c r="R473" s="221"/>
      <c r="S473" s="221"/>
      <c r="T473" s="222"/>
      <c r="AT473" s="223" t="s">
        <v>193</v>
      </c>
      <c r="AU473" s="223" t="s">
        <v>87</v>
      </c>
      <c r="AV473" s="12" t="s">
        <v>87</v>
      </c>
      <c r="AW473" s="12" t="s">
        <v>39</v>
      </c>
      <c r="AX473" s="12" t="s">
        <v>76</v>
      </c>
      <c r="AY473" s="223" t="s">
        <v>182</v>
      </c>
    </row>
    <row r="474" spans="2:51" s="12" customFormat="1">
      <c r="B474" s="213"/>
      <c r="C474" s="214"/>
      <c r="D474" s="199" t="s">
        <v>193</v>
      </c>
      <c r="E474" s="215" t="s">
        <v>22</v>
      </c>
      <c r="F474" s="216" t="s">
        <v>577</v>
      </c>
      <c r="G474" s="214"/>
      <c r="H474" s="217">
        <v>-1.98</v>
      </c>
      <c r="I474" s="218"/>
      <c r="J474" s="214"/>
      <c r="K474" s="214"/>
      <c r="L474" s="219"/>
      <c r="M474" s="220"/>
      <c r="N474" s="221"/>
      <c r="O474" s="221"/>
      <c r="P474" s="221"/>
      <c r="Q474" s="221"/>
      <c r="R474" s="221"/>
      <c r="S474" s="221"/>
      <c r="T474" s="222"/>
      <c r="AT474" s="223" t="s">
        <v>193</v>
      </c>
      <c r="AU474" s="223" t="s">
        <v>87</v>
      </c>
      <c r="AV474" s="12" t="s">
        <v>87</v>
      </c>
      <c r="AW474" s="12" t="s">
        <v>39</v>
      </c>
      <c r="AX474" s="12" t="s">
        <v>76</v>
      </c>
      <c r="AY474" s="223" t="s">
        <v>182</v>
      </c>
    </row>
    <row r="475" spans="2:51" s="11" customFormat="1">
      <c r="B475" s="202"/>
      <c r="C475" s="203"/>
      <c r="D475" s="199" t="s">
        <v>193</v>
      </c>
      <c r="E475" s="204" t="s">
        <v>22</v>
      </c>
      <c r="F475" s="205" t="s">
        <v>216</v>
      </c>
      <c r="G475" s="203"/>
      <c r="H475" s="206" t="s">
        <v>22</v>
      </c>
      <c r="I475" s="207"/>
      <c r="J475" s="203"/>
      <c r="K475" s="203"/>
      <c r="L475" s="208"/>
      <c r="M475" s="209"/>
      <c r="N475" s="210"/>
      <c r="O475" s="210"/>
      <c r="P475" s="210"/>
      <c r="Q475" s="210"/>
      <c r="R475" s="210"/>
      <c r="S475" s="210"/>
      <c r="T475" s="211"/>
      <c r="AT475" s="212" t="s">
        <v>193</v>
      </c>
      <c r="AU475" s="212" t="s">
        <v>87</v>
      </c>
      <c r="AV475" s="11" t="s">
        <v>24</v>
      </c>
      <c r="AW475" s="11" t="s">
        <v>6</v>
      </c>
      <c r="AX475" s="11" t="s">
        <v>76</v>
      </c>
      <c r="AY475" s="212" t="s">
        <v>182</v>
      </c>
    </row>
    <row r="476" spans="2:51" s="12" customFormat="1">
      <c r="B476" s="213"/>
      <c r="C476" s="214"/>
      <c r="D476" s="199" t="s">
        <v>193</v>
      </c>
      <c r="E476" s="215" t="s">
        <v>22</v>
      </c>
      <c r="F476" s="216" t="s">
        <v>582</v>
      </c>
      <c r="G476" s="214"/>
      <c r="H476" s="217">
        <v>11.384</v>
      </c>
      <c r="I476" s="218"/>
      <c r="J476" s="214"/>
      <c r="K476" s="214"/>
      <c r="L476" s="219"/>
      <c r="M476" s="220"/>
      <c r="N476" s="221"/>
      <c r="O476" s="221"/>
      <c r="P476" s="221"/>
      <c r="Q476" s="221"/>
      <c r="R476" s="221"/>
      <c r="S476" s="221"/>
      <c r="T476" s="222"/>
      <c r="AT476" s="223" t="s">
        <v>193</v>
      </c>
      <c r="AU476" s="223" t="s">
        <v>87</v>
      </c>
      <c r="AV476" s="12" t="s">
        <v>87</v>
      </c>
      <c r="AW476" s="12" t="s">
        <v>39</v>
      </c>
      <c r="AX476" s="12" t="s">
        <v>76</v>
      </c>
      <c r="AY476" s="223" t="s">
        <v>182</v>
      </c>
    </row>
    <row r="477" spans="2:51" s="12" customFormat="1">
      <c r="B477" s="213"/>
      <c r="C477" s="214"/>
      <c r="D477" s="199" t="s">
        <v>193</v>
      </c>
      <c r="E477" s="215" t="s">
        <v>22</v>
      </c>
      <c r="F477" s="216" t="s">
        <v>583</v>
      </c>
      <c r="G477" s="214"/>
      <c r="H477" s="217">
        <v>2.246</v>
      </c>
      <c r="I477" s="218"/>
      <c r="J477" s="214"/>
      <c r="K477" s="214"/>
      <c r="L477" s="219"/>
      <c r="M477" s="220"/>
      <c r="N477" s="221"/>
      <c r="O477" s="221"/>
      <c r="P477" s="221"/>
      <c r="Q477" s="221"/>
      <c r="R477" s="221"/>
      <c r="S477" s="221"/>
      <c r="T477" s="222"/>
      <c r="AT477" s="223" t="s">
        <v>193</v>
      </c>
      <c r="AU477" s="223" t="s">
        <v>87</v>
      </c>
      <c r="AV477" s="12" t="s">
        <v>87</v>
      </c>
      <c r="AW477" s="12" t="s">
        <v>39</v>
      </c>
      <c r="AX477" s="12" t="s">
        <v>76</v>
      </c>
      <c r="AY477" s="223" t="s">
        <v>182</v>
      </c>
    </row>
    <row r="478" spans="2:51" s="12" customFormat="1">
      <c r="B478" s="213"/>
      <c r="C478" s="214"/>
      <c r="D478" s="199" t="s">
        <v>193</v>
      </c>
      <c r="E478" s="215" t="s">
        <v>22</v>
      </c>
      <c r="F478" s="216" t="s">
        <v>584</v>
      </c>
      <c r="G478" s="214"/>
      <c r="H478" s="217">
        <v>-1.7729999999999999</v>
      </c>
      <c r="I478" s="218"/>
      <c r="J478" s="214"/>
      <c r="K478" s="214"/>
      <c r="L478" s="219"/>
      <c r="M478" s="220"/>
      <c r="N478" s="221"/>
      <c r="O478" s="221"/>
      <c r="P478" s="221"/>
      <c r="Q478" s="221"/>
      <c r="R478" s="221"/>
      <c r="S478" s="221"/>
      <c r="T478" s="222"/>
      <c r="AT478" s="223" t="s">
        <v>193</v>
      </c>
      <c r="AU478" s="223" t="s">
        <v>87</v>
      </c>
      <c r="AV478" s="12" t="s">
        <v>87</v>
      </c>
      <c r="AW478" s="12" t="s">
        <v>39</v>
      </c>
      <c r="AX478" s="12" t="s">
        <v>76</v>
      </c>
      <c r="AY478" s="223" t="s">
        <v>182</v>
      </c>
    </row>
    <row r="479" spans="2:51" s="11" customFormat="1">
      <c r="B479" s="202"/>
      <c r="C479" s="203"/>
      <c r="D479" s="199" t="s">
        <v>193</v>
      </c>
      <c r="E479" s="204" t="s">
        <v>22</v>
      </c>
      <c r="F479" s="205" t="s">
        <v>607</v>
      </c>
      <c r="G479" s="203"/>
      <c r="H479" s="206" t="s">
        <v>22</v>
      </c>
      <c r="I479" s="207"/>
      <c r="J479" s="203"/>
      <c r="K479" s="203"/>
      <c r="L479" s="208"/>
      <c r="M479" s="209"/>
      <c r="N479" s="210"/>
      <c r="O479" s="210"/>
      <c r="P479" s="210"/>
      <c r="Q479" s="210"/>
      <c r="R479" s="210"/>
      <c r="S479" s="210"/>
      <c r="T479" s="211"/>
      <c r="AT479" s="212" t="s">
        <v>193</v>
      </c>
      <c r="AU479" s="212" t="s">
        <v>87</v>
      </c>
      <c r="AV479" s="11" t="s">
        <v>24</v>
      </c>
      <c r="AW479" s="11" t="s">
        <v>6</v>
      </c>
      <c r="AX479" s="11" t="s">
        <v>76</v>
      </c>
      <c r="AY479" s="212" t="s">
        <v>182</v>
      </c>
    </row>
    <row r="480" spans="2:51" s="12" customFormat="1">
      <c r="B480" s="213"/>
      <c r="C480" s="214"/>
      <c r="D480" s="199" t="s">
        <v>193</v>
      </c>
      <c r="E480" s="215" t="s">
        <v>22</v>
      </c>
      <c r="F480" s="216" t="s">
        <v>585</v>
      </c>
      <c r="G480" s="214"/>
      <c r="H480" s="217">
        <v>3.5950000000000002</v>
      </c>
      <c r="I480" s="218"/>
      <c r="J480" s="214"/>
      <c r="K480" s="214"/>
      <c r="L480" s="219"/>
      <c r="M480" s="220"/>
      <c r="N480" s="221"/>
      <c r="O480" s="221"/>
      <c r="P480" s="221"/>
      <c r="Q480" s="221"/>
      <c r="R480" s="221"/>
      <c r="S480" s="221"/>
      <c r="T480" s="222"/>
      <c r="AT480" s="223" t="s">
        <v>193</v>
      </c>
      <c r="AU480" s="223" t="s">
        <v>87</v>
      </c>
      <c r="AV480" s="12" t="s">
        <v>87</v>
      </c>
      <c r="AW480" s="12" t="s">
        <v>39</v>
      </c>
      <c r="AX480" s="12" t="s">
        <v>76</v>
      </c>
      <c r="AY480" s="223" t="s">
        <v>182</v>
      </c>
    </row>
    <row r="481" spans="2:51" s="11" customFormat="1">
      <c r="B481" s="202"/>
      <c r="C481" s="203"/>
      <c r="D481" s="199" t="s">
        <v>193</v>
      </c>
      <c r="E481" s="204" t="s">
        <v>22</v>
      </c>
      <c r="F481" s="205" t="s">
        <v>608</v>
      </c>
      <c r="G481" s="203"/>
      <c r="H481" s="206" t="s">
        <v>22</v>
      </c>
      <c r="I481" s="207"/>
      <c r="J481" s="203"/>
      <c r="K481" s="203"/>
      <c r="L481" s="208"/>
      <c r="M481" s="209"/>
      <c r="N481" s="210"/>
      <c r="O481" s="210"/>
      <c r="P481" s="210"/>
      <c r="Q481" s="210"/>
      <c r="R481" s="210"/>
      <c r="S481" s="210"/>
      <c r="T481" s="211"/>
      <c r="AT481" s="212" t="s">
        <v>193</v>
      </c>
      <c r="AU481" s="212" t="s">
        <v>87</v>
      </c>
      <c r="AV481" s="11" t="s">
        <v>24</v>
      </c>
      <c r="AW481" s="11" t="s">
        <v>6</v>
      </c>
      <c r="AX481" s="11" t="s">
        <v>76</v>
      </c>
      <c r="AY481" s="212" t="s">
        <v>182</v>
      </c>
    </row>
    <row r="482" spans="2:51" s="12" customFormat="1">
      <c r="B482" s="213"/>
      <c r="C482" s="214"/>
      <c r="D482" s="199" t="s">
        <v>193</v>
      </c>
      <c r="E482" s="215" t="s">
        <v>22</v>
      </c>
      <c r="F482" s="216" t="s">
        <v>586</v>
      </c>
      <c r="G482" s="214"/>
      <c r="H482" s="217">
        <v>7.1820000000000004</v>
      </c>
      <c r="I482" s="218"/>
      <c r="J482" s="214"/>
      <c r="K482" s="214"/>
      <c r="L482" s="219"/>
      <c r="M482" s="220"/>
      <c r="N482" s="221"/>
      <c r="O482" s="221"/>
      <c r="P482" s="221"/>
      <c r="Q482" s="221"/>
      <c r="R482" s="221"/>
      <c r="S482" s="221"/>
      <c r="T482" s="222"/>
      <c r="AT482" s="223" t="s">
        <v>193</v>
      </c>
      <c r="AU482" s="223" t="s">
        <v>87</v>
      </c>
      <c r="AV482" s="12" t="s">
        <v>87</v>
      </c>
      <c r="AW482" s="12" t="s">
        <v>39</v>
      </c>
      <c r="AX482" s="12" t="s">
        <v>76</v>
      </c>
      <c r="AY482" s="223" t="s">
        <v>182</v>
      </c>
    </row>
    <row r="483" spans="2:51" s="11" customFormat="1">
      <c r="B483" s="202"/>
      <c r="C483" s="203"/>
      <c r="D483" s="199" t="s">
        <v>193</v>
      </c>
      <c r="E483" s="204" t="s">
        <v>22</v>
      </c>
      <c r="F483" s="205" t="s">
        <v>609</v>
      </c>
      <c r="G483" s="203"/>
      <c r="H483" s="206" t="s">
        <v>22</v>
      </c>
      <c r="I483" s="207"/>
      <c r="J483" s="203"/>
      <c r="K483" s="203"/>
      <c r="L483" s="208"/>
      <c r="M483" s="209"/>
      <c r="N483" s="210"/>
      <c r="O483" s="210"/>
      <c r="P483" s="210"/>
      <c r="Q483" s="210"/>
      <c r="R483" s="210"/>
      <c r="S483" s="210"/>
      <c r="T483" s="211"/>
      <c r="AT483" s="212" t="s">
        <v>193</v>
      </c>
      <c r="AU483" s="212" t="s">
        <v>87</v>
      </c>
      <c r="AV483" s="11" t="s">
        <v>24</v>
      </c>
      <c r="AW483" s="11" t="s">
        <v>6</v>
      </c>
      <c r="AX483" s="11" t="s">
        <v>76</v>
      </c>
      <c r="AY483" s="212" t="s">
        <v>182</v>
      </c>
    </row>
    <row r="484" spans="2:51" s="12" customFormat="1">
      <c r="B484" s="213"/>
      <c r="C484" s="214"/>
      <c r="D484" s="199" t="s">
        <v>193</v>
      </c>
      <c r="E484" s="215" t="s">
        <v>22</v>
      </c>
      <c r="F484" s="216" t="s">
        <v>587</v>
      </c>
      <c r="G484" s="214"/>
      <c r="H484" s="217">
        <v>3.4620000000000002</v>
      </c>
      <c r="I484" s="218"/>
      <c r="J484" s="214"/>
      <c r="K484" s="214"/>
      <c r="L484" s="219"/>
      <c r="M484" s="220"/>
      <c r="N484" s="221"/>
      <c r="O484" s="221"/>
      <c r="P484" s="221"/>
      <c r="Q484" s="221"/>
      <c r="R484" s="221"/>
      <c r="S484" s="221"/>
      <c r="T484" s="222"/>
      <c r="AT484" s="223" t="s">
        <v>193</v>
      </c>
      <c r="AU484" s="223" t="s">
        <v>87</v>
      </c>
      <c r="AV484" s="12" t="s">
        <v>87</v>
      </c>
      <c r="AW484" s="12" t="s">
        <v>39</v>
      </c>
      <c r="AX484" s="12" t="s">
        <v>76</v>
      </c>
      <c r="AY484" s="223" t="s">
        <v>182</v>
      </c>
    </row>
    <row r="485" spans="2:51" s="11" customFormat="1">
      <c r="B485" s="202"/>
      <c r="C485" s="203"/>
      <c r="D485" s="199" t="s">
        <v>193</v>
      </c>
      <c r="E485" s="204" t="s">
        <v>22</v>
      </c>
      <c r="F485" s="205" t="s">
        <v>610</v>
      </c>
      <c r="G485" s="203"/>
      <c r="H485" s="206" t="s">
        <v>22</v>
      </c>
      <c r="I485" s="207"/>
      <c r="J485" s="203"/>
      <c r="K485" s="203"/>
      <c r="L485" s="208"/>
      <c r="M485" s="209"/>
      <c r="N485" s="210"/>
      <c r="O485" s="210"/>
      <c r="P485" s="210"/>
      <c r="Q485" s="210"/>
      <c r="R485" s="210"/>
      <c r="S485" s="210"/>
      <c r="T485" s="211"/>
      <c r="AT485" s="212" t="s">
        <v>193</v>
      </c>
      <c r="AU485" s="212" t="s">
        <v>87</v>
      </c>
      <c r="AV485" s="11" t="s">
        <v>24</v>
      </c>
      <c r="AW485" s="11" t="s">
        <v>6</v>
      </c>
      <c r="AX485" s="11" t="s">
        <v>76</v>
      </c>
      <c r="AY485" s="212" t="s">
        <v>182</v>
      </c>
    </row>
    <row r="486" spans="2:51" s="12" customFormat="1">
      <c r="B486" s="213"/>
      <c r="C486" s="214"/>
      <c r="D486" s="199" t="s">
        <v>193</v>
      </c>
      <c r="E486" s="215" t="s">
        <v>22</v>
      </c>
      <c r="F486" s="216" t="s">
        <v>588</v>
      </c>
      <c r="G486" s="214"/>
      <c r="H486" s="217">
        <v>7.9720000000000004</v>
      </c>
      <c r="I486" s="218"/>
      <c r="J486" s="214"/>
      <c r="K486" s="214"/>
      <c r="L486" s="219"/>
      <c r="M486" s="220"/>
      <c r="N486" s="221"/>
      <c r="O486" s="221"/>
      <c r="P486" s="221"/>
      <c r="Q486" s="221"/>
      <c r="R486" s="221"/>
      <c r="S486" s="221"/>
      <c r="T486" s="222"/>
      <c r="AT486" s="223" t="s">
        <v>193</v>
      </c>
      <c r="AU486" s="223" t="s">
        <v>87</v>
      </c>
      <c r="AV486" s="12" t="s">
        <v>87</v>
      </c>
      <c r="AW486" s="12" t="s">
        <v>39</v>
      </c>
      <c r="AX486" s="12" t="s">
        <v>76</v>
      </c>
      <c r="AY486" s="223" t="s">
        <v>182</v>
      </c>
    </row>
    <row r="487" spans="2:51" s="11" customFormat="1">
      <c r="B487" s="202"/>
      <c r="C487" s="203"/>
      <c r="D487" s="199" t="s">
        <v>193</v>
      </c>
      <c r="E487" s="204" t="s">
        <v>22</v>
      </c>
      <c r="F487" s="205" t="s">
        <v>611</v>
      </c>
      <c r="G487" s="203"/>
      <c r="H487" s="206" t="s">
        <v>22</v>
      </c>
      <c r="I487" s="207"/>
      <c r="J487" s="203"/>
      <c r="K487" s="203"/>
      <c r="L487" s="208"/>
      <c r="M487" s="209"/>
      <c r="N487" s="210"/>
      <c r="O487" s="210"/>
      <c r="P487" s="210"/>
      <c r="Q487" s="210"/>
      <c r="R487" s="210"/>
      <c r="S487" s="210"/>
      <c r="T487" s="211"/>
      <c r="AT487" s="212" t="s">
        <v>193</v>
      </c>
      <c r="AU487" s="212" t="s">
        <v>87</v>
      </c>
      <c r="AV487" s="11" t="s">
        <v>24</v>
      </c>
      <c r="AW487" s="11" t="s">
        <v>6</v>
      </c>
      <c r="AX487" s="11" t="s">
        <v>76</v>
      </c>
      <c r="AY487" s="212" t="s">
        <v>182</v>
      </c>
    </row>
    <row r="488" spans="2:51" s="12" customFormat="1">
      <c r="B488" s="213"/>
      <c r="C488" s="214"/>
      <c r="D488" s="199" t="s">
        <v>193</v>
      </c>
      <c r="E488" s="215" t="s">
        <v>22</v>
      </c>
      <c r="F488" s="216" t="s">
        <v>589</v>
      </c>
      <c r="G488" s="214"/>
      <c r="H488" s="217">
        <v>7.319</v>
      </c>
      <c r="I488" s="218"/>
      <c r="J488" s="214"/>
      <c r="K488" s="214"/>
      <c r="L488" s="219"/>
      <c r="M488" s="220"/>
      <c r="N488" s="221"/>
      <c r="O488" s="221"/>
      <c r="P488" s="221"/>
      <c r="Q488" s="221"/>
      <c r="R488" s="221"/>
      <c r="S488" s="221"/>
      <c r="T488" s="222"/>
      <c r="AT488" s="223" t="s">
        <v>193</v>
      </c>
      <c r="AU488" s="223" t="s">
        <v>87</v>
      </c>
      <c r="AV488" s="12" t="s">
        <v>87</v>
      </c>
      <c r="AW488" s="12" t="s">
        <v>39</v>
      </c>
      <c r="AX488" s="12" t="s">
        <v>76</v>
      </c>
      <c r="AY488" s="223" t="s">
        <v>182</v>
      </c>
    </row>
    <row r="489" spans="2:51" s="11" customFormat="1">
      <c r="B489" s="202"/>
      <c r="C489" s="203"/>
      <c r="D489" s="199" t="s">
        <v>193</v>
      </c>
      <c r="E489" s="204" t="s">
        <v>22</v>
      </c>
      <c r="F489" s="205" t="s">
        <v>612</v>
      </c>
      <c r="G489" s="203"/>
      <c r="H489" s="206" t="s">
        <v>22</v>
      </c>
      <c r="I489" s="207"/>
      <c r="J489" s="203"/>
      <c r="K489" s="203"/>
      <c r="L489" s="208"/>
      <c r="M489" s="209"/>
      <c r="N489" s="210"/>
      <c r="O489" s="210"/>
      <c r="P489" s="210"/>
      <c r="Q489" s="210"/>
      <c r="R489" s="210"/>
      <c r="S489" s="210"/>
      <c r="T489" s="211"/>
      <c r="AT489" s="212" t="s">
        <v>193</v>
      </c>
      <c r="AU489" s="212" t="s">
        <v>87</v>
      </c>
      <c r="AV489" s="11" t="s">
        <v>24</v>
      </c>
      <c r="AW489" s="11" t="s">
        <v>6</v>
      </c>
      <c r="AX489" s="11" t="s">
        <v>76</v>
      </c>
      <c r="AY489" s="212" t="s">
        <v>182</v>
      </c>
    </row>
    <row r="490" spans="2:51" s="12" customFormat="1">
      <c r="B490" s="213"/>
      <c r="C490" s="214"/>
      <c r="D490" s="199" t="s">
        <v>193</v>
      </c>
      <c r="E490" s="215" t="s">
        <v>22</v>
      </c>
      <c r="F490" s="216" t="s">
        <v>590</v>
      </c>
      <c r="G490" s="214"/>
      <c r="H490" s="217">
        <v>2.0939999999999999</v>
      </c>
      <c r="I490" s="218"/>
      <c r="J490" s="214"/>
      <c r="K490" s="214"/>
      <c r="L490" s="219"/>
      <c r="M490" s="220"/>
      <c r="N490" s="221"/>
      <c r="O490" s="221"/>
      <c r="P490" s="221"/>
      <c r="Q490" s="221"/>
      <c r="R490" s="221"/>
      <c r="S490" s="221"/>
      <c r="T490" s="222"/>
      <c r="AT490" s="223" t="s">
        <v>193</v>
      </c>
      <c r="AU490" s="223" t="s">
        <v>87</v>
      </c>
      <c r="AV490" s="12" t="s">
        <v>87</v>
      </c>
      <c r="AW490" s="12" t="s">
        <v>39</v>
      </c>
      <c r="AX490" s="12" t="s">
        <v>76</v>
      </c>
      <c r="AY490" s="223" t="s">
        <v>182</v>
      </c>
    </row>
    <row r="491" spans="2:51" s="12" customFormat="1">
      <c r="B491" s="213"/>
      <c r="C491" s="214"/>
      <c r="D491" s="199" t="s">
        <v>193</v>
      </c>
      <c r="E491" s="215" t="s">
        <v>22</v>
      </c>
      <c r="F491" s="216" t="s">
        <v>22</v>
      </c>
      <c r="G491" s="214"/>
      <c r="H491" s="217">
        <v>0</v>
      </c>
      <c r="I491" s="218"/>
      <c r="J491" s="214"/>
      <c r="K491" s="214"/>
      <c r="L491" s="219"/>
      <c r="M491" s="220"/>
      <c r="N491" s="221"/>
      <c r="O491" s="221"/>
      <c r="P491" s="221"/>
      <c r="Q491" s="221"/>
      <c r="R491" s="221"/>
      <c r="S491" s="221"/>
      <c r="T491" s="222"/>
      <c r="AT491" s="223" t="s">
        <v>193</v>
      </c>
      <c r="AU491" s="223" t="s">
        <v>87</v>
      </c>
      <c r="AV491" s="12" t="s">
        <v>87</v>
      </c>
      <c r="AW491" s="12" t="s">
        <v>6</v>
      </c>
      <c r="AX491" s="12" t="s">
        <v>76</v>
      </c>
      <c r="AY491" s="223" t="s">
        <v>182</v>
      </c>
    </row>
    <row r="492" spans="2:51" s="11" customFormat="1">
      <c r="B492" s="202"/>
      <c r="C492" s="203"/>
      <c r="D492" s="199" t="s">
        <v>193</v>
      </c>
      <c r="E492" s="204" t="s">
        <v>22</v>
      </c>
      <c r="F492" s="205" t="s">
        <v>613</v>
      </c>
      <c r="G492" s="203"/>
      <c r="H492" s="206" t="s">
        <v>22</v>
      </c>
      <c r="I492" s="207"/>
      <c r="J492" s="203"/>
      <c r="K492" s="203"/>
      <c r="L492" s="208"/>
      <c r="M492" s="209"/>
      <c r="N492" s="210"/>
      <c r="O492" s="210"/>
      <c r="P492" s="210"/>
      <c r="Q492" s="210"/>
      <c r="R492" s="210"/>
      <c r="S492" s="210"/>
      <c r="T492" s="211"/>
      <c r="AT492" s="212" t="s">
        <v>193</v>
      </c>
      <c r="AU492" s="212" t="s">
        <v>87</v>
      </c>
      <c r="AV492" s="11" t="s">
        <v>24</v>
      </c>
      <c r="AW492" s="11" t="s">
        <v>6</v>
      </c>
      <c r="AX492" s="11" t="s">
        <v>76</v>
      </c>
      <c r="AY492" s="212" t="s">
        <v>182</v>
      </c>
    </row>
    <row r="493" spans="2:51" s="11" customFormat="1">
      <c r="B493" s="202"/>
      <c r="C493" s="203"/>
      <c r="D493" s="199" t="s">
        <v>193</v>
      </c>
      <c r="E493" s="204" t="s">
        <v>22</v>
      </c>
      <c r="F493" s="205" t="s">
        <v>210</v>
      </c>
      <c r="G493" s="203"/>
      <c r="H493" s="206" t="s">
        <v>22</v>
      </c>
      <c r="I493" s="207"/>
      <c r="J493" s="203"/>
      <c r="K493" s="203"/>
      <c r="L493" s="208"/>
      <c r="M493" s="209"/>
      <c r="N493" s="210"/>
      <c r="O493" s="210"/>
      <c r="P493" s="210"/>
      <c r="Q493" s="210"/>
      <c r="R493" s="210"/>
      <c r="S493" s="210"/>
      <c r="T493" s="211"/>
      <c r="AT493" s="212" t="s">
        <v>193</v>
      </c>
      <c r="AU493" s="212" t="s">
        <v>87</v>
      </c>
      <c r="AV493" s="11" t="s">
        <v>24</v>
      </c>
      <c r="AW493" s="11" t="s">
        <v>6</v>
      </c>
      <c r="AX493" s="11" t="s">
        <v>76</v>
      </c>
      <c r="AY493" s="212" t="s">
        <v>182</v>
      </c>
    </row>
    <row r="494" spans="2:51" s="12" customFormat="1">
      <c r="B494" s="213"/>
      <c r="C494" s="214"/>
      <c r="D494" s="199" t="s">
        <v>193</v>
      </c>
      <c r="E494" s="215" t="s">
        <v>22</v>
      </c>
      <c r="F494" s="216" t="s">
        <v>591</v>
      </c>
      <c r="G494" s="214"/>
      <c r="H494" s="217">
        <v>65.043999999999997</v>
      </c>
      <c r="I494" s="218"/>
      <c r="J494" s="214"/>
      <c r="K494" s="214"/>
      <c r="L494" s="219"/>
      <c r="M494" s="220"/>
      <c r="N494" s="221"/>
      <c r="O494" s="221"/>
      <c r="P494" s="221"/>
      <c r="Q494" s="221"/>
      <c r="R494" s="221"/>
      <c r="S494" s="221"/>
      <c r="T494" s="222"/>
      <c r="AT494" s="223" t="s">
        <v>193</v>
      </c>
      <c r="AU494" s="223" t="s">
        <v>87</v>
      </c>
      <c r="AV494" s="12" t="s">
        <v>87</v>
      </c>
      <c r="AW494" s="12" t="s">
        <v>39</v>
      </c>
      <c r="AX494" s="12" t="s">
        <v>76</v>
      </c>
      <c r="AY494" s="223" t="s">
        <v>182</v>
      </c>
    </row>
    <row r="495" spans="2:51" s="11" customFormat="1">
      <c r="B495" s="202"/>
      <c r="C495" s="203"/>
      <c r="D495" s="199" t="s">
        <v>193</v>
      </c>
      <c r="E495" s="204" t="s">
        <v>22</v>
      </c>
      <c r="F495" s="205" t="s">
        <v>212</v>
      </c>
      <c r="G495" s="203"/>
      <c r="H495" s="206" t="s">
        <v>22</v>
      </c>
      <c r="I495" s="207"/>
      <c r="J495" s="203"/>
      <c r="K495" s="203"/>
      <c r="L495" s="208"/>
      <c r="M495" s="209"/>
      <c r="N495" s="210"/>
      <c r="O495" s="210"/>
      <c r="P495" s="210"/>
      <c r="Q495" s="210"/>
      <c r="R495" s="210"/>
      <c r="S495" s="210"/>
      <c r="T495" s="211"/>
      <c r="AT495" s="212" t="s">
        <v>193</v>
      </c>
      <c r="AU495" s="212" t="s">
        <v>87</v>
      </c>
      <c r="AV495" s="11" t="s">
        <v>24</v>
      </c>
      <c r="AW495" s="11" t="s">
        <v>6</v>
      </c>
      <c r="AX495" s="11" t="s">
        <v>76</v>
      </c>
      <c r="AY495" s="212" t="s">
        <v>182</v>
      </c>
    </row>
    <row r="496" spans="2:51" s="12" customFormat="1">
      <c r="B496" s="213"/>
      <c r="C496" s="214"/>
      <c r="D496" s="199" t="s">
        <v>193</v>
      </c>
      <c r="E496" s="215" t="s">
        <v>22</v>
      </c>
      <c r="F496" s="216" t="s">
        <v>592</v>
      </c>
      <c r="G496" s="214"/>
      <c r="H496" s="217">
        <v>50.82</v>
      </c>
      <c r="I496" s="218"/>
      <c r="J496" s="214"/>
      <c r="K496" s="214"/>
      <c r="L496" s="219"/>
      <c r="M496" s="220"/>
      <c r="N496" s="221"/>
      <c r="O496" s="221"/>
      <c r="P496" s="221"/>
      <c r="Q496" s="221"/>
      <c r="R496" s="221"/>
      <c r="S496" s="221"/>
      <c r="T496" s="222"/>
      <c r="AT496" s="223" t="s">
        <v>193</v>
      </c>
      <c r="AU496" s="223" t="s">
        <v>87</v>
      </c>
      <c r="AV496" s="12" t="s">
        <v>87</v>
      </c>
      <c r="AW496" s="12" t="s">
        <v>39</v>
      </c>
      <c r="AX496" s="12" t="s">
        <v>76</v>
      </c>
      <c r="AY496" s="223" t="s">
        <v>182</v>
      </c>
    </row>
    <row r="497" spans="2:51" s="11" customFormat="1">
      <c r="B497" s="202"/>
      <c r="C497" s="203"/>
      <c r="D497" s="199" t="s">
        <v>193</v>
      </c>
      <c r="E497" s="204" t="s">
        <v>22</v>
      </c>
      <c r="F497" s="205" t="s">
        <v>216</v>
      </c>
      <c r="G497" s="203"/>
      <c r="H497" s="206" t="s">
        <v>22</v>
      </c>
      <c r="I497" s="207"/>
      <c r="J497" s="203"/>
      <c r="K497" s="203"/>
      <c r="L497" s="208"/>
      <c r="M497" s="209"/>
      <c r="N497" s="210"/>
      <c r="O497" s="210"/>
      <c r="P497" s="210"/>
      <c r="Q497" s="210"/>
      <c r="R497" s="210"/>
      <c r="S497" s="210"/>
      <c r="T497" s="211"/>
      <c r="AT497" s="212" t="s">
        <v>193</v>
      </c>
      <c r="AU497" s="212" t="s">
        <v>87</v>
      </c>
      <c r="AV497" s="11" t="s">
        <v>24</v>
      </c>
      <c r="AW497" s="11" t="s">
        <v>6</v>
      </c>
      <c r="AX497" s="11" t="s">
        <v>76</v>
      </c>
      <c r="AY497" s="212" t="s">
        <v>182</v>
      </c>
    </row>
    <row r="498" spans="2:51" s="12" customFormat="1">
      <c r="B498" s="213"/>
      <c r="C498" s="214"/>
      <c r="D498" s="199" t="s">
        <v>193</v>
      </c>
      <c r="E498" s="215" t="s">
        <v>22</v>
      </c>
      <c r="F498" s="216" t="s">
        <v>593</v>
      </c>
      <c r="G498" s="214"/>
      <c r="H498" s="217">
        <v>20.552</v>
      </c>
      <c r="I498" s="218"/>
      <c r="J498" s="214"/>
      <c r="K498" s="214"/>
      <c r="L498" s="219"/>
      <c r="M498" s="220"/>
      <c r="N498" s="221"/>
      <c r="O498" s="221"/>
      <c r="P498" s="221"/>
      <c r="Q498" s="221"/>
      <c r="R498" s="221"/>
      <c r="S498" s="221"/>
      <c r="T498" s="222"/>
      <c r="AT498" s="223" t="s">
        <v>193</v>
      </c>
      <c r="AU498" s="223" t="s">
        <v>87</v>
      </c>
      <c r="AV498" s="12" t="s">
        <v>87</v>
      </c>
      <c r="AW498" s="12" t="s">
        <v>39</v>
      </c>
      <c r="AX498" s="12" t="s">
        <v>76</v>
      </c>
      <c r="AY498" s="223" t="s">
        <v>182</v>
      </c>
    </row>
    <row r="499" spans="2:51" s="11" customFormat="1">
      <c r="B499" s="202"/>
      <c r="C499" s="203"/>
      <c r="D499" s="199" t="s">
        <v>193</v>
      </c>
      <c r="E499" s="204" t="s">
        <v>22</v>
      </c>
      <c r="F499" s="205" t="s">
        <v>607</v>
      </c>
      <c r="G499" s="203"/>
      <c r="H499" s="206" t="s">
        <v>22</v>
      </c>
      <c r="I499" s="207"/>
      <c r="J499" s="203"/>
      <c r="K499" s="203"/>
      <c r="L499" s="208"/>
      <c r="M499" s="209"/>
      <c r="N499" s="210"/>
      <c r="O499" s="210"/>
      <c r="P499" s="210"/>
      <c r="Q499" s="210"/>
      <c r="R499" s="210"/>
      <c r="S499" s="210"/>
      <c r="T499" s="211"/>
      <c r="AT499" s="212" t="s">
        <v>193</v>
      </c>
      <c r="AU499" s="212" t="s">
        <v>87</v>
      </c>
      <c r="AV499" s="11" t="s">
        <v>24</v>
      </c>
      <c r="AW499" s="11" t="s">
        <v>6</v>
      </c>
      <c r="AX499" s="11" t="s">
        <v>76</v>
      </c>
      <c r="AY499" s="212" t="s">
        <v>182</v>
      </c>
    </row>
    <row r="500" spans="2:51" s="12" customFormat="1">
      <c r="B500" s="213"/>
      <c r="C500" s="214"/>
      <c r="D500" s="199" t="s">
        <v>193</v>
      </c>
      <c r="E500" s="215" t="s">
        <v>22</v>
      </c>
      <c r="F500" s="216" t="s">
        <v>594</v>
      </c>
      <c r="G500" s="214"/>
      <c r="H500" s="217">
        <v>9.702</v>
      </c>
      <c r="I500" s="218"/>
      <c r="J500" s="214"/>
      <c r="K500" s="214"/>
      <c r="L500" s="219"/>
      <c r="M500" s="220"/>
      <c r="N500" s="221"/>
      <c r="O500" s="221"/>
      <c r="P500" s="221"/>
      <c r="Q500" s="221"/>
      <c r="R500" s="221"/>
      <c r="S500" s="221"/>
      <c r="T500" s="222"/>
      <c r="AT500" s="223" t="s">
        <v>193</v>
      </c>
      <c r="AU500" s="223" t="s">
        <v>87</v>
      </c>
      <c r="AV500" s="12" t="s">
        <v>87</v>
      </c>
      <c r="AW500" s="12" t="s">
        <v>39</v>
      </c>
      <c r="AX500" s="12" t="s">
        <v>76</v>
      </c>
      <c r="AY500" s="223" t="s">
        <v>182</v>
      </c>
    </row>
    <row r="501" spans="2:51" s="11" customFormat="1">
      <c r="B501" s="202"/>
      <c r="C501" s="203"/>
      <c r="D501" s="199" t="s">
        <v>193</v>
      </c>
      <c r="E501" s="204" t="s">
        <v>22</v>
      </c>
      <c r="F501" s="205" t="s">
        <v>608</v>
      </c>
      <c r="G501" s="203"/>
      <c r="H501" s="206" t="s">
        <v>22</v>
      </c>
      <c r="I501" s="207"/>
      <c r="J501" s="203"/>
      <c r="K501" s="203"/>
      <c r="L501" s="208"/>
      <c r="M501" s="209"/>
      <c r="N501" s="210"/>
      <c r="O501" s="210"/>
      <c r="P501" s="210"/>
      <c r="Q501" s="210"/>
      <c r="R501" s="210"/>
      <c r="S501" s="210"/>
      <c r="T501" s="211"/>
      <c r="AT501" s="212" t="s">
        <v>193</v>
      </c>
      <c r="AU501" s="212" t="s">
        <v>87</v>
      </c>
      <c r="AV501" s="11" t="s">
        <v>24</v>
      </c>
      <c r="AW501" s="11" t="s">
        <v>6</v>
      </c>
      <c r="AX501" s="11" t="s">
        <v>76</v>
      </c>
      <c r="AY501" s="212" t="s">
        <v>182</v>
      </c>
    </row>
    <row r="502" spans="2:51" s="12" customFormat="1">
      <c r="B502" s="213"/>
      <c r="C502" s="214"/>
      <c r="D502" s="199" t="s">
        <v>193</v>
      </c>
      <c r="E502" s="215" t="s">
        <v>22</v>
      </c>
      <c r="F502" s="216" t="s">
        <v>595</v>
      </c>
      <c r="G502" s="214"/>
      <c r="H502" s="217">
        <v>10.247999999999999</v>
      </c>
      <c r="I502" s="218"/>
      <c r="J502" s="214"/>
      <c r="K502" s="214"/>
      <c r="L502" s="219"/>
      <c r="M502" s="220"/>
      <c r="N502" s="221"/>
      <c r="O502" s="221"/>
      <c r="P502" s="221"/>
      <c r="Q502" s="221"/>
      <c r="R502" s="221"/>
      <c r="S502" s="221"/>
      <c r="T502" s="222"/>
      <c r="AT502" s="223" t="s">
        <v>193</v>
      </c>
      <c r="AU502" s="223" t="s">
        <v>87</v>
      </c>
      <c r="AV502" s="12" t="s">
        <v>87</v>
      </c>
      <c r="AW502" s="12" t="s">
        <v>39</v>
      </c>
      <c r="AX502" s="12" t="s">
        <v>76</v>
      </c>
      <c r="AY502" s="223" t="s">
        <v>182</v>
      </c>
    </row>
    <row r="503" spans="2:51" s="11" customFormat="1">
      <c r="B503" s="202"/>
      <c r="C503" s="203"/>
      <c r="D503" s="199" t="s">
        <v>193</v>
      </c>
      <c r="E503" s="204" t="s">
        <v>22</v>
      </c>
      <c r="F503" s="205" t="s">
        <v>609</v>
      </c>
      <c r="G503" s="203"/>
      <c r="H503" s="206" t="s">
        <v>22</v>
      </c>
      <c r="I503" s="207"/>
      <c r="J503" s="203"/>
      <c r="K503" s="203"/>
      <c r="L503" s="208"/>
      <c r="M503" s="209"/>
      <c r="N503" s="210"/>
      <c r="O503" s="210"/>
      <c r="P503" s="210"/>
      <c r="Q503" s="210"/>
      <c r="R503" s="210"/>
      <c r="S503" s="210"/>
      <c r="T503" s="211"/>
      <c r="AT503" s="212" t="s">
        <v>193</v>
      </c>
      <c r="AU503" s="212" t="s">
        <v>87</v>
      </c>
      <c r="AV503" s="11" t="s">
        <v>24</v>
      </c>
      <c r="AW503" s="11" t="s">
        <v>6</v>
      </c>
      <c r="AX503" s="11" t="s">
        <v>76</v>
      </c>
      <c r="AY503" s="212" t="s">
        <v>182</v>
      </c>
    </row>
    <row r="504" spans="2:51" s="12" customFormat="1">
      <c r="B504" s="213"/>
      <c r="C504" s="214"/>
      <c r="D504" s="199" t="s">
        <v>193</v>
      </c>
      <c r="E504" s="215" t="s">
        <v>22</v>
      </c>
      <c r="F504" s="216" t="s">
        <v>596</v>
      </c>
      <c r="G504" s="214"/>
      <c r="H504" s="217">
        <v>7.952</v>
      </c>
      <c r="I504" s="218"/>
      <c r="J504" s="214"/>
      <c r="K504" s="214"/>
      <c r="L504" s="219"/>
      <c r="M504" s="220"/>
      <c r="N504" s="221"/>
      <c r="O504" s="221"/>
      <c r="P504" s="221"/>
      <c r="Q504" s="221"/>
      <c r="R504" s="221"/>
      <c r="S504" s="221"/>
      <c r="T504" s="222"/>
      <c r="AT504" s="223" t="s">
        <v>193</v>
      </c>
      <c r="AU504" s="223" t="s">
        <v>87</v>
      </c>
      <c r="AV504" s="12" t="s">
        <v>87</v>
      </c>
      <c r="AW504" s="12" t="s">
        <v>39</v>
      </c>
      <c r="AX504" s="12" t="s">
        <v>76</v>
      </c>
      <c r="AY504" s="223" t="s">
        <v>182</v>
      </c>
    </row>
    <row r="505" spans="2:51" s="11" customFormat="1">
      <c r="B505" s="202"/>
      <c r="C505" s="203"/>
      <c r="D505" s="199" t="s">
        <v>193</v>
      </c>
      <c r="E505" s="204" t="s">
        <v>22</v>
      </c>
      <c r="F505" s="205" t="s">
        <v>610</v>
      </c>
      <c r="G505" s="203"/>
      <c r="H505" s="206" t="s">
        <v>22</v>
      </c>
      <c r="I505" s="207"/>
      <c r="J505" s="203"/>
      <c r="K505" s="203"/>
      <c r="L505" s="208"/>
      <c r="M505" s="209"/>
      <c r="N505" s="210"/>
      <c r="O505" s="210"/>
      <c r="P505" s="210"/>
      <c r="Q505" s="210"/>
      <c r="R505" s="210"/>
      <c r="S505" s="210"/>
      <c r="T505" s="211"/>
      <c r="AT505" s="212" t="s">
        <v>193</v>
      </c>
      <c r="AU505" s="212" t="s">
        <v>87</v>
      </c>
      <c r="AV505" s="11" t="s">
        <v>24</v>
      </c>
      <c r="AW505" s="11" t="s">
        <v>6</v>
      </c>
      <c r="AX505" s="11" t="s">
        <v>76</v>
      </c>
      <c r="AY505" s="212" t="s">
        <v>182</v>
      </c>
    </row>
    <row r="506" spans="2:51" s="12" customFormat="1">
      <c r="B506" s="213"/>
      <c r="C506" s="214"/>
      <c r="D506" s="199" t="s">
        <v>193</v>
      </c>
      <c r="E506" s="215" t="s">
        <v>22</v>
      </c>
      <c r="F506" s="216" t="s">
        <v>597</v>
      </c>
      <c r="G506" s="214"/>
      <c r="H506" s="217">
        <v>9.6180000000000003</v>
      </c>
      <c r="I506" s="218"/>
      <c r="J506" s="214"/>
      <c r="K506" s="214"/>
      <c r="L506" s="219"/>
      <c r="M506" s="220"/>
      <c r="N506" s="221"/>
      <c r="O506" s="221"/>
      <c r="P506" s="221"/>
      <c r="Q506" s="221"/>
      <c r="R506" s="221"/>
      <c r="S506" s="221"/>
      <c r="T506" s="222"/>
      <c r="AT506" s="223" t="s">
        <v>193</v>
      </c>
      <c r="AU506" s="223" t="s">
        <v>87</v>
      </c>
      <c r="AV506" s="12" t="s">
        <v>87</v>
      </c>
      <c r="AW506" s="12" t="s">
        <v>39</v>
      </c>
      <c r="AX506" s="12" t="s">
        <v>76</v>
      </c>
      <c r="AY506" s="223" t="s">
        <v>182</v>
      </c>
    </row>
    <row r="507" spans="2:51" s="11" customFormat="1">
      <c r="B507" s="202"/>
      <c r="C507" s="203"/>
      <c r="D507" s="199" t="s">
        <v>193</v>
      </c>
      <c r="E507" s="204" t="s">
        <v>22</v>
      </c>
      <c r="F507" s="205" t="s">
        <v>611</v>
      </c>
      <c r="G507" s="203"/>
      <c r="H507" s="206" t="s">
        <v>22</v>
      </c>
      <c r="I507" s="207"/>
      <c r="J507" s="203"/>
      <c r="K507" s="203"/>
      <c r="L507" s="208"/>
      <c r="M507" s="209"/>
      <c r="N507" s="210"/>
      <c r="O507" s="210"/>
      <c r="P507" s="210"/>
      <c r="Q507" s="210"/>
      <c r="R507" s="210"/>
      <c r="S507" s="210"/>
      <c r="T507" s="211"/>
      <c r="AT507" s="212" t="s">
        <v>193</v>
      </c>
      <c r="AU507" s="212" t="s">
        <v>87</v>
      </c>
      <c r="AV507" s="11" t="s">
        <v>24</v>
      </c>
      <c r="AW507" s="11" t="s">
        <v>6</v>
      </c>
      <c r="AX507" s="11" t="s">
        <v>76</v>
      </c>
      <c r="AY507" s="212" t="s">
        <v>182</v>
      </c>
    </row>
    <row r="508" spans="2:51" s="12" customFormat="1">
      <c r="B508" s="213"/>
      <c r="C508" s="214"/>
      <c r="D508" s="199" t="s">
        <v>193</v>
      </c>
      <c r="E508" s="215" t="s">
        <v>22</v>
      </c>
      <c r="F508" s="216" t="s">
        <v>598</v>
      </c>
      <c r="G508" s="214"/>
      <c r="H508" s="217">
        <v>6.5519999999999996</v>
      </c>
      <c r="I508" s="218"/>
      <c r="J508" s="214"/>
      <c r="K508" s="214"/>
      <c r="L508" s="219"/>
      <c r="M508" s="220"/>
      <c r="N508" s="221"/>
      <c r="O508" s="221"/>
      <c r="P508" s="221"/>
      <c r="Q508" s="221"/>
      <c r="R508" s="221"/>
      <c r="S508" s="221"/>
      <c r="T508" s="222"/>
      <c r="AT508" s="223" t="s">
        <v>193</v>
      </c>
      <c r="AU508" s="223" t="s">
        <v>87</v>
      </c>
      <c r="AV508" s="12" t="s">
        <v>87</v>
      </c>
      <c r="AW508" s="12" t="s">
        <v>39</v>
      </c>
      <c r="AX508" s="12" t="s">
        <v>76</v>
      </c>
      <c r="AY508" s="223" t="s">
        <v>182</v>
      </c>
    </row>
    <row r="509" spans="2:51" s="11" customFormat="1">
      <c r="B509" s="202"/>
      <c r="C509" s="203"/>
      <c r="D509" s="199" t="s">
        <v>193</v>
      </c>
      <c r="E509" s="204" t="s">
        <v>22</v>
      </c>
      <c r="F509" s="205" t="s">
        <v>612</v>
      </c>
      <c r="G509" s="203"/>
      <c r="H509" s="206" t="s">
        <v>22</v>
      </c>
      <c r="I509" s="207"/>
      <c r="J509" s="203"/>
      <c r="K509" s="203"/>
      <c r="L509" s="208"/>
      <c r="M509" s="209"/>
      <c r="N509" s="210"/>
      <c r="O509" s="210"/>
      <c r="P509" s="210"/>
      <c r="Q509" s="210"/>
      <c r="R509" s="210"/>
      <c r="S509" s="210"/>
      <c r="T509" s="211"/>
      <c r="AT509" s="212" t="s">
        <v>193</v>
      </c>
      <c r="AU509" s="212" t="s">
        <v>87</v>
      </c>
      <c r="AV509" s="11" t="s">
        <v>24</v>
      </c>
      <c r="AW509" s="11" t="s">
        <v>6</v>
      </c>
      <c r="AX509" s="11" t="s">
        <v>76</v>
      </c>
      <c r="AY509" s="212" t="s">
        <v>182</v>
      </c>
    </row>
    <row r="510" spans="2:51" s="12" customFormat="1">
      <c r="B510" s="213"/>
      <c r="C510" s="214"/>
      <c r="D510" s="199" t="s">
        <v>193</v>
      </c>
      <c r="E510" s="215" t="s">
        <v>22</v>
      </c>
      <c r="F510" s="216" t="s">
        <v>599</v>
      </c>
      <c r="G510" s="214"/>
      <c r="H510" s="217">
        <v>4.1020000000000003</v>
      </c>
      <c r="I510" s="218"/>
      <c r="J510" s="214"/>
      <c r="K510" s="214"/>
      <c r="L510" s="219"/>
      <c r="M510" s="220"/>
      <c r="N510" s="221"/>
      <c r="O510" s="221"/>
      <c r="P510" s="221"/>
      <c r="Q510" s="221"/>
      <c r="R510" s="221"/>
      <c r="S510" s="221"/>
      <c r="T510" s="222"/>
      <c r="AT510" s="223" t="s">
        <v>193</v>
      </c>
      <c r="AU510" s="223" t="s">
        <v>87</v>
      </c>
      <c r="AV510" s="12" t="s">
        <v>87</v>
      </c>
      <c r="AW510" s="12" t="s">
        <v>39</v>
      </c>
      <c r="AX510" s="12" t="s">
        <v>76</v>
      </c>
      <c r="AY510" s="223" t="s">
        <v>182</v>
      </c>
    </row>
    <row r="511" spans="2:51" s="12" customFormat="1">
      <c r="B511" s="213"/>
      <c r="C511" s="214"/>
      <c r="D511" s="199" t="s">
        <v>193</v>
      </c>
      <c r="E511" s="215" t="s">
        <v>22</v>
      </c>
      <c r="F511" s="216" t="s">
        <v>22</v>
      </c>
      <c r="G511" s="214"/>
      <c r="H511" s="217">
        <v>0</v>
      </c>
      <c r="I511" s="218"/>
      <c r="J511" s="214"/>
      <c r="K511" s="214"/>
      <c r="L511" s="219"/>
      <c r="M511" s="220"/>
      <c r="N511" s="221"/>
      <c r="O511" s="221"/>
      <c r="P511" s="221"/>
      <c r="Q511" s="221"/>
      <c r="R511" s="221"/>
      <c r="S511" s="221"/>
      <c r="T511" s="222"/>
      <c r="AT511" s="223" t="s">
        <v>193</v>
      </c>
      <c r="AU511" s="223" t="s">
        <v>87</v>
      </c>
      <c r="AV511" s="12" t="s">
        <v>87</v>
      </c>
      <c r="AW511" s="12" t="s">
        <v>6</v>
      </c>
      <c r="AX511" s="12" t="s">
        <v>76</v>
      </c>
      <c r="AY511" s="223" t="s">
        <v>182</v>
      </c>
    </row>
    <row r="512" spans="2:51" s="12" customFormat="1">
      <c r="B512" s="213"/>
      <c r="C512" s="214"/>
      <c r="D512" s="199" t="s">
        <v>193</v>
      </c>
      <c r="E512" s="215" t="s">
        <v>22</v>
      </c>
      <c r="F512" s="216" t="s">
        <v>76</v>
      </c>
      <c r="G512" s="214"/>
      <c r="H512" s="217">
        <v>0</v>
      </c>
      <c r="I512" s="218"/>
      <c r="J512" s="214"/>
      <c r="K512" s="214"/>
      <c r="L512" s="219"/>
      <c r="M512" s="220"/>
      <c r="N512" s="221"/>
      <c r="O512" s="221"/>
      <c r="P512" s="221"/>
      <c r="Q512" s="221"/>
      <c r="R512" s="221"/>
      <c r="S512" s="221"/>
      <c r="T512" s="222"/>
      <c r="AT512" s="223" t="s">
        <v>193</v>
      </c>
      <c r="AU512" s="223" t="s">
        <v>87</v>
      </c>
      <c r="AV512" s="12" t="s">
        <v>87</v>
      </c>
      <c r="AW512" s="12" t="s">
        <v>6</v>
      </c>
      <c r="AX512" s="12" t="s">
        <v>76</v>
      </c>
      <c r="AY512" s="223" t="s">
        <v>182</v>
      </c>
    </row>
    <row r="513" spans="2:65" s="13" customFormat="1">
      <c r="B513" s="240"/>
      <c r="C513" s="241"/>
      <c r="D513" s="224" t="s">
        <v>193</v>
      </c>
      <c r="E513" s="242" t="s">
        <v>22</v>
      </c>
      <c r="F513" s="243" t="s">
        <v>477</v>
      </c>
      <c r="G513" s="241"/>
      <c r="H513" s="244">
        <v>365.49200000000002</v>
      </c>
      <c r="I513" s="245"/>
      <c r="J513" s="241"/>
      <c r="K513" s="241"/>
      <c r="L513" s="246"/>
      <c r="M513" s="247"/>
      <c r="N513" s="248"/>
      <c r="O513" s="248"/>
      <c r="P513" s="248"/>
      <c r="Q513" s="248"/>
      <c r="R513" s="248"/>
      <c r="S513" s="248"/>
      <c r="T513" s="249"/>
      <c r="AT513" s="250" t="s">
        <v>193</v>
      </c>
      <c r="AU513" s="250" t="s">
        <v>87</v>
      </c>
      <c r="AV513" s="13" t="s">
        <v>189</v>
      </c>
      <c r="AW513" s="13" t="s">
        <v>6</v>
      </c>
      <c r="AX513" s="13" t="s">
        <v>24</v>
      </c>
      <c r="AY513" s="250" t="s">
        <v>182</v>
      </c>
    </row>
    <row r="514" spans="2:65" s="1" customFormat="1" ht="22.5" customHeight="1">
      <c r="B514" s="40"/>
      <c r="C514" s="187" t="s">
        <v>614</v>
      </c>
      <c r="D514" s="187" t="s">
        <v>184</v>
      </c>
      <c r="E514" s="188" t="s">
        <v>615</v>
      </c>
      <c r="F514" s="189" t="s">
        <v>616</v>
      </c>
      <c r="G514" s="190" t="s">
        <v>380</v>
      </c>
      <c r="H514" s="191">
        <v>2</v>
      </c>
      <c r="I514" s="192"/>
      <c r="J514" s="193">
        <f>ROUND(I514*H514,2)</f>
        <v>0</v>
      </c>
      <c r="K514" s="189" t="s">
        <v>22</v>
      </c>
      <c r="L514" s="60"/>
      <c r="M514" s="194" t="s">
        <v>22</v>
      </c>
      <c r="N514" s="195" t="s">
        <v>47</v>
      </c>
      <c r="O514" s="41"/>
      <c r="P514" s="196">
        <f>O514*H514</f>
        <v>0</v>
      </c>
      <c r="Q514" s="196">
        <v>2.0000000000000001E-4</v>
      </c>
      <c r="R514" s="196">
        <f>Q514*H514</f>
        <v>4.0000000000000002E-4</v>
      </c>
      <c r="S514" s="196">
        <v>0</v>
      </c>
      <c r="T514" s="197">
        <f>S514*H514</f>
        <v>0</v>
      </c>
      <c r="AR514" s="23" t="s">
        <v>189</v>
      </c>
      <c r="AT514" s="23" t="s">
        <v>184</v>
      </c>
      <c r="AU514" s="23" t="s">
        <v>87</v>
      </c>
      <c r="AY514" s="23" t="s">
        <v>182</v>
      </c>
      <c r="BE514" s="198">
        <f>IF(N514="základní",J514,0)</f>
        <v>0</v>
      </c>
      <c r="BF514" s="198">
        <f>IF(N514="snížená",J514,0)</f>
        <v>0</v>
      </c>
      <c r="BG514" s="198">
        <f>IF(N514="zákl. přenesená",J514,0)</f>
        <v>0</v>
      </c>
      <c r="BH514" s="198">
        <f>IF(N514="sníž. přenesená",J514,0)</f>
        <v>0</v>
      </c>
      <c r="BI514" s="198">
        <f>IF(N514="nulová",J514,0)</f>
        <v>0</v>
      </c>
      <c r="BJ514" s="23" t="s">
        <v>24</v>
      </c>
      <c r="BK514" s="198">
        <f>ROUND(I514*H514,2)</f>
        <v>0</v>
      </c>
      <c r="BL514" s="23" t="s">
        <v>189</v>
      </c>
      <c r="BM514" s="23" t="s">
        <v>617</v>
      </c>
    </row>
    <row r="515" spans="2:65" s="1" customFormat="1">
      <c r="B515" s="40"/>
      <c r="C515" s="62"/>
      <c r="D515" s="199" t="s">
        <v>191</v>
      </c>
      <c r="E515" s="62"/>
      <c r="F515" s="200" t="s">
        <v>616</v>
      </c>
      <c r="G515" s="62"/>
      <c r="H515" s="62"/>
      <c r="I515" s="157"/>
      <c r="J515" s="62"/>
      <c r="K515" s="62"/>
      <c r="L515" s="60"/>
      <c r="M515" s="201"/>
      <c r="N515" s="41"/>
      <c r="O515" s="41"/>
      <c r="P515" s="41"/>
      <c r="Q515" s="41"/>
      <c r="R515" s="41"/>
      <c r="S515" s="41"/>
      <c r="T515" s="77"/>
      <c r="AT515" s="23" t="s">
        <v>191</v>
      </c>
      <c r="AU515" s="23" t="s">
        <v>87</v>
      </c>
    </row>
    <row r="516" spans="2:65" s="12" customFormat="1">
      <c r="B516" s="213"/>
      <c r="C516" s="214"/>
      <c r="D516" s="224" t="s">
        <v>193</v>
      </c>
      <c r="E516" s="225" t="s">
        <v>22</v>
      </c>
      <c r="F516" s="226" t="s">
        <v>87</v>
      </c>
      <c r="G516" s="214"/>
      <c r="H516" s="227">
        <v>2</v>
      </c>
      <c r="I516" s="218"/>
      <c r="J516" s="214"/>
      <c r="K516" s="214"/>
      <c r="L516" s="219"/>
      <c r="M516" s="220"/>
      <c r="N516" s="221"/>
      <c r="O516" s="221"/>
      <c r="P516" s="221"/>
      <c r="Q516" s="221"/>
      <c r="R516" s="221"/>
      <c r="S516" s="221"/>
      <c r="T516" s="222"/>
      <c r="AT516" s="223" t="s">
        <v>193</v>
      </c>
      <c r="AU516" s="223" t="s">
        <v>87</v>
      </c>
      <c r="AV516" s="12" t="s">
        <v>87</v>
      </c>
      <c r="AW516" s="12" t="s">
        <v>39</v>
      </c>
      <c r="AX516" s="12" t="s">
        <v>76</v>
      </c>
      <c r="AY516" s="223" t="s">
        <v>182</v>
      </c>
    </row>
    <row r="517" spans="2:65" s="1" customFormat="1" ht="22.5" customHeight="1">
      <c r="B517" s="40"/>
      <c r="C517" s="187" t="s">
        <v>618</v>
      </c>
      <c r="D517" s="187" t="s">
        <v>184</v>
      </c>
      <c r="E517" s="188" t="s">
        <v>619</v>
      </c>
      <c r="F517" s="189" t="s">
        <v>620</v>
      </c>
      <c r="G517" s="190" t="s">
        <v>241</v>
      </c>
      <c r="H517" s="191">
        <v>295.04599999999999</v>
      </c>
      <c r="I517" s="192"/>
      <c r="J517" s="193">
        <f>ROUND(I517*H517,2)</f>
        <v>0</v>
      </c>
      <c r="K517" s="189" t="s">
        <v>22</v>
      </c>
      <c r="L517" s="60"/>
      <c r="M517" s="194" t="s">
        <v>22</v>
      </c>
      <c r="N517" s="195" t="s">
        <v>47</v>
      </c>
      <c r="O517" s="41"/>
      <c r="P517" s="196">
        <f>O517*H517</f>
        <v>0</v>
      </c>
      <c r="Q517" s="196">
        <v>2.4E-2</v>
      </c>
      <c r="R517" s="196">
        <f>Q517*H517</f>
        <v>7.0811039999999998</v>
      </c>
      <c r="S517" s="196">
        <v>2.4E-2</v>
      </c>
      <c r="T517" s="197">
        <f>S517*H517</f>
        <v>7.0811039999999998</v>
      </c>
      <c r="AR517" s="23" t="s">
        <v>189</v>
      </c>
      <c r="AT517" s="23" t="s">
        <v>184</v>
      </c>
      <c r="AU517" s="23" t="s">
        <v>87</v>
      </c>
      <c r="AY517" s="23" t="s">
        <v>182</v>
      </c>
      <c r="BE517" s="198">
        <f>IF(N517="základní",J517,0)</f>
        <v>0</v>
      </c>
      <c r="BF517" s="198">
        <f>IF(N517="snížená",J517,0)</f>
        <v>0</v>
      </c>
      <c r="BG517" s="198">
        <f>IF(N517="zákl. přenesená",J517,0)</f>
        <v>0</v>
      </c>
      <c r="BH517" s="198">
        <f>IF(N517="sníž. přenesená",J517,0)</f>
        <v>0</v>
      </c>
      <c r="BI517" s="198">
        <f>IF(N517="nulová",J517,0)</f>
        <v>0</v>
      </c>
      <c r="BJ517" s="23" t="s">
        <v>24</v>
      </c>
      <c r="BK517" s="198">
        <f>ROUND(I517*H517,2)</f>
        <v>0</v>
      </c>
      <c r="BL517" s="23" t="s">
        <v>189</v>
      </c>
      <c r="BM517" s="23" t="s">
        <v>621</v>
      </c>
    </row>
    <row r="518" spans="2:65" s="1" customFormat="1">
      <c r="B518" s="40"/>
      <c r="C518" s="62"/>
      <c r="D518" s="199" t="s">
        <v>191</v>
      </c>
      <c r="E518" s="62"/>
      <c r="F518" s="200" t="s">
        <v>620</v>
      </c>
      <c r="G518" s="62"/>
      <c r="H518" s="62"/>
      <c r="I518" s="157"/>
      <c r="J518" s="62"/>
      <c r="K518" s="62"/>
      <c r="L518" s="60"/>
      <c r="M518" s="201"/>
      <c r="N518" s="41"/>
      <c r="O518" s="41"/>
      <c r="P518" s="41"/>
      <c r="Q518" s="41"/>
      <c r="R518" s="41"/>
      <c r="S518" s="41"/>
      <c r="T518" s="77"/>
      <c r="AT518" s="23" t="s">
        <v>191</v>
      </c>
      <c r="AU518" s="23" t="s">
        <v>87</v>
      </c>
    </row>
    <row r="519" spans="2:65" s="12" customFormat="1">
      <c r="B519" s="213"/>
      <c r="C519" s="214"/>
      <c r="D519" s="199" t="s">
        <v>193</v>
      </c>
      <c r="E519" s="215" t="s">
        <v>22</v>
      </c>
      <c r="F519" s="216" t="s">
        <v>622</v>
      </c>
      <c r="G519" s="214"/>
      <c r="H519" s="217">
        <v>133.697</v>
      </c>
      <c r="I519" s="218"/>
      <c r="J519" s="214"/>
      <c r="K519" s="214"/>
      <c r="L519" s="219"/>
      <c r="M519" s="220"/>
      <c r="N519" s="221"/>
      <c r="O519" s="221"/>
      <c r="P519" s="221"/>
      <c r="Q519" s="221"/>
      <c r="R519" s="221"/>
      <c r="S519" s="221"/>
      <c r="T519" s="222"/>
      <c r="AT519" s="223" t="s">
        <v>193</v>
      </c>
      <c r="AU519" s="223" t="s">
        <v>87</v>
      </c>
      <c r="AV519" s="12" t="s">
        <v>87</v>
      </c>
      <c r="AW519" s="12" t="s">
        <v>39</v>
      </c>
      <c r="AX519" s="12" t="s">
        <v>76</v>
      </c>
      <c r="AY519" s="223" t="s">
        <v>182</v>
      </c>
    </row>
    <row r="520" spans="2:65" s="12" customFormat="1">
      <c r="B520" s="213"/>
      <c r="C520" s="214"/>
      <c r="D520" s="199" t="s">
        <v>193</v>
      </c>
      <c r="E520" s="215" t="s">
        <v>22</v>
      </c>
      <c r="F520" s="216" t="s">
        <v>623</v>
      </c>
      <c r="G520" s="214"/>
      <c r="H520" s="217">
        <v>65.656999999999996</v>
      </c>
      <c r="I520" s="218"/>
      <c r="J520" s="214"/>
      <c r="K520" s="214"/>
      <c r="L520" s="219"/>
      <c r="M520" s="220"/>
      <c r="N520" s="221"/>
      <c r="O520" s="221"/>
      <c r="P520" s="221"/>
      <c r="Q520" s="221"/>
      <c r="R520" s="221"/>
      <c r="S520" s="221"/>
      <c r="T520" s="222"/>
      <c r="AT520" s="223" t="s">
        <v>193</v>
      </c>
      <c r="AU520" s="223" t="s">
        <v>87</v>
      </c>
      <c r="AV520" s="12" t="s">
        <v>87</v>
      </c>
      <c r="AW520" s="12" t="s">
        <v>39</v>
      </c>
      <c r="AX520" s="12" t="s">
        <v>76</v>
      </c>
      <c r="AY520" s="223" t="s">
        <v>182</v>
      </c>
    </row>
    <row r="521" spans="2:65" s="12" customFormat="1">
      <c r="B521" s="213"/>
      <c r="C521" s="214"/>
      <c r="D521" s="199" t="s">
        <v>193</v>
      </c>
      <c r="E521" s="215" t="s">
        <v>22</v>
      </c>
      <c r="F521" s="216" t="s">
        <v>624</v>
      </c>
      <c r="G521" s="214"/>
      <c r="H521" s="217">
        <v>52.024000000000001</v>
      </c>
      <c r="I521" s="218"/>
      <c r="J521" s="214"/>
      <c r="K521" s="214"/>
      <c r="L521" s="219"/>
      <c r="M521" s="220"/>
      <c r="N521" s="221"/>
      <c r="O521" s="221"/>
      <c r="P521" s="221"/>
      <c r="Q521" s="221"/>
      <c r="R521" s="221"/>
      <c r="S521" s="221"/>
      <c r="T521" s="222"/>
      <c r="AT521" s="223" t="s">
        <v>193</v>
      </c>
      <c r="AU521" s="223" t="s">
        <v>87</v>
      </c>
      <c r="AV521" s="12" t="s">
        <v>87</v>
      </c>
      <c r="AW521" s="12" t="s">
        <v>39</v>
      </c>
      <c r="AX521" s="12" t="s">
        <v>76</v>
      </c>
      <c r="AY521" s="223" t="s">
        <v>182</v>
      </c>
    </row>
    <row r="522" spans="2:65" s="12" customFormat="1">
      <c r="B522" s="213"/>
      <c r="C522" s="214"/>
      <c r="D522" s="199" t="s">
        <v>193</v>
      </c>
      <c r="E522" s="215" t="s">
        <v>22</v>
      </c>
      <c r="F522" s="216" t="s">
        <v>625</v>
      </c>
      <c r="G522" s="214"/>
      <c r="H522" s="217">
        <v>4.4029999999999996</v>
      </c>
      <c r="I522" s="218"/>
      <c r="J522" s="214"/>
      <c r="K522" s="214"/>
      <c r="L522" s="219"/>
      <c r="M522" s="220"/>
      <c r="N522" s="221"/>
      <c r="O522" s="221"/>
      <c r="P522" s="221"/>
      <c r="Q522" s="221"/>
      <c r="R522" s="221"/>
      <c r="S522" s="221"/>
      <c r="T522" s="222"/>
      <c r="AT522" s="223" t="s">
        <v>193</v>
      </c>
      <c r="AU522" s="223" t="s">
        <v>87</v>
      </c>
      <c r="AV522" s="12" t="s">
        <v>87</v>
      </c>
      <c r="AW522" s="12" t="s">
        <v>39</v>
      </c>
      <c r="AX522" s="12" t="s">
        <v>76</v>
      </c>
      <c r="AY522" s="223" t="s">
        <v>182</v>
      </c>
    </row>
    <row r="523" spans="2:65" s="12" customFormat="1">
      <c r="B523" s="213"/>
      <c r="C523" s="214"/>
      <c r="D523" s="199" t="s">
        <v>193</v>
      </c>
      <c r="E523" s="215" t="s">
        <v>22</v>
      </c>
      <c r="F523" s="216" t="s">
        <v>626</v>
      </c>
      <c r="G523" s="214"/>
      <c r="H523" s="217">
        <v>14.641</v>
      </c>
      <c r="I523" s="218"/>
      <c r="J523" s="214"/>
      <c r="K523" s="214"/>
      <c r="L523" s="219"/>
      <c r="M523" s="220"/>
      <c r="N523" s="221"/>
      <c r="O523" s="221"/>
      <c r="P523" s="221"/>
      <c r="Q523" s="221"/>
      <c r="R523" s="221"/>
      <c r="S523" s="221"/>
      <c r="T523" s="222"/>
      <c r="AT523" s="223" t="s">
        <v>193</v>
      </c>
      <c r="AU523" s="223" t="s">
        <v>87</v>
      </c>
      <c r="AV523" s="12" t="s">
        <v>87</v>
      </c>
      <c r="AW523" s="12" t="s">
        <v>39</v>
      </c>
      <c r="AX523" s="12" t="s">
        <v>76</v>
      </c>
      <c r="AY523" s="223" t="s">
        <v>182</v>
      </c>
    </row>
    <row r="524" spans="2:65" s="12" customFormat="1">
      <c r="B524" s="213"/>
      <c r="C524" s="214"/>
      <c r="D524" s="199" t="s">
        <v>193</v>
      </c>
      <c r="E524" s="215" t="s">
        <v>22</v>
      </c>
      <c r="F524" s="216" t="s">
        <v>627</v>
      </c>
      <c r="G524" s="214"/>
      <c r="H524" s="217">
        <v>5.21</v>
      </c>
      <c r="I524" s="218"/>
      <c r="J524" s="214"/>
      <c r="K524" s="214"/>
      <c r="L524" s="219"/>
      <c r="M524" s="220"/>
      <c r="N524" s="221"/>
      <c r="O524" s="221"/>
      <c r="P524" s="221"/>
      <c r="Q524" s="221"/>
      <c r="R524" s="221"/>
      <c r="S524" s="221"/>
      <c r="T524" s="222"/>
      <c r="AT524" s="223" t="s">
        <v>193</v>
      </c>
      <c r="AU524" s="223" t="s">
        <v>87</v>
      </c>
      <c r="AV524" s="12" t="s">
        <v>87</v>
      </c>
      <c r="AW524" s="12" t="s">
        <v>39</v>
      </c>
      <c r="AX524" s="12" t="s">
        <v>76</v>
      </c>
      <c r="AY524" s="223" t="s">
        <v>182</v>
      </c>
    </row>
    <row r="525" spans="2:65" s="12" customFormat="1">
      <c r="B525" s="213"/>
      <c r="C525" s="214"/>
      <c r="D525" s="199" t="s">
        <v>193</v>
      </c>
      <c r="E525" s="215" t="s">
        <v>22</v>
      </c>
      <c r="F525" s="216" t="s">
        <v>628</v>
      </c>
      <c r="G525" s="214"/>
      <c r="H525" s="217">
        <v>-5.65</v>
      </c>
      <c r="I525" s="218"/>
      <c r="J525" s="214"/>
      <c r="K525" s="214"/>
      <c r="L525" s="219"/>
      <c r="M525" s="220"/>
      <c r="N525" s="221"/>
      <c r="O525" s="221"/>
      <c r="P525" s="221"/>
      <c r="Q525" s="221"/>
      <c r="R525" s="221"/>
      <c r="S525" s="221"/>
      <c r="T525" s="222"/>
      <c r="AT525" s="223" t="s">
        <v>193</v>
      </c>
      <c r="AU525" s="223" t="s">
        <v>87</v>
      </c>
      <c r="AV525" s="12" t="s">
        <v>87</v>
      </c>
      <c r="AW525" s="12" t="s">
        <v>39</v>
      </c>
      <c r="AX525" s="12" t="s">
        <v>76</v>
      </c>
      <c r="AY525" s="223" t="s">
        <v>182</v>
      </c>
    </row>
    <row r="526" spans="2:65" s="12" customFormat="1">
      <c r="B526" s="213"/>
      <c r="C526" s="214"/>
      <c r="D526" s="199" t="s">
        <v>193</v>
      </c>
      <c r="E526" s="215" t="s">
        <v>22</v>
      </c>
      <c r="F526" s="216" t="s">
        <v>629</v>
      </c>
      <c r="G526" s="214"/>
      <c r="H526" s="217">
        <v>10.186999999999999</v>
      </c>
      <c r="I526" s="218"/>
      <c r="J526" s="214"/>
      <c r="K526" s="214"/>
      <c r="L526" s="219"/>
      <c r="M526" s="220"/>
      <c r="N526" s="221"/>
      <c r="O526" s="221"/>
      <c r="P526" s="221"/>
      <c r="Q526" s="221"/>
      <c r="R526" s="221"/>
      <c r="S526" s="221"/>
      <c r="T526" s="222"/>
      <c r="AT526" s="223" t="s">
        <v>193</v>
      </c>
      <c r="AU526" s="223" t="s">
        <v>87</v>
      </c>
      <c r="AV526" s="12" t="s">
        <v>87</v>
      </c>
      <c r="AW526" s="12" t="s">
        <v>39</v>
      </c>
      <c r="AX526" s="12" t="s">
        <v>76</v>
      </c>
      <c r="AY526" s="223" t="s">
        <v>182</v>
      </c>
    </row>
    <row r="527" spans="2:65" s="12" customFormat="1">
      <c r="B527" s="213"/>
      <c r="C527" s="214"/>
      <c r="D527" s="199" t="s">
        <v>193</v>
      </c>
      <c r="E527" s="215" t="s">
        <v>22</v>
      </c>
      <c r="F527" s="216" t="s">
        <v>630</v>
      </c>
      <c r="G527" s="214"/>
      <c r="H527" s="217">
        <v>14.539</v>
      </c>
      <c r="I527" s="218"/>
      <c r="J527" s="214"/>
      <c r="K527" s="214"/>
      <c r="L527" s="219"/>
      <c r="M527" s="220"/>
      <c r="N527" s="221"/>
      <c r="O527" s="221"/>
      <c r="P527" s="221"/>
      <c r="Q527" s="221"/>
      <c r="R527" s="221"/>
      <c r="S527" s="221"/>
      <c r="T527" s="222"/>
      <c r="AT527" s="223" t="s">
        <v>193</v>
      </c>
      <c r="AU527" s="223" t="s">
        <v>87</v>
      </c>
      <c r="AV527" s="12" t="s">
        <v>87</v>
      </c>
      <c r="AW527" s="12" t="s">
        <v>39</v>
      </c>
      <c r="AX527" s="12" t="s">
        <v>76</v>
      </c>
      <c r="AY527" s="223" t="s">
        <v>182</v>
      </c>
    </row>
    <row r="528" spans="2:65" s="12" customFormat="1">
      <c r="B528" s="213"/>
      <c r="C528" s="214"/>
      <c r="D528" s="199" t="s">
        <v>193</v>
      </c>
      <c r="E528" s="215" t="s">
        <v>22</v>
      </c>
      <c r="F528" s="216" t="s">
        <v>631</v>
      </c>
      <c r="G528" s="214"/>
      <c r="H528" s="217">
        <v>2.7949999999999999</v>
      </c>
      <c r="I528" s="218"/>
      <c r="J528" s="214"/>
      <c r="K528" s="214"/>
      <c r="L528" s="219"/>
      <c r="M528" s="220"/>
      <c r="N528" s="221"/>
      <c r="O528" s="221"/>
      <c r="P528" s="221"/>
      <c r="Q528" s="221"/>
      <c r="R528" s="221"/>
      <c r="S528" s="221"/>
      <c r="T528" s="222"/>
      <c r="AT528" s="223" t="s">
        <v>193</v>
      </c>
      <c r="AU528" s="223" t="s">
        <v>87</v>
      </c>
      <c r="AV528" s="12" t="s">
        <v>87</v>
      </c>
      <c r="AW528" s="12" t="s">
        <v>39</v>
      </c>
      <c r="AX528" s="12" t="s">
        <v>76</v>
      </c>
      <c r="AY528" s="223" t="s">
        <v>182</v>
      </c>
    </row>
    <row r="529" spans="2:65" s="12" customFormat="1">
      <c r="B529" s="213"/>
      <c r="C529" s="214"/>
      <c r="D529" s="199" t="s">
        <v>193</v>
      </c>
      <c r="E529" s="215" t="s">
        <v>22</v>
      </c>
      <c r="F529" s="216" t="s">
        <v>632</v>
      </c>
      <c r="G529" s="214"/>
      <c r="H529" s="217">
        <v>3.2759999999999998</v>
      </c>
      <c r="I529" s="218"/>
      <c r="J529" s="214"/>
      <c r="K529" s="214"/>
      <c r="L529" s="219"/>
      <c r="M529" s="220"/>
      <c r="N529" s="221"/>
      <c r="O529" s="221"/>
      <c r="P529" s="221"/>
      <c r="Q529" s="221"/>
      <c r="R529" s="221"/>
      <c r="S529" s="221"/>
      <c r="T529" s="222"/>
      <c r="AT529" s="223" t="s">
        <v>193</v>
      </c>
      <c r="AU529" s="223" t="s">
        <v>87</v>
      </c>
      <c r="AV529" s="12" t="s">
        <v>87</v>
      </c>
      <c r="AW529" s="12" t="s">
        <v>39</v>
      </c>
      <c r="AX529" s="12" t="s">
        <v>76</v>
      </c>
      <c r="AY529" s="223" t="s">
        <v>182</v>
      </c>
    </row>
    <row r="530" spans="2:65" s="12" customFormat="1">
      <c r="B530" s="213"/>
      <c r="C530" s="214"/>
      <c r="D530" s="224" t="s">
        <v>193</v>
      </c>
      <c r="E530" s="225" t="s">
        <v>22</v>
      </c>
      <c r="F530" s="226" t="s">
        <v>633</v>
      </c>
      <c r="G530" s="214"/>
      <c r="H530" s="227">
        <v>-5.7329999999999997</v>
      </c>
      <c r="I530" s="218"/>
      <c r="J530" s="214"/>
      <c r="K530" s="214"/>
      <c r="L530" s="219"/>
      <c r="M530" s="220"/>
      <c r="N530" s="221"/>
      <c r="O530" s="221"/>
      <c r="P530" s="221"/>
      <c r="Q530" s="221"/>
      <c r="R530" s="221"/>
      <c r="S530" s="221"/>
      <c r="T530" s="222"/>
      <c r="AT530" s="223" t="s">
        <v>193</v>
      </c>
      <c r="AU530" s="223" t="s">
        <v>87</v>
      </c>
      <c r="AV530" s="12" t="s">
        <v>87</v>
      </c>
      <c r="AW530" s="12" t="s">
        <v>39</v>
      </c>
      <c r="AX530" s="12" t="s">
        <v>76</v>
      </c>
      <c r="AY530" s="223" t="s">
        <v>182</v>
      </c>
    </row>
    <row r="531" spans="2:65" s="1" customFormat="1" ht="22.5" customHeight="1">
      <c r="B531" s="40"/>
      <c r="C531" s="187" t="s">
        <v>634</v>
      </c>
      <c r="D531" s="187" t="s">
        <v>184</v>
      </c>
      <c r="E531" s="188" t="s">
        <v>635</v>
      </c>
      <c r="F531" s="189" t="s">
        <v>636</v>
      </c>
      <c r="G531" s="190" t="s">
        <v>241</v>
      </c>
      <c r="H531" s="191">
        <v>295.04599999999999</v>
      </c>
      <c r="I531" s="192"/>
      <c r="J531" s="193">
        <f>ROUND(I531*H531,2)</f>
        <v>0</v>
      </c>
      <c r="K531" s="189" t="s">
        <v>22</v>
      </c>
      <c r="L531" s="60"/>
      <c r="M531" s="194" t="s">
        <v>22</v>
      </c>
      <c r="N531" s="195" t="s">
        <v>47</v>
      </c>
      <c r="O531" s="41"/>
      <c r="P531" s="196">
        <f>O531*H531</f>
        <v>0</v>
      </c>
      <c r="Q531" s="196">
        <v>2.0000000000000001E-4</v>
      </c>
      <c r="R531" s="196">
        <f>Q531*H531</f>
        <v>5.9009200000000005E-2</v>
      </c>
      <c r="S531" s="196">
        <v>0</v>
      </c>
      <c r="T531" s="197">
        <f>S531*H531</f>
        <v>0</v>
      </c>
      <c r="AR531" s="23" t="s">
        <v>189</v>
      </c>
      <c r="AT531" s="23" t="s">
        <v>184</v>
      </c>
      <c r="AU531" s="23" t="s">
        <v>87</v>
      </c>
      <c r="AY531" s="23" t="s">
        <v>182</v>
      </c>
      <c r="BE531" s="198">
        <f>IF(N531="základní",J531,0)</f>
        <v>0</v>
      </c>
      <c r="BF531" s="198">
        <f>IF(N531="snížená",J531,0)</f>
        <v>0</v>
      </c>
      <c r="BG531" s="198">
        <f>IF(N531="zákl. přenesená",J531,0)</f>
        <v>0</v>
      </c>
      <c r="BH531" s="198">
        <f>IF(N531="sníž. přenesená",J531,0)</f>
        <v>0</v>
      </c>
      <c r="BI531" s="198">
        <f>IF(N531="nulová",J531,0)</f>
        <v>0</v>
      </c>
      <c r="BJ531" s="23" t="s">
        <v>24</v>
      </c>
      <c r="BK531" s="198">
        <f>ROUND(I531*H531,2)</f>
        <v>0</v>
      </c>
      <c r="BL531" s="23" t="s">
        <v>189</v>
      </c>
      <c r="BM531" s="23" t="s">
        <v>637</v>
      </c>
    </row>
    <row r="532" spans="2:65" s="1" customFormat="1">
      <c r="B532" s="40"/>
      <c r="C532" s="62"/>
      <c r="D532" s="199" t="s">
        <v>191</v>
      </c>
      <c r="E532" s="62"/>
      <c r="F532" s="200" t="s">
        <v>636</v>
      </c>
      <c r="G532" s="62"/>
      <c r="H532" s="62"/>
      <c r="I532" s="157"/>
      <c r="J532" s="62"/>
      <c r="K532" s="62"/>
      <c r="L532" s="60"/>
      <c r="M532" s="201"/>
      <c r="N532" s="41"/>
      <c r="O532" s="41"/>
      <c r="P532" s="41"/>
      <c r="Q532" s="41"/>
      <c r="R532" s="41"/>
      <c r="S532" s="41"/>
      <c r="T532" s="77"/>
      <c r="AT532" s="23" t="s">
        <v>191</v>
      </c>
      <c r="AU532" s="23" t="s">
        <v>87</v>
      </c>
    </row>
    <row r="533" spans="2:65" s="12" customFormat="1">
      <c r="B533" s="213"/>
      <c r="C533" s="214"/>
      <c r="D533" s="199" t="s">
        <v>193</v>
      </c>
      <c r="E533" s="215" t="s">
        <v>22</v>
      </c>
      <c r="F533" s="216" t="s">
        <v>622</v>
      </c>
      <c r="G533" s="214"/>
      <c r="H533" s="217">
        <v>133.697</v>
      </c>
      <c r="I533" s="218"/>
      <c r="J533" s="214"/>
      <c r="K533" s="214"/>
      <c r="L533" s="219"/>
      <c r="M533" s="220"/>
      <c r="N533" s="221"/>
      <c r="O533" s="221"/>
      <c r="P533" s="221"/>
      <c r="Q533" s="221"/>
      <c r="R533" s="221"/>
      <c r="S533" s="221"/>
      <c r="T533" s="222"/>
      <c r="AT533" s="223" t="s">
        <v>193</v>
      </c>
      <c r="AU533" s="223" t="s">
        <v>87</v>
      </c>
      <c r="AV533" s="12" t="s">
        <v>87</v>
      </c>
      <c r="AW533" s="12" t="s">
        <v>39</v>
      </c>
      <c r="AX533" s="12" t="s">
        <v>76</v>
      </c>
      <c r="AY533" s="223" t="s">
        <v>182</v>
      </c>
    </row>
    <row r="534" spans="2:65" s="12" customFormat="1">
      <c r="B534" s="213"/>
      <c r="C534" s="214"/>
      <c r="D534" s="199" t="s">
        <v>193</v>
      </c>
      <c r="E534" s="215" t="s">
        <v>22</v>
      </c>
      <c r="F534" s="216" t="s">
        <v>623</v>
      </c>
      <c r="G534" s="214"/>
      <c r="H534" s="217">
        <v>65.656999999999996</v>
      </c>
      <c r="I534" s="218"/>
      <c r="J534" s="214"/>
      <c r="K534" s="214"/>
      <c r="L534" s="219"/>
      <c r="M534" s="220"/>
      <c r="N534" s="221"/>
      <c r="O534" s="221"/>
      <c r="P534" s="221"/>
      <c r="Q534" s="221"/>
      <c r="R534" s="221"/>
      <c r="S534" s="221"/>
      <c r="T534" s="222"/>
      <c r="AT534" s="223" t="s">
        <v>193</v>
      </c>
      <c r="AU534" s="223" t="s">
        <v>87</v>
      </c>
      <c r="AV534" s="12" t="s">
        <v>87</v>
      </c>
      <c r="AW534" s="12" t="s">
        <v>39</v>
      </c>
      <c r="AX534" s="12" t="s">
        <v>76</v>
      </c>
      <c r="AY534" s="223" t="s">
        <v>182</v>
      </c>
    </row>
    <row r="535" spans="2:65" s="12" customFormat="1">
      <c r="B535" s="213"/>
      <c r="C535" s="214"/>
      <c r="D535" s="199" t="s">
        <v>193</v>
      </c>
      <c r="E535" s="215" t="s">
        <v>22</v>
      </c>
      <c r="F535" s="216" t="s">
        <v>624</v>
      </c>
      <c r="G535" s="214"/>
      <c r="H535" s="217">
        <v>52.024000000000001</v>
      </c>
      <c r="I535" s="218"/>
      <c r="J535" s="214"/>
      <c r="K535" s="214"/>
      <c r="L535" s="219"/>
      <c r="M535" s="220"/>
      <c r="N535" s="221"/>
      <c r="O535" s="221"/>
      <c r="P535" s="221"/>
      <c r="Q535" s="221"/>
      <c r="R535" s="221"/>
      <c r="S535" s="221"/>
      <c r="T535" s="222"/>
      <c r="AT535" s="223" t="s">
        <v>193</v>
      </c>
      <c r="AU535" s="223" t="s">
        <v>87</v>
      </c>
      <c r="AV535" s="12" t="s">
        <v>87</v>
      </c>
      <c r="AW535" s="12" t="s">
        <v>39</v>
      </c>
      <c r="AX535" s="12" t="s">
        <v>76</v>
      </c>
      <c r="AY535" s="223" t="s">
        <v>182</v>
      </c>
    </row>
    <row r="536" spans="2:65" s="12" customFormat="1">
      <c r="B536" s="213"/>
      <c r="C536" s="214"/>
      <c r="D536" s="199" t="s">
        <v>193</v>
      </c>
      <c r="E536" s="215" t="s">
        <v>22</v>
      </c>
      <c r="F536" s="216" t="s">
        <v>625</v>
      </c>
      <c r="G536" s="214"/>
      <c r="H536" s="217">
        <v>4.4029999999999996</v>
      </c>
      <c r="I536" s="218"/>
      <c r="J536" s="214"/>
      <c r="K536" s="214"/>
      <c r="L536" s="219"/>
      <c r="M536" s="220"/>
      <c r="N536" s="221"/>
      <c r="O536" s="221"/>
      <c r="P536" s="221"/>
      <c r="Q536" s="221"/>
      <c r="R536" s="221"/>
      <c r="S536" s="221"/>
      <c r="T536" s="222"/>
      <c r="AT536" s="223" t="s">
        <v>193</v>
      </c>
      <c r="AU536" s="223" t="s">
        <v>87</v>
      </c>
      <c r="AV536" s="12" t="s">
        <v>87</v>
      </c>
      <c r="AW536" s="12" t="s">
        <v>39</v>
      </c>
      <c r="AX536" s="12" t="s">
        <v>76</v>
      </c>
      <c r="AY536" s="223" t="s">
        <v>182</v>
      </c>
    </row>
    <row r="537" spans="2:65" s="12" customFormat="1">
      <c r="B537" s="213"/>
      <c r="C537" s="214"/>
      <c r="D537" s="199" t="s">
        <v>193</v>
      </c>
      <c r="E537" s="215" t="s">
        <v>22</v>
      </c>
      <c r="F537" s="216" t="s">
        <v>626</v>
      </c>
      <c r="G537" s="214"/>
      <c r="H537" s="217">
        <v>14.641</v>
      </c>
      <c r="I537" s="218"/>
      <c r="J537" s="214"/>
      <c r="K537" s="214"/>
      <c r="L537" s="219"/>
      <c r="M537" s="220"/>
      <c r="N537" s="221"/>
      <c r="O537" s="221"/>
      <c r="P537" s="221"/>
      <c r="Q537" s="221"/>
      <c r="R537" s="221"/>
      <c r="S537" s="221"/>
      <c r="T537" s="222"/>
      <c r="AT537" s="223" t="s">
        <v>193</v>
      </c>
      <c r="AU537" s="223" t="s">
        <v>87</v>
      </c>
      <c r="AV537" s="12" t="s">
        <v>87</v>
      </c>
      <c r="AW537" s="12" t="s">
        <v>39</v>
      </c>
      <c r="AX537" s="12" t="s">
        <v>76</v>
      </c>
      <c r="AY537" s="223" t="s">
        <v>182</v>
      </c>
    </row>
    <row r="538" spans="2:65" s="12" customFormat="1">
      <c r="B538" s="213"/>
      <c r="C538" s="214"/>
      <c r="D538" s="199" t="s">
        <v>193</v>
      </c>
      <c r="E538" s="215" t="s">
        <v>22</v>
      </c>
      <c r="F538" s="216" t="s">
        <v>627</v>
      </c>
      <c r="G538" s="214"/>
      <c r="H538" s="217">
        <v>5.21</v>
      </c>
      <c r="I538" s="218"/>
      <c r="J538" s="214"/>
      <c r="K538" s="214"/>
      <c r="L538" s="219"/>
      <c r="M538" s="220"/>
      <c r="N538" s="221"/>
      <c r="O538" s="221"/>
      <c r="P538" s="221"/>
      <c r="Q538" s="221"/>
      <c r="R538" s="221"/>
      <c r="S538" s="221"/>
      <c r="T538" s="222"/>
      <c r="AT538" s="223" t="s">
        <v>193</v>
      </c>
      <c r="AU538" s="223" t="s">
        <v>87</v>
      </c>
      <c r="AV538" s="12" t="s">
        <v>87</v>
      </c>
      <c r="AW538" s="12" t="s">
        <v>39</v>
      </c>
      <c r="AX538" s="12" t="s">
        <v>76</v>
      </c>
      <c r="AY538" s="223" t="s">
        <v>182</v>
      </c>
    </row>
    <row r="539" spans="2:65" s="12" customFormat="1">
      <c r="B539" s="213"/>
      <c r="C539" s="214"/>
      <c r="D539" s="199" t="s">
        <v>193</v>
      </c>
      <c r="E539" s="215" t="s">
        <v>22</v>
      </c>
      <c r="F539" s="216" t="s">
        <v>628</v>
      </c>
      <c r="G539" s="214"/>
      <c r="H539" s="217">
        <v>-5.65</v>
      </c>
      <c r="I539" s="218"/>
      <c r="J539" s="214"/>
      <c r="K539" s="214"/>
      <c r="L539" s="219"/>
      <c r="M539" s="220"/>
      <c r="N539" s="221"/>
      <c r="O539" s="221"/>
      <c r="P539" s="221"/>
      <c r="Q539" s="221"/>
      <c r="R539" s="221"/>
      <c r="S539" s="221"/>
      <c r="T539" s="222"/>
      <c r="AT539" s="223" t="s">
        <v>193</v>
      </c>
      <c r="AU539" s="223" t="s">
        <v>87</v>
      </c>
      <c r="AV539" s="12" t="s">
        <v>87</v>
      </c>
      <c r="AW539" s="12" t="s">
        <v>39</v>
      </c>
      <c r="AX539" s="12" t="s">
        <v>76</v>
      </c>
      <c r="AY539" s="223" t="s">
        <v>182</v>
      </c>
    </row>
    <row r="540" spans="2:65" s="12" customFormat="1">
      <c r="B540" s="213"/>
      <c r="C540" s="214"/>
      <c r="D540" s="199" t="s">
        <v>193</v>
      </c>
      <c r="E540" s="215" t="s">
        <v>22</v>
      </c>
      <c r="F540" s="216" t="s">
        <v>629</v>
      </c>
      <c r="G540" s="214"/>
      <c r="H540" s="217">
        <v>10.186999999999999</v>
      </c>
      <c r="I540" s="218"/>
      <c r="J540" s="214"/>
      <c r="K540" s="214"/>
      <c r="L540" s="219"/>
      <c r="M540" s="220"/>
      <c r="N540" s="221"/>
      <c r="O540" s="221"/>
      <c r="P540" s="221"/>
      <c r="Q540" s="221"/>
      <c r="R540" s="221"/>
      <c r="S540" s="221"/>
      <c r="T540" s="222"/>
      <c r="AT540" s="223" t="s">
        <v>193</v>
      </c>
      <c r="AU540" s="223" t="s">
        <v>87</v>
      </c>
      <c r="AV540" s="12" t="s">
        <v>87</v>
      </c>
      <c r="AW540" s="12" t="s">
        <v>39</v>
      </c>
      <c r="AX540" s="12" t="s">
        <v>76</v>
      </c>
      <c r="AY540" s="223" t="s">
        <v>182</v>
      </c>
    </row>
    <row r="541" spans="2:65" s="12" customFormat="1">
      <c r="B541" s="213"/>
      <c r="C541" s="214"/>
      <c r="D541" s="199" t="s">
        <v>193</v>
      </c>
      <c r="E541" s="215" t="s">
        <v>22</v>
      </c>
      <c r="F541" s="216" t="s">
        <v>630</v>
      </c>
      <c r="G541" s="214"/>
      <c r="H541" s="217">
        <v>14.539</v>
      </c>
      <c r="I541" s="218"/>
      <c r="J541" s="214"/>
      <c r="K541" s="214"/>
      <c r="L541" s="219"/>
      <c r="M541" s="220"/>
      <c r="N541" s="221"/>
      <c r="O541" s="221"/>
      <c r="P541" s="221"/>
      <c r="Q541" s="221"/>
      <c r="R541" s="221"/>
      <c r="S541" s="221"/>
      <c r="T541" s="222"/>
      <c r="AT541" s="223" t="s">
        <v>193</v>
      </c>
      <c r="AU541" s="223" t="s">
        <v>87</v>
      </c>
      <c r="AV541" s="12" t="s">
        <v>87</v>
      </c>
      <c r="AW541" s="12" t="s">
        <v>39</v>
      </c>
      <c r="AX541" s="12" t="s">
        <v>76</v>
      </c>
      <c r="AY541" s="223" t="s">
        <v>182</v>
      </c>
    </row>
    <row r="542" spans="2:65" s="12" customFormat="1">
      <c r="B542" s="213"/>
      <c r="C542" s="214"/>
      <c r="D542" s="199" t="s">
        <v>193</v>
      </c>
      <c r="E542" s="215" t="s">
        <v>22</v>
      </c>
      <c r="F542" s="216" t="s">
        <v>631</v>
      </c>
      <c r="G542" s="214"/>
      <c r="H542" s="217">
        <v>2.7949999999999999</v>
      </c>
      <c r="I542" s="218"/>
      <c r="J542" s="214"/>
      <c r="K542" s="214"/>
      <c r="L542" s="219"/>
      <c r="M542" s="220"/>
      <c r="N542" s="221"/>
      <c r="O542" s="221"/>
      <c r="P542" s="221"/>
      <c r="Q542" s="221"/>
      <c r="R542" s="221"/>
      <c r="S542" s="221"/>
      <c r="T542" s="222"/>
      <c r="AT542" s="223" t="s">
        <v>193</v>
      </c>
      <c r="AU542" s="223" t="s">
        <v>87</v>
      </c>
      <c r="AV542" s="12" t="s">
        <v>87</v>
      </c>
      <c r="AW542" s="12" t="s">
        <v>39</v>
      </c>
      <c r="AX542" s="12" t="s">
        <v>76</v>
      </c>
      <c r="AY542" s="223" t="s">
        <v>182</v>
      </c>
    </row>
    <row r="543" spans="2:65" s="12" customFormat="1">
      <c r="B543" s="213"/>
      <c r="C543" s="214"/>
      <c r="D543" s="199" t="s">
        <v>193</v>
      </c>
      <c r="E543" s="215" t="s">
        <v>22</v>
      </c>
      <c r="F543" s="216" t="s">
        <v>632</v>
      </c>
      <c r="G543" s="214"/>
      <c r="H543" s="217">
        <v>3.2759999999999998</v>
      </c>
      <c r="I543" s="218"/>
      <c r="J543" s="214"/>
      <c r="K543" s="214"/>
      <c r="L543" s="219"/>
      <c r="M543" s="220"/>
      <c r="N543" s="221"/>
      <c r="O543" s="221"/>
      <c r="P543" s="221"/>
      <c r="Q543" s="221"/>
      <c r="R543" s="221"/>
      <c r="S543" s="221"/>
      <c r="T543" s="222"/>
      <c r="AT543" s="223" t="s">
        <v>193</v>
      </c>
      <c r="AU543" s="223" t="s">
        <v>87</v>
      </c>
      <c r="AV543" s="12" t="s">
        <v>87</v>
      </c>
      <c r="AW543" s="12" t="s">
        <v>39</v>
      </c>
      <c r="AX543" s="12" t="s">
        <v>76</v>
      </c>
      <c r="AY543" s="223" t="s">
        <v>182</v>
      </c>
    </row>
    <row r="544" spans="2:65" s="12" customFormat="1">
      <c r="B544" s="213"/>
      <c r="C544" s="214"/>
      <c r="D544" s="224" t="s">
        <v>193</v>
      </c>
      <c r="E544" s="225" t="s">
        <v>22</v>
      </c>
      <c r="F544" s="226" t="s">
        <v>633</v>
      </c>
      <c r="G544" s="214"/>
      <c r="H544" s="227">
        <v>-5.7329999999999997</v>
      </c>
      <c r="I544" s="218"/>
      <c r="J544" s="214"/>
      <c r="K544" s="214"/>
      <c r="L544" s="219"/>
      <c r="M544" s="220"/>
      <c r="N544" s="221"/>
      <c r="O544" s="221"/>
      <c r="P544" s="221"/>
      <c r="Q544" s="221"/>
      <c r="R544" s="221"/>
      <c r="S544" s="221"/>
      <c r="T544" s="222"/>
      <c r="AT544" s="223" t="s">
        <v>193</v>
      </c>
      <c r="AU544" s="223" t="s">
        <v>87</v>
      </c>
      <c r="AV544" s="12" t="s">
        <v>87</v>
      </c>
      <c r="AW544" s="12" t="s">
        <v>39</v>
      </c>
      <c r="AX544" s="12" t="s">
        <v>76</v>
      </c>
      <c r="AY544" s="223" t="s">
        <v>182</v>
      </c>
    </row>
    <row r="545" spans="2:65" s="1" customFormat="1" ht="22.5" customHeight="1">
      <c r="B545" s="40"/>
      <c r="C545" s="187" t="s">
        <v>638</v>
      </c>
      <c r="D545" s="187" t="s">
        <v>184</v>
      </c>
      <c r="E545" s="188" t="s">
        <v>639</v>
      </c>
      <c r="F545" s="189" t="s">
        <v>640</v>
      </c>
      <c r="G545" s="190" t="s">
        <v>187</v>
      </c>
      <c r="H545" s="191">
        <v>17.791</v>
      </c>
      <c r="I545" s="192"/>
      <c r="J545" s="193">
        <f>ROUND(I545*H545,2)</f>
        <v>0</v>
      </c>
      <c r="K545" s="189" t="s">
        <v>188</v>
      </c>
      <c r="L545" s="60"/>
      <c r="M545" s="194" t="s">
        <v>22</v>
      </c>
      <c r="N545" s="195" t="s">
        <v>47</v>
      </c>
      <c r="O545" s="41"/>
      <c r="P545" s="196">
        <f>O545*H545</f>
        <v>0</v>
      </c>
      <c r="Q545" s="196">
        <v>2.45329</v>
      </c>
      <c r="R545" s="196">
        <f>Q545*H545</f>
        <v>43.646482390000003</v>
      </c>
      <c r="S545" s="196">
        <v>0</v>
      </c>
      <c r="T545" s="197">
        <f>S545*H545</f>
        <v>0</v>
      </c>
      <c r="AR545" s="23" t="s">
        <v>189</v>
      </c>
      <c r="AT545" s="23" t="s">
        <v>184</v>
      </c>
      <c r="AU545" s="23" t="s">
        <v>87</v>
      </c>
      <c r="AY545" s="23" t="s">
        <v>182</v>
      </c>
      <c r="BE545" s="198">
        <f>IF(N545="základní",J545,0)</f>
        <v>0</v>
      </c>
      <c r="BF545" s="198">
        <f>IF(N545="snížená",J545,0)</f>
        <v>0</v>
      </c>
      <c r="BG545" s="198">
        <f>IF(N545="zákl. přenesená",J545,0)</f>
        <v>0</v>
      </c>
      <c r="BH545" s="198">
        <f>IF(N545="sníž. přenesená",J545,0)</f>
        <v>0</v>
      </c>
      <c r="BI545" s="198">
        <f>IF(N545="nulová",J545,0)</f>
        <v>0</v>
      </c>
      <c r="BJ545" s="23" t="s">
        <v>24</v>
      </c>
      <c r="BK545" s="198">
        <f>ROUND(I545*H545,2)</f>
        <v>0</v>
      </c>
      <c r="BL545" s="23" t="s">
        <v>189</v>
      </c>
      <c r="BM545" s="23" t="s">
        <v>641</v>
      </c>
    </row>
    <row r="546" spans="2:65" s="1" customFormat="1">
      <c r="B546" s="40"/>
      <c r="C546" s="62"/>
      <c r="D546" s="199" t="s">
        <v>191</v>
      </c>
      <c r="E546" s="62"/>
      <c r="F546" s="200" t="s">
        <v>642</v>
      </c>
      <c r="G546" s="62"/>
      <c r="H546" s="62"/>
      <c r="I546" s="157"/>
      <c r="J546" s="62"/>
      <c r="K546" s="62"/>
      <c r="L546" s="60"/>
      <c r="M546" s="201"/>
      <c r="N546" s="41"/>
      <c r="O546" s="41"/>
      <c r="P546" s="41"/>
      <c r="Q546" s="41"/>
      <c r="R546" s="41"/>
      <c r="S546" s="41"/>
      <c r="T546" s="77"/>
      <c r="AT546" s="23" t="s">
        <v>191</v>
      </c>
      <c r="AU546" s="23" t="s">
        <v>87</v>
      </c>
    </row>
    <row r="547" spans="2:65" s="12" customFormat="1">
      <c r="B547" s="213"/>
      <c r="C547" s="214"/>
      <c r="D547" s="199" t="s">
        <v>193</v>
      </c>
      <c r="E547" s="215" t="s">
        <v>22</v>
      </c>
      <c r="F547" s="216" t="s">
        <v>643</v>
      </c>
      <c r="G547" s="214"/>
      <c r="H547" s="217">
        <v>16.617999999999999</v>
      </c>
      <c r="I547" s="218"/>
      <c r="J547" s="214"/>
      <c r="K547" s="214"/>
      <c r="L547" s="219"/>
      <c r="M547" s="220"/>
      <c r="N547" s="221"/>
      <c r="O547" s="221"/>
      <c r="P547" s="221"/>
      <c r="Q547" s="221"/>
      <c r="R547" s="221"/>
      <c r="S547" s="221"/>
      <c r="T547" s="222"/>
      <c r="AT547" s="223" t="s">
        <v>193</v>
      </c>
      <c r="AU547" s="223" t="s">
        <v>87</v>
      </c>
      <c r="AV547" s="12" t="s">
        <v>87</v>
      </c>
      <c r="AW547" s="12" t="s">
        <v>39</v>
      </c>
      <c r="AX547" s="12" t="s">
        <v>76</v>
      </c>
      <c r="AY547" s="223" t="s">
        <v>182</v>
      </c>
    </row>
    <row r="548" spans="2:65" s="12" customFormat="1">
      <c r="B548" s="213"/>
      <c r="C548" s="214"/>
      <c r="D548" s="224" t="s">
        <v>193</v>
      </c>
      <c r="E548" s="225" t="s">
        <v>22</v>
      </c>
      <c r="F548" s="226" t="s">
        <v>644</v>
      </c>
      <c r="G548" s="214"/>
      <c r="H548" s="227">
        <v>1.173</v>
      </c>
      <c r="I548" s="218"/>
      <c r="J548" s="214"/>
      <c r="K548" s="214"/>
      <c r="L548" s="219"/>
      <c r="M548" s="220"/>
      <c r="N548" s="221"/>
      <c r="O548" s="221"/>
      <c r="P548" s="221"/>
      <c r="Q548" s="221"/>
      <c r="R548" s="221"/>
      <c r="S548" s="221"/>
      <c r="T548" s="222"/>
      <c r="AT548" s="223" t="s">
        <v>193</v>
      </c>
      <c r="AU548" s="223" t="s">
        <v>87</v>
      </c>
      <c r="AV548" s="12" t="s">
        <v>87</v>
      </c>
      <c r="AW548" s="12" t="s">
        <v>39</v>
      </c>
      <c r="AX548" s="12" t="s">
        <v>76</v>
      </c>
      <c r="AY548" s="223" t="s">
        <v>182</v>
      </c>
    </row>
    <row r="549" spans="2:65" s="1" customFormat="1" ht="22.5" customHeight="1">
      <c r="B549" s="40"/>
      <c r="C549" s="187" t="s">
        <v>645</v>
      </c>
      <c r="D549" s="187" t="s">
        <v>184</v>
      </c>
      <c r="E549" s="188" t="s">
        <v>646</v>
      </c>
      <c r="F549" s="189" t="s">
        <v>647</v>
      </c>
      <c r="G549" s="190" t="s">
        <v>187</v>
      </c>
      <c r="H549" s="191">
        <v>2.4510000000000001</v>
      </c>
      <c r="I549" s="192"/>
      <c r="J549" s="193">
        <f>ROUND(I549*H549,2)</f>
        <v>0</v>
      </c>
      <c r="K549" s="189" t="s">
        <v>22</v>
      </c>
      <c r="L549" s="60"/>
      <c r="M549" s="194" t="s">
        <v>22</v>
      </c>
      <c r="N549" s="195" t="s">
        <v>47</v>
      </c>
      <c r="O549" s="41"/>
      <c r="P549" s="196">
        <f>O549*H549</f>
        <v>0</v>
      </c>
      <c r="Q549" s="196">
        <v>2.45329</v>
      </c>
      <c r="R549" s="196">
        <f>Q549*H549</f>
        <v>6.0130137900000005</v>
      </c>
      <c r="S549" s="196">
        <v>0</v>
      </c>
      <c r="T549" s="197">
        <f>S549*H549</f>
        <v>0</v>
      </c>
      <c r="AR549" s="23" t="s">
        <v>189</v>
      </c>
      <c r="AT549" s="23" t="s">
        <v>184</v>
      </c>
      <c r="AU549" s="23" t="s">
        <v>87</v>
      </c>
      <c r="AY549" s="23" t="s">
        <v>182</v>
      </c>
      <c r="BE549" s="198">
        <f>IF(N549="základní",J549,0)</f>
        <v>0</v>
      </c>
      <c r="BF549" s="198">
        <f>IF(N549="snížená",J549,0)</f>
        <v>0</v>
      </c>
      <c r="BG549" s="198">
        <f>IF(N549="zákl. přenesená",J549,0)</f>
        <v>0</v>
      </c>
      <c r="BH549" s="198">
        <f>IF(N549="sníž. přenesená",J549,0)</f>
        <v>0</v>
      </c>
      <c r="BI549" s="198">
        <f>IF(N549="nulová",J549,0)</f>
        <v>0</v>
      </c>
      <c r="BJ549" s="23" t="s">
        <v>24</v>
      </c>
      <c r="BK549" s="198">
        <f>ROUND(I549*H549,2)</f>
        <v>0</v>
      </c>
      <c r="BL549" s="23" t="s">
        <v>189</v>
      </c>
      <c r="BM549" s="23" t="s">
        <v>648</v>
      </c>
    </row>
    <row r="550" spans="2:65" s="1" customFormat="1">
      <c r="B550" s="40"/>
      <c r="C550" s="62"/>
      <c r="D550" s="199" t="s">
        <v>191</v>
      </c>
      <c r="E550" s="62"/>
      <c r="F550" s="200" t="s">
        <v>642</v>
      </c>
      <c r="G550" s="62"/>
      <c r="H550" s="62"/>
      <c r="I550" s="157"/>
      <c r="J550" s="62"/>
      <c r="K550" s="62"/>
      <c r="L550" s="60"/>
      <c r="M550" s="201"/>
      <c r="N550" s="41"/>
      <c r="O550" s="41"/>
      <c r="P550" s="41"/>
      <c r="Q550" s="41"/>
      <c r="R550" s="41"/>
      <c r="S550" s="41"/>
      <c r="T550" s="77"/>
      <c r="AT550" s="23" t="s">
        <v>191</v>
      </c>
      <c r="AU550" s="23" t="s">
        <v>87</v>
      </c>
    </row>
    <row r="551" spans="2:65" s="12" customFormat="1" ht="27">
      <c r="B551" s="213"/>
      <c r="C551" s="214"/>
      <c r="D551" s="199" t="s">
        <v>193</v>
      </c>
      <c r="E551" s="215" t="s">
        <v>22</v>
      </c>
      <c r="F551" s="216" t="s">
        <v>649</v>
      </c>
      <c r="G551" s="214"/>
      <c r="H551" s="217">
        <v>1.877</v>
      </c>
      <c r="I551" s="218"/>
      <c r="J551" s="214"/>
      <c r="K551" s="214"/>
      <c r="L551" s="219"/>
      <c r="M551" s="220"/>
      <c r="N551" s="221"/>
      <c r="O551" s="221"/>
      <c r="P551" s="221"/>
      <c r="Q551" s="221"/>
      <c r="R551" s="221"/>
      <c r="S551" s="221"/>
      <c r="T551" s="222"/>
      <c r="AT551" s="223" t="s">
        <v>193</v>
      </c>
      <c r="AU551" s="223" t="s">
        <v>87</v>
      </c>
      <c r="AV551" s="12" t="s">
        <v>87</v>
      </c>
      <c r="AW551" s="12" t="s">
        <v>39</v>
      </c>
      <c r="AX551" s="12" t="s">
        <v>76</v>
      </c>
      <c r="AY551" s="223" t="s">
        <v>182</v>
      </c>
    </row>
    <row r="552" spans="2:65" s="11" customFormat="1">
      <c r="B552" s="202"/>
      <c r="C552" s="203"/>
      <c r="D552" s="199" t="s">
        <v>193</v>
      </c>
      <c r="E552" s="204" t="s">
        <v>22</v>
      </c>
      <c r="F552" s="205" t="s">
        <v>205</v>
      </c>
      <c r="G552" s="203"/>
      <c r="H552" s="206" t="s">
        <v>22</v>
      </c>
      <c r="I552" s="207"/>
      <c r="J552" s="203"/>
      <c r="K552" s="203"/>
      <c r="L552" s="208"/>
      <c r="M552" s="209"/>
      <c r="N552" s="210"/>
      <c r="O552" s="210"/>
      <c r="P552" s="210"/>
      <c r="Q552" s="210"/>
      <c r="R552" s="210"/>
      <c r="S552" s="210"/>
      <c r="T552" s="211"/>
      <c r="AT552" s="212" t="s">
        <v>193</v>
      </c>
      <c r="AU552" s="212" t="s">
        <v>87</v>
      </c>
      <c r="AV552" s="11" t="s">
        <v>24</v>
      </c>
      <c r="AW552" s="11" t="s">
        <v>39</v>
      </c>
      <c r="AX552" s="11" t="s">
        <v>76</v>
      </c>
      <c r="AY552" s="212" t="s">
        <v>182</v>
      </c>
    </row>
    <row r="553" spans="2:65" s="12" customFormat="1">
      <c r="B553" s="213"/>
      <c r="C553" s="214"/>
      <c r="D553" s="199" t="s">
        <v>193</v>
      </c>
      <c r="E553" s="215" t="s">
        <v>22</v>
      </c>
      <c r="F553" s="216" t="s">
        <v>650</v>
      </c>
      <c r="G553" s="214"/>
      <c r="H553" s="217">
        <v>0.44600000000000001</v>
      </c>
      <c r="I553" s="218"/>
      <c r="J553" s="214"/>
      <c r="K553" s="214"/>
      <c r="L553" s="219"/>
      <c r="M553" s="220"/>
      <c r="N553" s="221"/>
      <c r="O553" s="221"/>
      <c r="P553" s="221"/>
      <c r="Q553" s="221"/>
      <c r="R553" s="221"/>
      <c r="S553" s="221"/>
      <c r="T553" s="222"/>
      <c r="AT553" s="223" t="s">
        <v>193</v>
      </c>
      <c r="AU553" s="223" t="s">
        <v>87</v>
      </c>
      <c r="AV553" s="12" t="s">
        <v>87</v>
      </c>
      <c r="AW553" s="12" t="s">
        <v>39</v>
      </c>
      <c r="AX553" s="12" t="s">
        <v>76</v>
      </c>
      <c r="AY553" s="223" t="s">
        <v>182</v>
      </c>
    </row>
    <row r="554" spans="2:65" s="11" customFormat="1">
      <c r="B554" s="202"/>
      <c r="C554" s="203"/>
      <c r="D554" s="199" t="s">
        <v>193</v>
      </c>
      <c r="E554" s="204" t="s">
        <v>22</v>
      </c>
      <c r="F554" s="205" t="s">
        <v>235</v>
      </c>
      <c r="G554" s="203"/>
      <c r="H554" s="206" t="s">
        <v>22</v>
      </c>
      <c r="I554" s="207"/>
      <c r="J554" s="203"/>
      <c r="K554" s="203"/>
      <c r="L554" s="208"/>
      <c r="M554" s="209"/>
      <c r="N554" s="210"/>
      <c r="O554" s="210"/>
      <c r="P554" s="210"/>
      <c r="Q554" s="210"/>
      <c r="R554" s="210"/>
      <c r="S554" s="210"/>
      <c r="T554" s="211"/>
      <c r="AT554" s="212" t="s">
        <v>193</v>
      </c>
      <c r="AU554" s="212" t="s">
        <v>87</v>
      </c>
      <c r="AV554" s="11" t="s">
        <v>24</v>
      </c>
      <c r="AW554" s="11" t="s">
        <v>39</v>
      </c>
      <c r="AX554" s="11" t="s">
        <v>76</v>
      </c>
      <c r="AY554" s="212" t="s">
        <v>182</v>
      </c>
    </row>
    <row r="555" spans="2:65" s="12" customFormat="1">
      <c r="B555" s="213"/>
      <c r="C555" s="214"/>
      <c r="D555" s="224" t="s">
        <v>193</v>
      </c>
      <c r="E555" s="225" t="s">
        <v>22</v>
      </c>
      <c r="F555" s="226" t="s">
        <v>651</v>
      </c>
      <c r="G555" s="214"/>
      <c r="H555" s="227">
        <v>0.128</v>
      </c>
      <c r="I555" s="218"/>
      <c r="J555" s="214"/>
      <c r="K555" s="214"/>
      <c r="L555" s="219"/>
      <c r="M555" s="220"/>
      <c r="N555" s="221"/>
      <c r="O555" s="221"/>
      <c r="P555" s="221"/>
      <c r="Q555" s="221"/>
      <c r="R555" s="221"/>
      <c r="S555" s="221"/>
      <c r="T555" s="222"/>
      <c r="AT555" s="223" t="s">
        <v>193</v>
      </c>
      <c r="AU555" s="223" t="s">
        <v>87</v>
      </c>
      <c r="AV555" s="12" t="s">
        <v>87</v>
      </c>
      <c r="AW555" s="12" t="s">
        <v>39</v>
      </c>
      <c r="AX555" s="12" t="s">
        <v>76</v>
      </c>
      <c r="AY555" s="223" t="s">
        <v>182</v>
      </c>
    </row>
    <row r="556" spans="2:65" s="1" customFormat="1" ht="22.5" customHeight="1">
      <c r="B556" s="40"/>
      <c r="C556" s="187" t="s">
        <v>652</v>
      </c>
      <c r="D556" s="187" t="s">
        <v>184</v>
      </c>
      <c r="E556" s="188" t="s">
        <v>653</v>
      </c>
      <c r="F556" s="189" t="s">
        <v>654</v>
      </c>
      <c r="G556" s="190" t="s">
        <v>187</v>
      </c>
      <c r="H556" s="191">
        <v>28.465</v>
      </c>
      <c r="I556" s="192"/>
      <c r="J556" s="193">
        <f>ROUND(I556*H556,2)</f>
        <v>0</v>
      </c>
      <c r="K556" s="189" t="s">
        <v>188</v>
      </c>
      <c r="L556" s="60"/>
      <c r="M556" s="194" t="s">
        <v>22</v>
      </c>
      <c r="N556" s="195" t="s">
        <v>47</v>
      </c>
      <c r="O556" s="41"/>
      <c r="P556" s="196">
        <f>O556*H556</f>
        <v>0</v>
      </c>
      <c r="Q556" s="196">
        <v>2.45329</v>
      </c>
      <c r="R556" s="196">
        <f>Q556*H556</f>
        <v>69.832899850000004</v>
      </c>
      <c r="S556" s="196">
        <v>0</v>
      </c>
      <c r="T556" s="197">
        <f>S556*H556</f>
        <v>0</v>
      </c>
      <c r="AR556" s="23" t="s">
        <v>189</v>
      </c>
      <c r="AT556" s="23" t="s">
        <v>184</v>
      </c>
      <c r="AU556" s="23" t="s">
        <v>87</v>
      </c>
      <c r="AY556" s="23" t="s">
        <v>182</v>
      </c>
      <c r="BE556" s="198">
        <f>IF(N556="základní",J556,0)</f>
        <v>0</v>
      </c>
      <c r="BF556" s="198">
        <f>IF(N556="snížená",J556,0)</f>
        <v>0</v>
      </c>
      <c r="BG556" s="198">
        <f>IF(N556="zákl. přenesená",J556,0)</f>
        <v>0</v>
      </c>
      <c r="BH556" s="198">
        <f>IF(N556="sníž. přenesená",J556,0)</f>
        <v>0</v>
      </c>
      <c r="BI556" s="198">
        <f>IF(N556="nulová",J556,0)</f>
        <v>0</v>
      </c>
      <c r="BJ556" s="23" t="s">
        <v>24</v>
      </c>
      <c r="BK556" s="198">
        <f>ROUND(I556*H556,2)</f>
        <v>0</v>
      </c>
      <c r="BL556" s="23" t="s">
        <v>189</v>
      </c>
      <c r="BM556" s="23" t="s">
        <v>655</v>
      </c>
    </row>
    <row r="557" spans="2:65" s="1" customFormat="1">
      <c r="B557" s="40"/>
      <c r="C557" s="62"/>
      <c r="D557" s="199" t="s">
        <v>191</v>
      </c>
      <c r="E557" s="62"/>
      <c r="F557" s="200" t="s">
        <v>656</v>
      </c>
      <c r="G557" s="62"/>
      <c r="H557" s="62"/>
      <c r="I557" s="157"/>
      <c r="J557" s="62"/>
      <c r="K557" s="62"/>
      <c r="L557" s="60"/>
      <c r="M557" s="201"/>
      <c r="N557" s="41"/>
      <c r="O557" s="41"/>
      <c r="P557" s="41"/>
      <c r="Q557" s="41"/>
      <c r="R557" s="41"/>
      <c r="S557" s="41"/>
      <c r="T557" s="77"/>
      <c r="AT557" s="23" t="s">
        <v>191</v>
      </c>
      <c r="AU557" s="23" t="s">
        <v>87</v>
      </c>
    </row>
    <row r="558" spans="2:65" s="12" customFormat="1">
      <c r="B558" s="213"/>
      <c r="C558" s="214"/>
      <c r="D558" s="199" t="s">
        <v>193</v>
      </c>
      <c r="E558" s="215" t="s">
        <v>22</v>
      </c>
      <c r="F558" s="216" t="s">
        <v>657</v>
      </c>
      <c r="G558" s="214"/>
      <c r="H558" s="217">
        <v>26.588000000000001</v>
      </c>
      <c r="I558" s="218"/>
      <c r="J558" s="214"/>
      <c r="K558" s="214"/>
      <c r="L558" s="219"/>
      <c r="M558" s="220"/>
      <c r="N558" s="221"/>
      <c r="O558" s="221"/>
      <c r="P558" s="221"/>
      <c r="Q558" s="221"/>
      <c r="R558" s="221"/>
      <c r="S558" s="221"/>
      <c r="T558" s="222"/>
      <c r="AT558" s="223" t="s">
        <v>193</v>
      </c>
      <c r="AU558" s="223" t="s">
        <v>87</v>
      </c>
      <c r="AV558" s="12" t="s">
        <v>87</v>
      </c>
      <c r="AW558" s="12" t="s">
        <v>39</v>
      </c>
      <c r="AX558" s="12" t="s">
        <v>76</v>
      </c>
      <c r="AY558" s="223" t="s">
        <v>182</v>
      </c>
    </row>
    <row r="559" spans="2:65" s="12" customFormat="1">
      <c r="B559" s="213"/>
      <c r="C559" s="214"/>
      <c r="D559" s="224" t="s">
        <v>193</v>
      </c>
      <c r="E559" s="225" t="s">
        <v>22</v>
      </c>
      <c r="F559" s="226" t="s">
        <v>658</v>
      </c>
      <c r="G559" s="214"/>
      <c r="H559" s="227">
        <v>1.877</v>
      </c>
      <c r="I559" s="218"/>
      <c r="J559" s="214"/>
      <c r="K559" s="214"/>
      <c r="L559" s="219"/>
      <c r="M559" s="220"/>
      <c r="N559" s="221"/>
      <c r="O559" s="221"/>
      <c r="P559" s="221"/>
      <c r="Q559" s="221"/>
      <c r="R559" s="221"/>
      <c r="S559" s="221"/>
      <c r="T559" s="222"/>
      <c r="AT559" s="223" t="s">
        <v>193</v>
      </c>
      <c r="AU559" s="223" t="s">
        <v>87</v>
      </c>
      <c r="AV559" s="12" t="s">
        <v>87</v>
      </c>
      <c r="AW559" s="12" t="s">
        <v>39</v>
      </c>
      <c r="AX559" s="12" t="s">
        <v>76</v>
      </c>
      <c r="AY559" s="223" t="s">
        <v>182</v>
      </c>
    </row>
    <row r="560" spans="2:65" s="1" customFormat="1" ht="22.5" customHeight="1">
      <c r="B560" s="40"/>
      <c r="C560" s="187" t="s">
        <v>659</v>
      </c>
      <c r="D560" s="187" t="s">
        <v>184</v>
      </c>
      <c r="E560" s="188" t="s">
        <v>660</v>
      </c>
      <c r="F560" s="189" t="s">
        <v>661</v>
      </c>
      <c r="G560" s="190" t="s">
        <v>187</v>
      </c>
      <c r="H560" s="191">
        <v>21.603000000000002</v>
      </c>
      <c r="I560" s="192"/>
      <c r="J560" s="193">
        <f>ROUND(I560*H560,2)</f>
        <v>0</v>
      </c>
      <c r="K560" s="189" t="s">
        <v>22</v>
      </c>
      <c r="L560" s="60"/>
      <c r="M560" s="194" t="s">
        <v>22</v>
      </c>
      <c r="N560" s="195" t="s">
        <v>47</v>
      </c>
      <c r="O560" s="41"/>
      <c r="P560" s="196">
        <f>O560*H560</f>
        <v>0</v>
      </c>
      <c r="Q560" s="196">
        <v>2.45329</v>
      </c>
      <c r="R560" s="196">
        <f>Q560*H560</f>
        <v>52.998423870000003</v>
      </c>
      <c r="S560" s="196">
        <v>0</v>
      </c>
      <c r="T560" s="197">
        <f>S560*H560</f>
        <v>0</v>
      </c>
      <c r="AR560" s="23" t="s">
        <v>189</v>
      </c>
      <c r="AT560" s="23" t="s">
        <v>184</v>
      </c>
      <c r="AU560" s="23" t="s">
        <v>87</v>
      </c>
      <c r="AY560" s="23" t="s">
        <v>182</v>
      </c>
      <c r="BE560" s="198">
        <f>IF(N560="základní",J560,0)</f>
        <v>0</v>
      </c>
      <c r="BF560" s="198">
        <f>IF(N560="snížená",J560,0)</f>
        <v>0</v>
      </c>
      <c r="BG560" s="198">
        <f>IF(N560="zákl. přenesená",J560,0)</f>
        <v>0</v>
      </c>
      <c r="BH560" s="198">
        <f>IF(N560="sníž. přenesená",J560,0)</f>
        <v>0</v>
      </c>
      <c r="BI560" s="198">
        <f>IF(N560="nulová",J560,0)</f>
        <v>0</v>
      </c>
      <c r="BJ560" s="23" t="s">
        <v>24</v>
      </c>
      <c r="BK560" s="198">
        <f>ROUND(I560*H560,2)</f>
        <v>0</v>
      </c>
      <c r="BL560" s="23" t="s">
        <v>189</v>
      </c>
      <c r="BM560" s="23" t="s">
        <v>662</v>
      </c>
    </row>
    <row r="561" spans="2:65" s="12" customFormat="1">
      <c r="B561" s="213"/>
      <c r="C561" s="214"/>
      <c r="D561" s="224" t="s">
        <v>193</v>
      </c>
      <c r="E561" s="225" t="s">
        <v>22</v>
      </c>
      <c r="F561" s="226" t="s">
        <v>663</v>
      </c>
      <c r="G561" s="214"/>
      <c r="H561" s="227">
        <v>21.603000000000002</v>
      </c>
      <c r="I561" s="218"/>
      <c r="J561" s="214"/>
      <c r="K561" s="214"/>
      <c r="L561" s="219"/>
      <c r="M561" s="220"/>
      <c r="N561" s="221"/>
      <c r="O561" s="221"/>
      <c r="P561" s="221"/>
      <c r="Q561" s="221"/>
      <c r="R561" s="221"/>
      <c r="S561" s="221"/>
      <c r="T561" s="222"/>
      <c r="AT561" s="223" t="s">
        <v>193</v>
      </c>
      <c r="AU561" s="223" t="s">
        <v>87</v>
      </c>
      <c r="AV561" s="12" t="s">
        <v>87</v>
      </c>
      <c r="AW561" s="12" t="s">
        <v>39</v>
      </c>
      <c r="AX561" s="12" t="s">
        <v>24</v>
      </c>
      <c r="AY561" s="223" t="s">
        <v>182</v>
      </c>
    </row>
    <row r="562" spans="2:65" s="1" customFormat="1" ht="22.5" customHeight="1">
      <c r="B562" s="40"/>
      <c r="C562" s="187" t="s">
        <v>664</v>
      </c>
      <c r="D562" s="187" t="s">
        <v>184</v>
      </c>
      <c r="E562" s="188" t="s">
        <v>665</v>
      </c>
      <c r="F562" s="189" t="s">
        <v>666</v>
      </c>
      <c r="G562" s="190" t="s">
        <v>187</v>
      </c>
      <c r="H562" s="191">
        <v>41.844999999999999</v>
      </c>
      <c r="I562" s="192"/>
      <c r="J562" s="193">
        <f>ROUND(I562*H562,2)</f>
        <v>0</v>
      </c>
      <c r="K562" s="189" t="s">
        <v>188</v>
      </c>
      <c r="L562" s="60"/>
      <c r="M562" s="194" t="s">
        <v>22</v>
      </c>
      <c r="N562" s="195" t="s">
        <v>47</v>
      </c>
      <c r="O562" s="41"/>
      <c r="P562" s="196">
        <f>O562*H562</f>
        <v>0</v>
      </c>
      <c r="Q562" s="196">
        <v>0</v>
      </c>
      <c r="R562" s="196">
        <f>Q562*H562</f>
        <v>0</v>
      </c>
      <c r="S562" s="196">
        <v>0</v>
      </c>
      <c r="T562" s="197">
        <f>S562*H562</f>
        <v>0</v>
      </c>
      <c r="AR562" s="23" t="s">
        <v>189</v>
      </c>
      <c r="AT562" s="23" t="s">
        <v>184</v>
      </c>
      <c r="AU562" s="23" t="s">
        <v>87</v>
      </c>
      <c r="AY562" s="23" t="s">
        <v>182</v>
      </c>
      <c r="BE562" s="198">
        <f>IF(N562="základní",J562,0)</f>
        <v>0</v>
      </c>
      <c r="BF562" s="198">
        <f>IF(N562="snížená",J562,0)</f>
        <v>0</v>
      </c>
      <c r="BG562" s="198">
        <f>IF(N562="zákl. přenesená",J562,0)</f>
        <v>0</v>
      </c>
      <c r="BH562" s="198">
        <f>IF(N562="sníž. přenesená",J562,0)</f>
        <v>0</v>
      </c>
      <c r="BI562" s="198">
        <f>IF(N562="nulová",J562,0)</f>
        <v>0</v>
      </c>
      <c r="BJ562" s="23" t="s">
        <v>24</v>
      </c>
      <c r="BK562" s="198">
        <f>ROUND(I562*H562,2)</f>
        <v>0</v>
      </c>
      <c r="BL562" s="23" t="s">
        <v>189</v>
      </c>
      <c r="BM562" s="23" t="s">
        <v>667</v>
      </c>
    </row>
    <row r="563" spans="2:65" s="1" customFormat="1" ht="27">
      <c r="B563" s="40"/>
      <c r="C563" s="62"/>
      <c r="D563" s="199" t="s">
        <v>191</v>
      </c>
      <c r="E563" s="62"/>
      <c r="F563" s="200" t="s">
        <v>668</v>
      </c>
      <c r="G563" s="62"/>
      <c r="H563" s="62"/>
      <c r="I563" s="157"/>
      <c r="J563" s="62"/>
      <c r="K563" s="62"/>
      <c r="L563" s="60"/>
      <c r="M563" s="201"/>
      <c r="N563" s="41"/>
      <c r="O563" s="41"/>
      <c r="P563" s="41"/>
      <c r="Q563" s="41"/>
      <c r="R563" s="41"/>
      <c r="S563" s="41"/>
      <c r="T563" s="77"/>
      <c r="AT563" s="23" t="s">
        <v>191</v>
      </c>
      <c r="AU563" s="23" t="s">
        <v>87</v>
      </c>
    </row>
    <row r="564" spans="2:65" s="12" customFormat="1">
      <c r="B564" s="213"/>
      <c r="C564" s="214"/>
      <c r="D564" s="224" t="s">
        <v>193</v>
      </c>
      <c r="E564" s="225" t="s">
        <v>22</v>
      </c>
      <c r="F564" s="226" t="s">
        <v>669</v>
      </c>
      <c r="G564" s="214"/>
      <c r="H564" s="227">
        <v>41.844999999999999</v>
      </c>
      <c r="I564" s="218"/>
      <c r="J564" s="214"/>
      <c r="K564" s="214"/>
      <c r="L564" s="219"/>
      <c r="M564" s="220"/>
      <c r="N564" s="221"/>
      <c r="O564" s="221"/>
      <c r="P564" s="221"/>
      <c r="Q564" s="221"/>
      <c r="R564" s="221"/>
      <c r="S564" s="221"/>
      <c r="T564" s="222"/>
      <c r="AT564" s="223" t="s">
        <v>193</v>
      </c>
      <c r="AU564" s="223" t="s">
        <v>87</v>
      </c>
      <c r="AV564" s="12" t="s">
        <v>87</v>
      </c>
      <c r="AW564" s="12" t="s">
        <v>39</v>
      </c>
      <c r="AX564" s="12" t="s">
        <v>76</v>
      </c>
      <c r="AY564" s="223" t="s">
        <v>182</v>
      </c>
    </row>
    <row r="565" spans="2:65" s="1" customFormat="1" ht="22.5" customHeight="1">
      <c r="B565" s="40"/>
      <c r="C565" s="187" t="s">
        <v>670</v>
      </c>
      <c r="D565" s="187" t="s">
        <v>184</v>
      </c>
      <c r="E565" s="188" t="s">
        <v>671</v>
      </c>
      <c r="F565" s="189" t="s">
        <v>672</v>
      </c>
      <c r="G565" s="190" t="s">
        <v>187</v>
      </c>
      <c r="H565" s="191">
        <v>28.465</v>
      </c>
      <c r="I565" s="192"/>
      <c r="J565" s="193">
        <f>ROUND(I565*H565,2)</f>
        <v>0</v>
      </c>
      <c r="K565" s="189" t="s">
        <v>188</v>
      </c>
      <c r="L565" s="60"/>
      <c r="M565" s="194" t="s">
        <v>22</v>
      </c>
      <c r="N565" s="195" t="s">
        <v>47</v>
      </c>
      <c r="O565" s="41"/>
      <c r="P565" s="196">
        <f>O565*H565</f>
        <v>0</v>
      </c>
      <c r="Q565" s="196">
        <v>0</v>
      </c>
      <c r="R565" s="196">
        <f>Q565*H565</f>
        <v>0</v>
      </c>
      <c r="S565" s="196">
        <v>0</v>
      </c>
      <c r="T565" s="197">
        <f>S565*H565</f>
        <v>0</v>
      </c>
      <c r="AR565" s="23" t="s">
        <v>189</v>
      </c>
      <c r="AT565" s="23" t="s">
        <v>184</v>
      </c>
      <c r="AU565" s="23" t="s">
        <v>87</v>
      </c>
      <c r="AY565" s="23" t="s">
        <v>182</v>
      </c>
      <c r="BE565" s="198">
        <f>IF(N565="základní",J565,0)</f>
        <v>0</v>
      </c>
      <c r="BF565" s="198">
        <f>IF(N565="snížená",J565,0)</f>
        <v>0</v>
      </c>
      <c r="BG565" s="198">
        <f>IF(N565="zákl. přenesená",J565,0)</f>
        <v>0</v>
      </c>
      <c r="BH565" s="198">
        <f>IF(N565="sníž. přenesená",J565,0)</f>
        <v>0</v>
      </c>
      <c r="BI565" s="198">
        <f>IF(N565="nulová",J565,0)</f>
        <v>0</v>
      </c>
      <c r="BJ565" s="23" t="s">
        <v>24</v>
      </c>
      <c r="BK565" s="198">
        <f>ROUND(I565*H565,2)</f>
        <v>0</v>
      </c>
      <c r="BL565" s="23" t="s">
        <v>189</v>
      </c>
      <c r="BM565" s="23" t="s">
        <v>673</v>
      </c>
    </row>
    <row r="566" spans="2:65" s="1" customFormat="1" ht="27">
      <c r="B566" s="40"/>
      <c r="C566" s="62"/>
      <c r="D566" s="199" t="s">
        <v>191</v>
      </c>
      <c r="E566" s="62"/>
      <c r="F566" s="200" t="s">
        <v>674</v>
      </c>
      <c r="G566" s="62"/>
      <c r="H566" s="62"/>
      <c r="I566" s="157"/>
      <c r="J566" s="62"/>
      <c r="K566" s="62"/>
      <c r="L566" s="60"/>
      <c r="M566" s="201"/>
      <c r="N566" s="41"/>
      <c r="O566" s="41"/>
      <c r="P566" s="41"/>
      <c r="Q566" s="41"/>
      <c r="R566" s="41"/>
      <c r="S566" s="41"/>
      <c r="T566" s="77"/>
      <c r="AT566" s="23" t="s">
        <v>191</v>
      </c>
      <c r="AU566" s="23" t="s">
        <v>87</v>
      </c>
    </row>
    <row r="567" spans="2:65" s="12" customFormat="1">
      <c r="B567" s="213"/>
      <c r="C567" s="214"/>
      <c r="D567" s="224" t="s">
        <v>193</v>
      </c>
      <c r="E567" s="225" t="s">
        <v>22</v>
      </c>
      <c r="F567" s="226" t="s">
        <v>675</v>
      </c>
      <c r="G567" s="214"/>
      <c r="H567" s="227">
        <v>28.465</v>
      </c>
      <c r="I567" s="218"/>
      <c r="J567" s="214"/>
      <c r="K567" s="214"/>
      <c r="L567" s="219"/>
      <c r="M567" s="220"/>
      <c r="N567" s="221"/>
      <c r="O567" s="221"/>
      <c r="P567" s="221"/>
      <c r="Q567" s="221"/>
      <c r="R567" s="221"/>
      <c r="S567" s="221"/>
      <c r="T567" s="222"/>
      <c r="AT567" s="223" t="s">
        <v>193</v>
      </c>
      <c r="AU567" s="223" t="s">
        <v>87</v>
      </c>
      <c r="AV567" s="12" t="s">
        <v>87</v>
      </c>
      <c r="AW567" s="12" t="s">
        <v>39</v>
      </c>
      <c r="AX567" s="12" t="s">
        <v>76</v>
      </c>
      <c r="AY567" s="223" t="s">
        <v>182</v>
      </c>
    </row>
    <row r="568" spans="2:65" s="1" customFormat="1" ht="22.5" customHeight="1">
      <c r="B568" s="40"/>
      <c r="C568" s="187" t="s">
        <v>676</v>
      </c>
      <c r="D568" s="187" t="s">
        <v>184</v>
      </c>
      <c r="E568" s="188" t="s">
        <v>677</v>
      </c>
      <c r="F568" s="189" t="s">
        <v>678</v>
      </c>
      <c r="G568" s="190" t="s">
        <v>187</v>
      </c>
      <c r="H568" s="191">
        <v>17.791</v>
      </c>
      <c r="I568" s="192"/>
      <c r="J568" s="193">
        <f>ROUND(I568*H568,2)</f>
        <v>0</v>
      </c>
      <c r="K568" s="189" t="s">
        <v>188</v>
      </c>
      <c r="L568" s="60"/>
      <c r="M568" s="194" t="s">
        <v>22</v>
      </c>
      <c r="N568" s="195" t="s">
        <v>47</v>
      </c>
      <c r="O568" s="41"/>
      <c r="P568" s="196">
        <f>O568*H568</f>
        <v>0</v>
      </c>
      <c r="Q568" s="196">
        <v>0</v>
      </c>
      <c r="R568" s="196">
        <f>Q568*H568</f>
        <v>0</v>
      </c>
      <c r="S568" s="196">
        <v>0</v>
      </c>
      <c r="T568" s="197">
        <f>S568*H568</f>
        <v>0</v>
      </c>
      <c r="AR568" s="23" t="s">
        <v>189</v>
      </c>
      <c r="AT568" s="23" t="s">
        <v>184</v>
      </c>
      <c r="AU568" s="23" t="s">
        <v>87</v>
      </c>
      <c r="AY568" s="23" t="s">
        <v>182</v>
      </c>
      <c r="BE568" s="198">
        <f>IF(N568="základní",J568,0)</f>
        <v>0</v>
      </c>
      <c r="BF568" s="198">
        <f>IF(N568="snížená",J568,0)</f>
        <v>0</v>
      </c>
      <c r="BG568" s="198">
        <f>IF(N568="zákl. přenesená",J568,0)</f>
        <v>0</v>
      </c>
      <c r="BH568" s="198">
        <f>IF(N568="sníž. přenesená",J568,0)</f>
        <v>0</v>
      </c>
      <c r="BI568" s="198">
        <f>IF(N568="nulová",J568,0)</f>
        <v>0</v>
      </c>
      <c r="BJ568" s="23" t="s">
        <v>24</v>
      </c>
      <c r="BK568" s="198">
        <f>ROUND(I568*H568,2)</f>
        <v>0</v>
      </c>
      <c r="BL568" s="23" t="s">
        <v>189</v>
      </c>
      <c r="BM568" s="23" t="s">
        <v>679</v>
      </c>
    </row>
    <row r="569" spans="2:65" s="1" customFormat="1" ht="27">
      <c r="B569" s="40"/>
      <c r="C569" s="62"/>
      <c r="D569" s="199" t="s">
        <v>191</v>
      </c>
      <c r="E569" s="62"/>
      <c r="F569" s="200" t="s">
        <v>680</v>
      </c>
      <c r="G569" s="62"/>
      <c r="H569" s="62"/>
      <c r="I569" s="157"/>
      <c r="J569" s="62"/>
      <c r="K569" s="62"/>
      <c r="L569" s="60"/>
      <c r="M569" s="201"/>
      <c r="N569" s="41"/>
      <c r="O569" s="41"/>
      <c r="P569" s="41"/>
      <c r="Q569" s="41"/>
      <c r="R569" s="41"/>
      <c r="S569" s="41"/>
      <c r="T569" s="77"/>
      <c r="AT569" s="23" t="s">
        <v>191</v>
      </c>
      <c r="AU569" s="23" t="s">
        <v>87</v>
      </c>
    </row>
    <row r="570" spans="2:65" s="12" customFormat="1">
      <c r="B570" s="213"/>
      <c r="C570" s="214"/>
      <c r="D570" s="224" t="s">
        <v>193</v>
      </c>
      <c r="E570" s="225" t="s">
        <v>22</v>
      </c>
      <c r="F570" s="226" t="s">
        <v>681</v>
      </c>
      <c r="G570" s="214"/>
      <c r="H570" s="227">
        <v>17.791</v>
      </c>
      <c r="I570" s="218"/>
      <c r="J570" s="214"/>
      <c r="K570" s="214"/>
      <c r="L570" s="219"/>
      <c r="M570" s="220"/>
      <c r="N570" s="221"/>
      <c r="O570" s="221"/>
      <c r="P570" s="221"/>
      <c r="Q570" s="221"/>
      <c r="R570" s="221"/>
      <c r="S570" s="221"/>
      <c r="T570" s="222"/>
      <c r="AT570" s="223" t="s">
        <v>193</v>
      </c>
      <c r="AU570" s="223" t="s">
        <v>87</v>
      </c>
      <c r="AV570" s="12" t="s">
        <v>87</v>
      </c>
      <c r="AW570" s="12" t="s">
        <v>39</v>
      </c>
      <c r="AX570" s="12" t="s">
        <v>76</v>
      </c>
      <c r="AY570" s="223" t="s">
        <v>182</v>
      </c>
    </row>
    <row r="571" spans="2:65" s="1" customFormat="1" ht="31.5" customHeight="1">
      <c r="B571" s="40"/>
      <c r="C571" s="187" t="s">
        <v>682</v>
      </c>
      <c r="D571" s="187" t="s">
        <v>184</v>
      </c>
      <c r="E571" s="188" t="s">
        <v>683</v>
      </c>
      <c r="F571" s="189" t="s">
        <v>684</v>
      </c>
      <c r="G571" s="190" t="s">
        <v>187</v>
      </c>
      <c r="H571" s="191">
        <v>28.465</v>
      </c>
      <c r="I571" s="192"/>
      <c r="J571" s="193">
        <f>ROUND(I571*H571,2)</f>
        <v>0</v>
      </c>
      <c r="K571" s="189" t="s">
        <v>188</v>
      </c>
      <c r="L571" s="60"/>
      <c r="M571" s="194" t="s">
        <v>22</v>
      </c>
      <c r="N571" s="195" t="s">
        <v>47</v>
      </c>
      <c r="O571" s="41"/>
      <c r="P571" s="196">
        <f>O571*H571</f>
        <v>0</v>
      </c>
      <c r="Q571" s="196">
        <v>0</v>
      </c>
      <c r="R571" s="196">
        <f>Q571*H571</f>
        <v>0</v>
      </c>
      <c r="S571" s="196">
        <v>0</v>
      </c>
      <c r="T571" s="197">
        <f>S571*H571</f>
        <v>0</v>
      </c>
      <c r="AR571" s="23" t="s">
        <v>189</v>
      </c>
      <c r="AT571" s="23" t="s">
        <v>184</v>
      </c>
      <c r="AU571" s="23" t="s">
        <v>87</v>
      </c>
      <c r="AY571" s="23" t="s">
        <v>182</v>
      </c>
      <c r="BE571" s="198">
        <f>IF(N571="základní",J571,0)</f>
        <v>0</v>
      </c>
      <c r="BF571" s="198">
        <f>IF(N571="snížená",J571,0)</f>
        <v>0</v>
      </c>
      <c r="BG571" s="198">
        <f>IF(N571="zákl. přenesená",J571,0)</f>
        <v>0</v>
      </c>
      <c r="BH571" s="198">
        <f>IF(N571="sníž. přenesená",J571,0)</f>
        <v>0</v>
      </c>
      <c r="BI571" s="198">
        <f>IF(N571="nulová",J571,0)</f>
        <v>0</v>
      </c>
      <c r="BJ571" s="23" t="s">
        <v>24</v>
      </c>
      <c r="BK571" s="198">
        <f>ROUND(I571*H571,2)</f>
        <v>0</v>
      </c>
      <c r="BL571" s="23" t="s">
        <v>189</v>
      </c>
      <c r="BM571" s="23" t="s">
        <v>685</v>
      </c>
    </row>
    <row r="572" spans="2:65" s="1" customFormat="1" ht="27">
      <c r="B572" s="40"/>
      <c r="C572" s="62"/>
      <c r="D572" s="199" t="s">
        <v>191</v>
      </c>
      <c r="E572" s="62"/>
      <c r="F572" s="200" t="s">
        <v>686</v>
      </c>
      <c r="G572" s="62"/>
      <c r="H572" s="62"/>
      <c r="I572" s="157"/>
      <c r="J572" s="62"/>
      <c r="K572" s="62"/>
      <c r="L572" s="60"/>
      <c r="M572" s="201"/>
      <c r="N572" s="41"/>
      <c r="O572" s="41"/>
      <c r="P572" s="41"/>
      <c r="Q572" s="41"/>
      <c r="R572" s="41"/>
      <c r="S572" s="41"/>
      <c r="T572" s="77"/>
      <c r="AT572" s="23" t="s">
        <v>191</v>
      </c>
      <c r="AU572" s="23" t="s">
        <v>87</v>
      </c>
    </row>
    <row r="573" spans="2:65" s="12" customFormat="1">
      <c r="B573" s="213"/>
      <c r="C573" s="214"/>
      <c r="D573" s="224" t="s">
        <v>193</v>
      </c>
      <c r="E573" s="225" t="s">
        <v>22</v>
      </c>
      <c r="F573" s="226" t="s">
        <v>675</v>
      </c>
      <c r="G573" s="214"/>
      <c r="H573" s="227">
        <v>28.465</v>
      </c>
      <c r="I573" s="218"/>
      <c r="J573" s="214"/>
      <c r="K573" s="214"/>
      <c r="L573" s="219"/>
      <c r="M573" s="220"/>
      <c r="N573" s="221"/>
      <c r="O573" s="221"/>
      <c r="P573" s="221"/>
      <c r="Q573" s="221"/>
      <c r="R573" s="221"/>
      <c r="S573" s="221"/>
      <c r="T573" s="222"/>
      <c r="AT573" s="223" t="s">
        <v>193</v>
      </c>
      <c r="AU573" s="223" t="s">
        <v>87</v>
      </c>
      <c r="AV573" s="12" t="s">
        <v>87</v>
      </c>
      <c r="AW573" s="12" t="s">
        <v>39</v>
      </c>
      <c r="AX573" s="12" t="s">
        <v>76</v>
      </c>
      <c r="AY573" s="223" t="s">
        <v>182</v>
      </c>
    </row>
    <row r="574" spans="2:65" s="1" customFormat="1" ht="22.5" customHeight="1">
      <c r="B574" s="40"/>
      <c r="C574" s="187" t="s">
        <v>687</v>
      </c>
      <c r="D574" s="187" t="s">
        <v>184</v>
      </c>
      <c r="E574" s="188" t="s">
        <v>688</v>
      </c>
      <c r="F574" s="189" t="s">
        <v>689</v>
      </c>
      <c r="G574" s="190" t="s">
        <v>291</v>
      </c>
      <c r="H574" s="191">
        <v>1.659</v>
      </c>
      <c r="I574" s="192"/>
      <c r="J574" s="193">
        <f>ROUND(I574*H574,2)</f>
        <v>0</v>
      </c>
      <c r="K574" s="189" t="s">
        <v>188</v>
      </c>
      <c r="L574" s="60"/>
      <c r="M574" s="194" t="s">
        <v>22</v>
      </c>
      <c r="N574" s="195" t="s">
        <v>47</v>
      </c>
      <c r="O574" s="41"/>
      <c r="P574" s="196">
        <f>O574*H574</f>
        <v>0</v>
      </c>
      <c r="Q574" s="196">
        <v>1.0530555952</v>
      </c>
      <c r="R574" s="196">
        <f>Q574*H574</f>
        <v>1.7470192324368001</v>
      </c>
      <c r="S574" s="196">
        <v>0</v>
      </c>
      <c r="T574" s="197">
        <f>S574*H574</f>
        <v>0</v>
      </c>
      <c r="AR574" s="23" t="s">
        <v>189</v>
      </c>
      <c r="AT574" s="23" t="s">
        <v>184</v>
      </c>
      <c r="AU574" s="23" t="s">
        <v>87</v>
      </c>
      <c r="AY574" s="23" t="s">
        <v>182</v>
      </c>
      <c r="BE574" s="198">
        <f>IF(N574="základní",J574,0)</f>
        <v>0</v>
      </c>
      <c r="BF574" s="198">
        <f>IF(N574="snížená",J574,0)</f>
        <v>0</v>
      </c>
      <c r="BG574" s="198">
        <f>IF(N574="zákl. přenesená",J574,0)</f>
        <v>0</v>
      </c>
      <c r="BH574" s="198">
        <f>IF(N574="sníž. přenesená",J574,0)</f>
        <v>0</v>
      </c>
      <c r="BI574" s="198">
        <f>IF(N574="nulová",J574,0)</f>
        <v>0</v>
      </c>
      <c r="BJ574" s="23" t="s">
        <v>24</v>
      </c>
      <c r="BK574" s="198">
        <f>ROUND(I574*H574,2)</f>
        <v>0</v>
      </c>
      <c r="BL574" s="23" t="s">
        <v>189</v>
      </c>
      <c r="BM574" s="23" t="s">
        <v>690</v>
      </c>
    </row>
    <row r="575" spans="2:65" s="1" customFormat="1">
      <c r="B575" s="40"/>
      <c r="C575" s="62"/>
      <c r="D575" s="199" t="s">
        <v>191</v>
      </c>
      <c r="E575" s="62"/>
      <c r="F575" s="200" t="s">
        <v>691</v>
      </c>
      <c r="G575" s="62"/>
      <c r="H575" s="62"/>
      <c r="I575" s="157"/>
      <c r="J575" s="62"/>
      <c r="K575" s="62"/>
      <c r="L575" s="60"/>
      <c r="M575" s="201"/>
      <c r="N575" s="41"/>
      <c r="O575" s="41"/>
      <c r="P575" s="41"/>
      <c r="Q575" s="41"/>
      <c r="R575" s="41"/>
      <c r="S575" s="41"/>
      <c r="T575" s="77"/>
      <c r="AT575" s="23" t="s">
        <v>191</v>
      </c>
      <c r="AU575" s="23" t="s">
        <v>87</v>
      </c>
    </row>
    <row r="576" spans="2:65" s="12" customFormat="1">
      <c r="B576" s="213"/>
      <c r="C576" s="214"/>
      <c r="D576" s="199" t="s">
        <v>193</v>
      </c>
      <c r="E576" s="215" t="s">
        <v>22</v>
      </c>
      <c r="F576" s="216" t="s">
        <v>692</v>
      </c>
      <c r="G576" s="214"/>
      <c r="H576" s="217">
        <v>1.58</v>
      </c>
      <c r="I576" s="218"/>
      <c r="J576" s="214"/>
      <c r="K576" s="214"/>
      <c r="L576" s="219"/>
      <c r="M576" s="220"/>
      <c r="N576" s="221"/>
      <c r="O576" s="221"/>
      <c r="P576" s="221"/>
      <c r="Q576" s="221"/>
      <c r="R576" s="221"/>
      <c r="S576" s="221"/>
      <c r="T576" s="222"/>
      <c r="AT576" s="223" t="s">
        <v>193</v>
      </c>
      <c r="AU576" s="223" t="s">
        <v>87</v>
      </c>
      <c r="AV576" s="12" t="s">
        <v>87</v>
      </c>
      <c r="AW576" s="12" t="s">
        <v>39</v>
      </c>
      <c r="AX576" s="12" t="s">
        <v>76</v>
      </c>
      <c r="AY576" s="223" t="s">
        <v>182</v>
      </c>
    </row>
    <row r="577" spans="2:65" s="12" customFormat="1">
      <c r="B577" s="213"/>
      <c r="C577" s="214"/>
      <c r="D577" s="224" t="s">
        <v>193</v>
      </c>
      <c r="E577" s="214"/>
      <c r="F577" s="226" t="s">
        <v>693</v>
      </c>
      <c r="G577" s="214"/>
      <c r="H577" s="227">
        <v>1.659</v>
      </c>
      <c r="I577" s="218"/>
      <c r="J577" s="214"/>
      <c r="K577" s="214"/>
      <c r="L577" s="219"/>
      <c r="M577" s="220"/>
      <c r="N577" s="221"/>
      <c r="O577" s="221"/>
      <c r="P577" s="221"/>
      <c r="Q577" s="221"/>
      <c r="R577" s="221"/>
      <c r="S577" s="221"/>
      <c r="T577" s="222"/>
      <c r="AT577" s="223" t="s">
        <v>193</v>
      </c>
      <c r="AU577" s="223" t="s">
        <v>87</v>
      </c>
      <c r="AV577" s="12" t="s">
        <v>87</v>
      </c>
      <c r="AW577" s="12" t="s">
        <v>6</v>
      </c>
      <c r="AX577" s="12" t="s">
        <v>24</v>
      </c>
      <c r="AY577" s="223" t="s">
        <v>182</v>
      </c>
    </row>
    <row r="578" spans="2:65" s="1" customFormat="1" ht="22.5" customHeight="1">
      <c r="B578" s="40"/>
      <c r="C578" s="187" t="s">
        <v>694</v>
      </c>
      <c r="D578" s="187" t="s">
        <v>184</v>
      </c>
      <c r="E578" s="188" t="s">
        <v>695</v>
      </c>
      <c r="F578" s="189" t="s">
        <v>696</v>
      </c>
      <c r="G578" s="190" t="s">
        <v>291</v>
      </c>
      <c r="H578" s="191">
        <v>1.135</v>
      </c>
      <c r="I578" s="192"/>
      <c r="J578" s="193">
        <f>ROUND(I578*H578,2)</f>
        <v>0</v>
      </c>
      <c r="K578" s="189" t="s">
        <v>22</v>
      </c>
      <c r="L578" s="60"/>
      <c r="M578" s="194" t="s">
        <v>22</v>
      </c>
      <c r="N578" s="195" t="s">
        <v>47</v>
      </c>
      <c r="O578" s="41"/>
      <c r="P578" s="196">
        <f>O578*H578</f>
        <v>0</v>
      </c>
      <c r="Q578" s="196">
        <v>1.0530600000000001</v>
      </c>
      <c r="R578" s="196">
        <f>Q578*H578</f>
        <v>1.1952231000000002</v>
      </c>
      <c r="S578" s="196">
        <v>0</v>
      </c>
      <c r="T578" s="197">
        <f>S578*H578</f>
        <v>0</v>
      </c>
      <c r="AR578" s="23" t="s">
        <v>189</v>
      </c>
      <c r="AT578" s="23" t="s">
        <v>184</v>
      </c>
      <c r="AU578" s="23" t="s">
        <v>87</v>
      </c>
      <c r="AY578" s="23" t="s">
        <v>182</v>
      </c>
      <c r="BE578" s="198">
        <f>IF(N578="základní",J578,0)</f>
        <v>0</v>
      </c>
      <c r="BF578" s="198">
        <f>IF(N578="snížená",J578,0)</f>
        <v>0</v>
      </c>
      <c r="BG578" s="198">
        <f>IF(N578="zákl. přenesená",J578,0)</f>
        <v>0</v>
      </c>
      <c r="BH578" s="198">
        <f>IF(N578="sníž. přenesená",J578,0)</f>
        <v>0</v>
      </c>
      <c r="BI578" s="198">
        <f>IF(N578="nulová",J578,0)</f>
        <v>0</v>
      </c>
      <c r="BJ578" s="23" t="s">
        <v>24</v>
      </c>
      <c r="BK578" s="198">
        <f>ROUND(I578*H578,2)</f>
        <v>0</v>
      </c>
      <c r="BL578" s="23" t="s">
        <v>189</v>
      </c>
      <c r="BM578" s="23" t="s">
        <v>697</v>
      </c>
    </row>
    <row r="579" spans="2:65" s="1" customFormat="1">
      <c r="B579" s="40"/>
      <c r="C579" s="62"/>
      <c r="D579" s="199" t="s">
        <v>191</v>
      </c>
      <c r="E579" s="62"/>
      <c r="F579" s="200" t="s">
        <v>691</v>
      </c>
      <c r="G579" s="62"/>
      <c r="H579" s="62"/>
      <c r="I579" s="157"/>
      <c r="J579" s="62"/>
      <c r="K579" s="62"/>
      <c r="L579" s="60"/>
      <c r="M579" s="201"/>
      <c r="N579" s="41"/>
      <c r="O579" s="41"/>
      <c r="P579" s="41"/>
      <c r="Q579" s="41"/>
      <c r="R579" s="41"/>
      <c r="S579" s="41"/>
      <c r="T579" s="77"/>
      <c r="AT579" s="23" t="s">
        <v>191</v>
      </c>
      <c r="AU579" s="23" t="s">
        <v>87</v>
      </c>
    </row>
    <row r="580" spans="2:65" s="12" customFormat="1" ht="27">
      <c r="B580" s="213"/>
      <c r="C580" s="214"/>
      <c r="D580" s="199" t="s">
        <v>193</v>
      </c>
      <c r="E580" s="215" t="s">
        <v>22</v>
      </c>
      <c r="F580" s="216" t="s">
        <v>698</v>
      </c>
      <c r="G580" s="214"/>
      <c r="H580" s="217">
        <v>1.01</v>
      </c>
      <c r="I580" s="218"/>
      <c r="J580" s="214"/>
      <c r="K580" s="214"/>
      <c r="L580" s="219"/>
      <c r="M580" s="220"/>
      <c r="N580" s="221"/>
      <c r="O580" s="221"/>
      <c r="P580" s="221"/>
      <c r="Q580" s="221"/>
      <c r="R580" s="221"/>
      <c r="S580" s="221"/>
      <c r="T580" s="222"/>
      <c r="AT580" s="223" t="s">
        <v>193</v>
      </c>
      <c r="AU580" s="223" t="s">
        <v>87</v>
      </c>
      <c r="AV580" s="12" t="s">
        <v>87</v>
      </c>
      <c r="AW580" s="12" t="s">
        <v>39</v>
      </c>
      <c r="AX580" s="12" t="s">
        <v>76</v>
      </c>
      <c r="AY580" s="223" t="s">
        <v>182</v>
      </c>
    </row>
    <row r="581" spans="2:65" s="12" customFormat="1">
      <c r="B581" s="213"/>
      <c r="C581" s="214"/>
      <c r="D581" s="199" t="s">
        <v>193</v>
      </c>
      <c r="E581" s="215" t="s">
        <v>22</v>
      </c>
      <c r="F581" s="216" t="s">
        <v>699</v>
      </c>
      <c r="G581" s="214"/>
      <c r="H581" s="217">
        <v>7.0999999999999994E-2</v>
      </c>
      <c r="I581" s="218"/>
      <c r="J581" s="214"/>
      <c r="K581" s="214"/>
      <c r="L581" s="219"/>
      <c r="M581" s="220"/>
      <c r="N581" s="221"/>
      <c r="O581" s="221"/>
      <c r="P581" s="221"/>
      <c r="Q581" s="221"/>
      <c r="R581" s="221"/>
      <c r="S581" s="221"/>
      <c r="T581" s="222"/>
      <c r="AT581" s="223" t="s">
        <v>193</v>
      </c>
      <c r="AU581" s="223" t="s">
        <v>87</v>
      </c>
      <c r="AV581" s="12" t="s">
        <v>87</v>
      </c>
      <c r="AW581" s="12" t="s">
        <v>39</v>
      </c>
      <c r="AX581" s="12" t="s">
        <v>76</v>
      </c>
      <c r="AY581" s="223" t="s">
        <v>182</v>
      </c>
    </row>
    <row r="582" spans="2:65" s="12" customFormat="1">
      <c r="B582" s="213"/>
      <c r="C582" s="214"/>
      <c r="D582" s="224" t="s">
        <v>193</v>
      </c>
      <c r="E582" s="214"/>
      <c r="F582" s="226" t="s">
        <v>700</v>
      </c>
      <c r="G582" s="214"/>
      <c r="H582" s="227">
        <v>1.135</v>
      </c>
      <c r="I582" s="218"/>
      <c r="J582" s="214"/>
      <c r="K582" s="214"/>
      <c r="L582" s="219"/>
      <c r="M582" s="220"/>
      <c r="N582" s="221"/>
      <c r="O582" s="221"/>
      <c r="P582" s="221"/>
      <c r="Q582" s="221"/>
      <c r="R582" s="221"/>
      <c r="S582" s="221"/>
      <c r="T582" s="222"/>
      <c r="AT582" s="223" t="s">
        <v>193</v>
      </c>
      <c r="AU582" s="223" t="s">
        <v>87</v>
      </c>
      <c r="AV582" s="12" t="s">
        <v>87</v>
      </c>
      <c r="AW582" s="12" t="s">
        <v>6</v>
      </c>
      <c r="AX582" s="12" t="s">
        <v>24</v>
      </c>
      <c r="AY582" s="223" t="s">
        <v>182</v>
      </c>
    </row>
    <row r="583" spans="2:65" s="1" customFormat="1" ht="22.5" customHeight="1">
      <c r="B583" s="40"/>
      <c r="C583" s="187" t="s">
        <v>701</v>
      </c>
      <c r="D583" s="187" t="s">
        <v>184</v>
      </c>
      <c r="E583" s="188" t="s">
        <v>702</v>
      </c>
      <c r="F583" s="189" t="s">
        <v>703</v>
      </c>
      <c r="G583" s="190" t="s">
        <v>241</v>
      </c>
      <c r="H583" s="191">
        <v>79.652000000000001</v>
      </c>
      <c r="I583" s="192"/>
      <c r="J583" s="193">
        <f>ROUND(I583*H583,2)</f>
        <v>0</v>
      </c>
      <c r="K583" s="189" t="s">
        <v>188</v>
      </c>
      <c r="L583" s="60"/>
      <c r="M583" s="194" t="s">
        <v>22</v>
      </c>
      <c r="N583" s="195" t="s">
        <v>47</v>
      </c>
      <c r="O583" s="41"/>
      <c r="P583" s="196">
        <f>O583*H583</f>
        <v>0</v>
      </c>
      <c r="Q583" s="196">
        <v>6.3E-2</v>
      </c>
      <c r="R583" s="196">
        <f>Q583*H583</f>
        <v>5.0180759999999998</v>
      </c>
      <c r="S583" s="196">
        <v>0</v>
      </c>
      <c r="T583" s="197">
        <f>S583*H583</f>
        <v>0</v>
      </c>
      <c r="AR583" s="23" t="s">
        <v>189</v>
      </c>
      <c r="AT583" s="23" t="s">
        <v>184</v>
      </c>
      <c r="AU583" s="23" t="s">
        <v>87</v>
      </c>
      <c r="AY583" s="23" t="s">
        <v>182</v>
      </c>
      <c r="BE583" s="198">
        <f>IF(N583="základní",J583,0)</f>
        <v>0</v>
      </c>
      <c r="BF583" s="198">
        <f>IF(N583="snížená",J583,0)</f>
        <v>0</v>
      </c>
      <c r="BG583" s="198">
        <f>IF(N583="zákl. přenesená",J583,0)</f>
        <v>0</v>
      </c>
      <c r="BH583" s="198">
        <f>IF(N583="sníž. přenesená",J583,0)</f>
        <v>0</v>
      </c>
      <c r="BI583" s="198">
        <f>IF(N583="nulová",J583,0)</f>
        <v>0</v>
      </c>
      <c r="BJ583" s="23" t="s">
        <v>24</v>
      </c>
      <c r="BK583" s="198">
        <f>ROUND(I583*H583,2)</f>
        <v>0</v>
      </c>
      <c r="BL583" s="23" t="s">
        <v>189</v>
      </c>
      <c r="BM583" s="23" t="s">
        <v>704</v>
      </c>
    </row>
    <row r="584" spans="2:65" s="1" customFormat="1">
      <c r="B584" s="40"/>
      <c r="C584" s="62"/>
      <c r="D584" s="199" t="s">
        <v>191</v>
      </c>
      <c r="E584" s="62"/>
      <c r="F584" s="200" t="s">
        <v>705</v>
      </c>
      <c r="G584" s="62"/>
      <c r="H584" s="62"/>
      <c r="I584" s="157"/>
      <c r="J584" s="62"/>
      <c r="K584" s="62"/>
      <c r="L584" s="60"/>
      <c r="M584" s="201"/>
      <c r="N584" s="41"/>
      <c r="O584" s="41"/>
      <c r="P584" s="41"/>
      <c r="Q584" s="41"/>
      <c r="R584" s="41"/>
      <c r="S584" s="41"/>
      <c r="T584" s="77"/>
      <c r="AT584" s="23" t="s">
        <v>191</v>
      </c>
      <c r="AU584" s="23" t="s">
        <v>87</v>
      </c>
    </row>
    <row r="585" spans="2:65" s="12" customFormat="1">
      <c r="B585" s="213"/>
      <c r="C585" s="214"/>
      <c r="D585" s="199" t="s">
        <v>193</v>
      </c>
      <c r="E585" s="215" t="s">
        <v>22</v>
      </c>
      <c r="F585" s="216" t="s">
        <v>706</v>
      </c>
      <c r="G585" s="214"/>
      <c r="H585" s="217">
        <v>83.331999999999994</v>
      </c>
      <c r="I585" s="218"/>
      <c r="J585" s="214"/>
      <c r="K585" s="214"/>
      <c r="L585" s="219"/>
      <c r="M585" s="220"/>
      <c r="N585" s="221"/>
      <c r="O585" s="221"/>
      <c r="P585" s="221"/>
      <c r="Q585" s="221"/>
      <c r="R585" s="221"/>
      <c r="S585" s="221"/>
      <c r="T585" s="222"/>
      <c r="AT585" s="223" t="s">
        <v>193</v>
      </c>
      <c r="AU585" s="223" t="s">
        <v>87</v>
      </c>
      <c r="AV585" s="12" t="s">
        <v>87</v>
      </c>
      <c r="AW585" s="12" t="s">
        <v>39</v>
      </c>
      <c r="AX585" s="12" t="s">
        <v>76</v>
      </c>
      <c r="AY585" s="223" t="s">
        <v>182</v>
      </c>
    </row>
    <row r="586" spans="2:65" s="12" customFormat="1">
      <c r="B586" s="213"/>
      <c r="C586" s="214"/>
      <c r="D586" s="199" t="s">
        <v>193</v>
      </c>
      <c r="E586" s="215" t="s">
        <v>22</v>
      </c>
      <c r="F586" s="216" t="s">
        <v>707</v>
      </c>
      <c r="G586" s="214"/>
      <c r="H586" s="217">
        <v>16.457000000000001</v>
      </c>
      <c r="I586" s="218"/>
      <c r="J586" s="214"/>
      <c r="K586" s="214"/>
      <c r="L586" s="219"/>
      <c r="M586" s="220"/>
      <c r="N586" s="221"/>
      <c r="O586" s="221"/>
      <c r="P586" s="221"/>
      <c r="Q586" s="221"/>
      <c r="R586" s="221"/>
      <c r="S586" s="221"/>
      <c r="T586" s="222"/>
      <c r="AT586" s="223" t="s">
        <v>193</v>
      </c>
      <c r="AU586" s="223" t="s">
        <v>87</v>
      </c>
      <c r="AV586" s="12" t="s">
        <v>87</v>
      </c>
      <c r="AW586" s="12" t="s">
        <v>39</v>
      </c>
      <c r="AX586" s="12" t="s">
        <v>76</v>
      </c>
      <c r="AY586" s="223" t="s">
        <v>182</v>
      </c>
    </row>
    <row r="587" spans="2:65" s="12" customFormat="1">
      <c r="B587" s="213"/>
      <c r="C587" s="214"/>
      <c r="D587" s="199" t="s">
        <v>193</v>
      </c>
      <c r="E587" s="215" t="s">
        <v>22</v>
      </c>
      <c r="F587" s="216" t="s">
        <v>708</v>
      </c>
      <c r="G587" s="214"/>
      <c r="H587" s="217">
        <v>-1.2050000000000001</v>
      </c>
      <c r="I587" s="218"/>
      <c r="J587" s="214"/>
      <c r="K587" s="214"/>
      <c r="L587" s="219"/>
      <c r="M587" s="220"/>
      <c r="N587" s="221"/>
      <c r="O587" s="221"/>
      <c r="P587" s="221"/>
      <c r="Q587" s="221"/>
      <c r="R587" s="221"/>
      <c r="S587" s="221"/>
      <c r="T587" s="222"/>
      <c r="AT587" s="223" t="s">
        <v>193</v>
      </c>
      <c r="AU587" s="223" t="s">
        <v>87</v>
      </c>
      <c r="AV587" s="12" t="s">
        <v>87</v>
      </c>
      <c r="AW587" s="12" t="s">
        <v>39</v>
      </c>
      <c r="AX587" s="12" t="s">
        <v>76</v>
      </c>
      <c r="AY587" s="223" t="s">
        <v>182</v>
      </c>
    </row>
    <row r="588" spans="2:65" s="12" customFormat="1">
      <c r="B588" s="213"/>
      <c r="C588" s="214"/>
      <c r="D588" s="199" t="s">
        <v>193</v>
      </c>
      <c r="E588" s="215" t="s">
        <v>22</v>
      </c>
      <c r="F588" s="216" t="s">
        <v>709</v>
      </c>
      <c r="G588" s="214"/>
      <c r="H588" s="217">
        <v>-2.2330000000000001</v>
      </c>
      <c r="I588" s="218"/>
      <c r="J588" s="214"/>
      <c r="K588" s="214"/>
      <c r="L588" s="219"/>
      <c r="M588" s="220"/>
      <c r="N588" s="221"/>
      <c r="O588" s="221"/>
      <c r="P588" s="221"/>
      <c r="Q588" s="221"/>
      <c r="R588" s="221"/>
      <c r="S588" s="221"/>
      <c r="T588" s="222"/>
      <c r="AT588" s="223" t="s">
        <v>193</v>
      </c>
      <c r="AU588" s="223" t="s">
        <v>87</v>
      </c>
      <c r="AV588" s="12" t="s">
        <v>87</v>
      </c>
      <c r="AW588" s="12" t="s">
        <v>39</v>
      </c>
      <c r="AX588" s="12" t="s">
        <v>76</v>
      </c>
      <c r="AY588" s="223" t="s">
        <v>182</v>
      </c>
    </row>
    <row r="589" spans="2:65" s="12" customFormat="1">
      <c r="B589" s="213"/>
      <c r="C589" s="214"/>
      <c r="D589" s="199" t="s">
        <v>193</v>
      </c>
      <c r="E589" s="215" t="s">
        <v>22</v>
      </c>
      <c r="F589" s="216" t="s">
        <v>710</v>
      </c>
      <c r="G589" s="214"/>
      <c r="H589" s="217">
        <v>-1.181</v>
      </c>
      <c r="I589" s="218"/>
      <c r="J589" s="214"/>
      <c r="K589" s="214"/>
      <c r="L589" s="219"/>
      <c r="M589" s="220"/>
      <c r="N589" s="221"/>
      <c r="O589" s="221"/>
      <c r="P589" s="221"/>
      <c r="Q589" s="221"/>
      <c r="R589" s="221"/>
      <c r="S589" s="221"/>
      <c r="T589" s="222"/>
      <c r="AT589" s="223" t="s">
        <v>193</v>
      </c>
      <c r="AU589" s="223" t="s">
        <v>87</v>
      </c>
      <c r="AV589" s="12" t="s">
        <v>87</v>
      </c>
      <c r="AW589" s="12" t="s">
        <v>39</v>
      </c>
      <c r="AX589" s="12" t="s">
        <v>76</v>
      </c>
      <c r="AY589" s="223" t="s">
        <v>182</v>
      </c>
    </row>
    <row r="590" spans="2:65" s="12" customFormat="1">
      <c r="B590" s="213"/>
      <c r="C590" s="214"/>
      <c r="D590" s="199" t="s">
        <v>193</v>
      </c>
      <c r="E590" s="215" t="s">
        <v>22</v>
      </c>
      <c r="F590" s="216" t="s">
        <v>711</v>
      </c>
      <c r="G590" s="214"/>
      <c r="H590" s="217">
        <v>-0.26500000000000001</v>
      </c>
      <c r="I590" s="218"/>
      <c r="J590" s="214"/>
      <c r="K590" s="214"/>
      <c r="L590" s="219"/>
      <c r="M590" s="220"/>
      <c r="N590" s="221"/>
      <c r="O590" s="221"/>
      <c r="P590" s="221"/>
      <c r="Q590" s="221"/>
      <c r="R590" s="221"/>
      <c r="S590" s="221"/>
      <c r="T590" s="222"/>
      <c r="AT590" s="223" t="s">
        <v>193</v>
      </c>
      <c r="AU590" s="223" t="s">
        <v>87</v>
      </c>
      <c r="AV590" s="12" t="s">
        <v>87</v>
      </c>
      <c r="AW590" s="12" t="s">
        <v>39</v>
      </c>
      <c r="AX590" s="12" t="s">
        <v>76</v>
      </c>
      <c r="AY590" s="223" t="s">
        <v>182</v>
      </c>
    </row>
    <row r="591" spans="2:65" s="12" customFormat="1">
      <c r="B591" s="213"/>
      <c r="C591" s="214"/>
      <c r="D591" s="199" t="s">
        <v>193</v>
      </c>
      <c r="E591" s="215" t="s">
        <v>22</v>
      </c>
      <c r="F591" s="216" t="s">
        <v>712</v>
      </c>
      <c r="G591" s="214"/>
      <c r="H591" s="217">
        <v>-0.56200000000000006</v>
      </c>
      <c r="I591" s="218"/>
      <c r="J591" s="214"/>
      <c r="K591" s="214"/>
      <c r="L591" s="219"/>
      <c r="M591" s="220"/>
      <c r="N591" s="221"/>
      <c r="O591" s="221"/>
      <c r="P591" s="221"/>
      <c r="Q591" s="221"/>
      <c r="R591" s="221"/>
      <c r="S591" s="221"/>
      <c r="T591" s="222"/>
      <c r="AT591" s="223" t="s">
        <v>193</v>
      </c>
      <c r="AU591" s="223" t="s">
        <v>87</v>
      </c>
      <c r="AV591" s="12" t="s">
        <v>87</v>
      </c>
      <c r="AW591" s="12" t="s">
        <v>39</v>
      </c>
      <c r="AX591" s="12" t="s">
        <v>76</v>
      </c>
      <c r="AY591" s="223" t="s">
        <v>182</v>
      </c>
    </row>
    <row r="592" spans="2:65" s="12" customFormat="1">
      <c r="B592" s="213"/>
      <c r="C592" s="214"/>
      <c r="D592" s="199" t="s">
        <v>193</v>
      </c>
      <c r="E592" s="215" t="s">
        <v>22</v>
      </c>
      <c r="F592" s="216" t="s">
        <v>713</v>
      </c>
      <c r="G592" s="214"/>
      <c r="H592" s="217">
        <v>-0.308</v>
      </c>
      <c r="I592" s="218"/>
      <c r="J592" s="214"/>
      <c r="K592" s="214"/>
      <c r="L592" s="219"/>
      <c r="M592" s="220"/>
      <c r="N592" s="221"/>
      <c r="O592" s="221"/>
      <c r="P592" s="221"/>
      <c r="Q592" s="221"/>
      <c r="R592" s="221"/>
      <c r="S592" s="221"/>
      <c r="T592" s="222"/>
      <c r="AT592" s="223" t="s">
        <v>193</v>
      </c>
      <c r="AU592" s="223" t="s">
        <v>87</v>
      </c>
      <c r="AV592" s="12" t="s">
        <v>87</v>
      </c>
      <c r="AW592" s="12" t="s">
        <v>39</v>
      </c>
      <c r="AX592" s="12" t="s">
        <v>76</v>
      </c>
      <c r="AY592" s="223" t="s">
        <v>182</v>
      </c>
    </row>
    <row r="593" spans="2:51" s="12" customFormat="1">
      <c r="B593" s="213"/>
      <c r="C593" s="214"/>
      <c r="D593" s="199" t="s">
        <v>193</v>
      </c>
      <c r="E593" s="215" t="s">
        <v>22</v>
      </c>
      <c r="F593" s="216" t="s">
        <v>714</v>
      </c>
      <c r="G593" s="214"/>
      <c r="H593" s="217">
        <v>-0.34300000000000003</v>
      </c>
      <c r="I593" s="218"/>
      <c r="J593" s="214"/>
      <c r="K593" s="214"/>
      <c r="L593" s="219"/>
      <c r="M593" s="220"/>
      <c r="N593" s="221"/>
      <c r="O593" s="221"/>
      <c r="P593" s="221"/>
      <c r="Q593" s="221"/>
      <c r="R593" s="221"/>
      <c r="S593" s="221"/>
      <c r="T593" s="222"/>
      <c r="AT593" s="223" t="s">
        <v>193</v>
      </c>
      <c r="AU593" s="223" t="s">
        <v>87</v>
      </c>
      <c r="AV593" s="12" t="s">
        <v>87</v>
      </c>
      <c r="AW593" s="12" t="s">
        <v>39</v>
      </c>
      <c r="AX593" s="12" t="s">
        <v>76</v>
      </c>
      <c r="AY593" s="223" t="s">
        <v>182</v>
      </c>
    </row>
    <row r="594" spans="2:51" s="12" customFormat="1">
      <c r="B594" s="213"/>
      <c r="C594" s="214"/>
      <c r="D594" s="199" t="s">
        <v>193</v>
      </c>
      <c r="E594" s="215" t="s">
        <v>22</v>
      </c>
      <c r="F594" s="216" t="s">
        <v>715</v>
      </c>
      <c r="G594" s="214"/>
      <c r="H594" s="217">
        <v>-0.26300000000000001</v>
      </c>
      <c r="I594" s="218"/>
      <c r="J594" s="214"/>
      <c r="K594" s="214"/>
      <c r="L594" s="219"/>
      <c r="M594" s="220"/>
      <c r="N594" s="221"/>
      <c r="O594" s="221"/>
      <c r="P594" s="221"/>
      <c r="Q594" s="221"/>
      <c r="R594" s="221"/>
      <c r="S594" s="221"/>
      <c r="T594" s="222"/>
      <c r="AT594" s="223" t="s">
        <v>193</v>
      </c>
      <c r="AU594" s="223" t="s">
        <v>87</v>
      </c>
      <c r="AV594" s="12" t="s">
        <v>87</v>
      </c>
      <c r="AW594" s="12" t="s">
        <v>39</v>
      </c>
      <c r="AX594" s="12" t="s">
        <v>76</v>
      </c>
      <c r="AY594" s="223" t="s">
        <v>182</v>
      </c>
    </row>
    <row r="595" spans="2:51" s="12" customFormat="1">
      <c r="B595" s="213"/>
      <c r="C595" s="214"/>
      <c r="D595" s="199" t="s">
        <v>193</v>
      </c>
      <c r="E595" s="215" t="s">
        <v>22</v>
      </c>
      <c r="F595" s="216" t="s">
        <v>716</v>
      </c>
      <c r="G595" s="214"/>
      <c r="H595" s="217">
        <v>-0.16900000000000001</v>
      </c>
      <c r="I595" s="218"/>
      <c r="J595" s="214"/>
      <c r="K595" s="214"/>
      <c r="L595" s="219"/>
      <c r="M595" s="220"/>
      <c r="N595" s="221"/>
      <c r="O595" s="221"/>
      <c r="P595" s="221"/>
      <c r="Q595" s="221"/>
      <c r="R595" s="221"/>
      <c r="S595" s="221"/>
      <c r="T595" s="222"/>
      <c r="AT595" s="223" t="s">
        <v>193</v>
      </c>
      <c r="AU595" s="223" t="s">
        <v>87</v>
      </c>
      <c r="AV595" s="12" t="s">
        <v>87</v>
      </c>
      <c r="AW595" s="12" t="s">
        <v>39</v>
      </c>
      <c r="AX595" s="12" t="s">
        <v>76</v>
      </c>
      <c r="AY595" s="223" t="s">
        <v>182</v>
      </c>
    </row>
    <row r="596" spans="2:51" s="12" customFormat="1">
      <c r="B596" s="213"/>
      <c r="C596" s="214"/>
      <c r="D596" s="199" t="s">
        <v>193</v>
      </c>
      <c r="E596" s="215" t="s">
        <v>22</v>
      </c>
      <c r="F596" s="216" t="s">
        <v>717</v>
      </c>
      <c r="G596" s="214"/>
      <c r="H596" s="217">
        <v>-0.313</v>
      </c>
      <c r="I596" s="218"/>
      <c r="J596" s="214"/>
      <c r="K596" s="214"/>
      <c r="L596" s="219"/>
      <c r="M596" s="220"/>
      <c r="N596" s="221"/>
      <c r="O596" s="221"/>
      <c r="P596" s="221"/>
      <c r="Q596" s="221"/>
      <c r="R596" s="221"/>
      <c r="S596" s="221"/>
      <c r="T596" s="222"/>
      <c r="AT596" s="223" t="s">
        <v>193</v>
      </c>
      <c r="AU596" s="223" t="s">
        <v>87</v>
      </c>
      <c r="AV596" s="12" t="s">
        <v>87</v>
      </c>
      <c r="AW596" s="12" t="s">
        <v>39</v>
      </c>
      <c r="AX596" s="12" t="s">
        <v>76</v>
      </c>
      <c r="AY596" s="223" t="s">
        <v>182</v>
      </c>
    </row>
    <row r="597" spans="2:51" s="12" customFormat="1">
      <c r="B597" s="213"/>
      <c r="C597" s="214"/>
      <c r="D597" s="199" t="s">
        <v>193</v>
      </c>
      <c r="E597" s="215" t="s">
        <v>22</v>
      </c>
      <c r="F597" s="216" t="s">
        <v>718</v>
      </c>
      <c r="G597" s="214"/>
      <c r="H597" s="217">
        <v>-0.20300000000000001</v>
      </c>
      <c r="I597" s="218"/>
      <c r="J597" s="214"/>
      <c r="K597" s="214"/>
      <c r="L597" s="219"/>
      <c r="M597" s="220"/>
      <c r="N597" s="221"/>
      <c r="O597" s="221"/>
      <c r="P597" s="221"/>
      <c r="Q597" s="221"/>
      <c r="R597" s="221"/>
      <c r="S597" s="221"/>
      <c r="T597" s="222"/>
      <c r="AT597" s="223" t="s">
        <v>193</v>
      </c>
      <c r="AU597" s="223" t="s">
        <v>87</v>
      </c>
      <c r="AV597" s="12" t="s">
        <v>87</v>
      </c>
      <c r="AW597" s="12" t="s">
        <v>39</v>
      </c>
      <c r="AX597" s="12" t="s">
        <v>76</v>
      </c>
      <c r="AY597" s="223" t="s">
        <v>182</v>
      </c>
    </row>
    <row r="598" spans="2:51" s="12" customFormat="1">
      <c r="B598" s="213"/>
      <c r="C598" s="214"/>
      <c r="D598" s="199" t="s">
        <v>193</v>
      </c>
      <c r="E598" s="215" t="s">
        <v>22</v>
      </c>
      <c r="F598" s="216" t="s">
        <v>719</v>
      </c>
      <c r="G598" s="214"/>
      <c r="H598" s="217">
        <v>-1.1519999999999999</v>
      </c>
      <c r="I598" s="218"/>
      <c r="J598" s="214"/>
      <c r="K598" s="214"/>
      <c r="L598" s="219"/>
      <c r="M598" s="220"/>
      <c r="N598" s="221"/>
      <c r="O598" s="221"/>
      <c r="P598" s="221"/>
      <c r="Q598" s="221"/>
      <c r="R598" s="221"/>
      <c r="S598" s="221"/>
      <c r="T598" s="222"/>
      <c r="AT598" s="223" t="s">
        <v>193</v>
      </c>
      <c r="AU598" s="223" t="s">
        <v>87</v>
      </c>
      <c r="AV598" s="12" t="s">
        <v>87</v>
      </c>
      <c r="AW598" s="12" t="s">
        <v>39</v>
      </c>
      <c r="AX598" s="12" t="s">
        <v>76</v>
      </c>
      <c r="AY598" s="223" t="s">
        <v>182</v>
      </c>
    </row>
    <row r="599" spans="2:51" s="12" customFormat="1">
      <c r="B599" s="213"/>
      <c r="C599" s="214"/>
      <c r="D599" s="199" t="s">
        <v>193</v>
      </c>
      <c r="E599" s="215" t="s">
        <v>22</v>
      </c>
      <c r="F599" s="216" t="s">
        <v>720</v>
      </c>
      <c r="G599" s="214"/>
      <c r="H599" s="217">
        <v>-1.0249999999999999</v>
      </c>
      <c r="I599" s="218"/>
      <c r="J599" s="214"/>
      <c r="K599" s="214"/>
      <c r="L599" s="219"/>
      <c r="M599" s="220"/>
      <c r="N599" s="221"/>
      <c r="O599" s="221"/>
      <c r="P599" s="221"/>
      <c r="Q599" s="221"/>
      <c r="R599" s="221"/>
      <c r="S599" s="221"/>
      <c r="T599" s="222"/>
      <c r="AT599" s="223" t="s">
        <v>193</v>
      </c>
      <c r="AU599" s="223" t="s">
        <v>87</v>
      </c>
      <c r="AV599" s="12" t="s">
        <v>87</v>
      </c>
      <c r="AW599" s="12" t="s">
        <v>39</v>
      </c>
      <c r="AX599" s="12" t="s">
        <v>76</v>
      </c>
      <c r="AY599" s="223" t="s">
        <v>182</v>
      </c>
    </row>
    <row r="600" spans="2:51" s="12" customFormat="1">
      <c r="B600" s="213"/>
      <c r="C600" s="214"/>
      <c r="D600" s="199" t="s">
        <v>193</v>
      </c>
      <c r="E600" s="215" t="s">
        <v>22</v>
      </c>
      <c r="F600" s="216" t="s">
        <v>721</v>
      </c>
      <c r="G600" s="214"/>
      <c r="H600" s="217">
        <v>-0.26600000000000001</v>
      </c>
      <c r="I600" s="218"/>
      <c r="J600" s="214"/>
      <c r="K600" s="214"/>
      <c r="L600" s="219"/>
      <c r="M600" s="220"/>
      <c r="N600" s="221"/>
      <c r="O600" s="221"/>
      <c r="P600" s="221"/>
      <c r="Q600" s="221"/>
      <c r="R600" s="221"/>
      <c r="S600" s="221"/>
      <c r="T600" s="222"/>
      <c r="AT600" s="223" t="s">
        <v>193</v>
      </c>
      <c r="AU600" s="223" t="s">
        <v>87</v>
      </c>
      <c r="AV600" s="12" t="s">
        <v>87</v>
      </c>
      <c r="AW600" s="12" t="s">
        <v>39</v>
      </c>
      <c r="AX600" s="12" t="s">
        <v>76</v>
      </c>
      <c r="AY600" s="223" t="s">
        <v>182</v>
      </c>
    </row>
    <row r="601" spans="2:51" s="12" customFormat="1">
      <c r="B601" s="213"/>
      <c r="C601" s="214"/>
      <c r="D601" s="199" t="s">
        <v>193</v>
      </c>
      <c r="E601" s="215" t="s">
        <v>22</v>
      </c>
      <c r="F601" s="216" t="s">
        <v>722</v>
      </c>
      <c r="G601" s="214"/>
      <c r="H601" s="217">
        <v>-1.7000000000000001E-2</v>
      </c>
      <c r="I601" s="218"/>
      <c r="J601" s="214"/>
      <c r="K601" s="214"/>
      <c r="L601" s="219"/>
      <c r="M601" s="220"/>
      <c r="N601" s="221"/>
      <c r="O601" s="221"/>
      <c r="P601" s="221"/>
      <c r="Q601" s="221"/>
      <c r="R601" s="221"/>
      <c r="S601" s="221"/>
      <c r="T601" s="222"/>
      <c r="AT601" s="223" t="s">
        <v>193</v>
      </c>
      <c r="AU601" s="223" t="s">
        <v>87</v>
      </c>
      <c r="AV601" s="12" t="s">
        <v>87</v>
      </c>
      <c r="AW601" s="12" t="s">
        <v>39</v>
      </c>
      <c r="AX601" s="12" t="s">
        <v>76</v>
      </c>
      <c r="AY601" s="223" t="s">
        <v>182</v>
      </c>
    </row>
    <row r="602" spans="2:51" s="12" customFormat="1">
      <c r="B602" s="213"/>
      <c r="C602" s="214"/>
      <c r="D602" s="199" t="s">
        <v>193</v>
      </c>
      <c r="E602" s="215" t="s">
        <v>22</v>
      </c>
      <c r="F602" s="216" t="s">
        <v>723</v>
      </c>
      <c r="G602" s="214"/>
      <c r="H602" s="217">
        <v>-0.41</v>
      </c>
      <c r="I602" s="218"/>
      <c r="J602" s="214"/>
      <c r="K602" s="214"/>
      <c r="L602" s="219"/>
      <c r="M602" s="220"/>
      <c r="N602" s="221"/>
      <c r="O602" s="221"/>
      <c r="P602" s="221"/>
      <c r="Q602" s="221"/>
      <c r="R602" s="221"/>
      <c r="S602" s="221"/>
      <c r="T602" s="222"/>
      <c r="AT602" s="223" t="s">
        <v>193</v>
      </c>
      <c r="AU602" s="223" t="s">
        <v>87</v>
      </c>
      <c r="AV602" s="12" t="s">
        <v>87</v>
      </c>
      <c r="AW602" s="12" t="s">
        <v>39</v>
      </c>
      <c r="AX602" s="12" t="s">
        <v>76</v>
      </c>
      <c r="AY602" s="223" t="s">
        <v>182</v>
      </c>
    </row>
    <row r="603" spans="2:51" s="12" customFormat="1">
      <c r="B603" s="213"/>
      <c r="C603" s="214"/>
      <c r="D603" s="199" t="s">
        <v>193</v>
      </c>
      <c r="E603" s="215" t="s">
        <v>22</v>
      </c>
      <c r="F603" s="216" t="s">
        <v>724</v>
      </c>
      <c r="G603" s="214"/>
      <c r="H603" s="217">
        <v>-5.0999999999999997E-2</v>
      </c>
      <c r="I603" s="218"/>
      <c r="J603" s="214"/>
      <c r="K603" s="214"/>
      <c r="L603" s="219"/>
      <c r="M603" s="220"/>
      <c r="N603" s="221"/>
      <c r="O603" s="221"/>
      <c r="P603" s="221"/>
      <c r="Q603" s="221"/>
      <c r="R603" s="221"/>
      <c r="S603" s="221"/>
      <c r="T603" s="222"/>
      <c r="AT603" s="223" t="s">
        <v>193</v>
      </c>
      <c r="AU603" s="223" t="s">
        <v>87</v>
      </c>
      <c r="AV603" s="12" t="s">
        <v>87</v>
      </c>
      <c r="AW603" s="12" t="s">
        <v>39</v>
      </c>
      <c r="AX603" s="12" t="s">
        <v>76</v>
      </c>
      <c r="AY603" s="223" t="s">
        <v>182</v>
      </c>
    </row>
    <row r="604" spans="2:51" s="12" customFormat="1">
      <c r="B604" s="213"/>
      <c r="C604" s="214"/>
      <c r="D604" s="199" t="s">
        <v>193</v>
      </c>
      <c r="E604" s="215" t="s">
        <v>22</v>
      </c>
      <c r="F604" s="216" t="s">
        <v>725</v>
      </c>
      <c r="G604" s="214"/>
      <c r="H604" s="217">
        <v>-0.53100000000000003</v>
      </c>
      <c r="I604" s="218"/>
      <c r="J604" s="214"/>
      <c r="K604" s="214"/>
      <c r="L604" s="219"/>
      <c r="M604" s="220"/>
      <c r="N604" s="221"/>
      <c r="O604" s="221"/>
      <c r="P604" s="221"/>
      <c r="Q604" s="221"/>
      <c r="R604" s="221"/>
      <c r="S604" s="221"/>
      <c r="T604" s="222"/>
      <c r="AT604" s="223" t="s">
        <v>193</v>
      </c>
      <c r="AU604" s="223" t="s">
        <v>87</v>
      </c>
      <c r="AV604" s="12" t="s">
        <v>87</v>
      </c>
      <c r="AW604" s="12" t="s">
        <v>39</v>
      </c>
      <c r="AX604" s="12" t="s">
        <v>76</v>
      </c>
      <c r="AY604" s="223" t="s">
        <v>182</v>
      </c>
    </row>
    <row r="605" spans="2:51" s="12" customFormat="1">
      <c r="B605" s="213"/>
      <c r="C605" s="214"/>
      <c r="D605" s="199" t="s">
        <v>193</v>
      </c>
      <c r="E605" s="215" t="s">
        <v>22</v>
      </c>
      <c r="F605" s="216" t="s">
        <v>726</v>
      </c>
      <c r="G605" s="214"/>
      <c r="H605" s="217">
        <v>-0.62</v>
      </c>
      <c r="I605" s="218"/>
      <c r="J605" s="214"/>
      <c r="K605" s="214"/>
      <c r="L605" s="219"/>
      <c r="M605" s="220"/>
      <c r="N605" s="221"/>
      <c r="O605" s="221"/>
      <c r="P605" s="221"/>
      <c r="Q605" s="221"/>
      <c r="R605" s="221"/>
      <c r="S605" s="221"/>
      <c r="T605" s="222"/>
      <c r="AT605" s="223" t="s">
        <v>193</v>
      </c>
      <c r="AU605" s="223" t="s">
        <v>87</v>
      </c>
      <c r="AV605" s="12" t="s">
        <v>87</v>
      </c>
      <c r="AW605" s="12" t="s">
        <v>39</v>
      </c>
      <c r="AX605" s="12" t="s">
        <v>76</v>
      </c>
      <c r="AY605" s="223" t="s">
        <v>182</v>
      </c>
    </row>
    <row r="606" spans="2:51" s="12" customFormat="1">
      <c r="B606" s="213"/>
      <c r="C606" s="214"/>
      <c r="D606" s="199" t="s">
        <v>193</v>
      </c>
      <c r="E606" s="215" t="s">
        <v>22</v>
      </c>
      <c r="F606" s="216" t="s">
        <v>727</v>
      </c>
      <c r="G606" s="214"/>
      <c r="H606" s="217">
        <v>-1.353</v>
      </c>
      <c r="I606" s="218"/>
      <c r="J606" s="214"/>
      <c r="K606" s="214"/>
      <c r="L606" s="219"/>
      <c r="M606" s="220"/>
      <c r="N606" s="221"/>
      <c r="O606" s="221"/>
      <c r="P606" s="221"/>
      <c r="Q606" s="221"/>
      <c r="R606" s="221"/>
      <c r="S606" s="221"/>
      <c r="T606" s="222"/>
      <c r="AT606" s="223" t="s">
        <v>193</v>
      </c>
      <c r="AU606" s="223" t="s">
        <v>87</v>
      </c>
      <c r="AV606" s="12" t="s">
        <v>87</v>
      </c>
      <c r="AW606" s="12" t="s">
        <v>39</v>
      </c>
      <c r="AX606" s="12" t="s">
        <v>76</v>
      </c>
      <c r="AY606" s="223" t="s">
        <v>182</v>
      </c>
    </row>
    <row r="607" spans="2:51" s="12" customFormat="1">
      <c r="B607" s="213"/>
      <c r="C607" s="214"/>
      <c r="D607" s="199" t="s">
        <v>193</v>
      </c>
      <c r="E607" s="215" t="s">
        <v>22</v>
      </c>
      <c r="F607" s="216" t="s">
        <v>728</v>
      </c>
      <c r="G607" s="214"/>
      <c r="H607" s="217">
        <v>-1.071</v>
      </c>
      <c r="I607" s="218"/>
      <c r="J607" s="214"/>
      <c r="K607" s="214"/>
      <c r="L607" s="219"/>
      <c r="M607" s="220"/>
      <c r="N607" s="221"/>
      <c r="O607" s="221"/>
      <c r="P607" s="221"/>
      <c r="Q607" s="221"/>
      <c r="R607" s="221"/>
      <c r="S607" s="221"/>
      <c r="T607" s="222"/>
      <c r="AT607" s="223" t="s">
        <v>193</v>
      </c>
      <c r="AU607" s="223" t="s">
        <v>87</v>
      </c>
      <c r="AV607" s="12" t="s">
        <v>87</v>
      </c>
      <c r="AW607" s="12" t="s">
        <v>39</v>
      </c>
      <c r="AX607" s="12" t="s">
        <v>76</v>
      </c>
      <c r="AY607" s="223" t="s">
        <v>182</v>
      </c>
    </row>
    <row r="608" spans="2:51" s="12" customFormat="1">
      <c r="B608" s="213"/>
      <c r="C608" s="214"/>
      <c r="D608" s="199" t="s">
        <v>193</v>
      </c>
      <c r="E608" s="215" t="s">
        <v>22</v>
      </c>
      <c r="F608" s="216" t="s">
        <v>729</v>
      </c>
      <c r="G608" s="214"/>
      <c r="H608" s="217">
        <v>-1.3620000000000001</v>
      </c>
      <c r="I608" s="218"/>
      <c r="J608" s="214"/>
      <c r="K608" s="214"/>
      <c r="L608" s="219"/>
      <c r="M608" s="220"/>
      <c r="N608" s="221"/>
      <c r="O608" s="221"/>
      <c r="P608" s="221"/>
      <c r="Q608" s="221"/>
      <c r="R608" s="221"/>
      <c r="S608" s="221"/>
      <c r="T608" s="222"/>
      <c r="AT608" s="223" t="s">
        <v>193</v>
      </c>
      <c r="AU608" s="223" t="s">
        <v>87</v>
      </c>
      <c r="AV608" s="12" t="s">
        <v>87</v>
      </c>
      <c r="AW608" s="12" t="s">
        <v>39</v>
      </c>
      <c r="AX608" s="12" t="s">
        <v>76</v>
      </c>
      <c r="AY608" s="223" t="s">
        <v>182</v>
      </c>
    </row>
    <row r="609" spans="2:51" s="12" customFormat="1">
      <c r="B609" s="213"/>
      <c r="C609" s="214"/>
      <c r="D609" s="199" t="s">
        <v>193</v>
      </c>
      <c r="E609" s="215" t="s">
        <v>22</v>
      </c>
      <c r="F609" s="216" t="s">
        <v>730</v>
      </c>
      <c r="G609" s="214"/>
      <c r="H609" s="217">
        <v>-0.19</v>
      </c>
      <c r="I609" s="218"/>
      <c r="J609" s="214"/>
      <c r="K609" s="214"/>
      <c r="L609" s="219"/>
      <c r="M609" s="220"/>
      <c r="N609" s="221"/>
      <c r="O609" s="221"/>
      <c r="P609" s="221"/>
      <c r="Q609" s="221"/>
      <c r="R609" s="221"/>
      <c r="S609" s="221"/>
      <c r="T609" s="222"/>
      <c r="AT609" s="223" t="s">
        <v>193</v>
      </c>
      <c r="AU609" s="223" t="s">
        <v>87</v>
      </c>
      <c r="AV609" s="12" t="s">
        <v>87</v>
      </c>
      <c r="AW609" s="12" t="s">
        <v>39</v>
      </c>
      <c r="AX609" s="12" t="s">
        <v>76</v>
      </c>
      <c r="AY609" s="223" t="s">
        <v>182</v>
      </c>
    </row>
    <row r="610" spans="2:51" s="12" customFormat="1">
      <c r="B610" s="213"/>
      <c r="C610" s="214"/>
      <c r="D610" s="199" t="s">
        <v>193</v>
      </c>
      <c r="E610" s="215" t="s">
        <v>22</v>
      </c>
      <c r="F610" s="216" t="s">
        <v>731</v>
      </c>
      <c r="G610" s="214"/>
      <c r="H610" s="217">
        <v>-0.25</v>
      </c>
      <c r="I610" s="218"/>
      <c r="J610" s="214"/>
      <c r="K610" s="214"/>
      <c r="L610" s="219"/>
      <c r="M610" s="220"/>
      <c r="N610" s="221"/>
      <c r="O610" s="221"/>
      <c r="P610" s="221"/>
      <c r="Q610" s="221"/>
      <c r="R610" s="221"/>
      <c r="S610" s="221"/>
      <c r="T610" s="222"/>
      <c r="AT610" s="223" t="s">
        <v>193</v>
      </c>
      <c r="AU610" s="223" t="s">
        <v>87</v>
      </c>
      <c r="AV610" s="12" t="s">
        <v>87</v>
      </c>
      <c r="AW610" s="12" t="s">
        <v>39</v>
      </c>
      <c r="AX610" s="12" t="s">
        <v>76</v>
      </c>
      <c r="AY610" s="223" t="s">
        <v>182</v>
      </c>
    </row>
    <row r="611" spans="2:51" s="12" customFormat="1">
      <c r="B611" s="213"/>
      <c r="C611" s="214"/>
      <c r="D611" s="199" t="s">
        <v>193</v>
      </c>
      <c r="E611" s="215" t="s">
        <v>22</v>
      </c>
      <c r="F611" s="216" t="s">
        <v>732</v>
      </c>
      <c r="G611" s="214"/>
      <c r="H611" s="217">
        <v>-0.10100000000000001</v>
      </c>
      <c r="I611" s="218"/>
      <c r="J611" s="214"/>
      <c r="K611" s="214"/>
      <c r="L611" s="219"/>
      <c r="M611" s="220"/>
      <c r="N611" s="221"/>
      <c r="O611" s="221"/>
      <c r="P611" s="221"/>
      <c r="Q611" s="221"/>
      <c r="R611" s="221"/>
      <c r="S611" s="221"/>
      <c r="T611" s="222"/>
      <c r="AT611" s="223" t="s">
        <v>193</v>
      </c>
      <c r="AU611" s="223" t="s">
        <v>87</v>
      </c>
      <c r="AV611" s="12" t="s">
        <v>87</v>
      </c>
      <c r="AW611" s="12" t="s">
        <v>39</v>
      </c>
      <c r="AX611" s="12" t="s">
        <v>76</v>
      </c>
      <c r="AY611" s="223" t="s">
        <v>182</v>
      </c>
    </row>
    <row r="612" spans="2:51" s="12" customFormat="1">
      <c r="B612" s="213"/>
      <c r="C612" s="214"/>
      <c r="D612" s="199" t="s">
        <v>193</v>
      </c>
      <c r="E612" s="215" t="s">
        <v>22</v>
      </c>
      <c r="F612" s="216" t="s">
        <v>733</v>
      </c>
      <c r="G612" s="214"/>
      <c r="H612" s="217">
        <v>-6.5000000000000002E-2</v>
      </c>
      <c r="I612" s="218"/>
      <c r="J612" s="214"/>
      <c r="K612" s="214"/>
      <c r="L612" s="219"/>
      <c r="M612" s="220"/>
      <c r="N612" s="221"/>
      <c r="O612" s="221"/>
      <c r="P612" s="221"/>
      <c r="Q612" s="221"/>
      <c r="R612" s="221"/>
      <c r="S612" s="221"/>
      <c r="T612" s="222"/>
      <c r="AT612" s="223" t="s">
        <v>193</v>
      </c>
      <c r="AU612" s="223" t="s">
        <v>87</v>
      </c>
      <c r="AV612" s="12" t="s">
        <v>87</v>
      </c>
      <c r="AW612" s="12" t="s">
        <v>39</v>
      </c>
      <c r="AX612" s="12" t="s">
        <v>76</v>
      </c>
      <c r="AY612" s="223" t="s">
        <v>182</v>
      </c>
    </row>
    <row r="613" spans="2:51" s="12" customFormat="1">
      <c r="B613" s="213"/>
      <c r="C613" s="214"/>
      <c r="D613" s="199" t="s">
        <v>193</v>
      </c>
      <c r="E613" s="215" t="s">
        <v>22</v>
      </c>
      <c r="F613" s="216" t="s">
        <v>718</v>
      </c>
      <c r="G613" s="214"/>
      <c r="H613" s="217">
        <v>-0.20300000000000001</v>
      </c>
      <c r="I613" s="218"/>
      <c r="J613" s="214"/>
      <c r="K613" s="214"/>
      <c r="L613" s="219"/>
      <c r="M613" s="220"/>
      <c r="N613" s="221"/>
      <c r="O613" s="221"/>
      <c r="P613" s="221"/>
      <c r="Q613" s="221"/>
      <c r="R613" s="221"/>
      <c r="S613" s="221"/>
      <c r="T613" s="222"/>
      <c r="AT613" s="223" t="s">
        <v>193</v>
      </c>
      <c r="AU613" s="223" t="s">
        <v>87</v>
      </c>
      <c r="AV613" s="12" t="s">
        <v>87</v>
      </c>
      <c r="AW613" s="12" t="s">
        <v>39</v>
      </c>
      <c r="AX613" s="12" t="s">
        <v>76</v>
      </c>
      <c r="AY613" s="223" t="s">
        <v>182</v>
      </c>
    </row>
    <row r="614" spans="2:51" s="12" customFormat="1">
      <c r="B614" s="213"/>
      <c r="C614" s="214"/>
      <c r="D614" s="199" t="s">
        <v>193</v>
      </c>
      <c r="E614" s="215" t="s">
        <v>22</v>
      </c>
      <c r="F614" s="216" t="s">
        <v>734</v>
      </c>
      <c r="G614" s="214"/>
      <c r="H614" s="217">
        <v>-0.35499999999999998</v>
      </c>
      <c r="I614" s="218"/>
      <c r="J614" s="214"/>
      <c r="K614" s="214"/>
      <c r="L614" s="219"/>
      <c r="M614" s="220"/>
      <c r="N614" s="221"/>
      <c r="O614" s="221"/>
      <c r="P614" s="221"/>
      <c r="Q614" s="221"/>
      <c r="R614" s="221"/>
      <c r="S614" s="221"/>
      <c r="T614" s="222"/>
      <c r="AT614" s="223" t="s">
        <v>193</v>
      </c>
      <c r="AU614" s="223" t="s">
        <v>87</v>
      </c>
      <c r="AV614" s="12" t="s">
        <v>87</v>
      </c>
      <c r="AW614" s="12" t="s">
        <v>39</v>
      </c>
      <c r="AX614" s="12" t="s">
        <v>76</v>
      </c>
      <c r="AY614" s="223" t="s">
        <v>182</v>
      </c>
    </row>
    <row r="615" spans="2:51" s="12" customFormat="1">
      <c r="B615" s="213"/>
      <c r="C615" s="214"/>
      <c r="D615" s="199" t="s">
        <v>193</v>
      </c>
      <c r="E615" s="215" t="s">
        <v>22</v>
      </c>
      <c r="F615" s="216" t="s">
        <v>735</v>
      </c>
      <c r="G615" s="214"/>
      <c r="H615" s="217">
        <v>-6.9000000000000006E-2</v>
      </c>
      <c r="I615" s="218"/>
      <c r="J615" s="214"/>
      <c r="K615" s="214"/>
      <c r="L615" s="219"/>
      <c r="M615" s="220"/>
      <c r="N615" s="221"/>
      <c r="O615" s="221"/>
      <c r="P615" s="221"/>
      <c r="Q615" s="221"/>
      <c r="R615" s="221"/>
      <c r="S615" s="221"/>
      <c r="T615" s="222"/>
      <c r="AT615" s="223" t="s">
        <v>193</v>
      </c>
      <c r="AU615" s="223" t="s">
        <v>87</v>
      </c>
      <c r="AV615" s="12" t="s">
        <v>87</v>
      </c>
      <c r="AW615" s="12" t="s">
        <v>39</v>
      </c>
      <c r="AX615" s="12" t="s">
        <v>76</v>
      </c>
      <c r="AY615" s="223" t="s">
        <v>182</v>
      </c>
    </row>
    <row r="616" spans="2:51" s="12" customFormat="1">
      <c r="B616" s="213"/>
      <c r="C616" s="214"/>
      <c r="D616" s="199" t="s">
        <v>193</v>
      </c>
      <c r="E616" s="215" t="s">
        <v>22</v>
      </c>
      <c r="F616" s="216" t="s">
        <v>736</v>
      </c>
      <c r="G616" s="214"/>
      <c r="H616" s="217">
        <v>-0.15</v>
      </c>
      <c r="I616" s="218"/>
      <c r="J616" s="214"/>
      <c r="K616" s="214"/>
      <c r="L616" s="219"/>
      <c r="M616" s="220"/>
      <c r="N616" s="221"/>
      <c r="O616" s="221"/>
      <c r="P616" s="221"/>
      <c r="Q616" s="221"/>
      <c r="R616" s="221"/>
      <c r="S616" s="221"/>
      <c r="T616" s="222"/>
      <c r="AT616" s="223" t="s">
        <v>193</v>
      </c>
      <c r="AU616" s="223" t="s">
        <v>87</v>
      </c>
      <c r="AV616" s="12" t="s">
        <v>87</v>
      </c>
      <c r="AW616" s="12" t="s">
        <v>39</v>
      </c>
      <c r="AX616" s="12" t="s">
        <v>76</v>
      </c>
      <c r="AY616" s="223" t="s">
        <v>182</v>
      </c>
    </row>
    <row r="617" spans="2:51" s="12" customFormat="1">
      <c r="B617" s="213"/>
      <c r="C617" s="214"/>
      <c r="D617" s="199" t="s">
        <v>193</v>
      </c>
      <c r="E617" s="215" t="s">
        <v>22</v>
      </c>
      <c r="F617" s="216" t="s">
        <v>737</v>
      </c>
      <c r="G617" s="214"/>
      <c r="H617" s="217">
        <v>-8.2000000000000003E-2</v>
      </c>
      <c r="I617" s="218"/>
      <c r="J617" s="214"/>
      <c r="K617" s="214"/>
      <c r="L617" s="219"/>
      <c r="M617" s="220"/>
      <c r="N617" s="221"/>
      <c r="O617" s="221"/>
      <c r="P617" s="221"/>
      <c r="Q617" s="221"/>
      <c r="R617" s="221"/>
      <c r="S617" s="221"/>
      <c r="T617" s="222"/>
      <c r="AT617" s="223" t="s">
        <v>193</v>
      </c>
      <c r="AU617" s="223" t="s">
        <v>87</v>
      </c>
      <c r="AV617" s="12" t="s">
        <v>87</v>
      </c>
      <c r="AW617" s="12" t="s">
        <v>39</v>
      </c>
      <c r="AX617" s="12" t="s">
        <v>76</v>
      </c>
      <c r="AY617" s="223" t="s">
        <v>182</v>
      </c>
    </row>
    <row r="618" spans="2:51" s="12" customFormat="1">
      <c r="B618" s="213"/>
      <c r="C618" s="214"/>
      <c r="D618" s="199" t="s">
        <v>193</v>
      </c>
      <c r="E618" s="215" t="s">
        <v>22</v>
      </c>
      <c r="F618" s="216" t="s">
        <v>738</v>
      </c>
      <c r="G618" s="214"/>
      <c r="H618" s="217">
        <v>-0.26100000000000001</v>
      </c>
      <c r="I618" s="218"/>
      <c r="J618" s="214"/>
      <c r="K618" s="214"/>
      <c r="L618" s="219"/>
      <c r="M618" s="220"/>
      <c r="N618" s="221"/>
      <c r="O618" s="221"/>
      <c r="P618" s="221"/>
      <c r="Q618" s="221"/>
      <c r="R618" s="221"/>
      <c r="S618" s="221"/>
      <c r="T618" s="222"/>
      <c r="AT618" s="223" t="s">
        <v>193</v>
      </c>
      <c r="AU618" s="223" t="s">
        <v>87</v>
      </c>
      <c r="AV618" s="12" t="s">
        <v>87</v>
      </c>
      <c r="AW618" s="12" t="s">
        <v>39</v>
      </c>
      <c r="AX618" s="12" t="s">
        <v>76</v>
      </c>
      <c r="AY618" s="223" t="s">
        <v>182</v>
      </c>
    </row>
    <row r="619" spans="2:51" s="12" customFormat="1">
      <c r="B619" s="213"/>
      <c r="C619" s="214"/>
      <c r="D619" s="199" t="s">
        <v>193</v>
      </c>
      <c r="E619" s="215" t="s">
        <v>22</v>
      </c>
      <c r="F619" s="216" t="s">
        <v>739</v>
      </c>
      <c r="G619" s="214"/>
      <c r="H619" s="217">
        <v>-0.223</v>
      </c>
      <c r="I619" s="218"/>
      <c r="J619" s="214"/>
      <c r="K619" s="214"/>
      <c r="L619" s="219"/>
      <c r="M619" s="220"/>
      <c r="N619" s="221"/>
      <c r="O619" s="221"/>
      <c r="P619" s="221"/>
      <c r="Q619" s="221"/>
      <c r="R619" s="221"/>
      <c r="S619" s="221"/>
      <c r="T619" s="222"/>
      <c r="AT619" s="223" t="s">
        <v>193</v>
      </c>
      <c r="AU619" s="223" t="s">
        <v>87</v>
      </c>
      <c r="AV619" s="12" t="s">
        <v>87</v>
      </c>
      <c r="AW619" s="12" t="s">
        <v>39</v>
      </c>
      <c r="AX619" s="12" t="s">
        <v>76</v>
      </c>
      <c r="AY619" s="223" t="s">
        <v>182</v>
      </c>
    </row>
    <row r="620" spans="2:51" s="12" customFormat="1">
      <c r="B620" s="213"/>
      <c r="C620" s="214"/>
      <c r="D620" s="199" t="s">
        <v>193</v>
      </c>
      <c r="E620" s="215" t="s">
        <v>22</v>
      </c>
      <c r="F620" s="216" t="s">
        <v>740</v>
      </c>
      <c r="G620" s="214"/>
      <c r="H620" s="217">
        <v>-0.49399999999999999</v>
      </c>
      <c r="I620" s="218"/>
      <c r="J620" s="214"/>
      <c r="K620" s="214"/>
      <c r="L620" s="219"/>
      <c r="M620" s="220"/>
      <c r="N620" s="221"/>
      <c r="O620" s="221"/>
      <c r="P620" s="221"/>
      <c r="Q620" s="221"/>
      <c r="R620" s="221"/>
      <c r="S620" s="221"/>
      <c r="T620" s="222"/>
      <c r="AT620" s="223" t="s">
        <v>193</v>
      </c>
      <c r="AU620" s="223" t="s">
        <v>87</v>
      </c>
      <c r="AV620" s="12" t="s">
        <v>87</v>
      </c>
      <c r="AW620" s="12" t="s">
        <v>39</v>
      </c>
      <c r="AX620" s="12" t="s">
        <v>76</v>
      </c>
      <c r="AY620" s="223" t="s">
        <v>182</v>
      </c>
    </row>
    <row r="621" spans="2:51" s="12" customFormat="1">
      <c r="B621" s="213"/>
      <c r="C621" s="214"/>
      <c r="D621" s="199" t="s">
        <v>193</v>
      </c>
      <c r="E621" s="215" t="s">
        <v>22</v>
      </c>
      <c r="F621" s="216" t="s">
        <v>741</v>
      </c>
      <c r="G621" s="214"/>
      <c r="H621" s="217">
        <v>-0.57699999999999996</v>
      </c>
      <c r="I621" s="218"/>
      <c r="J621" s="214"/>
      <c r="K621" s="214"/>
      <c r="L621" s="219"/>
      <c r="M621" s="220"/>
      <c r="N621" s="221"/>
      <c r="O621" s="221"/>
      <c r="P621" s="221"/>
      <c r="Q621" s="221"/>
      <c r="R621" s="221"/>
      <c r="S621" s="221"/>
      <c r="T621" s="222"/>
      <c r="AT621" s="223" t="s">
        <v>193</v>
      </c>
      <c r="AU621" s="223" t="s">
        <v>87</v>
      </c>
      <c r="AV621" s="12" t="s">
        <v>87</v>
      </c>
      <c r="AW621" s="12" t="s">
        <v>39</v>
      </c>
      <c r="AX621" s="12" t="s">
        <v>76</v>
      </c>
      <c r="AY621" s="223" t="s">
        <v>182</v>
      </c>
    </row>
    <row r="622" spans="2:51" s="12" customFormat="1">
      <c r="B622" s="213"/>
      <c r="C622" s="214"/>
      <c r="D622" s="199" t="s">
        <v>193</v>
      </c>
      <c r="E622" s="215" t="s">
        <v>22</v>
      </c>
      <c r="F622" s="216" t="s">
        <v>742</v>
      </c>
      <c r="G622" s="214"/>
      <c r="H622" s="217">
        <v>-1.8069999999999999</v>
      </c>
      <c r="I622" s="218"/>
      <c r="J622" s="214"/>
      <c r="K622" s="214"/>
      <c r="L622" s="219"/>
      <c r="M622" s="220"/>
      <c r="N622" s="221"/>
      <c r="O622" s="221"/>
      <c r="P622" s="221"/>
      <c r="Q622" s="221"/>
      <c r="R622" s="221"/>
      <c r="S622" s="221"/>
      <c r="T622" s="222"/>
      <c r="AT622" s="223" t="s">
        <v>193</v>
      </c>
      <c r="AU622" s="223" t="s">
        <v>87</v>
      </c>
      <c r="AV622" s="12" t="s">
        <v>87</v>
      </c>
      <c r="AW622" s="12" t="s">
        <v>39</v>
      </c>
      <c r="AX622" s="12" t="s">
        <v>76</v>
      </c>
      <c r="AY622" s="223" t="s">
        <v>182</v>
      </c>
    </row>
    <row r="623" spans="2:51" s="12" customFormat="1">
      <c r="B623" s="213"/>
      <c r="C623" s="214"/>
      <c r="D623" s="199" t="s">
        <v>193</v>
      </c>
      <c r="E623" s="215" t="s">
        <v>22</v>
      </c>
      <c r="F623" s="216" t="s">
        <v>743</v>
      </c>
      <c r="G623" s="214"/>
      <c r="H623" s="217">
        <v>-0.22800000000000001</v>
      </c>
      <c r="I623" s="218"/>
      <c r="J623" s="214"/>
      <c r="K623" s="214"/>
      <c r="L623" s="219"/>
      <c r="M623" s="220"/>
      <c r="N623" s="221"/>
      <c r="O623" s="221"/>
      <c r="P623" s="221"/>
      <c r="Q623" s="221"/>
      <c r="R623" s="221"/>
      <c r="S623" s="221"/>
      <c r="T623" s="222"/>
      <c r="AT623" s="223" t="s">
        <v>193</v>
      </c>
      <c r="AU623" s="223" t="s">
        <v>87</v>
      </c>
      <c r="AV623" s="12" t="s">
        <v>87</v>
      </c>
      <c r="AW623" s="12" t="s">
        <v>39</v>
      </c>
      <c r="AX623" s="12" t="s">
        <v>76</v>
      </c>
      <c r="AY623" s="223" t="s">
        <v>182</v>
      </c>
    </row>
    <row r="624" spans="2:51" s="12" customFormat="1">
      <c r="B624" s="213"/>
      <c r="C624" s="214"/>
      <c r="D624" s="199" t="s">
        <v>193</v>
      </c>
      <c r="E624" s="215" t="s">
        <v>22</v>
      </c>
      <c r="F624" s="216" t="s">
        <v>744</v>
      </c>
      <c r="G624" s="214"/>
      <c r="H624" s="217">
        <v>-5.0999999999999997E-2</v>
      </c>
      <c r="I624" s="218"/>
      <c r="J624" s="214"/>
      <c r="K624" s="214"/>
      <c r="L624" s="219"/>
      <c r="M624" s="220"/>
      <c r="N624" s="221"/>
      <c r="O624" s="221"/>
      <c r="P624" s="221"/>
      <c r="Q624" s="221"/>
      <c r="R624" s="221"/>
      <c r="S624" s="221"/>
      <c r="T624" s="222"/>
      <c r="AT624" s="223" t="s">
        <v>193</v>
      </c>
      <c r="AU624" s="223" t="s">
        <v>87</v>
      </c>
      <c r="AV624" s="12" t="s">
        <v>87</v>
      </c>
      <c r="AW624" s="12" t="s">
        <v>39</v>
      </c>
      <c r="AX624" s="12" t="s">
        <v>76</v>
      </c>
      <c r="AY624" s="223" t="s">
        <v>182</v>
      </c>
    </row>
    <row r="625" spans="2:65" s="12" customFormat="1">
      <c r="B625" s="213"/>
      <c r="C625" s="214"/>
      <c r="D625" s="199" t="s">
        <v>193</v>
      </c>
      <c r="E625" s="215" t="s">
        <v>22</v>
      </c>
      <c r="F625" s="216" t="s">
        <v>745</v>
      </c>
      <c r="G625" s="214"/>
      <c r="H625" s="217">
        <v>-0.36899999999999999</v>
      </c>
      <c r="I625" s="218"/>
      <c r="J625" s="214"/>
      <c r="K625" s="214"/>
      <c r="L625" s="219"/>
      <c r="M625" s="220"/>
      <c r="N625" s="221"/>
      <c r="O625" s="221"/>
      <c r="P625" s="221"/>
      <c r="Q625" s="221"/>
      <c r="R625" s="221"/>
      <c r="S625" s="221"/>
      <c r="T625" s="222"/>
      <c r="AT625" s="223" t="s">
        <v>193</v>
      </c>
      <c r="AU625" s="223" t="s">
        <v>87</v>
      </c>
      <c r="AV625" s="12" t="s">
        <v>87</v>
      </c>
      <c r="AW625" s="12" t="s">
        <v>39</v>
      </c>
      <c r="AX625" s="12" t="s">
        <v>76</v>
      </c>
      <c r="AY625" s="223" t="s">
        <v>182</v>
      </c>
    </row>
    <row r="626" spans="2:65" s="12" customFormat="1">
      <c r="B626" s="213"/>
      <c r="C626" s="214"/>
      <c r="D626" s="199" t="s">
        <v>193</v>
      </c>
      <c r="E626" s="215" t="s">
        <v>22</v>
      </c>
      <c r="F626" s="216" t="s">
        <v>746</v>
      </c>
      <c r="G626" s="214"/>
      <c r="H626" s="217">
        <v>-0.10100000000000001</v>
      </c>
      <c r="I626" s="218"/>
      <c r="J626" s="214"/>
      <c r="K626" s="214"/>
      <c r="L626" s="219"/>
      <c r="M626" s="220"/>
      <c r="N626" s="221"/>
      <c r="O626" s="221"/>
      <c r="P626" s="221"/>
      <c r="Q626" s="221"/>
      <c r="R626" s="221"/>
      <c r="S626" s="221"/>
      <c r="T626" s="222"/>
      <c r="AT626" s="223" t="s">
        <v>193</v>
      </c>
      <c r="AU626" s="223" t="s">
        <v>87</v>
      </c>
      <c r="AV626" s="12" t="s">
        <v>87</v>
      </c>
      <c r="AW626" s="12" t="s">
        <v>39</v>
      </c>
      <c r="AX626" s="12" t="s">
        <v>76</v>
      </c>
      <c r="AY626" s="223" t="s">
        <v>182</v>
      </c>
    </row>
    <row r="627" spans="2:65" s="12" customFormat="1">
      <c r="B627" s="213"/>
      <c r="C627" s="214"/>
      <c r="D627" s="199" t="s">
        <v>193</v>
      </c>
      <c r="E627" s="215" t="s">
        <v>22</v>
      </c>
      <c r="F627" s="216" t="s">
        <v>747</v>
      </c>
      <c r="G627" s="214"/>
      <c r="H627" s="217">
        <v>-0.32500000000000001</v>
      </c>
      <c r="I627" s="218"/>
      <c r="J627" s="214"/>
      <c r="K627" s="214"/>
      <c r="L627" s="219"/>
      <c r="M627" s="220"/>
      <c r="N627" s="221"/>
      <c r="O627" s="221"/>
      <c r="P627" s="221"/>
      <c r="Q627" s="221"/>
      <c r="R627" s="221"/>
      <c r="S627" s="221"/>
      <c r="T627" s="222"/>
      <c r="AT627" s="223" t="s">
        <v>193</v>
      </c>
      <c r="AU627" s="223" t="s">
        <v>87</v>
      </c>
      <c r="AV627" s="12" t="s">
        <v>87</v>
      </c>
      <c r="AW627" s="12" t="s">
        <v>39</v>
      </c>
      <c r="AX627" s="12" t="s">
        <v>76</v>
      </c>
      <c r="AY627" s="223" t="s">
        <v>182</v>
      </c>
    </row>
    <row r="628" spans="2:65" s="12" customFormat="1">
      <c r="B628" s="213"/>
      <c r="C628" s="214"/>
      <c r="D628" s="199" t="s">
        <v>193</v>
      </c>
      <c r="E628" s="215" t="s">
        <v>22</v>
      </c>
      <c r="F628" s="216" t="s">
        <v>748</v>
      </c>
      <c r="G628" s="214"/>
      <c r="H628" s="217">
        <v>-0.42</v>
      </c>
      <c r="I628" s="218"/>
      <c r="J628" s="214"/>
      <c r="K628" s="214"/>
      <c r="L628" s="219"/>
      <c r="M628" s="220"/>
      <c r="N628" s="221"/>
      <c r="O628" s="221"/>
      <c r="P628" s="221"/>
      <c r="Q628" s="221"/>
      <c r="R628" s="221"/>
      <c r="S628" s="221"/>
      <c r="T628" s="222"/>
      <c r="AT628" s="223" t="s">
        <v>193</v>
      </c>
      <c r="AU628" s="223" t="s">
        <v>87</v>
      </c>
      <c r="AV628" s="12" t="s">
        <v>87</v>
      </c>
      <c r="AW628" s="12" t="s">
        <v>39</v>
      </c>
      <c r="AX628" s="12" t="s">
        <v>76</v>
      </c>
      <c r="AY628" s="223" t="s">
        <v>182</v>
      </c>
    </row>
    <row r="629" spans="2:65" s="12" customFormat="1">
      <c r="B629" s="213"/>
      <c r="C629" s="214"/>
      <c r="D629" s="199" t="s">
        <v>193</v>
      </c>
      <c r="E629" s="215" t="s">
        <v>22</v>
      </c>
      <c r="F629" s="216" t="s">
        <v>749</v>
      </c>
      <c r="G629" s="214"/>
      <c r="H629" s="217">
        <v>-0.222</v>
      </c>
      <c r="I629" s="218"/>
      <c r="J629" s="214"/>
      <c r="K629" s="214"/>
      <c r="L629" s="219"/>
      <c r="M629" s="220"/>
      <c r="N629" s="221"/>
      <c r="O629" s="221"/>
      <c r="P629" s="221"/>
      <c r="Q629" s="221"/>
      <c r="R629" s="221"/>
      <c r="S629" s="221"/>
      <c r="T629" s="222"/>
      <c r="AT629" s="223" t="s">
        <v>193</v>
      </c>
      <c r="AU629" s="223" t="s">
        <v>87</v>
      </c>
      <c r="AV629" s="12" t="s">
        <v>87</v>
      </c>
      <c r="AW629" s="12" t="s">
        <v>39</v>
      </c>
      <c r="AX629" s="12" t="s">
        <v>76</v>
      </c>
      <c r="AY629" s="223" t="s">
        <v>182</v>
      </c>
    </row>
    <row r="630" spans="2:65" s="12" customFormat="1">
      <c r="B630" s="213"/>
      <c r="C630" s="214"/>
      <c r="D630" s="199" t="s">
        <v>193</v>
      </c>
      <c r="E630" s="215" t="s">
        <v>22</v>
      </c>
      <c r="F630" s="216" t="s">
        <v>750</v>
      </c>
      <c r="G630" s="214"/>
      <c r="H630" s="217">
        <v>-3.4000000000000002E-2</v>
      </c>
      <c r="I630" s="218"/>
      <c r="J630" s="214"/>
      <c r="K630" s="214"/>
      <c r="L630" s="219"/>
      <c r="M630" s="220"/>
      <c r="N630" s="221"/>
      <c r="O630" s="221"/>
      <c r="P630" s="221"/>
      <c r="Q630" s="221"/>
      <c r="R630" s="221"/>
      <c r="S630" s="221"/>
      <c r="T630" s="222"/>
      <c r="AT630" s="223" t="s">
        <v>193</v>
      </c>
      <c r="AU630" s="223" t="s">
        <v>87</v>
      </c>
      <c r="AV630" s="12" t="s">
        <v>87</v>
      </c>
      <c r="AW630" s="12" t="s">
        <v>39</v>
      </c>
      <c r="AX630" s="12" t="s">
        <v>76</v>
      </c>
      <c r="AY630" s="223" t="s">
        <v>182</v>
      </c>
    </row>
    <row r="631" spans="2:65" s="12" customFormat="1">
      <c r="B631" s="213"/>
      <c r="C631" s="214"/>
      <c r="D631" s="199" t="s">
        <v>193</v>
      </c>
      <c r="E631" s="215" t="s">
        <v>22</v>
      </c>
      <c r="F631" s="216" t="s">
        <v>751</v>
      </c>
      <c r="G631" s="214"/>
      <c r="H631" s="217">
        <v>-6.8000000000000005E-2</v>
      </c>
      <c r="I631" s="218"/>
      <c r="J631" s="214"/>
      <c r="K631" s="214"/>
      <c r="L631" s="219"/>
      <c r="M631" s="220"/>
      <c r="N631" s="221"/>
      <c r="O631" s="221"/>
      <c r="P631" s="221"/>
      <c r="Q631" s="221"/>
      <c r="R631" s="221"/>
      <c r="S631" s="221"/>
      <c r="T631" s="222"/>
      <c r="AT631" s="223" t="s">
        <v>193</v>
      </c>
      <c r="AU631" s="223" t="s">
        <v>87</v>
      </c>
      <c r="AV631" s="12" t="s">
        <v>87</v>
      </c>
      <c r="AW631" s="12" t="s">
        <v>39</v>
      </c>
      <c r="AX631" s="12" t="s">
        <v>76</v>
      </c>
      <c r="AY631" s="223" t="s">
        <v>182</v>
      </c>
    </row>
    <row r="632" spans="2:65" s="12" customFormat="1">
      <c r="B632" s="213"/>
      <c r="C632" s="214"/>
      <c r="D632" s="199" t="s">
        <v>193</v>
      </c>
      <c r="E632" s="215" t="s">
        <v>22</v>
      </c>
      <c r="F632" s="216" t="s">
        <v>752</v>
      </c>
      <c r="G632" s="214"/>
      <c r="H632" s="217">
        <v>-0.23699999999999999</v>
      </c>
      <c r="I632" s="218"/>
      <c r="J632" s="214"/>
      <c r="K632" s="214"/>
      <c r="L632" s="219"/>
      <c r="M632" s="220"/>
      <c r="N632" s="221"/>
      <c r="O632" s="221"/>
      <c r="P632" s="221"/>
      <c r="Q632" s="221"/>
      <c r="R632" s="221"/>
      <c r="S632" s="221"/>
      <c r="T632" s="222"/>
      <c r="AT632" s="223" t="s">
        <v>193</v>
      </c>
      <c r="AU632" s="223" t="s">
        <v>87</v>
      </c>
      <c r="AV632" s="12" t="s">
        <v>87</v>
      </c>
      <c r="AW632" s="12" t="s">
        <v>39</v>
      </c>
      <c r="AX632" s="12" t="s">
        <v>76</v>
      </c>
      <c r="AY632" s="223" t="s">
        <v>182</v>
      </c>
    </row>
    <row r="633" spans="2:65" s="12" customFormat="1">
      <c r="B633" s="213"/>
      <c r="C633" s="214"/>
      <c r="D633" s="199" t="s">
        <v>193</v>
      </c>
      <c r="E633" s="215" t="s">
        <v>22</v>
      </c>
      <c r="F633" s="216" t="s">
        <v>753</v>
      </c>
      <c r="G633" s="214"/>
      <c r="H633" s="217">
        <v>-1.552</v>
      </c>
      <c r="I633" s="218"/>
      <c r="J633" s="214"/>
      <c r="K633" s="214"/>
      <c r="L633" s="219"/>
      <c r="M633" s="220"/>
      <c r="N633" s="221"/>
      <c r="O633" s="221"/>
      <c r="P633" s="221"/>
      <c r="Q633" s="221"/>
      <c r="R633" s="221"/>
      <c r="S633" s="221"/>
      <c r="T633" s="222"/>
      <c r="AT633" s="223" t="s">
        <v>193</v>
      </c>
      <c r="AU633" s="223" t="s">
        <v>87</v>
      </c>
      <c r="AV633" s="12" t="s">
        <v>87</v>
      </c>
      <c r="AW633" s="12" t="s">
        <v>39</v>
      </c>
      <c r="AX633" s="12" t="s">
        <v>76</v>
      </c>
      <c r="AY633" s="223" t="s">
        <v>182</v>
      </c>
    </row>
    <row r="634" spans="2:65" s="11" customFormat="1">
      <c r="B634" s="202"/>
      <c r="C634" s="203"/>
      <c r="D634" s="199" t="s">
        <v>193</v>
      </c>
      <c r="E634" s="204" t="s">
        <v>22</v>
      </c>
      <c r="F634" s="205" t="s">
        <v>754</v>
      </c>
      <c r="G634" s="203"/>
      <c r="H634" s="206" t="s">
        <v>22</v>
      </c>
      <c r="I634" s="207"/>
      <c r="J634" s="203"/>
      <c r="K634" s="203"/>
      <c r="L634" s="208"/>
      <c r="M634" s="209"/>
      <c r="N634" s="210"/>
      <c r="O634" s="210"/>
      <c r="P634" s="210"/>
      <c r="Q634" s="210"/>
      <c r="R634" s="210"/>
      <c r="S634" s="210"/>
      <c r="T634" s="211"/>
      <c r="AT634" s="212" t="s">
        <v>193</v>
      </c>
      <c r="AU634" s="212" t="s">
        <v>87</v>
      </c>
      <c r="AV634" s="11" t="s">
        <v>24</v>
      </c>
      <c r="AW634" s="11" t="s">
        <v>39</v>
      </c>
      <c r="AX634" s="11" t="s">
        <v>76</v>
      </c>
      <c r="AY634" s="212" t="s">
        <v>182</v>
      </c>
    </row>
    <row r="635" spans="2:65" s="12" customFormat="1">
      <c r="B635" s="213"/>
      <c r="C635" s="214"/>
      <c r="D635" s="199" t="s">
        <v>193</v>
      </c>
      <c r="E635" s="215" t="s">
        <v>22</v>
      </c>
      <c r="F635" s="216" t="s">
        <v>755</v>
      </c>
      <c r="G635" s="214"/>
      <c r="H635" s="217">
        <v>0.8</v>
      </c>
      <c r="I635" s="218"/>
      <c r="J635" s="214"/>
      <c r="K635" s="214"/>
      <c r="L635" s="219"/>
      <c r="M635" s="220"/>
      <c r="N635" s="221"/>
      <c r="O635" s="221"/>
      <c r="P635" s="221"/>
      <c r="Q635" s="221"/>
      <c r="R635" s="221"/>
      <c r="S635" s="221"/>
      <c r="T635" s="222"/>
      <c r="AT635" s="223" t="s">
        <v>193</v>
      </c>
      <c r="AU635" s="223" t="s">
        <v>87</v>
      </c>
      <c r="AV635" s="12" t="s">
        <v>87</v>
      </c>
      <c r="AW635" s="12" t="s">
        <v>39</v>
      </c>
      <c r="AX635" s="12" t="s">
        <v>76</v>
      </c>
      <c r="AY635" s="223" t="s">
        <v>182</v>
      </c>
    </row>
    <row r="636" spans="2:65" s="12" customFormat="1">
      <c r="B636" s="213"/>
      <c r="C636" s="214"/>
      <c r="D636" s="224" t="s">
        <v>193</v>
      </c>
      <c r="E636" s="225" t="s">
        <v>22</v>
      </c>
      <c r="F636" s="226" t="s">
        <v>756</v>
      </c>
      <c r="G636" s="214"/>
      <c r="H636" s="227">
        <v>2.4</v>
      </c>
      <c r="I636" s="218"/>
      <c r="J636" s="214"/>
      <c r="K636" s="214"/>
      <c r="L636" s="219"/>
      <c r="M636" s="220"/>
      <c r="N636" s="221"/>
      <c r="O636" s="221"/>
      <c r="P636" s="221"/>
      <c r="Q636" s="221"/>
      <c r="R636" s="221"/>
      <c r="S636" s="221"/>
      <c r="T636" s="222"/>
      <c r="AT636" s="223" t="s">
        <v>193</v>
      </c>
      <c r="AU636" s="223" t="s">
        <v>87</v>
      </c>
      <c r="AV636" s="12" t="s">
        <v>87</v>
      </c>
      <c r="AW636" s="12" t="s">
        <v>39</v>
      </c>
      <c r="AX636" s="12" t="s">
        <v>76</v>
      </c>
      <c r="AY636" s="223" t="s">
        <v>182</v>
      </c>
    </row>
    <row r="637" spans="2:65" s="1" customFormat="1" ht="22.5" customHeight="1">
      <c r="B637" s="40"/>
      <c r="C637" s="187" t="s">
        <v>757</v>
      </c>
      <c r="D637" s="187" t="s">
        <v>184</v>
      </c>
      <c r="E637" s="188" t="s">
        <v>758</v>
      </c>
      <c r="F637" s="189" t="s">
        <v>759</v>
      </c>
      <c r="G637" s="190" t="s">
        <v>187</v>
      </c>
      <c r="H637" s="191">
        <v>49.813000000000002</v>
      </c>
      <c r="I637" s="192"/>
      <c r="J637" s="193">
        <f>ROUND(I637*H637,2)</f>
        <v>0</v>
      </c>
      <c r="K637" s="189" t="s">
        <v>188</v>
      </c>
      <c r="L637" s="60"/>
      <c r="M637" s="194" t="s">
        <v>22</v>
      </c>
      <c r="N637" s="195" t="s">
        <v>47</v>
      </c>
      <c r="O637" s="41"/>
      <c r="P637" s="196">
        <f>O637*H637</f>
        <v>0</v>
      </c>
      <c r="Q637" s="196">
        <v>2.16</v>
      </c>
      <c r="R637" s="196">
        <f>Q637*H637</f>
        <v>107.59608000000001</v>
      </c>
      <c r="S637" s="196">
        <v>0</v>
      </c>
      <c r="T637" s="197">
        <f>S637*H637</f>
        <v>0</v>
      </c>
      <c r="AR637" s="23" t="s">
        <v>189</v>
      </c>
      <c r="AT637" s="23" t="s">
        <v>184</v>
      </c>
      <c r="AU637" s="23" t="s">
        <v>87</v>
      </c>
      <c r="AY637" s="23" t="s">
        <v>182</v>
      </c>
      <c r="BE637" s="198">
        <f>IF(N637="základní",J637,0)</f>
        <v>0</v>
      </c>
      <c r="BF637" s="198">
        <f>IF(N637="snížená",J637,0)</f>
        <v>0</v>
      </c>
      <c r="BG637" s="198">
        <f>IF(N637="zákl. přenesená",J637,0)</f>
        <v>0</v>
      </c>
      <c r="BH637" s="198">
        <f>IF(N637="sníž. přenesená",J637,0)</f>
        <v>0</v>
      </c>
      <c r="BI637" s="198">
        <f>IF(N637="nulová",J637,0)</f>
        <v>0</v>
      </c>
      <c r="BJ637" s="23" t="s">
        <v>24</v>
      </c>
      <c r="BK637" s="198">
        <f>ROUND(I637*H637,2)</f>
        <v>0</v>
      </c>
      <c r="BL637" s="23" t="s">
        <v>189</v>
      </c>
      <c r="BM637" s="23" t="s">
        <v>760</v>
      </c>
    </row>
    <row r="638" spans="2:65" s="1" customFormat="1">
      <c r="B638" s="40"/>
      <c r="C638" s="62"/>
      <c r="D638" s="199" t="s">
        <v>191</v>
      </c>
      <c r="E638" s="62"/>
      <c r="F638" s="200" t="s">
        <v>761</v>
      </c>
      <c r="G638" s="62"/>
      <c r="H638" s="62"/>
      <c r="I638" s="157"/>
      <c r="J638" s="62"/>
      <c r="K638" s="62"/>
      <c r="L638" s="60"/>
      <c r="M638" s="201"/>
      <c r="N638" s="41"/>
      <c r="O638" s="41"/>
      <c r="P638" s="41"/>
      <c r="Q638" s="41"/>
      <c r="R638" s="41"/>
      <c r="S638" s="41"/>
      <c r="T638" s="77"/>
      <c r="AT638" s="23" t="s">
        <v>191</v>
      </c>
      <c r="AU638" s="23" t="s">
        <v>87</v>
      </c>
    </row>
    <row r="639" spans="2:65" s="12" customFormat="1">
      <c r="B639" s="213"/>
      <c r="C639" s="214"/>
      <c r="D639" s="199" t="s">
        <v>193</v>
      </c>
      <c r="E639" s="215" t="s">
        <v>22</v>
      </c>
      <c r="F639" s="216" t="s">
        <v>762</v>
      </c>
      <c r="G639" s="214"/>
      <c r="H639" s="217">
        <v>46.529000000000003</v>
      </c>
      <c r="I639" s="218"/>
      <c r="J639" s="214"/>
      <c r="K639" s="214"/>
      <c r="L639" s="219"/>
      <c r="M639" s="220"/>
      <c r="N639" s="221"/>
      <c r="O639" s="221"/>
      <c r="P639" s="221"/>
      <c r="Q639" s="221"/>
      <c r="R639" s="221"/>
      <c r="S639" s="221"/>
      <c r="T639" s="222"/>
      <c r="AT639" s="223" t="s">
        <v>193</v>
      </c>
      <c r="AU639" s="223" t="s">
        <v>87</v>
      </c>
      <c r="AV639" s="12" t="s">
        <v>87</v>
      </c>
      <c r="AW639" s="12" t="s">
        <v>39</v>
      </c>
      <c r="AX639" s="12" t="s">
        <v>76</v>
      </c>
      <c r="AY639" s="223" t="s">
        <v>182</v>
      </c>
    </row>
    <row r="640" spans="2:65" s="12" customFormat="1">
      <c r="B640" s="213"/>
      <c r="C640" s="214"/>
      <c r="D640" s="199" t="s">
        <v>193</v>
      </c>
      <c r="E640" s="215" t="s">
        <v>22</v>
      </c>
      <c r="F640" s="216" t="s">
        <v>763</v>
      </c>
      <c r="G640" s="214"/>
      <c r="H640" s="217">
        <v>3.2839999999999998</v>
      </c>
      <c r="I640" s="218"/>
      <c r="J640" s="214"/>
      <c r="K640" s="214"/>
      <c r="L640" s="219"/>
      <c r="M640" s="220"/>
      <c r="N640" s="221"/>
      <c r="O640" s="221"/>
      <c r="P640" s="221"/>
      <c r="Q640" s="221"/>
      <c r="R640" s="221"/>
      <c r="S640" s="221"/>
      <c r="T640" s="222"/>
      <c r="AT640" s="223" t="s">
        <v>193</v>
      </c>
      <c r="AU640" s="223" t="s">
        <v>87</v>
      </c>
      <c r="AV640" s="12" t="s">
        <v>87</v>
      </c>
      <c r="AW640" s="12" t="s">
        <v>39</v>
      </c>
      <c r="AX640" s="12" t="s">
        <v>76</v>
      </c>
      <c r="AY640" s="223" t="s">
        <v>182</v>
      </c>
    </row>
    <row r="641" spans="2:65" s="10" customFormat="1" ht="29.85" customHeight="1">
      <c r="B641" s="170"/>
      <c r="C641" s="171"/>
      <c r="D641" s="184" t="s">
        <v>75</v>
      </c>
      <c r="E641" s="185" t="s">
        <v>271</v>
      </c>
      <c r="F641" s="185" t="s">
        <v>764</v>
      </c>
      <c r="G641" s="171"/>
      <c r="H641" s="171"/>
      <c r="I641" s="174"/>
      <c r="J641" s="186">
        <f>BK641</f>
        <v>0</v>
      </c>
      <c r="K641" s="171"/>
      <c r="L641" s="176"/>
      <c r="M641" s="177"/>
      <c r="N641" s="178"/>
      <c r="O641" s="178"/>
      <c r="P641" s="179">
        <f>P642+SUM(P643:P914)</f>
        <v>0</v>
      </c>
      <c r="Q641" s="178"/>
      <c r="R641" s="179">
        <f>R642+SUM(R643:R914)</f>
        <v>0.62025615000000001</v>
      </c>
      <c r="S641" s="178"/>
      <c r="T641" s="180">
        <f>T642+SUM(T643:T914)</f>
        <v>357.92840100000001</v>
      </c>
      <c r="AR641" s="181" t="s">
        <v>24</v>
      </c>
      <c r="AT641" s="182" t="s">
        <v>75</v>
      </c>
      <c r="AU641" s="182" t="s">
        <v>24</v>
      </c>
      <c r="AY641" s="181" t="s">
        <v>182</v>
      </c>
      <c r="BK641" s="183">
        <f>BK642+SUM(BK643:BK914)</f>
        <v>0</v>
      </c>
    </row>
    <row r="642" spans="2:65" s="1" customFormat="1" ht="31.5" customHeight="1">
      <c r="B642" s="40"/>
      <c r="C642" s="187" t="s">
        <v>765</v>
      </c>
      <c r="D642" s="187" t="s">
        <v>184</v>
      </c>
      <c r="E642" s="188" t="s">
        <v>766</v>
      </c>
      <c r="F642" s="189" t="s">
        <v>767</v>
      </c>
      <c r="G642" s="190" t="s">
        <v>241</v>
      </c>
      <c r="H642" s="191">
        <v>379.65</v>
      </c>
      <c r="I642" s="192"/>
      <c r="J642" s="193">
        <f>ROUND(I642*H642,2)</f>
        <v>0</v>
      </c>
      <c r="K642" s="189" t="s">
        <v>188</v>
      </c>
      <c r="L642" s="60"/>
      <c r="M642" s="194" t="s">
        <v>22</v>
      </c>
      <c r="N642" s="195" t="s">
        <v>47</v>
      </c>
      <c r="O642" s="41"/>
      <c r="P642" s="196">
        <f>O642*H642</f>
        <v>0</v>
      </c>
      <c r="Q642" s="196">
        <v>1.2999999999999999E-4</v>
      </c>
      <c r="R642" s="196">
        <f>Q642*H642</f>
        <v>4.9354499999999996E-2</v>
      </c>
      <c r="S642" s="196">
        <v>0</v>
      </c>
      <c r="T642" s="197">
        <f>S642*H642</f>
        <v>0</v>
      </c>
      <c r="AR642" s="23" t="s">
        <v>189</v>
      </c>
      <c r="AT642" s="23" t="s">
        <v>184</v>
      </c>
      <c r="AU642" s="23" t="s">
        <v>87</v>
      </c>
      <c r="AY642" s="23" t="s">
        <v>182</v>
      </c>
      <c r="BE642" s="198">
        <f>IF(N642="základní",J642,0)</f>
        <v>0</v>
      </c>
      <c r="BF642" s="198">
        <f>IF(N642="snížená",J642,0)</f>
        <v>0</v>
      </c>
      <c r="BG642" s="198">
        <f>IF(N642="zákl. přenesená",J642,0)</f>
        <v>0</v>
      </c>
      <c r="BH642" s="198">
        <f>IF(N642="sníž. přenesená",J642,0)</f>
        <v>0</v>
      </c>
      <c r="BI642" s="198">
        <f>IF(N642="nulová",J642,0)</f>
        <v>0</v>
      </c>
      <c r="BJ642" s="23" t="s">
        <v>24</v>
      </c>
      <c r="BK642" s="198">
        <f>ROUND(I642*H642,2)</f>
        <v>0</v>
      </c>
      <c r="BL642" s="23" t="s">
        <v>189</v>
      </c>
      <c r="BM642" s="23" t="s">
        <v>768</v>
      </c>
    </row>
    <row r="643" spans="2:65" s="1" customFormat="1" ht="27">
      <c r="B643" s="40"/>
      <c r="C643" s="62"/>
      <c r="D643" s="199" t="s">
        <v>191</v>
      </c>
      <c r="E643" s="62"/>
      <c r="F643" s="200" t="s">
        <v>769</v>
      </c>
      <c r="G643" s="62"/>
      <c r="H643" s="62"/>
      <c r="I643" s="157"/>
      <c r="J643" s="62"/>
      <c r="K643" s="62"/>
      <c r="L643" s="60"/>
      <c r="M643" s="201"/>
      <c r="N643" s="41"/>
      <c r="O643" s="41"/>
      <c r="P643" s="41"/>
      <c r="Q643" s="41"/>
      <c r="R643" s="41"/>
      <c r="S643" s="41"/>
      <c r="T643" s="77"/>
      <c r="AT643" s="23" t="s">
        <v>191</v>
      </c>
      <c r="AU643" s="23" t="s">
        <v>87</v>
      </c>
    </row>
    <row r="644" spans="2:65" s="11" customFormat="1">
      <c r="B644" s="202"/>
      <c r="C644" s="203"/>
      <c r="D644" s="199" t="s">
        <v>193</v>
      </c>
      <c r="E644" s="204" t="s">
        <v>22</v>
      </c>
      <c r="F644" s="205" t="s">
        <v>605</v>
      </c>
      <c r="G644" s="203"/>
      <c r="H644" s="206" t="s">
        <v>22</v>
      </c>
      <c r="I644" s="207"/>
      <c r="J644" s="203"/>
      <c r="K644" s="203"/>
      <c r="L644" s="208"/>
      <c r="M644" s="209"/>
      <c r="N644" s="210"/>
      <c r="O644" s="210"/>
      <c r="P644" s="210"/>
      <c r="Q644" s="210"/>
      <c r="R644" s="210"/>
      <c r="S644" s="210"/>
      <c r="T644" s="211"/>
      <c r="AT644" s="212" t="s">
        <v>193</v>
      </c>
      <c r="AU644" s="212" t="s">
        <v>87</v>
      </c>
      <c r="AV644" s="11" t="s">
        <v>24</v>
      </c>
      <c r="AW644" s="11" t="s">
        <v>39</v>
      </c>
      <c r="AX644" s="11" t="s">
        <v>76</v>
      </c>
      <c r="AY644" s="212" t="s">
        <v>182</v>
      </c>
    </row>
    <row r="645" spans="2:65" s="12" customFormat="1" ht="27">
      <c r="B645" s="213"/>
      <c r="C645" s="214"/>
      <c r="D645" s="224" t="s">
        <v>193</v>
      </c>
      <c r="E645" s="225" t="s">
        <v>22</v>
      </c>
      <c r="F645" s="226" t="s">
        <v>770</v>
      </c>
      <c r="G645" s="214"/>
      <c r="H645" s="227">
        <v>379.65</v>
      </c>
      <c r="I645" s="218"/>
      <c r="J645" s="214"/>
      <c r="K645" s="214"/>
      <c r="L645" s="219"/>
      <c r="M645" s="220"/>
      <c r="N645" s="221"/>
      <c r="O645" s="221"/>
      <c r="P645" s="221"/>
      <c r="Q645" s="221"/>
      <c r="R645" s="221"/>
      <c r="S645" s="221"/>
      <c r="T645" s="222"/>
      <c r="AT645" s="223" t="s">
        <v>193</v>
      </c>
      <c r="AU645" s="223" t="s">
        <v>87</v>
      </c>
      <c r="AV645" s="12" t="s">
        <v>87</v>
      </c>
      <c r="AW645" s="12" t="s">
        <v>39</v>
      </c>
      <c r="AX645" s="12" t="s">
        <v>76</v>
      </c>
      <c r="AY645" s="223" t="s">
        <v>182</v>
      </c>
    </row>
    <row r="646" spans="2:65" s="1" customFormat="1" ht="22.5" customHeight="1">
      <c r="B646" s="40"/>
      <c r="C646" s="187" t="s">
        <v>771</v>
      </c>
      <c r="D646" s="187" t="s">
        <v>184</v>
      </c>
      <c r="E646" s="188" t="s">
        <v>772</v>
      </c>
      <c r="F646" s="189" t="s">
        <v>773</v>
      </c>
      <c r="G646" s="190" t="s">
        <v>241</v>
      </c>
      <c r="H646" s="191">
        <v>379.65</v>
      </c>
      <c r="I646" s="192"/>
      <c r="J646" s="193">
        <f>ROUND(I646*H646,2)</f>
        <v>0</v>
      </c>
      <c r="K646" s="189" t="s">
        <v>188</v>
      </c>
      <c r="L646" s="60"/>
      <c r="M646" s="194" t="s">
        <v>22</v>
      </c>
      <c r="N646" s="195" t="s">
        <v>47</v>
      </c>
      <c r="O646" s="41"/>
      <c r="P646" s="196">
        <f>O646*H646</f>
        <v>0</v>
      </c>
      <c r="Q646" s="196">
        <v>3.9499999999999998E-5</v>
      </c>
      <c r="R646" s="196">
        <f>Q646*H646</f>
        <v>1.4996174999999999E-2</v>
      </c>
      <c r="S646" s="196">
        <v>0</v>
      </c>
      <c r="T646" s="197">
        <f>S646*H646</f>
        <v>0</v>
      </c>
      <c r="AR646" s="23" t="s">
        <v>189</v>
      </c>
      <c r="AT646" s="23" t="s">
        <v>184</v>
      </c>
      <c r="AU646" s="23" t="s">
        <v>87</v>
      </c>
      <c r="AY646" s="23" t="s">
        <v>182</v>
      </c>
      <c r="BE646" s="198">
        <f>IF(N646="základní",J646,0)</f>
        <v>0</v>
      </c>
      <c r="BF646" s="198">
        <f>IF(N646="snížená",J646,0)</f>
        <v>0</v>
      </c>
      <c r="BG646" s="198">
        <f>IF(N646="zákl. přenesená",J646,0)</f>
        <v>0</v>
      </c>
      <c r="BH646" s="198">
        <f>IF(N646="sníž. přenesená",J646,0)</f>
        <v>0</v>
      </c>
      <c r="BI646" s="198">
        <f>IF(N646="nulová",J646,0)</f>
        <v>0</v>
      </c>
      <c r="BJ646" s="23" t="s">
        <v>24</v>
      </c>
      <c r="BK646" s="198">
        <f>ROUND(I646*H646,2)</f>
        <v>0</v>
      </c>
      <c r="BL646" s="23" t="s">
        <v>189</v>
      </c>
      <c r="BM646" s="23" t="s">
        <v>774</v>
      </c>
    </row>
    <row r="647" spans="2:65" s="1" customFormat="1" ht="54">
      <c r="B647" s="40"/>
      <c r="C647" s="62"/>
      <c r="D647" s="199" t="s">
        <v>191</v>
      </c>
      <c r="E647" s="62"/>
      <c r="F647" s="200" t="s">
        <v>775</v>
      </c>
      <c r="G647" s="62"/>
      <c r="H647" s="62"/>
      <c r="I647" s="157"/>
      <c r="J647" s="62"/>
      <c r="K647" s="62"/>
      <c r="L647" s="60"/>
      <c r="M647" s="201"/>
      <c r="N647" s="41"/>
      <c r="O647" s="41"/>
      <c r="P647" s="41"/>
      <c r="Q647" s="41"/>
      <c r="R647" s="41"/>
      <c r="S647" s="41"/>
      <c r="T647" s="77"/>
      <c r="AT647" s="23" t="s">
        <v>191</v>
      </c>
      <c r="AU647" s="23" t="s">
        <v>87</v>
      </c>
    </row>
    <row r="648" spans="2:65" s="11" customFormat="1">
      <c r="B648" s="202"/>
      <c r="C648" s="203"/>
      <c r="D648" s="199" t="s">
        <v>193</v>
      </c>
      <c r="E648" s="204" t="s">
        <v>22</v>
      </c>
      <c r="F648" s="205" t="s">
        <v>605</v>
      </c>
      <c r="G648" s="203"/>
      <c r="H648" s="206" t="s">
        <v>22</v>
      </c>
      <c r="I648" s="207"/>
      <c r="J648" s="203"/>
      <c r="K648" s="203"/>
      <c r="L648" s="208"/>
      <c r="M648" s="209"/>
      <c r="N648" s="210"/>
      <c r="O648" s="210"/>
      <c r="P648" s="210"/>
      <c r="Q648" s="210"/>
      <c r="R648" s="210"/>
      <c r="S648" s="210"/>
      <c r="T648" s="211"/>
      <c r="AT648" s="212" t="s">
        <v>193</v>
      </c>
      <c r="AU648" s="212" t="s">
        <v>87</v>
      </c>
      <c r="AV648" s="11" t="s">
        <v>24</v>
      </c>
      <c r="AW648" s="11" t="s">
        <v>39</v>
      </c>
      <c r="AX648" s="11" t="s">
        <v>76</v>
      </c>
      <c r="AY648" s="212" t="s">
        <v>182</v>
      </c>
    </row>
    <row r="649" spans="2:65" s="12" customFormat="1" ht="27">
      <c r="B649" s="213"/>
      <c r="C649" s="214"/>
      <c r="D649" s="224" t="s">
        <v>193</v>
      </c>
      <c r="E649" s="225" t="s">
        <v>22</v>
      </c>
      <c r="F649" s="226" t="s">
        <v>770</v>
      </c>
      <c r="G649" s="214"/>
      <c r="H649" s="227">
        <v>379.65</v>
      </c>
      <c r="I649" s="218"/>
      <c r="J649" s="214"/>
      <c r="K649" s="214"/>
      <c r="L649" s="219"/>
      <c r="M649" s="220"/>
      <c r="N649" s="221"/>
      <c r="O649" s="221"/>
      <c r="P649" s="221"/>
      <c r="Q649" s="221"/>
      <c r="R649" s="221"/>
      <c r="S649" s="221"/>
      <c r="T649" s="222"/>
      <c r="AT649" s="223" t="s">
        <v>193</v>
      </c>
      <c r="AU649" s="223" t="s">
        <v>87</v>
      </c>
      <c r="AV649" s="12" t="s">
        <v>87</v>
      </c>
      <c r="AW649" s="12" t="s">
        <v>39</v>
      </c>
      <c r="AX649" s="12" t="s">
        <v>76</v>
      </c>
      <c r="AY649" s="223" t="s">
        <v>182</v>
      </c>
    </row>
    <row r="650" spans="2:65" s="1" customFormat="1" ht="22.5" customHeight="1">
      <c r="B650" s="40"/>
      <c r="C650" s="187" t="s">
        <v>776</v>
      </c>
      <c r="D650" s="187" t="s">
        <v>184</v>
      </c>
      <c r="E650" s="188" t="s">
        <v>777</v>
      </c>
      <c r="F650" s="189" t="s">
        <v>778</v>
      </c>
      <c r="G650" s="190" t="s">
        <v>380</v>
      </c>
      <c r="H650" s="191">
        <v>4</v>
      </c>
      <c r="I650" s="192"/>
      <c r="J650" s="193">
        <f>ROUND(I650*H650,2)</f>
        <v>0</v>
      </c>
      <c r="K650" s="189" t="s">
        <v>188</v>
      </c>
      <c r="L650" s="60"/>
      <c r="M650" s="194" t="s">
        <v>22</v>
      </c>
      <c r="N650" s="195" t="s">
        <v>47</v>
      </c>
      <c r="O650" s="41"/>
      <c r="P650" s="196">
        <f>O650*H650</f>
        <v>0</v>
      </c>
      <c r="Q650" s="196">
        <v>4.5969999999999997E-2</v>
      </c>
      <c r="R650" s="196">
        <f>Q650*H650</f>
        <v>0.18387999999999999</v>
      </c>
      <c r="S650" s="196">
        <v>0</v>
      </c>
      <c r="T650" s="197">
        <f>S650*H650</f>
        <v>0</v>
      </c>
      <c r="AR650" s="23" t="s">
        <v>189</v>
      </c>
      <c r="AT650" s="23" t="s">
        <v>184</v>
      </c>
      <c r="AU650" s="23" t="s">
        <v>87</v>
      </c>
      <c r="AY650" s="23" t="s">
        <v>182</v>
      </c>
      <c r="BE650" s="198">
        <f>IF(N650="základní",J650,0)</f>
        <v>0</v>
      </c>
      <c r="BF650" s="198">
        <f>IF(N650="snížená",J650,0)</f>
        <v>0</v>
      </c>
      <c r="BG650" s="198">
        <f>IF(N650="zákl. přenesená",J650,0)</f>
        <v>0</v>
      </c>
      <c r="BH650" s="198">
        <f>IF(N650="sníž. přenesená",J650,0)</f>
        <v>0</v>
      </c>
      <c r="BI650" s="198">
        <f>IF(N650="nulová",J650,0)</f>
        <v>0</v>
      </c>
      <c r="BJ650" s="23" t="s">
        <v>24</v>
      </c>
      <c r="BK650" s="198">
        <f>ROUND(I650*H650,2)</f>
        <v>0</v>
      </c>
      <c r="BL650" s="23" t="s">
        <v>189</v>
      </c>
      <c r="BM650" s="23" t="s">
        <v>779</v>
      </c>
    </row>
    <row r="651" spans="2:65" s="1" customFormat="1" ht="27">
      <c r="B651" s="40"/>
      <c r="C651" s="62"/>
      <c r="D651" s="224" t="s">
        <v>191</v>
      </c>
      <c r="E651" s="62"/>
      <c r="F651" s="228" t="s">
        <v>780</v>
      </c>
      <c r="G651" s="62"/>
      <c r="H651" s="62"/>
      <c r="I651" s="157"/>
      <c r="J651" s="62"/>
      <c r="K651" s="62"/>
      <c r="L651" s="60"/>
      <c r="M651" s="201"/>
      <c r="N651" s="41"/>
      <c r="O651" s="41"/>
      <c r="P651" s="41"/>
      <c r="Q651" s="41"/>
      <c r="R651" s="41"/>
      <c r="S651" s="41"/>
      <c r="T651" s="77"/>
      <c r="AT651" s="23" t="s">
        <v>191</v>
      </c>
      <c r="AU651" s="23" t="s">
        <v>87</v>
      </c>
    </row>
    <row r="652" spans="2:65" s="1" customFormat="1" ht="44.25" customHeight="1">
      <c r="B652" s="40"/>
      <c r="C652" s="229" t="s">
        <v>781</v>
      </c>
      <c r="D652" s="229" t="s">
        <v>409</v>
      </c>
      <c r="E652" s="230" t="s">
        <v>782</v>
      </c>
      <c r="F652" s="231" t="s">
        <v>783</v>
      </c>
      <c r="G652" s="232" t="s">
        <v>380</v>
      </c>
      <c r="H652" s="233">
        <v>2</v>
      </c>
      <c r="I652" s="234"/>
      <c r="J652" s="235">
        <f>ROUND(I652*H652,2)</f>
        <v>0</v>
      </c>
      <c r="K652" s="231" t="s">
        <v>22</v>
      </c>
      <c r="L652" s="236"/>
      <c r="M652" s="237" t="s">
        <v>22</v>
      </c>
      <c r="N652" s="238" t="s">
        <v>47</v>
      </c>
      <c r="O652" s="41"/>
      <c r="P652" s="196">
        <f>O652*H652</f>
        <v>0</v>
      </c>
      <c r="Q652" s="196">
        <v>0.04</v>
      </c>
      <c r="R652" s="196">
        <f>Q652*H652</f>
        <v>0.08</v>
      </c>
      <c r="S652" s="196">
        <v>0</v>
      </c>
      <c r="T652" s="197">
        <f>S652*H652</f>
        <v>0</v>
      </c>
      <c r="AR652" s="23" t="s">
        <v>261</v>
      </c>
      <c r="AT652" s="23" t="s">
        <v>409</v>
      </c>
      <c r="AU652" s="23" t="s">
        <v>87</v>
      </c>
      <c r="AY652" s="23" t="s">
        <v>182</v>
      </c>
      <c r="BE652" s="198">
        <f>IF(N652="základní",J652,0)</f>
        <v>0</v>
      </c>
      <c r="BF652" s="198">
        <f>IF(N652="snížená",J652,0)</f>
        <v>0</v>
      </c>
      <c r="BG652" s="198">
        <f>IF(N652="zákl. přenesená",J652,0)</f>
        <v>0</v>
      </c>
      <c r="BH652" s="198">
        <f>IF(N652="sníž. přenesená",J652,0)</f>
        <v>0</v>
      </c>
      <c r="BI652" s="198">
        <f>IF(N652="nulová",J652,0)</f>
        <v>0</v>
      </c>
      <c r="BJ652" s="23" t="s">
        <v>24</v>
      </c>
      <c r="BK652" s="198">
        <f>ROUND(I652*H652,2)</f>
        <v>0</v>
      </c>
      <c r="BL652" s="23" t="s">
        <v>189</v>
      </c>
      <c r="BM652" s="23" t="s">
        <v>784</v>
      </c>
    </row>
    <row r="653" spans="2:65" s="1" customFormat="1" ht="67.5">
      <c r="B653" s="40"/>
      <c r="C653" s="62"/>
      <c r="D653" s="224" t="s">
        <v>191</v>
      </c>
      <c r="E653" s="62"/>
      <c r="F653" s="228" t="s">
        <v>785</v>
      </c>
      <c r="G653" s="62"/>
      <c r="H653" s="62"/>
      <c r="I653" s="157"/>
      <c r="J653" s="62"/>
      <c r="K653" s="62"/>
      <c r="L653" s="60"/>
      <c r="M653" s="201"/>
      <c r="N653" s="41"/>
      <c r="O653" s="41"/>
      <c r="P653" s="41"/>
      <c r="Q653" s="41"/>
      <c r="R653" s="41"/>
      <c r="S653" s="41"/>
      <c r="T653" s="77"/>
      <c r="AT653" s="23" t="s">
        <v>191</v>
      </c>
      <c r="AU653" s="23" t="s">
        <v>87</v>
      </c>
    </row>
    <row r="654" spans="2:65" s="1" customFormat="1" ht="44.25" customHeight="1">
      <c r="B654" s="40"/>
      <c r="C654" s="229" t="s">
        <v>786</v>
      </c>
      <c r="D654" s="229" t="s">
        <v>409</v>
      </c>
      <c r="E654" s="230" t="s">
        <v>787</v>
      </c>
      <c r="F654" s="231" t="s">
        <v>788</v>
      </c>
      <c r="G654" s="232" t="s">
        <v>380</v>
      </c>
      <c r="H654" s="233">
        <v>2</v>
      </c>
      <c r="I654" s="234"/>
      <c r="J654" s="235">
        <f>ROUND(I654*H654,2)</f>
        <v>0</v>
      </c>
      <c r="K654" s="231" t="s">
        <v>22</v>
      </c>
      <c r="L654" s="236"/>
      <c r="M654" s="237" t="s">
        <v>22</v>
      </c>
      <c r="N654" s="238" t="s">
        <v>47</v>
      </c>
      <c r="O654" s="41"/>
      <c r="P654" s="196">
        <f>O654*H654</f>
        <v>0</v>
      </c>
      <c r="Q654" s="196">
        <v>0.04</v>
      </c>
      <c r="R654" s="196">
        <f>Q654*H654</f>
        <v>0.08</v>
      </c>
      <c r="S654" s="196">
        <v>0</v>
      </c>
      <c r="T654" s="197">
        <f>S654*H654</f>
        <v>0</v>
      </c>
      <c r="AR654" s="23" t="s">
        <v>261</v>
      </c>
      <c r="AT654" s="23" t="s">
        <v>409</v>
      </c>
      <c r="AU654" s="23" t="s">
        <v>87</v>
      </c>
      <c r="AY654" s="23" t="s">
        <v>182</v>
      </c>
      <c r="BE654" s="198">
        <f>IF(N654="základní",J654,0)</f>
        <v>0</v>
      </c>
      <c r="BF654" s="198">
        <f>IF(N654="snížená",J654,0)</f>
        <v>0</v>
      </c>
      <c r="BG654" s="198">
        <f>IF(N654="zákl. přenesená",J654,0)</f>
        <v>0</v>
      </c>
      <c r="BH654" s="198">
        <f>IF(N654="sníž. přenesená",J654,0)</f>
        <v>0</v>
      </c>
      <c r="BI654" s="198">
        <f>IF(N654="nulová",J654,0)</f>
        <v>0</v>
      </c>
      <c r="BJ654" s="23" t="s">
        <v>24</v>
      </c>
      <c r="BK654" s="198">
        <f>ROUND(I654*H654,2)</f>
        <v>0</v>
      </c>
      <c r="BL654" s="23" t="s">
        <v>189</v>
      </c>
      <c r="BM654" s="23" t="s">
        <v>789</v>
      </c>
    </row>
    <row r="655" spans="2:65" s="1" customFormat="1" ht="67.5">
      <c r="B655" s="40"/>
      <c r="C655" s="62"/>
      <c r="D655" s="224" t="s">
        <v>191</v>
      </c>
      <c r="E655" s="62"/>
      <c r="F655" s="228" t="s">
        <v>790</v>
      </c>
      <c r="G655" s="62"/>
      <c r="H655" s="62"/>
      <c r="I655" s="157"/>
      <c r="J655" s="62"/>
      <c r="K655" s="62"/>
      <c r="L655" s="60"/>
      <c r="M655" s="201"/>
      <c r="N655" s="41"/>
      <c r="O655" s="41"/>
      <c r="P655" s="41"/>
      <c r="Q655" s="41"/>
      <c r="R655" s="41"/>
      <c r="S655" s="41"/>
      <c r="T655" s="77"/>
      <c r="AT655" s="23" t="s">
        <v>191</v>
      </c>
      <c r="AU655" s="23" t="s">
        <v>87</v>
      </c>
    </row>
    <row r="656" spans="2:65" s="1" customFormat="1" ht="22.5" customHeight="1">
      <c r="B656" s="40"/>
      <c r="C656" s="187" t="s">
        <v>791</v>
      </c>
      <c r="D656" s="187" t="s">
        <v>184</v>
      </c>
      <c r="E656" s="188" t="s">
        <v>792</v>
      </c>
      <c r="F656" s="189" t="s">
        <v>793</v>
      </c>
      <c r="G656" s="190" t="s">
        <v>187</v>
      </c>
      <c r="H656" s="191">
        <v>1.5429999999999999</v>
      </c>
      <c r="I656" s="192"/>
      <c r="J656" s="193">
        <f>ROUND(I656*H656,2)</f>
        <v>0</v>
      </c>
      <c r="K656" s="189" t="s">
        <v>188</v>
      </c>
      <c r="L656" s="60"/>
      <c r="M656" s="194" t="s">
        <v>22</v>
      </c>
      <c r="N656" s="195" t="s">
        <v>47</v>
      </c>
      <c r="O656" s="41"/>
      <c r="P656" s="196">
        <f>O656*H656</f>
        <v>0</v>
      </c>
      <c r="Q656" s="196">
        <v>0</v>
      </c>
      <c r="R656" s="196">
        <f>Q656*H656</f>
        <v>0</v>
      </c>
      <c r="S656" s="196">
        <v>2.5</v>
      </c>
      <c r="T656" s="197">
        <f>S656*H656</f>
        <v>3.8574999999999999</v>
      </c>
      <c r="AR656" s="23" t="s">
        <v>189</v>
      </c>
      <c r="AT656" s="23" t="s">
        <v>184</v>
      </c>
      <c r="AU656" s="23" t="s">
        <v>87</v>
      </c>
      <c r="AY656" s="23" t="s">
        <v>182</v>
      </c>
      <c r="BE656" s="198">
        <f>IF(N656="základní",J656,0)</f>
        <v>0</v>
      </c>
      <c r="BF656" s="198">
        <f>IF(N656="snížená",J656,0)</f>
        <v>0</v>
      </c>
      <c r="BG656" s="198">
        <f>IF(N656="zákl. přenesená",J656,0)</f>
        <v>0</v>
      </c>
      <c r="BH656" s="198">
        <f>IF(N656="sníž. přenesená",J656,0)</f>
        <v>0</v>
      </c>
      <c r="BI656" s="198">
        <f>IF(N656="nulová",J656,0)</f>
        <v>0</v>
      </c>
      <c r="BJ656" s="23" t="s">
        <v>24</v>
      </c>
      <c r="BK656" s="198">
        <f>ROUND(I656*H656,2)</f>
        <v>0</v>
      </c>
      <c r="BL656" s="23" t="s">
        <v>189</v>
      </c>
      <c r="BM656" s="23" t="s">
        <v>794</v>
      </c>
    </row>
    <row r="657" spans="2:65" s="1" customFormat="1">
      <c r="B657" s="40"/>
      <c r="C657" s="62"/>
      <c r="D657" s="199" t="s">
        <v>191</v>
      </c>
      <c r="E657" s="62"/>
      <c r="F657" s="200" t="s">
        <v>795</v>
      </c>
      <c r="G657" s="62"/>
      <c r="H657" s="62"/>
      <c r="I657" s="157"/>
      <c r="J657" s="62"/>
      <c r="K657" s="62"/>
      <c r="L657" s="60"/>
      <c r="M657" s="201"/>
      <c r="N657" s="41"/>
      <c r="O657" s="41"/>
      <c r="P657" s="41"/>
      <c r="Q657" s="41"/>
      <c r="R657" s="41"/>
      <c r="S657" s="41"/>
      <c r="T657" s="77"/>
      <c r="AT657" s="23" t="s">
        <v>191</v>
      </c>
      <c r="AU657" s="23" t="s">
        <v>87</v>
      </c>
    </row>
    <row r="658" spans="2:65" s="12" customFormat="1">
      <c r="B658" s="213"/>
      <c r="C658" s="214"/>
      <c r="D658" s="224" t="s">
        <v>193</v>
      </c>
      <c r="E658" s="225" t="s">
        <v>22</v>
      </c>
      <c r="F658" s="226" t="s">
        <v>796</v>
      </c>
      <c r="G658" s="214"/>
      <c r="H658" s="227">
        <v>1.5429999999999999</v>
      </c>
      <c r="I658" s="218"/>
      <c r="J658" s="214"/>
      <c r="K658" s="214"/>
      <c r="L658" s="219"/>
      <c r="M658" s="220"/>
      <c r="N658" s="221"/>
      <c r="O658" s="221"/>
      <c r="P658" s="221"/>
      <c r="Q658" s="221"/>
      <c r="R658" s="221"/>
      <c r="S658" s="221"/>
      <c r="T658" s="222"/>
      <c r="AT658" s="223" t="s">
        <v>193</v>
      </c>
      <c r="AU658" s="223" t="s">
        <v>87</v>
      </c>
      <c r="AV658" s="12" t="s">
        <v>87</v>
      </c>
      <c r="AW658" s="12" t="s">
        <v>39</v>
      </c>
      <c r="AX658" s="12" t="s">
        <v>24</v>
      </c>
      <c r="AY658" s="223" t="s">
        <v>182</v>
      </c>
    </row>
    <row r="659" spans="2:65" s="1" customFormat="1" ht="31.5" customHeight="1">
      <c r="B659" s="40"/>
      <c r="C659" s="187" t="s">
        <v>797</v>
      </c>
      <c r="D659" s="187" t="s">
        <v>184</v>
      </c>
      <c r="E659" s="188" t="s">
        <v>798</v>
      </c>
      <c r="F659" s="189" t="s">
        <v>799</v>
      </c>
      <c r="G659" s="190" t="s">
        <v>241</v>
      </c>
      <c r="H659" s="191">
        <v>20.22</v>
      </c>
      <c r="I659" s="192"/>
      <c r="J659" s="193">
        <f>ROUND(I659*H659,2)</f>
        <v>0</v>
      </c>
      <c r="K659" s="189" t="s">
        <v>188</v>
      </c>
      <c r="L659" s="60"/>
      <c r="M659" s="194" t="s">
        <v>22</v>
      </c>
      <c r="N659" s="195" t="s">
        <v>47</v>
      </c>
      <c r="O659" s="41"/>
      <c r="P659" s="196">
        <f>O659*H659</f>
        <v>0</v>
      </c>
      <c r="Q659" s="196">
        <v>0</v>
      </c>
      <c r="R659" s="196">
        <f>Q659*H659</f>
        <v>0</v>
      </c>
      <c r="S659" s="196">
        <v>0.26100000000000001</v>
      </c>
      <c r="T659" s="197">
        <f>S659*H659</f>
        <v>5.2774200000000002</v>
      </c>
      <c r="AR659" s="23" t="s">
        <v>189</v>
      </c>
      <c r="AT659" s="23" t="s">
        <v>184</v>
      </c>
      <c r="AU659" s="23" t="s">
        <v>87</v>
      </c>
      <c r="AY659" s="23" t="s">
        <v>182</v>
      </c>
      <c r="BE659" s="198">
        <f>IF(N659="základní",J659,0)</f>
        <v>0</v>
      </c>
      <c r="BF659" s="198">
        <f>IF(N659="snížená",J659,0)</f>
        <v>0</v>
      </c>
      <c r="BG659" s="198">
        <f>IF(N659="zákl. přenesená",J659,0)</f>
        <v>0</v>
      </c>
      <c r="BH659" s="198">
        <f>IF(N659="sníž. přenesená",J659,0)</f>
        <v>0</v>
      </c>
      <c r="BI659" s="198">
        <f>IF(N659="nulová",J659,0)</f>
        <v>0</v>
      </c>
      <c r="BJ659" s="23" t="s">
        <v>24</v>
      </c>
      <c r="BK659" s="198">
        <f>ROUND(I659*H659,2)</f>
        <v>0</v>
      </c>
      <c r="BL659" s="23" t="s">
        <v>189</v>
      </c>
      <c r="BM659" s="23" t="s">
        <v>800</v>
      </c>
    </row>
    <row r="660" spans="2:65" s="1" customFormat="1" ht="27">
      <c r="B660" s="40"/>
      <c r="C660" s="62"/>
      <c r="D660" s="199" t="s">
        <v>191</v>
      </c>
      <c r="E660" s="62"/>
      <c r="F660" s="200" t="s">
        <v>799</v>
      </c>
      <c r="G660" s="62"/>
      <c r="H660" s="62"/>
      <c r="I660" s="157"/>
      <c r="J660" s="62"/>
      <c r="K660" s="62"/>
      <c r="L660" s="60"/>
      <c r="M660" s="201"/>
      <c r="N660" s="41"/>
      <c r="O660" s="41"/>
      <c r="P660" s="41"/>
      <c r="Q660" s="41"/>
      <c r="R660" s="41"/>
      <c r="S660" s="41"/>
      <c r="T660" s="77"/>
      <c r="AT660" s="23" t="s">
        <v>191</v>
      </c>
      <c r="AU660" s="23" t="s">
        <v>87</v>
      </c>
    </row>
    <row r="661" spans="2:65" s="12" customFormat="1">
      <c r="B661" s="213"/>
      <c r="C661" s="214"/>
      <c r="D661" s="199" t="s">
        <v>193</v>
      </c>
      <c r="E661" s="215" t="s">
        <v>22</v>
      </c>
      <c r="F661" s="216" t="s">
        <v>801</v>
      </c>
      <c r="G661" s="214"/>
      <c r="H661" s="217">
        <v>6.0060000000000002</v>
      </c>
      <c r="I661" s="218"/>
      <c r="J661" s="214"/>
      <c r="K661" s="214"/>
      <c r="L661" s="219"/>
      <c r="M661" s="220"/>
      <c r="N661" s="221"/>
      <c r="O661" s="221"/>
      <c r="P661" s="221"/>
      <c r="Q661" s="221"/>
      <c r="R661" s="221"/>
      <c r="S661" s="221"/>
      <c r="T661" s="222"/>
      <c r="AT661" s="223" t="s">
        <v>193</v>
      </c>
      <c r="AU661" s="223" t="s">
        <v>87</v>
      </c>
      <c r="AV661" s="12" t="s">
        <v>87</v>
      </c>
      <c r="AW661" s="12" t="s">
        <v>39</v>
      </c>
      <c r="AX661" s="12" t="s">
        <v>76</v>
      </c>
      <c r="AY661" s="223" t="s">
        <v>182</v>
      </c>
    </row>
    <row r="662" spans="2:65" s="12" customFormat="1">
      <c r="B662" s="213"/>
      <c r="C662" s="214"/>
      <c r="D662" s="199" t="s">
        <v>193</v>
      </c>
      <c r="E662" s="215" t="s">
        <v>22</v>
      </c>
      <c r="F662" s="216" t="s">
        <v>802</v>
      </c>
      <c r="G662" s="214"/>
      <c r="H662" s="217">
        <v>-1.1819999999999999</v>
      </c>
      <c r="I662" s="218"/>
      <c r="J662" s="214"/>
      <c r="K662" s="214"/>
      <c r="L662" s="219"/>
      <c r="M662" s="220"/>
      <c r="N662" s="221"/>
      <c r="O662" s="221"/>
      <c r="P662" s="221"/>
      <c r="Q662" s="221"/>
      <c r="R662" s="221"/>
      <c r="S662" s="221"/>
      <c r="T662" s="222"/>
      <c r="AT662" s="223" t="s">
        <v>193</v>
      </c>
      <c r="AU662" s="223" t="s">
        <v>87</v>
      </c>
      <c r="AV662" s="12" t="s">
        <v>87</v>
      </c>
      <c r="AW662" s="12" t="s">
        <v>39</v>
      </c>
      <c r="AX662" s="12" t="s">
        <v>76</v>
      </c>
      <c r="AY662" s="223" t="s">
        <v>182</v>
      </c>
    </row>
    <row r="663" spans="2:65" s="12" customFormat="1">
      <c r="B663" s="213"/>
      <c r="C663" s="214"/>
      <c r="D663" s="199" t="s">
        <v>193</v>
      </c>
      <c r="E663" s="215" t="s">
        <v>22</v>
      </c>
      <c r="F663" s="216" t="s">
        <v>803</v>
      </c>
      <c r="G663" s="214"/>
      <c r="H663" s="217">
        <v>6.3719999999999999</v>
      </c>
      <c r="I663" s="218"/>
      <c r="J663" s="214"/>
      <c r="K663" s="214"/>
      <c r="L663" s="219"/>
      <c r="M663" s="220"/>
      <c r="N663" s="221"/>
      <c r="O663" s="221"/>
      <c r="P663" s="221"/>
      <c r="Q663" s="221"/>
      <c r="R663" s="221"/>
      <c r="S663" s="221"/>
      <c r="T663" s="222"/>
      <c r="AT663" s="223" t="s">
        <v>193</v>
      </c>
      <c r="AU663" s="223" t="s">
        <v>87</v>
      </c>
      <c r="AV663" s="12" t="s">
        <v>87</v>
      </c>
      <c r="AW663" s="12" t="s">
        <v>39</v>
      </c>
      <c r="AX663" s="12" t="s">
        <v>76</v>
      </c>
      <c r="AY663" s="223" t="s">
        <v>182</v>
      </c>
    </row>
    <row r="664" spans="2:65" s="12" customFormat="1">
      <c r="B664" s="213"/>
      <c r="C664" s="214"/>
      <c r="D664" s="199" t="s">
        <v>193</v>
      </c>
      <c r="E664" s="215" t="s">
        <v>22</v>
      </c>
      <c r="F664" s="216" t="s">
        <v>804</v>
      </c>
      <c r="G664" s="214"/>
      <c r="H664" s="217">
        <v>8.0389999999999997</v>
      </c>
      <c r="I664" s="218"/>
      <c r="J664" s="214"/>
      <c r="K664" s="214"/>
      <c r="L664" s="219"/>
      <c r="M664" s="220"/>
      <c r="N664" s="221"/>
      <c r="O664" s="221"/>
      <c r="P664" s="221"/>
      <c r="Q664" s="221"/>
      <c r="R664" s="221"/>
      <c r="S664" s="221"/>
      <c r="T664" s="222"/>
      <c r="AT664" s="223" t="s">
        <v>193</v>
      </c>
      <c r="AU664" s="223" t="s">
        <v>87</v>
      </c>
      <c r="AV664" s="12" t="s">
        <v>87</v>
      </c>
      <c r="AW664" s="12" t="s">
        <v>39</v>
      </c>
      <c r="AX664" s="12" t="s">
        <v>76</v>
      </c>
      <c r="AY664" s="223" t="s">
        <v>182</v>
      </c>
    </row>
    <row r="665" spans="2:65" s="12" customFormat="1">
      <c r="B665" s="213"/>
      <c r="C665" s="214"/>
      <c r="D665" s="224" t="s">
        <v>193</v>
      </c>
      <c r="E665" s="225" t="s">
        <v>22</v>
      </c>
      <c r="F665" s="226" t="s">
        <v>805</v>
      </c>
      <c r="G665" s="214"/>
      <c r="H665" s="227">
        <v>0.98499999999999999</v>
      </c>
      <c r="I665" s="218"/>
      <c r="J665" s="214"/>
      <c r="K665" s="214"/>
      <c r="L665" s="219"/>
      <c r="M665" s="220"/>
      <c r="N665" s="221"/>
      <c r="O665" s="221"/>
      <c r="P665" s="221"/>
      <c r="Q665" s="221"/>
      <c r="R665" s="221"/>
      <c r="S665" s="221"/>
      <c r="T665" s="222"/>
      <c r="AT665" s="223" t="s">
        <v>193</v>
      </c>
      <c r="AU665" s="223" t="s">
        <v>87</v>
      </c>
      <c r="AV665" s="12" t="s">
        <v>87</v>
      </c>
      <c r="AW665" s="12" t="s">
        <v>39</v>
      </c>
      <c r="AX665" s="12" t="s">
        <v>76</v>
      </c>
      <c r="AY665" s="223" t="s">
        <v>182</v>
      </c>
    </row>
    <row r="666" spans="2:65" s="1" customFormat="1" ht="22.5" customHeight="1">
      <c r="B666" s="40"/>
      <c r="C666" s="187" t="s">
        <v>806</v>
      </c>
      <c r="D666" s="187" t="s">
        <v>184</v>
      </c>
      <c r="E666" s="188" t="s">
        <v>807</v>
      </c>
      <c r="F666" s="189" t="s">
        <v>808</v>
      </c>
      <c r="G666" s="190" t="s">
        <v>241</v>
      </c>
      <c r="H666" s="191">
        <v>81.167000000000002</v>
      </c>
      <c r="I666" s="192"/>
      <c r="J666" s="193">
        <f>ROUND(I666*H666,2)</f>
        <v>0</v>
      </c>
      <c r="K666" s="189" t="s">
        <v>188</v>
      </c>
      <c r="L666" s="60"/>
      <c r="M666" s="194" t="s">
        <v>22</v>
      </c>
      <c r="N666" s="195" t="s">
        <v>47</v>
      </c>
      <c r="O666" s="41"/>
      <c r="P666" s="196">
        <f>O666*H666</f>
        <v>0</v>
      </c>
      <c r="Q666" s="196">
        <v>0</v>
      </c>
      <c r="R666" s="196">
        <f>Q666*H666</f>
        <v>0</v>
      </c>
      <c r="S666" s="196">
        <v>0.11700000000000001</v>
      </c>
      <c r="T666" s="197">
        <f>S666*H666</f>
        <v>9.4965390000000003</v>
      </c>
      <c r="AR666" s="23" t="s">
        <v>189</v>
      </c>
      <c r="AT666" s="23" t="s">
        <v>184</v>
      </c>
      <c r="AU666" s="23" t="s">
        <v>87</v>
      </c>
      <c r="AY666" s="23" t="s">
        <v>182</v>
      </c>
      <c r="BE666" s="198">
        <f>IF(N666="základní",J666,0)</f>
        <v>0</v>
      </c>
      <c r="BF666" s="198">
        <f>IF(N666="snížená",J666,0)</f>
        <v>0</v>
      </c>
      <c r="BG666" s="198">
        <f>IF(N666="zákl. přenesená",J666,0)</f>
        <v>0</v>
      </c>
      <c r="BH666" s="198">
        <f>IF(N666="sníž. přenesená",J666,0)</f>
        <v>0</v>
      </c>
      <c r="BI666" s="198">
        <f>IF(N666="nulová",J666,0)</f>
        <v>0</v>
      </c>
      <c r="BJ666" s="23" t="s">
        <v>24</v>
      </c>
      <c r="BK666" s="198">
        <f>ROUND(I666*H666,2)</f>
        <v>0</v>
      </c>
      <c r="BL666" s="23" t="s">
        <v>189</v>
      </c>
      <c r="BM666" s="23" t="s">
        <v>809</v>
      </c>
    </row>
    <row r="667" spans="2:65" s="1" customFormat="1" ht="27">
      <c r="B667" s="40"/>
      <c r="C667" s="62"/>
      <c r="D667" s="199" t="s">
        <v>191</v>
      </c>
      <c r="E667" s="62"/>
      <c r="F667" s="200" t="s">
        <v>810</v>
      </c>
      <c r="G667" s="62"/>
      <c r="H667" s="62"/>
      <c r="I667" s="157"/>
      <c r="J667" s="62"/>
      <c r="K667" s="62"/>
      <c r="L667" s="60"/>
      <c r="M667" s="201"/>
      <c r="N667" s="41"/>
      <c r="O667" s="41"/>
      <c r="P667" s="41"/>
      <c r="Q667" s="41"/>
      <c r="R667" s="41"/>
      <c r="S667" s="41"/>
      <c r="T667" s="77"/>
      <c r="AT667" s="23" t="s">
        <v>191</v>
      </c>
      <c r="AU667" s="23" t="s">
        <v>87</v>
      </c>
    </row>
    <row r="668" spans="2:65" s="12" customFormat="1">
      <c r="B668" s="213"/>
      <c r="C668" s="214"/>
      <c r="D668" s="199" t="s">
        <v>193</v>
      </c>
      <c r="E668" s="215" t="s">
        <v>22</v>
      </c>
      <c r="F668" s="216" t="s">
        <v>811</v>
      </c>
      <c r="G668" s="214"/>
      <c r="H668" s="217">
        <v>1.5109999999999999</v>
      </c>
      <c r="I668" s="218"/>
      <c r="J668" s="214"/>
      <c r="K668" s="214"/>
      <c r="L668" s="219"/>
      <c r="M668" s="220"/>
      <c r="N668" s="221"/>
      <c r="O668" s="221"/>
      <c r="P668" s="221"/>
      <c r="Q668" s="221"/>
      <c r="R668" s="221"/>
      <c r="S668" s="221"/>
      <c r="T668" s="222"/>
      <c r="AT668" s="223" t="s">
        <v>193</v>
      </c>
      <c r="AU668" s="223" t="s">
        <v>87</v>
      </c>
      <c r="AV668" s="12" t="s">
        <v>87</v>
      </c>
      <c r="AW668" s="12" t="s">
        <v>39</v>
      </c>
      <c r="AX668" s="12" t="s">
        <v>76</v>
      </c>
      <c r="AY668" s="223" t="s">
        <v>182</v>
      </c>
    </row>
    <row r="669" spans="2:65" s="12" customFormat="1">
      <c r="B669" s="213"/>
      <c r="C669" s="214"/>
      <c r="D669" s="199" t="s">
        <v>193</v>
      </c>
      <c r="E669" s="215" t="s">
        <v>22</v>
      </c>
      <c r="F669" s="216" t="s">
        <v>812</v>
      </c>
      <c r="G669" s="214"/>
      <c r="H669" s="217">
        <v>1.1919999999999999</v>
      </c>
      <c r="I669" s="218"/>
      <c r="J669" s="214"/>
      <c r="K669" s="214"/>
      <c r="L669" s="219"/>
      <c r="M669" s="220"/>
      <c r="N669" s="221"/>
      <c r="O669" s="221"/>
      <c r="P669" s="221"/>
      <c r="Q669" s="221"/>
      <c r="R669" s="221"/>
      <c r="S669" s="221"/>
      <c r="T669" s="222"/>
      <c r="AT669" s="223" t="s">
        <v>193</v>
      </c>
      <c r="AU669" s="223" t="s">
        <v>87</v>
      </c>
      <c r="AV669" s="12" t="s">
        <v>87</v>
      </c>
      <c r="AW669" s="12" t="s">
        <v>39</v>
      </c>
      <c r="AX669" s="12" t="s">
        <v>76</v>
      </c>
      <c r="AY669" s="223" t="s">
        <v>182</v>
      </c>
    </row>
    <row r="670" spans="2:65" s="12" customFormat="1">
      <c r="B670" s="213"/>
      <c r="C670" s="214"/>
      <c r="D670" s="199" t="s">
        <v>193</v>
      </c>
      <c r="E670" s="215" t="s">
        <v>22</v>
      </c>
      <c r="F670" s="216" t="s">
        <v>813</v>
      </c>
      <c r="G670" s="214"/>
      <c r="H670" s="217">
        <v>1.6539999999999999</v>
      </c>
      <c r="I670" s="218"/>
      <c r="J670" s="214"/>
      <c r="K670" s="214"/>
      <c r="L670" s="219"/>
      <c r="M670" s="220"/>
      <c r="N670" s="221"/>
      <c r="O670" s="221"/>
      <c r="P670" s="221"/>
      <c r="Q670" s="221"/>
      <c r="R670" s="221"/>
      <c r="S670" s="221"/>
      <c r="T670" s="222"/>
      <c r="AT670" s="223" t="s">
        <v>193</v>
      </c>
      <c r="AU670" s="223" t="s">
        <v>87</v>
      </c>
      <c r="AV670" s="12" t="s">
        <v>87</v>
      </c>
      <c r="AW670" s="12" t="s">
        <v>39</v>
      </c>
      <c r="AX670" s="12" t="s">
        <v>76</v>
      </c>
      <c r="AY670" s="223" t="s">
        <v>182</v>
      </c>
    </row>
    <row r="671" spans="2:65" s="12" customFormat="1">
      <c r="B671" s="213"/>
      <c r="C671" s="214"/>
      <c r="D671" s="199" t="s">
        <v>193</v>
      </c>
      <c r="E671" s="215" t="s">
        <v>22</v>
      </c>
      <c r="F671" s="216" t="s">
        <v>814</v>
      </c>
      <c r="G671" s="214"/>
      <c r="H671" s="217">
        <v>14.379</v>
      </c>
      <c r="I671" s="218"/>
      <c r="J671" s="214"/>
      <c r="K671" s="214"/>
      <c r="L671" s="219"/>
      <c r="M671" s="220"/>
      <c r="N671" s="221"/>
      <c r="O671" s="221"/>
      <c r="P671" s="221"/>
      <c r="Q671" s="221"/>
      <c r="R671" s="221"/>
      <c r="S671" s="221"/>
      <c r="T671" s="222"/>
      <c r="AT671" s="223" t="s">
        <v>193</v>
      </c>
      <c r="AU671" s="223" t="s">
        <v>87</v>
      </c>
      <c r="AV671" s="12" t="s">
        <v>87</v>
      </c>
      <c r="AW671" s="12" t="s">
        <v>39</v>
      </c>
      <c r="AX671" s="12" t="s">
        <v>76</v>
      </c>
      <c r="AY671" s="223" t="s">
        <v>182</v>
      </c>
    </row>
    <row r="672" spans="2:65" s="12" customFormat="1">
      <c r="B672" s="213"/>
      <c r="C672" s="214"/>
      <c r="D672" s="199" t="s">
        <v>193</v>
      </c>
      <c r="E672" s="215" t="s">
        <v>22</v>
      </c>
      <c r="F672" s="216" t="s">
        <v>815</v>
      </c>
      <c r="G672" s="214"/>
      <c r="H672" s="217">
        <v>24.646999999999998</v>
      </c>
      <c r="I672" s="218"/>
      <c r="J672" s="214"/>
      <c r="K672" s="214"/>
      <c r="L672" s="219"/>
      <c r="M672" s="220"/>
      <c r="N672" s="221"/>
      <c r="O672" s="221"/>
      <c r="P672" s="221"/>
      <c r="Q672" s="221"/>
      <c r="R672" s="221"/>
      <c r="S672" s="221"/>
      <c r="T672" s="222"/>
      <c r="AT672" s="223" t="s">
        <v>193</v>
      </c>
      <c r="AU672" s="223" t="s">
        <v>87</v>
      </c>
      <c r="AV672" s="12" t="s">
        <v>87</v>
      </c>
      <c r="AW672" s="12" t="s">
        <v>39</v>
      </c>
      <c r="AX672" s="12" t="s">
        <v>76</v>
      </c>
      <c r="AY672" s="223" t="s">
        <v>182</v>
      </c>
    </row>
    <row r="673" spans="2:65" s="12" customFormat="1">
      <c r="B673" s="213"/>
      <c r="C673" s="214"/>
      <c r="D673" s="199" t="s">
        <v>193</v>
      </c>
      <c r="E673" s="215" t="s">
        <v>22</v>
      </c>
      <c r="F673" s="216" t="s">
        <v>816</v>
      </c>
      <c r="G673" s="214"/>
      <c r="H673" s="217">
        <v>3.383</v>
      </c>
      <c r="I673" s="218"/>
      <c r="J673" s="214"/>
      <c r="K673" s="214"/>
      <c r="L673" s="219"/>
      <c r="M673" s="220"/>
      <c r="N673" s="221"/>
      <c r="O673" s="221"/>
      <c r="P673" s="221"/>
      <c r="Q673" s="221"/>
      <c r="R673" s="221"/>
      <c r="S673" s="221"/>
      <c r="T673" s="222"/>
      <c r="AT673" s="223" t="s">
        <v>193</v>
      </c>
      <c r="AU673" s="223" t="s">
        <v>87</v>
      </c>
      <c r="AV673" s="12" t="s">
        <v>87</v>
      </c>
      <c r="AW673" s="12" t="s">
        <v>39</v>
      </c>
      <c r="AX673" s="12" t="s">
        <v>76</v>
      </c>
      <c r="AY673" s="223" t="s">
        <v>182</v>
      </c>
    </row>
    <row r="674" spans="2:65" s="12" customFormat="1">
      <c r="B674" s="213"/>
      <c r="C674" s="214"/>
      <c r="D674" s="224" t="s">
        <v>193</v>
      </c>
      <c r="E674" s="225" t="s">
        <v>22</v>
      </c>
      <c r="F674" s="226" t="s">
        <v>817</v>
      </c>
      <c r="G674" s="214"/>
      <c r="H674" s="227">
        <v>34.401000000000003</v>
      </c>
      <c r="I674" s="218"/>
      <c r="J674" s="214"/>
      <c r="K674" s="214"/>
      <c r="L674" s="219"/>
      <c r="M674" s="220"/>
      <c r="N674" s="221"/>
      <c r="O674" s="221"/>
      <c r="P674" s="221"/>
      <c r="Q674" s="221"/>
      <c r="R674" s="221"/>
      <c r="S674" s="221"/>
      <c r="T674" s="222"/>
      <c r="AT674" s="223" t="s">
        <v>193</v>
      </c>
      <c r="AU674" s="223" t="s">
        <v>87</v>
      </c>
      <c r="AV674" s="12" t="s">
        <v>87</v>
      </c>
      <c r="AW674" s="12" t="s">
        <v>39</v>
      </c>
      <c r="AX674" s="12" t="s">
        <v>76</v>
      </c>
      <c r="AY674" s="223" t="s">
        <v>182</v>
      </c>
    </row>
    <row r="675" spans="2:65" s="1" customFormat="1" ht="22.5" customHeight="1">
      <c r="B675" s="40"/>
      <c r="C675" s="187" t="s">
        <v>818</v>
      </c>
      <c r="D675" s="187" t="s">
        <v>184</v>
      </c>
      <c r="E675" s="188" t="s">
        <v>819</v>
      </c>
      <c r="F675" s="189" t="s">
        <v>820</v>
      </c>
      <c r="G675" s="190" t="s">
        <v>308</v>
      </c>
      <c r="H675" s="191">
        <v>11.964</v>
      </c>
      <c r="I675" s="192"/>
      <c r="J675" s="193">
        <f>ROUND(I675*H675,2)</f>
        <v>0</v>
      </c>
      <c r="K675" s="189" t="s">
        <v>188</v>
      </c>
      <c r="L675" s="60"/>
      <c r="M675" s="194" t="s">
        <v>22</v>
      </c>
      <c r="N675" s="195" t="s">
        <v>47</v>
      </c>
      <c r="O675" s="41"/>
      <c r="P675" s="196">
        <f>O675*H675</f>
        <v>0</v>
      </c>
      <c r="Q675" s="196">
        <v>0</v>
      </c>
      <c r="R675" s="196">
        <f>Q675*H675</f>
        <v>0</v>
      </c>
      <c r="S675" s="196">
        <v>0.112</v>
      </c>
      <c r="T675" s="197">
        <f>S675*H675</f>
        <v>1.339968</v>
      </c>
      <c r="AR675" s="23" t="s">
        <v>189</v>
      </c>
      <c r="AT675" s="23" t="s">
        <v>184</v>
      </c>
      <c r="AU675" s="23" t="s">
        <v>87</v>
      </c>
      <c r="AY675" s="23" t="s">
        <v>182</v>
      </c>
      <c r="BE675" s="198">
        <f>IF(N675="základní",J675,0)</f>
        <v>0</v>
      </c>
      <c r="BF675" s="198">
        <f>IF(N675="snížená",J675,0)</f>
        <v>0</v>
      </c>
      <c r="BG675" s="198">
        <f>IF(N675="zákl. přenesená",J675,0)</f>
        <v>0</v>
      </c>
      <c r="BH675" s="198">
        <f>IF(N675="sníž. přenesená",J675,0)</f>
        <v>0</v>
      </c>
      <c r="BI675" s="198">
        <f>IF(N675="nulová",J675,0)</f>
        <v>0</v>
      </c>
      <c r="BJ675" s="23" t="s">
        <v>24</v>
      </c>
      <c r="BK675" s="198">
        <f>ROUND(I675*H675,2)</f>
        <v>0</v>
      </c>
      <c r="BL675" s="23" t="s">
        <v>189</v>
      </c>
      <c r="BM675" s="23" t="s">
        <v>821</v>
      </c>
    </row>
    <row r="676" spans="2:65" s="1" customFormat="1">
      <c r="B676" s="40"/>
      <c r="C676" s="62"/>
      <c r="D676" s="199" t="s">
        <v>191</v>
      </c>
      <c r="E676" s="62"/>
      <c r="F676" s="200" t="s">
        <v>822</v>
      </c>
      <c r="G676" s="62"/>
      <c r="H676" s="62"/>
      <c r="I676" s="157"/>
      <c r="J676" s="62"/>
      <c r="K676" s="62"/>
      <c r="L676" s="60"/>
      <c r="M676" s="201"/>
      <c r="N676" s="41"/>
      <c r="O676" s="41"/>
      <c r="P676" s="41"/>
      <c r="Q676" s="41"/>
      <c r="R676" s="41"/>
      <c r="S676" s="41"/>
      <c r="T676" s="77"/>
      <c r="AT676" s="23" t="s">
        <v>191</v>
      </c>
      <c r="AU676" s="23" t="s">
        <v>87</v>
      </c>
    </row>
    <row r="677" spans="2:65" s="12" customFormat="1">
      <c r="B677" s="213"/>
      <c r="C677" s="214"/>
      <c r="D677" s="199" t="s">
        <v>193</v>
      </c>
      <c r="E677" s="215" t="s">
        <v>22</v>
      </c>
      <c r="F677" s="216" t="s">
        <v>823</v>
      </c>
      <c r="G677" s="214"/>
      <c r="H677" s="217">
        <v>3.12</v>
      </c>
      <c r="I677" s="218"/>
      <c r="J677" s="214"/>
      <c r="K677" s="214"/>
      <c r="L677" s="219"/>
      <c r="M677" s="220"/>
      <c r="N677" s="221"/>
      <c r="O677" s="221"/>
      <c r="P677" s="221"/>
      <c r="Q677" s="221"/>
      <c r="R677" s="221"/>
      <c r="S677" s="221"/>
      <c r="T677" s="222"/>
      <c r="AT677" s="223" t="s">
        <v>193</v>
      </c>
      <c r="AU677" s="223" t="s">
        <v>87</v>
      </c>
      <c r="AV677" s="12" t="s">
        <v>87</v>
      </c>
      <c r="AW677" s="12" t="s">
        <v>39</v>
      </c>
      <c r="AX677" s="12" t="s">
        <v>76</v>
      </c>
      <c r="AY677" s="223" t="s">
        <v>182</v>
      </c>
    </row>
    <row r="678" spans="2:65" s="12" customFormat="1">
      <c r="B678" s="213"/>
      <c r="C678" s="214"/>
      <c r="D678" s="199" t="s">
        <v>193</v>
      </c>
      <c r="E678" s="215" t="s">
        <v>22</v>
      </c>
      <c r="F678" s="216" t="s">
        <v>824</v>
      </c>
      <c r="G678" s="214"/>
      <c r="H678" s="217">
        <v>2.3820000000000001</v>
      </c>
      <c r="I678" s="218"/>
      <c r="J678" s="214"/>
      <c r="K678" s="214"/>
      <c r="L678" s="219"/>
      <c r="M678" s="220"/>
      <c r="N678" s="221"/>
      <c r="O678" s="221"/>
      <c r="P678" s="221"/>
      <c r="Q678" s="221"/>
      <c r="R678" s="221"/>
      <c r="S678" s="221"/>
      <c r="T678" s="222"/>
      <c r="AT678" s="223" t="s">
        <v>193</v>
      </c>
      <c r="AU678" s="223" t="s">
        <v>87</v>
      </c>
      <c r="AV678" s="12" t="s">
        <v>87</v>
      </c>
      <c r="AW678" s="12" t="s">
        <v>39</v>
      </c>
      <c r="AX678" s="12" t="s">
        <v>76</v>
      </c>
      <c r="AY678" s="223" t="s">
        <v>182</v>
      </c>
    </row>
    <row r="679" spans="2:65" s="12" customFormat="1">
      <c r="B679" s="213"/>
      <c r="C679" s="214"/>
      <c r="D679" s="224" t="s">
        <v>193</v>
      </c>
      <c r="E679" s="225" t="s">
        <v>22</v>
      </c>
      <c r="F679" s="226" t="s">
        <v>825</v>
      </c>
      <c r="G679" s="214"/>
      <c r="H679" s="227">
        <v>6.4619999999999997</v>
      </c>
      <c r="I679" s="218"/>
      <c r="J679" s="214"/>
      <c r="K679" s="214"/>
      <c r="L679" s="219"/>
      <c r="M679" s="220"/>
      <c r="N679" s="221"/>
      <c r="O679" s="221"/>
      <c r="P679" s="221"/>
      <c r="Q679" s="221"/>
      <c r="R679" s="221"/>
      <c r="S679" s="221"/>
      <c r="T679" s="222"/>
      <c r="AT679" s="223" t="s">
        <v>193</v>
      </c>
      <c r="AU679" s="223" t="s">
        <v>87</v>
      </c>
      <c r="AV679" s="12" t="s">
        <v>87</v>
      </c>
      <c r="AW679" s="12" t="s">
        <v>39</v>
      </c>
      <c r="AX679" s="12" t="s">
        <v>76</v>
      </c>
      <c r="AY679" s="223" t="s">
        <v>182</v>
      </c>
    </row>
    <row r="680" spans="2:65" s="1" customFormat="1" ht="31.5" customHeight="1">
      <c r="B680" s="40"/>
      <c r="C680" s="187" t="s">
        <v>826</v>
      </c>
      <c r="D680" s="187" t="s">
        <v>184</v>
      </c>
      <c r="E680" s="188" t="s">
        <v>827</v>
      </c>
      <c r="F680" s="189" t="s">
        <v>828</v>
      </c>
      <c r="G680" s="190" t="s">
        <v>187</v>
      </c>
      <c r="H680" s="191">
        <v>63.514000000000003</v>
      </c>
      <c r="I680" s="192"/>
      <c r="J680" s="193">
        <f>ROUND(I680*H680,2)</f>
        <v>0</v>
      </c>
      <c r="K680" s="189" t="s">
        <v>188</v>
      </c>
      <c r="L680" s="60"/>
      <c r="M680" s="194" t="s">
        <v>22</v>
      </c>
      <c r="N680" s="195" t="s">
        <v>47</v>
      </c>
      <c r="O680" s="41"/>
      <c r="P680" s="196">
        <f>O680*H680</f>
        <v>0</v>
      </c>
      <c r="Q680" s="196">
        <v>0</v>
      </c>
      <c r="R680" s="196">
        <f>Q680*H680</f>
        <v>0</v>
      </c>
      <c r="S680" s="196">
        <v>2.2000000000000002</v>
      </c>
      <c r="T680" s="197">
        <f>S680*H680</f>
        <v>139.73080000000002</v>
      </c>
      <c r="AR680" s="23" t="s">
        <v>189</v>
      </c>
      <c r="AT680" s="23" t="s">
        <v>184</v>
      </c>
      <c r="AU680" s="23" t="s">
        <v>87</v>
      </c>
      <c r="AY680" s="23" t="s">
        <v>182</v>
      </c>
      <c r="BE680" s="198">
        <f>IF(N680="základní",J680,0)</f>
        <v>0</v>
      </c>
      <c r="BF680" s="198">
        <f>IF(N680="snížená",J680,0)</f>
        <v>0</v>
      </c>
      <c r="BG680" s="198">
        <f>IF(N680="zákl. přenesená",J680,0)</f>
        <v>0</v>
      </c>
      <c r="BH680" s="198">
        <f>IF(N680="sníž. přenesená",J680,0)</f>
        <v>0</v>
      </c>
      <c r="BI680" s="198">
        <f>IF(N680="nulová",J680,0)</f>
        <v>0</v>
      </c>
      <c r="BJ680" s="23" t="s">
        <v>24</v>
      </c>
      <c r="BK680" s="198">
        <f>ROUND(I680*H680,2)</f>
        <v>0</v>
      </c>
      <c r="BL680" s="23" t="s">
        <v>189</v>
      </c>
      <c r="BM680" s="23" t="s">
        <v>829</v>
      </c>
    </row>
    <row r="681" spans="2:65" s="1" customFormat="1" ht="27">
      <c r="B681" s="40"/>
      <c r="C681" s="62"/>
      <c r="D681" s="199" t="s">
        <v>191</v>
      </c>
      <c r="E681" s="62"/>
      <c r="F681" s="200" t="s">
        <v>830</v>
      </c>
      <c r="G681" s="62"/>
      <c r="H681" s="62"/>
      <c r="I681" s="157"/>
      <c r="J681" s="62"/>
      <c r="K681" s="62"/>
      <c r="L681" s="60"/>
      <c r="M681" s="201"/>
      <c r="N681" s="41"/>
      <c r="O681" s="41"/>
      <c r="P681" s="41"/>
      <c r="Q681" s="41"/>
      <c r="R681" s="41"/>
      <c r="S681" s="41"/>
      <c r="T681" s="77"/>
      <c r="AT681" s="23" t="s">
        <v>191</v>
      </c>
      <c r="AU681" s="23" t="s">
        <v>87</v>
      </c>
    </row>
    <row r="682" spans="2:65" s="12" customFormat="1">
      <c r="B682" s="213"/>
      <c r="C682" s="214"/>
      <c r="D682" s="199" t="s">
        <v>193</v>
      </c>
      <c r="E682" s="215" t="s">
        <v>22</v>
      </c>
      <c r="F682" s="216" t="s">
        <v>831</v>
      </c>
      <c r="G682" s="214"/>
      <c r="H682" s="217">
        <v>2.8340000000000001</v>
      </c>
      <c r="I682" s="218"/>
      <c r="J682" s="214"/>
      <c r="K682" s="214"/>
      <c r="L682" s="219"/>
      <c r="M682" s="220"/>
      <c r="N682" s="221"/>
      <c r="O682" s="221"/>
      <c r="P682" s="221"/>
      <c r="Q682" s="221"/>
      <c r="R682" s="221"/>
      <c r="S682" s="221"/>
      <c r="T682" s="222"/>
      <c r="AT682" s="223" t="s">
        <v>193</v>
      </c>
      <c r="AU682" s="223" t="s">
        <v>87</v>
      </c>
      <c r="AV682" s="12" t="s">
        <v>87</v>
      </c>
      <c r="AW682" s="12" t="s">
        <v>39</v>
      </c>
      <c r="AX682" s="12" t="s">
        <v>76</v>
      </c>
      <c r="AY682" s="223" t="s">
        <v>182</v>
      </c>
    </row>
    <row r="683" spans="2:65" s="12" customFormat="1">
      <c r="B683" s="213"/>
      <c r="C683" s="214"/>
      <c r="D683" s="199" t="s">
        <v>193</v>
      </c>
      <c r="E683" s="215" t="s">
        <v>22</v>
      </c>
      <c r="F683" s="216" t="s">
        <v>832</v>
      </c>
      <c r="G683" s="214"/>
      <c r="H683" s="217">
        <v>6.4690000000000003</v>
      </c>
      <c r="I683" s="218"/>
      <c r="J683" s="214"/>
      <c r="K683" s="214"/>
      <c r="L683" s="219"/>
      <c r="M683" s="220"/>
      <c r="N683" s="221"/>
      <c r="O683" s="221"/>
      <c r="P683" s="221"/>
      <c r="Q683" s="221"/>
      <c r="R683" s="221"/>
      <c r="S683" s="221"/>
      <c r="T683" s="222"/>
      <c r="AT683" s="223" t="s">
        <v>193</v>
      </c>
      <c r="AU683" s="223" t="s">
        <v>87</v>
      </c>
      <c r="AV683" s="12" t="s">
        <v>87</v>
      </c>
      <c r="AW683" s="12" t="s">
        <v>39</v>
      </c>
      <c r="AX683" s="12" t="s">
        <v>76</v>
      </c>
      <c r="AY683" s="223" t="s">
        <v>182</v>
      </c>
    </row>
    <row r="684" spans="2:65" s="12" customFormat="1">
      <c r="B684" s="213"/>
      <c r="C684" s="214"/>
      <c r="D684" s="199" t="s">
        <v>193</v>
      </c>
      <c r="E684" s="215" t="s">
        <v>22</v>
      </c>
      <c r="F684" s="216" t="s">
        <v>833</v>
      </c>
      <c r="G684" s="214"/>
      <c r="H684" s="217">
        <v>9.9380000000000006</v>
      </c>
      <c r="I684" s="218"/>
      <c r="J684" s="214"/>
      <c r="K684" s="214"/>
      <c r="L684" s="219"/>
      <c r="M684" s="220"/>
      <c r="N684" s="221"/>
      <c r="O684" s="221"/>
      <c r="P684" s="221"/>
      <c r="Q684" s="221"/>
      <c r="R684" s="221"/>
      <c r="S684" s="221"/>
      <c r="T684" s="222"/>
      <c r="AT684" s="223" t="s">
        <v>193</v>
      </c>
      <c r="AU684" s="223" t="s">
        <v>87</v>
      </c>
      <c r="AV684" s="12" t="s">
        <v>87</v>
      </c>
      <c r="AW684" s="12" t="s">
        <v>39</v>
      </c>
      <c r="AX684" s="12" t="s">
        <v>76</v>
      </c>
      <c r="AY684" s="223" t="s">
        <v>182</v>
      </c>
    </row>
    <row r="685" spans="2:65" s="12" customFormat="1">
      <c r="B685" s="213"/>
      <c r="C685" s="214"/>
      <c r="D685" s="199" t="s">
        <v>193</v>
      </c>
      <c r="E685" s="215" t="s">
        <v>22</v>
      </c>
      <c r="F685" s="216" t="s">
        <v>834</v>
      </c>
      <c r="G685" s="214"/>
      <c r="H685" s="217">
        <v>8.8859999999999992</v>
      </c>
      <c r="I685" s="218"/>
      <c r="J685" s="214"/>
      <c r="K685" s="214"/>
      <c r="L685" s="219"/>
      <c r="M685" s="220"/>
      <c r="N685" s="221"/>
      <c r="O685" s="221"/>
      <c r="P685" s="221"/>
      <c r="Q685" s="221"/>
      <c r="R685" s="221"/>
      <c r="S685" s="221"/>
      <c r="T685" s="222"/>
      <c r="AT685" s="223" t="s">
        <v>193</v>
      </c>
      <c r="AU685" s="223" t="s">
        <v>87</v>
      </c>
      <c r="AV685" s="12" t="s">
        <v>87</v>
      </c>
      <c r="AW685" s="12" t="s">
        <v>39</v>
      </c>
      <c r="AX685" s="12" t="s">
        <v>76</v>
      </c>
      <c r="AY685" s="223" t="s">
        <v>182</v>
      </c>
    </row>
    <row r="686" spans="2:65" s="12" customFormat="1">
      <c r="B686" s="213"/>
      <c r="C686" s="214"/>
      <c r="D686" s="199" t="s">
        <v>193</v>
      </c>
      <c r="E686" s="215" t="s">
        <v>22</v>
      </c>
      <c r="F686" s="216" t="s">
        <v>835</v>
      </c>
      <c r="G686" s="214"/>
      <c r="H686" s="217">
        <v>16.632999999999999</v>
      </c>
      <c r="I686" s="218"/>
      <c r="J686" s="214"/>
      <c r="K686" s="214"/>
      <c r="L686" s="219"/>
      <c r="M686" s="220"/>
      <c r="N686" s="221"/>
      <c r="O686" s="221"/>
      <c r="P686" s="221"/>
      <c r="Q686" s="221"/>
      <c r="R686" s="221"/>
      <c r="S686" s="221"/>
      <c r="T686" s="222"/>
      <c r="AT686" s="223" t="s">
        <v>193</v>
      </c>
      <c r="AU686" s="223" t="s">
        <v>87</v>
      </c>
      <c r="AV686" s="12" t="s">
        <v>87</v>
      </c>
      <c r="AW686" s="12" t="s">
        <v>39</v>
      </c>
      <c r="AX686" s="12" t="s">
        <v>76</v>
      </c>
      <c r="AY686" s="223" t="s">
        <v>182</v>
      </c>
    </row>
    <row r="687" spans="2:65" s="12" customFormat="1">
      <c r="B687" s="213"/>
      <c r="C687" s="214"/>
      <c r="D687" s="199" t="s">
        <v>193</v>
      </c>
      <c r="E687" s="215" t="s">
        <v>22</v>
      </c>
      <c r="F687" s="216" t="s">
        <v>836</v>
      </c>
      <c r="G687" s="214"/>
      <c r="H687" s="217">
        <v>0.86799999999999999</v>
      </c>
      <c r="I687" s="218"/>
      <c r="J687" s="214"/>
      <c r="K687" s="214"/>
      <c r="L687" s="219"/>
      <c r="M687" s="220"/>
      <c r="N687" s="221"/>
      <c r="O687" s="221"/>
      <c r="P687" s="221"/>
      <c r="Q687" s="221"/>
      <c r="R687" s="221"/>
      <c r="S687" s="221"/>
      <c r="T687" s="222"/>
      <c r="AT687" s="223" t="s">
        <v>193</v>
      </c>
      <c r="AU687" s="223" t="s">
        <v>87</v>
      </c>
      <c r="AV687" s="12" t="s">
        <v>87</v>
      </c>
      <c r="AW687" s="12" t="s">
        <v>39</v>
      </c>
      <c r="AX687" s="12" t="s">
        <v>76</v>
      </c>
      <c r="AY687" s="223" t="s">
        <v>182</v>
      </c>
    </row>
    <row r="688" spans="2:65" s="12" customFormat="1">
      <c r="B688" s="213"/>
      <c r="C688" s="214"/>
      <c r="D688" s="199" t="s">
        <v>193</v>
      </c>
      <c r="E688" s="215" t="s">
        <v>22</v>
      </c>
      <c r="F688" s="216" t="s">
        <v>837</v>
      </c>
      <c r="G688" s="214"/>
      <c r="H688" s="217">
        <v>14.571999999999999</v>
      </c>
      <c r="I688" s="218"/>
      <c r="J688" s="214"/>
      <c r="K688" s="214"/>
      <c r="L688" s="219"/>
      <c r="M688" s="220"/>
      <c r="N688" s="221"/>
      <c r="O688" s="221"/>
      <c r="P688" s="221"/>
      <c r="Q688" s="221"/>
      <c r="R688" s="221"/>
      <c r="S688" s="221"/>
      <c r="T688" s="222"/>
      <c r="AT688" s="223" t="s">
        <v>193</v>
      </c>
      <c r="AU688" s="223" t="s">
        <v>87</v>
      </c>
      <c r="AV688" s="12" t="s">
        <v>87</v>
      </c>
      <c r="AW688" s="12" t="s">
        <v>39</v>
      </c>
      <c r="AX688" s="12" t="s">
        <v>76</v>
      </c>
      <c r="AY688" s="223" t="s">
        <v>182</v>
      </c>
    </row>
    <row r="689" spans="2:65" s="12" customFormat="1">
      <c r="B689" s="213"/>
      <c r="C689" s="214"/>
      <c r="D689" s="199" t="s">
        <v>193</v>
      </c>
      <c r="E689" s="215" t="s">
        <v>22</v>
      </c>
      <c r="F689" s="216" t="s">
        <v>838</v>
      </c>
      <c r="G689" s="214"/>
      <c r="H689" s="217">
        <v>3.3140000000000001</v>
      </c>
      <c r="I689" s="218"/>
      <c r="J689" s="214"/>
      <c r="K689" s="214"/>
      <c r="L689" s="219"/>
      <c r="M689" s="220"/>
      <c r="N689" s="221"/>
      <c r="O689" s="221"/>
      <c r="P689" s="221"/>
      <c r="Q689" s="221"/>
      <c r="R689" s="221"/>
      <c r="S689" s="221"/>
      <c r="T689" s="222"/>
      <c r="AT689" s="223" t="s">
        <v>193</v>
      </c>
      <c r="AU689" s="223" t="s">
        <v>87</v>
      </c>
      <c r="AV689" s="12" t="s">
        <v>87</v>
      </c>
      <c r="AW689" s="12" t="s">
        <v>39</v>
      </c>
      <c r="AX689" s="12" t="s">
        <v>76</v>
      </c>
      <c r="AY689" s="223" t="s">
        <v>182</v>
      </c>
    </row>
    <row r="690" spans="2:65" s="11" customFormat="1">
      <c r="B690" s="202"/>
      <c r="C690" s="203"/>
      <c r="D690" s="224" t="s">
        <v>193</v>
      </c>
      <c r="E690" s="251" t="s">
        <v>22</v>
      </c>
      <c r="F690" s="252" t="s">
        <v>839</v>
      </c>
      <c r="G690" s="203"/>
      <c r="H690" s="253" t="s">
        <v>22</v>
      </c>
      <c r="I690" s="207"/>
      <c r="J690" s="203"/>
      <c r="K690" s="203"/>
      <c r="L690" s="208"/>
      <c r="M690" s="209"/>
      <c r="N690" s="210"/>
      <c r="O690" s="210"/>
      <c r="P690" s="210"/>
      <c r="Q690" s="210"/>
      <c r="R690" s="210"/>
      <c r="S690" s="210"/>
      <c r="T690" s="211"/>
      <c r="AT690" s="212" t="s">
        <v>193</v>
      </c>
      <c r="AU690" s="212" t="s">
        <v>87</v>
      </c>
      <c r="AV690" s="11" t="s">
        <v>24</v>
      </c>
      <c r="AW690" s="11" t="s">
        <v>39</v>
      </c>
      <c r="AX690" s="11" t="s">
        <v>76</v>
      </c>
      <c r="AY690" s="212" t="s">
        <v>182</v>
      </c>
    </row>
    <row r="691" spans="2:65" s="1" customFormat="1" ht="31.5" customHeight="1">
      <c r="B691" s="40"/>
      <c r="C691" s="187" t="s">
        <v>840</v>
      </c>
      <c r="D691" s="187" t="s">
        <v>184</v>
      </c>
      <c r="E691" s="188" t="s">
        <v>841</v>
      </c>
      <c r="F691" s="189" t="s">
        <v>842</v>
      </c>
      <c r="G691" s="190" t="s">
        <v>187</v>
      </c>
      <c r="H691" s="191">
        <v>0.38400000000000001</v>
      </c>
      <c r="I691" s="192"/>
      <c r="J691" s="193">
        <f>ROUND(I691*H691,2)</f>
        <v>0</v>
      </c>
      <c r="K691" s="189" t="s">
        <v>188</v>
      </c>
      <c r="L691" s="60"/>
      <c r="M691" s="194" t="s">
        <v>22</v>
      </c>
      <c r="N691" s="195" t="s">
        <v>47</v>
      </c>
      <c r="O691" s="41"/>
      <c r="P691" s="196">
        <f>O691*H691</f>
        <v>0</v>
      </c>
      <c r="Q691" s="196">
        <v>0</v>
      </c>
      <c r="R691" s="196">
        <f>Q691*H691</f>
        <v>0</v>
      </c>
      <c r="S691" s="196">
        <v>2.2000000000000002</v>
      </c>
      <c r="T691" s="197">
        <f>S691*H691</f>
        <v>0.84480000000000011</v>
      </c>
      <c r="AR691" s="23" t="s">
        <v>189</v>
      </c>
      <c r="AT691" s="23" t="s">
        <v>184</v>
      </c>
      <c r="AU691" s="23" t="s">
        <v>87</v>
      </c>
      <c r="AY691" s="23" t="s">
        <v>182</v>
      </c>
      <c r="BE691" s="198">
        <f>IF(N691="základní",J691,0)</f>
        <v>0</v>
      </c>
      <c r="BF691" s="198">
        <f>IF(N691="snížená",J691,0)</f>
        <v>0</v>
      </c>
      <c r="BG691" s="198">
        <f>IF(N691="zákl. přenesená",J691,0)</f>
        <v>0</v>
      </c>
      <c r="BH691" s="198">
        <f>IF(N691="sníž. přenesená",J691,0)</f>
        <v>0</v>
      </c>
      <c r="BI691" s="198">
        <f>IF(N691="nulová",J691,0)</f>
        <v>0</v>
      </c>
      <c r="BJ691" s="23" t="s">
        <v>24</v>
      </c>
      <c r="BK691" s="198">
        <f>ROUND(I691*H691,2)</f>
        <v>0</v>
      </c>
      <c r="BL691" s="23" t="s">
        <v>189</v>
      </c>
      <c r="BM691" s="23" t="s">
        <v>843</v>
      </c>
    </row>
    <row r="692" spans="2:65" s="1" customFormat="1" ht="27">
      <c r="B692" s="40"/>
      <c r="C692" s="62"/>
      <c r="D692" s="199" t="s">
        <v>191</v>
      </c>
      <c r="E692" s="62"/>
      <c r="F692" s="200" t="s">
        <v>844</v>
      </c>
      <c r="G692" s="62"/>
      <c r="H692" s="62"/>
      <c r="I692" s="157"/>
      <c r="J692" s="62"/>
      <c r="K692" s="62"/>
      <c r="L692" s="60"/>
      <c r="M692" s="201"/>
      <c r="N692" s="41"/>
      <c r="O692" s="41"/>
      <c r="P692" s="41"/>
      <c r="Q692" s="41"/>
      <c r="R692" s="41"/>
      <c r="S692" s="41"/>
      <c r="T692" s="77"/>
      <c r="AT692" s="23" t="s">
        <v>191</v>
      </c>
      <c r="AU692" s="23" t="s">
        <v>87</v>
      </c>
    </row>
    <row r="693" spans="2:65" s="11" customFormat="1">
      <c r="B693" s="202"/>
      <c r="C693" s="203"/>
      <c r="D693" s="199" t="s">
        <v>193</v>
      </c>
      <c r="E693" s="204" t="s">
        <v>22</v>
      </c>
      <c r="F693" s="205" t="s">
        <v>235</v>
      </c>
      <c r="G693" s="203"/>
      <c r="H693" s="206" t="s">
        <v>22</v>
      </c>
      <c r="I693" s="207"/>
      <c r="J693" s="203"/>
      <c r="K693" s="203"/>
      <c r="L693" s="208"/>
      <c r="M693" s="209"/>
      <c r="N693" s="210"/>
      <c r="O693" s="210"/>
      <c r="P693" s="210"/>
      <c r="Q693" s="210"/>
      <c r="R693" s="210"/>
      <c r="S693" s="210"/>
      <c r="T693" s="211"/>
      <c r="AT693" s="212" t="s">
        <v>193</v>
      </c>
      <c r="AU693" s="212" t="s">
        <v>87</v>
      </c>
      <c r="AV693" s="11" t="s">
        <v>24</v>
      </c>
      <c r="AW693" s="11" t="s">
        <v>39</v>
      </c>
      <c r="AX693" s="11" t="s">
        <v>76</v>
      </c>
      <c r="AY693" s="212" t="s">
        <v>182</v>
      </c>
    </row>
    <row r="694" spans="2:65" s="12" customFormat="1">
      <c r="B694" s="213"/>
      <c r="C694" s="214"/>
      <c r="D694" s="224" t="s">
        <v>193</v>
      </c>
      <c r="E694" s="225" t="s">
        <v>22</v>
      </c>
      <c r="F694" s="226" t="s">
        <v>845</v>
      </c>
      <c r="G694" s="214"/>
      <c r="H694" s="227">
        <v>0.38400000000000001</v>
      </c>
      <c r="I694" s="218"/>
      <c r="J694" s="214"/>
      <c r="K694" s="214"/>
      <c r="L694" s="219"/>
      <c r="M694" s="220"/>
      <c r="N694" s="221"/>
      <c r="O694" s="221"/>
      <c r="P694" s="221"/>
      <c r="Q694" s="221"/>
      <c r="R694" s="221"/>
      <c r="S694" s="221"/>
      <c r="T694" s="222"/>
      <c r="AT694" s="223" t="s">
        <v>193</v>
      </c>
      <c r="AU694" s="223" t="s">
        <v>87</v>
      </c>
      <c r="AV694" s="12" t="s">
        <v>87</v>
      </c>
      <c r="AW694" s="12" t="s">
        <v>39</v>
      </c>
      <c r="AX694" s="12" t="s">
        <v>24</v>
      </c>
      <c r="AY694" s="223" t="s">
        <v>182</v>
      </c>
    </row>
    <row r="695" spans="2:65" s="1" customFormat="1" ht="31.5" customHeight="1">
      <c r="B695" s="40"/>
      <c r="C695" s="187" t="s">
        <v>846</v>
      </c>
      <c r="D695" s="187" t="s">
        <v>184</v>
      </c>
      <c r="E695" s="188" t="s">
        <v>847</v>
      </c>
      <c r="F695" s="189" t="s">
        <v>848</v>
      </c>
      <c r="G695" s="190" t="s">
        <v>187</v>
      </c>
      <c r="H695" s="191">
        <v>0.30299999999999999</v>
      </c>
      <c r="I695" s="192"/>
      <c r="J695" s="193">
        <f>ROUND(I695*H695,2)</f>
        <v>0</v>
      </c>
      <c r="K695" s="189" t="s">
        <v>188</v>
      </c>
      <c r="L695" s="60"/>
      <c r="M695" s="194" t="s">
        <v>22</v>
      </c>
      <c r="N695" s="195" t="s">
        <v>47</v>
      </c>
      <c r="O695" s="41"/>
      <c r="P695" s="196">
        <f>O695*H695</f>
        <v>0</v>
      </c>
      <c r="Q695" s="196">
        <v>0</v>
      </c>
      <c r="R695" s="196">
        <f>Q695*H695</f>
        <v>0</v>
      </c>
      <c r="S695" s="196">
        <v>2.2000000000000002</v>
      </c>
      <c r="T695" s="197">
        <f>S695*H695</f>
        <v>0.66660000000000008</v>
      </c>
      <c r="AR695" s="23" t="s">
        <v>189</v>
      </c>
      <c r="AT695" s="23" t="s">
        <v>184</v>
      </c>
      <c r="AU695" s="23" t="s">
        <v>87</v>
      </c>
      <c r="AY695" s="23" t="s">
        <v>182</v>
      </c>
      <c r="BE695" s="198">
        <f>IF(N695="základní",J695,0)</f>
        <v>0</v>
      </c>
      <c r="BF695" s="198">
        <f>IF(N695="snížená",J695,0)</f>
        <v>0</v>
      </c>
      <c r="BG695" s="198">
        <f>IF(N695="zákl. přenesená",J695,0)</f>
        <v>0</v>
      </c>
      <c r="BH695" s="198">
        <f>IF(N695="sníž. přenesená",J695,0)</f>
        <v>0</v>
      </c>
      <c r="BI695" s="198">
        <f>IF(N695="nulová",J695,0)</f>
        <v>0</v>
      </c>
      <c r="BJ695" s="23" t="s">
        <v>24</v>
      </c>
      <c r="BK695" s="198">
        <f>ROUND(I695*H695,2)</f>
        <v>0</v>
      </c>
      <c r="BL695" s="23" t="s">
        <v>189</v>
      </c>
      <c r="BM695" s="23" t="s">
        <v>849</v>
      </c>
    </row>
    <row r="696" spans="2:65" s="1" customFormat="1" ht="27">
      <c r="B696" s="40"/>
      <c r="C696" s="62"/>
      <c r="D696" s="199" t="s">
        <v>191</v>
      </c>
      <c r="E696" s="62"/>
      <c r="F696" s="200" t="s">
        <v>850</v>
      </c>
      <c r="G696" s="62"/>
      <c r="H696" s="62"/>
      <c r="I696" s="157"/>
      <c r="J696" s="62"/>
      <c r="K696" s="62"/>
      <c r="L696" s="60"/>
      <c r="M696" s="201"/>
      <c r="N696" s="41"/>
      <c r="O696" s="41"/>
      <c r="P696" s="41"/>
      <c r="Q696" s="41"/>
      <c r="R696" s="41"/>
      <c r="S696" s="41"/>
      <c r="T696" s="77"/>
      <c r="AT696" s="23" t="s">
        <v>191</v>
      </c>
      <c r="AU696" s="23" t="s">
        <v>87</v>
      </c>
    </row>
    <row r="697" spans="2:65" s="12" customFormat="1">
      <c r="B697" s="213"/>
      <c r="C697" s="214"/>
      <c r="D697" s="224" t="s">
        <v>193</v>
      </c>
      <c r="E697" s="225" t="s">
        <v>22</v>
      </c>
      <c r="F697" s="226" t="s">
        <v>851</v>
      </c>
      <c r="G697" s="214"/>
      <c r="H697" s="227">
        <v>0.30299999999999999</v>
      </c>
      <c r="I697" s="218"/>
      <c r="J697" s="214"/>
      <c r="K697" s="214"/>
      <c r="L697" s="219"/>
      <c r="M697" s="220"/>
      <c r="N697" s="221"/>
      <c r="O697" s="221"/>
      <c r="P697" s="221"/>
      <c r="Q697" s="221"/>
      <c r="R697" s="221"/>
      <c r="S697" s="221"/>
      <c r="T697" s="222"/>
      <c r="AT697" s="223" t="s">
        <v>193</v>
      </c>
      <c r="AU697" s="223" t="s">
        <v>87</v>
      </c>
      <c r="AV697" s="12" t="s">
        <v>87</v>
      </c>
      <c r="AW697" s="12" t="s">
        <v>39</v>
      </c>
      <c r="AX697" s="12" t="s">
        <v>76</v>
      </c>
      <c r="AY697" s="223" t="s">
        <v>182</v>
      </c>
    </row>
    <row r="698" spans="2:65" s="1" customFormat="1" ht="22.5" customHeight="1">
      <c r="B698" s="40"/>
      <c r="C698" s="187" t="s">
        <v>852</v>
      </c>
      <c r="D698" s="187" t="s">
        <v>184</v>
      </c>
      <c r="E698" s="188" t="s">
        <v>853</v>
      </c>
      <c r="F698" s="189" t="s">
        <v>854</v>
      </c>
      <c r="G698" s="190" t="s">
        <v>187</v>
      </c>
      <c r="H698" s="191">
        <v>99.528999999999996</v>
      </c>
      <c r="I698" s="192"/>
      <c r="J698" s="193">
        <f>ROUND(I698*H698,2)</f>
        <v>0</v>
      </c>
      <c r="K698" s="189" t="s">
        <v>188</v>
      </c>
      <c r="L698" s="60"/>
      <c r="M698" s="194" t="s">
        <v>22</v>
      </c>
      <c r="N698" s="195" t="s">
        <v>47</v>
      </c>
      <c r="O698" s="41"/>
      <c r="P698" s="196">
        <f>O698*H698</f>
        <v>0</v>
      </c>
      <c r="Q698" s="196">
        <v>0</v>
      </c>
      <c r="R698" s="196">
        <f>Q698*H698</f>
        <v>0</v>
      </c>
      <c r="S698" s="196">
        <v>1.4</v>
      </c>
      <c r="T698" s="197">
        <f>S698*H698</f>
        <v>139.34059999999999</v>
      </c>
      <c r="AR698" s="23" t="s">
        <v>189</v>
      </c>
      <c r="AT698" s="23" t="s">
        <v>184</v>
      </c>
      <c r="AU698" s="23" t="s">
        <v>87</v>
      </c>
      <c r="AY698" s="23" t="s">
        <v>182</v>
      </c>
      <c r="BE698" s="198">
        <f>IF(N698="základní",J698,0)</f>
        <v>0</v>
      </c>
      <c r="BF698" s="198">
        <f>IF(N698="snížená",J698,0)</f>
        <v>0</v>
      </c>
      <c r="BG698" s="198">
        <f>IF(N698="zákl. přenesená",J698,0)</f>
        <v>0</v>
      </c>
      <c r="BH698" s="198">
        <f>IF(N698="sníž. přenesená",J698,0)</f>
        <v>0</v>
      </c>
      <c r="BI698" s="198">
        <f>IF(N698="nulová",J698,0)</f>
        <v>0</v>
      </c>
      <c r="BJ698" s="23" t="s">
        <v>24</v>
      </c>
      <c r="BK698" s="198">
        <f>ROUND(I698*H698,2)</f>
        <v>0</v>
      </c>
      <c r="BL698" s="23" t="s">
        <v>189</v>
      </c>
      <c r="BM698" s="23" t="s">
        <v>855</v>
      </c>
    </row>
    <row r="699" spans="2:65" s="1" customFormat="1" ht="27">
      <c r="B699" s="40"/>
      <c r="C699" s="62"/>
      <c r="D699" s="199" t="s">
        <v>191</v>
      </c>
      <c r="E699" s="62"/>
      <c r="F699" s="200" t="s">
        <v>856</v>
      </c>
      <c r="G699" s="62"/>
      <c r="H699" s="62"/>
      <c r="I699" s="157"/>
      <c r="J699" s="62"/>
      <c r="K699" s="62"/>
      <c r="L699" s="60"/>
      <c r="M699" s="201"/>
      <c r="N699" s="41"/>
      <c r="O699" s="41"/>
      <c r="P699" s="41"/>
      <c r="Q699" s="41"/>
      <c r="R699" s="41"/>
      <c r="S699" s="41"/>
      <c r="T699" s="77"/>
      <c r="AT699" s="23" t="s">
        <v>191</v>
      </c>
      <c r="AU699" s="23" t="s">
        <v>87</v>
      </c>
    </row>
    <row r="700" spans="2:65" s="12" customFormat="1">
      <c r="B700" s="213"/>
      <c r="C700" s="214"/>
      <c r="D700" s="199" t="s">
        <v>193</v>
      </c>
      <c r="E700" s="215" t="s">
        <v>22</v>
      </c>
      <c r="F700" s="216" t="s">
        <v>857</v>
      </c>
      <c r="G700" s="214"/>
      <c r="H700" s="217">
        <v>2.2040000000000002</v>
      </c>
      <c r="I700" s="218"/>
      <c r="J700" s="214"/>
      <c r="K700" s="214"/>
      <c r="L700" s="219"/>
      <c r="M700" s="220"/>
      <c r="N700" s="221"/>
      <c r="O700" s="221"/>
      <c r="P700" s="221"/>
      <c r="Q700" s="221"/>
      <c r="R700" s="221"/>
      <c r="S700" s="221"/>
      <c r="T700" s="222"/>
      <c r="AT700" s="223" t="s">
        <v>193</v>
      </c>
      <c r="AU700" s="223" t="s">
        <v>87</v>
      </c>
      <c r="AV700" s="12" t="s">
        <v>87</v>
      </c>
      <c r="AW700" s="12" t="s">
        <v>39</v>
      </c>
      <c r="AX700" s="12" t="s">
        <v>76</v>
      </c>
      <c r="AY700" s="223" t="s">
        <v>182</v>
      </c>
    </row>
    <row r="701" spans="2:65" s="12" customFormat="1">
      <c r="B701" s="213"/>
      <c r="C701" s="214"/>
      <c r="D701" s="199" t="s">
        <v>193</v>
      </c>
      <c r="E701" s="215" t="s">
        <v>22</v>
      </c>
      <c r="F701" s="216" t="s">
        <v>858</v>
      </c>
      <c r="G701" s="214"/>
      <c r="H701" s="217">
        <v>20.126999999999999</v>
      </c>
      <c r="I701" s="218"/>
      <c r="J701" s="214"/>
      <c r="K701" s="214"/>
      <c r="L701" s="219"/>
      <c r="M701" s="220"/>
      <c r="N701" s="221"/>
      <c r="O701" s="221"/>
      <c r="P701" s="221"/>
      <c r="Q701" s="221"/>
      <c r="R701" s="221"/>
      <c r="S701" s="221"/>
      <c r="T701" s="222"/>
      <c r="AT701" s="223" t="s">
        <v>193</v>
      </c>
      <c r="AU701" s="223" t="s">
        <v>87</v>
      </c>
      <c r="AV701" s="12" t="s">
        <v>87</v>
      </c>
      <c r="AW701" s="12" t="s">
        <v>39</v>
      </c>
      <c r="AX701" s="12" t="s">
        <v>76</v>
      </c>
      <c r="AY701" s="223" t="s">
        <v>182</v>
      </c>
    </row>
    <row r="702" spans="2:65" s="12" customFormat="1">
      <c r="B702" s="213"/>
      <c r="C702" s="214"/>
      <c r="D702" s="199" t="s">
        <v>193</v>
      </c>
      <c r="E702" s="215" t="s">
        <v>22</v>
      </c>
      <c r="F702" s="216" t="s">
        <v>859</v>
      </c>
      <c r="G702" s="214"/>
      <c r="H702" s="217">
        <v>13.250999999999999</v>
      </c>
      <c r="I702" s="218"/>
      <c r="J702" s="214"/>
      <c r="K702" s="214"/>
      <c r="L702" s="219"/>
      <c r="M702" s="220"/>
      <c r="N702" s="221"/>
      <c r="O702" s="221"/>
      <c r="P702" s="221"/>
      <c r="Q702" s="221"/>
      <c r="R702" s="221"/>
      <c r="S702" s="221"/>
      <c r="T702" s="222"/>
      <c r="AT702" s="223" t="s">
        <v>193</v>
      </c>
      <c r="AU702" s="223" t="s">
        <v>87</v>
      </c>
      <c r="AV702" s="12" t="s">
        <v>87</v>
      </c>
      <c r="AW702" s="12" t="s">
        <v>39</v>
      </c>
      <c r="AX702" s="12" t="s">
        <v>76</v>
      </c>
      <c r="AY702" s="223" t="s">
        <v>182</v>
      </c>
    </row>
    <row r="703" spans="2:65" s="12" customFormat="1">
      <c r="B703" s="213"/>
      <c r="C703" s="214"/>
      <c r="D703" s="199" t="s">
        <v>193</v>
      </c>
      <c r="E703" s="215" t="s">
        <v>22</v>
      </c>
      <c r="F703" s="216" t="s">
        <v>860</v>
      </c>
      <c r="G703" s="214"/>
      <c r="H703" s="217">
        <v>9.8729999999999993</v>
      </c>
      <c r="I703" s="218"/>
      <c r="J703" s="214"/>
      <c r="K703" s="214"/>
      <c r="L703" s="219"/>
      <c r="M703" s="220"/>
      <c r="N703" s="221"/>
      <c r="O703" s="221"/>
      <c r="P703" s="221"/>
      <c r="Q703" s="221"/>
      <c r="R703" s="221"/>
      <c r="S703" s="221"/>
      <c r="T703" s="222"/>
      <c r="AT703" s="223" t="s">
        <v>193</v>
      </c>
      <c r="AU703" s="223" t="s">
        <v>87</v>
      </c>
      <c r="AV703" s="12" t="s">
        <v>87</v>
      </c>
      <c r="AW703" s="12" t="s">
        <v>39</v>
      </c>
      <c r="AX703" s="12" t="s">
        <v>76</v>
      </c>
      <c r="AY703" s="223" t="s">
        <v>182</v>
      </c>
    </row>
    <row r="704" spans="2:65" s="12" customFormat="1">
      <c r="B704" s="213"/>
      <c r="C704" s="214"/>
      <c r="D704" s="199" t="s">
        <v>193</v>
      </c>
      <c r="E704" s="215" t="s">
        <v>22</v>
      </c>
      <c r="F704" s="216" t="s">
        <v>861</v>
      </c>
      <c r="G704" s="214"/>
      <c r="H704" s="217">
        <v>18.481000000000002</v>
      </c>
      <c r="I704" s="218"/>
      <c r="J704" s="214"/>
      <c r="K704" s="214"/>
      <c r="L704" s="219"/>
      <c r="M704" s="220"/>
      <c r="N704" s="221"/>
      <c r="O704" s="221"/>
      <c r="P704" s="221"/>
      <c r="Q704" s="221"/>
      <c r="R704" s="221"/>
      <c r="S704" s="221"/>
      <c r="T704" s="222"/>
      <c r="AT704" s="223" t="s">
        <v>193</v>
      </c>
      <c r="AU704" s="223" t="s">
        <v>87</v>
      </c>
      <c r="AV704" s="12" t="s">
        <v>87</v>
      </c>
      <c r="AW704" s="12" t="s">
        <v>39</v>
      </c>
      <c r="AX704" s="12" t="s">
        <v>76</v>
      </c>
      <c r="AY704" s="223" t="s">
        <v>182</v>
      </c>
    </row>
    <row r="705" spans="2:65" s="12" customFormat="1">
      <c r="B705" s="213"/>
      <c r="C705" s="214"/>
      <c r="D705" s="199" t="s">
        <v>193</v>
      </c>
      <c r="E705" s="215" t="s">
        <v>22</v>
      </c>
      <c r="F705" s="216" t="s">
        <v>862</v>
      </c>
      <c r="G705" s="214"/>
      <c r="H705" s="217">
        <v>1.0269999999999999</v>
      </c>
      <c r="I705" s="218"/>
      <c r="J705" s="214"/>
      <c r="K705" s="214"/>
      <c r="L705" s="219"/>
      <c r="M705" s="220"/>
      <c r="N705" s="221"/>
      <c r="O705" s="221"/>
      <c r="P705" s="221"/>
      <c r="Q705" s="221"/>
      <c r="R705" s="221"/>
      <c r="S705" s="221"/>
      <c r="T705" s="222"/>
      <c r="AT705" s="223" t="s">
        <v>193</v>
      </c>
      <c r="AU705" s="223" t="s">
        <v>87</v>
      </c>
      <c r="AV705" s="12" t="s">
        <v>87</v>
      </c>
      <c r="AW705" s="12" t="s">
        <v>39</v>
      </c>
      <c r="AX705" s="12" t="s">
        <v>76</v>
      </c>
      <c r="AY705" s="223" t="s">
        <v>182</v>
      </c>
    </row>
    <row r="706" spans="2:65" s="12" customFormat="1">
      <c r="B706" s="213"/>
      <c r="C706" s="214"/>
      <c r="D706" s="199" t="s">
        <v>193</v>
      </c>
      <c r="E706" s="215" t="s">
        <v>22</v>
      </c>
      <c r="F706" s="216" t="s">
        <v>863</v>
      </c>
      <c r="G706" s="214"/>
      <c r="H706" s="217">
        <v>17.244</v>
      </c>
      <c r="I706" s="218"/>
      <c r="J706" s="214"/>
      <c r="K706" s="214"/>
      <c r="L706" s="219"/>
      <c r="M706" s="220"/>
      <c r="N706" s="221"/>
      <c r="O706" s="221"/>
      <c r="P706" s="221"/>
      <c r="Q706" s="221"/>
      <c r="R706" s="221"/>
      <c r="S706" s="221"/>
      <c r="T706" s="222"/>
      <c r="AT706" s="223" t="s">
        <v>193</v>
      </c>
      <c r="AU706" s="223" t="s">
        <v>87</v>
      </c>
      <c r="AV706" s="12" t="s">
        <v>87</v>
      </c>
      <c r="AW706" s="12" t="s">
        <v>39</v>
      </c>
      <c r="AX706" s="12" t="s">
        <v>76</v>
      </c>
      <c r="AY706" s="223" t="s">
        <v>182</v>
      </c>
    </row>
    <row r="707" spans="2:65" s="12" customFormat="1">
      <c r="B707" s="213"/>
      <c r="C707" s="214"/>
      <c r="D707" s="199" t="s">
        <v>193</v>
      </c>
      <c r="E707" s="215" t="s">
        <v>22</v>
      </c>
      <c r="F707" s="216" t="s">
        <v>864</v>
      </c>
      <c r="G707" s="214"/>
      <c r="H707" s="217">
        <v>4.4189999999999996</v>
      </c>
      <c r="I707" s="218"/>
      <c r="J707" s="214"/>
      <c r="K707" s="214"/>
      <c r="L707" s="219"/>
      <c r="M707" s="220"/>
      <c r="N707" s="221"/>
      <c r="O707" s="221"/>
      <c r="P707" s="221"/>
      <c r="Q707" s="221"/>
      <c r="R707" s="221"/>
      <c r="S707" s="221"/>
      <c r="T707" s="222"/>
      <c r="AT707" s="223" t="s">
        <v>193</v>
      </c>
      <c r="AU707" s="223" t="s">
        <v>87</v>
      </c>
      <c r="AV707" s="12" t="s">
        <v>87</v>
      </c>
      <c r="AW707" s="12" t="s">
        <v>39</v>
      </c>
      <c r="AX707" s="12" t="s">
        <v>76</v>
      </c>
      <c r="AY707" s="223" t="s">
        <v>182</v>
      </c>
    </row>
    <row r="708" spans="2:65" s="12" customFormat="1">
      <c r="B708" s="213"/>
      <c r="C708" s="214"/>
      <c r="D708" s="224" t="s">
        <v>193</v>
      </c>
      <c r="E708" s="225" t="s">
        <v>22</v>
      </c>
      <c r="F708" s="226" t="s">
        <v>865</v>
      </c>
      <c r="G708" s="214"/>
      <c r="H708" s="227">
        <v>12.903</v>
      </c>
      <c r="I708" s="218"/>
      <c r="J708" s="214"/>
      <c r="K708" s="214"/>
      <c r="L708" s="219"/>
      <c r="M708" s="220"/>
      <c r="N708" s="221"/>
      <c r="O708" s="221"/>
      <c r="P708" s="221"/>
      <c r="Q708" s="221"/>
      <c r="R708" s="221"/>
      <c r="S708" s="221"/>
      <c r="T708" s="222"/>
      <c r="AT708" s="223" t="s">
        <v>193</v>
      </c>
      <c r="AU708" s="223" t="s">
        <v>87</v>
      </c>
      <c r="AV708" s="12" t="s">
        <v>87</v>
      </c>
      <c r="AW708" s="12" t="s">
        <v>39</v>
      </c>
      <c r="AX708" s="12" t="s">
        <v>76</v>
      </c>
      <c r="AY708" s="223" t="s">
        <v>182</v>
      </c>
    </row>
    <row r="709" spans="2:65" s="1" customFormat="1" ht="22.5" customHeight="1">
      <c r="B709" s="40"/>
      <c r="C709" s="187" t="s">
        <v>866</v>
      </c>
      <c r="D709" s="187" t="s">
        <v>184</v>
      </c>
      <c r="E709" s="188" t="s">
        <v>867</v>
      </c>
      <c r="F709" s="189" t="s">
        <v>868</v>
      </c>
      <c r="G709" s="190" t="s">
        <v>380</v>
      </c>
      <c r="H709" s="191">
        <v>2</v>
      </c>
      <c r="I709" s="192"/>
      <c r="J709" s="193">
        <f>ROUND(I709*H709,2)</f>
        <v>0</v>
      </c>
      <c r="K709" s="189" t="s">
        <v>188</v>
      </c>
      <c r="L709" s="60"/>
      <c r="M709" s="194" t="s">
        <v>22</v>
      </c>
      <c r="N709" s="195" t="s">
        <v>47</v>
      </c>
      <c r="O709" s="41"/>
      <c r="P709" s="196">
        <f>O709*H709</f>
        <v>0</v>
      </c>
      <c r="Q709" s="196">
        <v>0</v>
      </c>
      <c r="R709" s="196">
        <f>Q709*H709</f>
        <v>0</v>
      </c>
      <c r="S709" s="196">
        <v>0.26200000000000001</v>
      </c>
      <c r="T709" s="197">
        <f>S709*H709</f>
        <v>0.52400000000000002</v>
      </c>
      <c r="AR709" s="23" t="s">
        <v>189</v>
      </c>
      <c r="AT709" s="23" t="s">
        <v>184</v>
      </c>
      <c r="AU709" s="23" t="s">
        <v>87</v>
      </c>
      <c r="AY709" s="23" t="s">
        <v>182</v>
      </c>
      <c r="BE709" s="198">
        <f>IF(N709="základní",J709,0)</f>
        <v>0</v>
      </c>
      <c r="BF709" s="198">
        <f>IF(N709="snížená",J709,0)</f>
        <v>0</v>
      </c>
      <c r="BG709" s="198">
        <f>IF(N709="zákl. přenesená",J709,0)</f>
        <v>0</v>
      </c>
      <c r="BH709" s="198">
        <f>IF(N709="sníž. přenesená",J709,0)</f>
        <v>0</v>
      </c>
      <c r="BI709" s="198">
        <f>IF(N709="nulová",J709,0)</f>
        <v>0</v>
      </c>
      <c r="BJ709" s="23" t="s">
        <v>24</v>
      </c>
      <c r="BK709" s="198">
        <f>ROUND(I709*H709,2)</f>
        <v>0</v>
      </c>
      <c r="BL709" s="23" t="s">
        <v>189</v>
      </c>
      <c r="BM709" s="23" t="s">
        <v>869</v>
      </c>
    </row>
    <row r="710" spans="2:65" s="1" customFormat="1" ht="27">
      <c r="B710" s="40"/>
      <c r="C710" s="62"/>
      <c r="D710" s="199" t="s">
        <v>191</v>
      </c>
      <c r="E710" s="62"/>
      <c r="F710" s="200" t="s">
        <v>870</v>
      </c>
      <c r="G710" s="62"/>
      <c r="H710" s="62"/>
      <c r="I710" s="157"/>
      <c r="J710" s="62"/>
      <c r="K710" s="62"/>
      <c r="L710" s="60"/>
      <c r="M710" s="201"/>
      <c r="N710" s="41"/>
      <c r="O710" s="41"/>
      <c r="P710" s="41"/>
      <c r="Q710" s="41"/>
      <c r="R710" s="41"/>
      <c r="S710" s="41"/>
      <c r="T710" s="77"/>
      <c r="AT710" s="23" t="s">
        <v>191</v>
      </c>
      <c r="AU710" s="23" t="s">
        <v>87</v>
      </c>
    </row>
    <row r="711" spans="2:65" s="12" customFormat="1">
      <c r="B711" s="213"/>
      <c r="C711" s="214"/>
      <c r="D711" s="224" t="s">
        <v>193</v>
      </c>
      <c r="E711" s="225" t="s">
        <v>22</v>
      </c>
      <c r="F711" s="226" t="s">
        <v>871</v>
      </c>
      <c r="G711" s="214"/>
      <c r="H711" s="227">
        <v>2</v>
      </c>
      <c r="I711" s="218"/>
      <c r="J711" s="214"/>
      <c r="K711" s="214"/>
      <c r="L711" s="219"/>
      <c r="M711" s="220"/>
      <c r="N711" s="221"/>
      <c r="O711" s="221"/>
      <c r="P711" s="221"/>
      <c r="Q711" s="221"/>
      <c r="R711" s="221"/>
      <c r="S711" s="221"/>
      <c r="T711" s="222"/>
      <c r="AT711" s="223" t="s">
        <v>193</v>
      </c>
      <c r="AU711" s="223" t="s">
        <v>87</v>
      </c>
      <c r="AV711" s="12" t="s">
        <v>87</v>
      </c>
      <c r="AW711" s="12" t="s">
        <v>39</v>
      </c>
      <c r="AX711" s="12" t="s">
        <v>76</v>
      </c>
      <c r="AY711" s="223" t="s">
        <v>182</v>
      </c>
    </row>
    <row r="712" spans="2:65" s="1" customFormat="1" ht="22.5" customHeight="1">
      <c r="B712" s="40"/>
      <c r="C712" s="187" t="s">
        <v>872</v>
      </c>
      <c r="D712" s="187" t="s">
        <v>184</v>
      </c>
      <c r="E712" s="188" t="s">
        <v>873</v>
      </c>
      <c r="F712" s="189" t="s">
        <v>874</v>
      </c>
      <c r="G712" s="190" t="s">
        <v>187</v>
      </c>
      <c r="H712" s="191">
        <v>9.0999999999999998E-2</v>
      </c>
      <c r="I712" s="192"/>
      <c r="J712" s="193">
        <f>ROUND(I712*H712,2)</f>
        <v>0</v>
      </c>
      <c r="K712" s="189" t="s">
        <v>188</v>
      </c>
      <c r="L712" s="60"/>
      <c r="M712" s="194" t="s">
        <v>22</v>
      </c>
      <c r="N712" s="195" t="s">
        <v>47</v>
      </c>
      <c r="O712" s="41"/>
      <c r="P712" s="196">
        <f>O712*H712</f>
        <v>0</v>
      </c>
      <c r="Q712" s="196">
        <v>0</v>
      </c>
      <c r="R712" s="196">
        <f>Q712*H712</f>
        <v>0</v>
      </c>
      <c r="S712" s="196">
        <v>2.5</v>
      </c>
      <c r="T712" s="197">
        <f>S712*H712</f>
        <v>0.22749999999999998</v>
      </c>
      <c r="AR712" s="23" t="s">
        <v>189</v>
      </c>
      <c r="AT712" s="23" t="s">
        <v>184</v>
      </c>
      <c r="AU712" s="23" t="s">
        <v>87</v>
      </c>
      <c r="AY712" s="23" t="s">
        <v>182</v>
      </c>
      <c r="BE712" s="198">
        <f>IF(N712="základní",J712,0)</f>
        <v>0</v>
      </c>
      <c r="BF712" s="198">
        <f>IF(N712="snížená",J712,0)</f>
        <v>0</v>
      </c>
      <c r="BG712" s="198">
        <f>IF(N712="zákl. přenesená",J712,0)</f>
        <v>0</v>
      </c>
      <c r="BH712" s="198">
        <f>IF(N712="sníž. přenesená",J712,0)</f>
        <v>0</v>
      </c>
      <c r="BI712" s="198">
        <f>IF(N712="nulová",J712,0)</f>
        <v>0</v>
      </c>
      <c r="BJ712" s="23" t="s">
        <v>24</v>
      </c>
      <c r="BK712" s="198">
        <f>ROUND(I712*H712,2)</f>
        <v>0</v>
      </c>
      <c r="BL712" s="23" t="s">
        <v>189</v>
      </c>
      <c r="BM712" s="23" t="s">
        <v>875</v>
      </c>
    </row>
    <row r="713" spans="2:65" s="1" customFormat="1" ht="27">
      <c r="B713" s="40"/>
      <c r="C713" s="62"/>
      <c r="D713" s="199" t="s">
        <v>191</v>
      </c>
      <c r="E713" s="62"/>
      <c r="F713" s="200" t="s">
        <v>876</v>
      </c>
      <c r="G713" s="62"/>
      <c r="H713" s="62"/>
      <c r="I713" s="157"/>
      <c r="J713" s="62"/>
      <c r="K713" s="62"/>
      <c r="L713" s="60"/>
      <c r="M713" s="201"/>
      <c r="N713" s="41"/>
      <c r="O713" s="41"/>
      <c r="P713" s="41"/>
      <c r="Q713" s="41"/>
      <c r="R713" s="41"/>
      <c r="S713" s="41"/>
      <c r="T713" s="77"/>
      <c r="AT713" s="23" t="s">
        <v>191</v>
      </c>
      <c r="AU713" s="23" t="s">
        <v>87</v>
      </c>
    </row>
    <row r="714" spans="2:65" s="12" customFormat="1">
      <c r="B714" s="213"/>
      <c r="C714" s="214"/>
      <c r="D714" s="224" t="s">
        <v>193</v>
      </c>
      <c r="E714" s="225" t="s">
        <v>22</v>
      </c>
      <c r="F714" s="226" t="s">
        <v>877</v>
      </c>
      <c r="G714" s="214"/>
      <c r="H714" s="227">
        <v>9.0999999999999998E-2</v>
      </c>
      <c r="I714" s="218"/>
      <c r="J714" s="214"/>
      <c r="K714" s="214"/>
      <c r="L714" s="219"/>
      <c r="M714" s="220"/>
      <c r="N714" s="221"/>
      <c r="O714" s="221"/>
      <c r="P714" s="221"/>
      <c r="Q714" s="221"/>
      <c r="R714" s="221"/>
      <c r="S714" s="221"/>
      <c r="T714" s="222"/>
      <c r="AT714" s="223" t="s">
        <v>193</v>
      </c>
      <c r="AU714" s="223" t="s">
        <v>87</v>
      </c>
      <c r="AV714" s="12" t="s">
        <v>87</v>
      </c>
      <c r="AW714" s="12" t="s">
        <v>39</v>
      </c>
      <c r="AX714" s="12" t="s">
        <v>76</v>
      </c>
      <c r="AY714" s="223" t="s">
        <v>182</v>
      </c>
    </row>
    <row r="715" spans="2:65" s="1" customFormat="1" ht="22.5" customHeight="1">
      <c r="B715" s="40"/>
      <c r="C715" s="187" t="s">
        <v>878</v>
      </c>
      <c r="D715" s="187" t="s">
        <v>184</v>
      </c>
      <c r="E715" s="188" t="s">
        <v>879</v>
      </c>
      <c r="F715" s="189" t="s">
        <v>880</v>
      </c>
      <c r="G715" s="190" t="s">
        <v>187</v>
      </c>
      <c r="H715" s="191">
        <v>0.56799999999999995</v>
      </c>
      <c r="I715" s="192"/>
      <c r="J715" s="193">
        <f>ROUND(I715*H715,2)</f>
        <v>0</v>
      </c>
      <c r="K715" s="189" t="s">
        <v>188</v>
      </c>
      <c r="L715" s="60"/>
      <c r="M715" s="194" t="s">
        <v>22</v>
      </c>
      <c r="N715" s="195" t="s">
        <v>47</v>
      </c>
      <c r="O715" s="41"/>
      <c r="P715" s="196">
        <f>O715*H715</f>
        <v>0</v>
      </c>
      <c r="Q715" s="196">
        <v>0</v>
      </c>
      <c r="R715" s="196">
        <f>Q715*H715</f>
        <v>0</v>
      </c>
      <c r="S715" s="196">
        <v>2.5</v>
      </c>
      <c r="T715" s="197">
        <f>S715*H715</f>
        <v>1.42</v>
      </c>
      <c r="AR715" s="23" t="s">
        <v>189</v>
      </c>
      <c r="AT715" s="23" t="s">
        <v>184</v>
      </c>
      <c r="AU715" s="23" t="s">
        <v>87</v>
      </c>
      <c r="AY715" s="23" t="s">
        <v>182</v>
      </c>
      <c r="BE715" s="198">
        <f>IF(N715="základní",J715,0)</f>
        <v>0</v>
      </c>
      <c r="BF715" s="198">
        <f>IF(N715="snížená",J715,0)</f>
        <v>0</v>
      </c>
      <c r="BG715" s="198">
        <f>IF(N715="zákl. přenesená",J715,0)</f>
        <v>0</v>
      </c>
      <c r="BH715" s="198">
        <f>IF(N715="sníž. přenesená",J715,0)</f>
        <v>0</v>
      </c>
      <c r="BI715" s="198">
        <f>IF(N715="nulová",J715,0)</f>
        <v>0</v>
      </c>
      <c r="BJ715" s="23" t="s">
        <v>24</v>
      </c>
      <c r="BK715" s="198">
        <f>ROUND(I715*H715,2)</f>
        <v>0</v>
      </c>
      <c r="BL715" s="23" t="s">
        <v>189</v>
      </c>
      <c r="BM715" s="23" t="s">
        <v>881</v>
      </c>
    </row>
    <row r="716" spans="2:65" s="1" customFormat="1" ht="27">
      <c r="B716" s="40"/>
      <c r="C716" s="62"/>
      <c r="D716" s="199" t="s">
        <v>191</v>
      </c>
      <c r="E716" s="62"/>
      <c r="F716" s="200" t="s">
        <v>882</v>
      </c>
      <c r="G716" s="62"/>
      <c r="H716" s="62"/>
      <c r="I716" s="157"/>
      <c r="J716" s="62"/>
      <c r="K716" s="62"/>
      <c r="L716" s="60"/>
      <c r="M716" s="201"/>
      <c r="N716" s="41"/>
      <c r="O716" s="41"/>
      <c r="P716" s="41"/>
      <c r="Q716" s="41"/>
      <c r="R716" s="41"/>
      <c r="S716" s="41"/>
      <c r="T716" s="77"/>
      <c r="AT716" s="23" t="s">
        <v>191</v>
      </c>
      <c r="AU716" s="23" t="s">
        <v>87</v>
      </c>
    </row>
    <row r="717" spans="2:65" s="12" customFormat="1">
      <c r="B717" s="213"/>
      <c r="C717" s="214"/>
      <c r="D717" s="224" t="s">
        <v>193</v>
      </c>
      <c r="E717" s="225" t="s">
        <v>22</v>
      </c>
      <c r="F717" s="226" t="s">
        <v>883</v>
      </c>
      <c r="G717" s="214"/>
      <c r="H717" s="227">
        <v>0.56799999999999995</v>
      </c>
      <c r="I717" s="218"/>
      <c r="J717" s="214"/>
      <c r="K717" s="214"/>
      <c r="L717" s="219"/>
      <c r="M717" s="220"/>
      <c r="N717" s="221"/>
      <c r="O717" s="221"/>
      <c r="P717" s="221"/>
      <c r="Q717" s="221"/>
      <c r="R717" s="221"/>
      <c r="S717" s="221"/>
      <c r="T717" s="222"/>
      <c r="AT717" s="223" t="s">
        <v>193</v>
      </c>
      <c r="AU717" s="223" t="s">
        <v>87</v>
      </c>
      <c r="AV717" s="12" t="s">
        <v>87</v>
      </c>
      <c r="AW717" s="12" t="s">
        <v>39</v>
      </c>
      <c r="AX717" s="12" t="s">
        <v>76</v>
      </c>
      <c r="AY717" s="223" t="s">
        <v>182</v>
      </c>
    </row>
    <row r="718" spans="2:65" s="1" customFormat="1" ht="44.25" customHeight="1">
      <c r="B718" s="40"/>
      <c r="C718" s="187" t="s">
        <v>884</v>
      </c>
      <c r="D718" s="187" t="s">
        <v>184</v>
      </c>
      <c r="E718" s="188" t="s">
        <v>885</v>
      </c>
      <c r="F718" s="189" t="s">
        <v>886</v>
      </c>
      <c r="G718" s="190" t="s">
        <v>187</v>
      </c>
      <c r="H718" s="191">
        <v>3.911</v>
      </c>
      <c r="I718" s="192"/>
      <c r="J718" s="193">
        <f>ROUND(I718*H718,2)</f>
        <v>0</v>
      </c>
      <c r="K718" s="189" t="s">
        <v>22</v>
      </c>
      <c r="L718" s="60"/>
      <c r="M718" s="194" t="s">
        <v>22</v>
      </c>
      <c r="N718" s="195" t="s">
        <v>47</v>
      </c>
      <c r="O718" s="41"/>
      <c r="P718" s="196">
        <f>O718*H718</f>
        <v>0</v>
      </c>
      <c r="Q718" s="196">
        <v>0</v>
      </c>
      <c r="R718" s="196">
        <f>Q718*H718</f>
        <v>0</v>
      </c>
      <c r="S718" s="196">
        <v>2.5</v>
      </c>
      <c r="T718" s="197">
        <f>S718*H718</f>
        <v>9.7774999999999999</v>
      </c>
      <c r="AR718" s="23" t="s">
        <v>189</v>
      </c>
      <c r="AT718" s="23" t="s">
        <v>184</v>
      </c>
      <c r="AU718" s="23" t="s">
        <v>87</v>
      </c>
      <c r="AY718" s="23" t="s">
        <v>182</v>
      </c>
      <c r="BE718" s="198">
        <f>IF(N718="základní",J718,0)</f>
        <v>0</v>
      </c>
      <c r="BF718" s="198">
        <f>IF(N718="snížená",J718,0)</f>
        <v>0</v>
      </c>
      <c r="BG718" s="198">
        <f>IF(N718="zákl. přenesená",J718,0)</f>
        <v>0</v>
      </c>
      <c r="BH718" s="198">
        <f>IF(N718="sníž. přenesená",J718,0)</f>
        <v>0</v>
      </c>
      <c r="BI718" s="198">
        <f>IF(N718="nulová",J718,0)</f>
        <v>0</v>
      </c>
      <c r="BJ718" s="23" t="s">
        <v>24</v>
      </c>
      <c r="BK718" s="198">
        <f>ROUND(I718*H718,2)</f>
        <v>0</v>
      </c>
      <c r="BL718" s="23" t="s">
        <v>189</v>
      </c>
      <c r="BM718" s="23" t="s">
        <v>887</v>
      </c>
    </row>
    <row r="719" spans="2:65" s="1" customFormat="1" ht="27">
      <c r="B719" s="40"/>
      <c r="C719" s="62"/>
      <c r="D719" s="199" t="s">
        <v>191</v>
      </c>
      <c r="E719" s="62"/>
      <c r="F719" s="200" t="s">
        <v>882</v>
      </c>
      <c r="G719" s="62"/>
      <c r="H719" s="62"/>
      <c r="I719" s="157"/>
      <c r="J719" s="62"/>
      <c r="K719" s="62"/>
      <c r="L719" s="60"/>
      <c r="M719" s="201"/>
      <c r="N719" s="41"/>
      <c r="O719" s="41"/>
      <c r="P719" s="41"/>
      <c r="Q719" s="41"/>
      <c r="R719" s="41"/>
      <c r="S719" s="41"/>
      <c r="T719" s="77"/>
      <c r="AT719" s="23" t="s">
        <v>191</v>
      </c>
      <c r="AU719" s="23" t="s">
        <v>87</v>
      </c>
    </row>
    <row r="720" spans="2:65" s="12" customFormat="1">
      <c r="B720" s="213"/>
      <c r="C720" s="214"/>
      <c r="D720" s="199" t="s">
        <v>193</v>
      </c>
      <c r="E720" s="215" t="s">
        <v>22</v>
      </c>
      <c r="F720" s="216" t="s">
        <v>888</v>
      </c>
      <c r="G720" s="214"/>
      <c r="H720" s="217">
        <v>0.74399999999999999</v>
      </c>
      <c r="I720" s="218"/>
      <c r="J720" s="214"/>
      <c r="K720" s="214"/>
      <c r="L720" s="219"/>
      <c r="M720" s="220"/>
      <c r="N720" s="221"/>
      <c r="O720" s="221"/>
      <c r="P720" s="221"/>
      <c r="Q720" s="221"/>
      <c r="R720" s="221"/>
      <c r="S720" s="221"/>
      <c r="T720" s="222"/>
      <c r="AT720" s="223" t="s">
        <v>193</v>
      </c>
      <c r="AU720" s="223" t="s">
        <v>87</v>
      </c>
      <c r="AV720" s="12" t="s">
        <v>87</v>
      </c>
      <c r="AW720" s="12" t="s">
        <v>39</v>
      </c>
      <c r="AX720" s="12" t="s">
        <v>76</v>
      </c>
      <c r="AY720" s="223" t="s">
        <v>182</v>
      </c>
    </row>
    <row r="721" spans="2:65" s="12" customFormat="1">
      <c r="B721" s="213"/>
      <c r="C721" s="214"/>
      <c r="D721" s="199" t="s">
        <v>193</v>
      </c>
      <c r="E721" s="215" t="s">
        <v>22</v>
      </c>
      <c r="F721" s="216" t="s">
        <v>889</v>
      </c>
      <c r="G721" s="214"/>
      <c r="H721" s="217">
        <v>1.0269999999999999</v>
      </c>
      <c r="I721" s="218"/>
      <c r="J721" s="214"/>
      <c r="K721" s="214"/>
      <c r="L721" s="219"/>
      <c r="M721" s="220"/>
      <c r="N721" s="221"/>
      <c r="O721" s="221"/>
      <c r="P721" s="221"/>
      <c r="Q721" s="221"/>
      <c r="R721" s="221"/>
      <c r="S721" s="221"/>
      <c r="T721" s="222"/>
      <c r="AT721" s="223" t="s">
        <v>193</v>
      </c>
      <c r="AU721" s="223" t="s">
        <v>87</v>
      </c>
      <c r="AV721" s="12" t="s">
        <v>87</v>
      </c>
      <c r="AW721" s="12" t="s">
        <v>39</v>
      </c>
      <c r="AX721" s="12" t="s">
        <v>76</v>
      </c>
      <c r="AY721" s="223" t="s">
        <v>182</v>
      </c>
    </row>
    <row r="722" spans="2:65" s="12" customFormat="1">
      <c r="B722" s="213"/>
      <c r="C722" s="214"/>
      <c r="D722" s="199" t="s">
        <v>193</v>
      </c>
      <c r="E722" s="215" t="s">
        <v>22</v>
      </c>
      <c r="F722" s="216" t="s">
        <v>890</v>
      </c>
      <c r="G722" s="214"/>
      <c r="H722" s="217">
        <v>0.34599999999999997</v>
      </c>
      <c r="I722" s="218"/>
      <c r="J722" s="214"/>
      <c r="K722" s="214"/>
      <c r="L722" s="219"/>
      <c r="M722" s="220"/>
      <c r="N722" s="221"/>
      <c r="O722" s="221"/>
      <c r="P722" s="221"/>
      <c r="Q722" s="221"/>
      <c r="R722" s="221"/>
      <c r="S722" s="221"/>
      <c r="T722" s="222"/>
      <c r="AT722" s="223" t="s">
        <v>193</v>
      </c>
      <c r="AU722" s="223" t="s">
        <v>87</v>
      </c>
      <c r="AV722" s="12" t="s">
        <v>87</v>
      </c>
      <c r="AW722" s="12" t="s">
        <v>39</v>
      </c>
      <c r="AX722" s="12" t="s">
        <v>76</v>
      </c>
      <c r="AY722" s="223" t="s">
        <v>182</v>
      </c>
    </row>
    <row r="723" spans="2:65" s="12" customFormat="1">
      <c r="B723" s="213"/>
      <c r="C723" s="214"/>
      <c r="D723" s="199" t="s">
        <v>193</v>
      </c>
      <c r="E723" s="215" t="s">
        <v>22</v>
      </c>
      <c r="F723" s="216" t="s">
        <v>891</v>
      </c>
      <c r="G723" s="214"/>
      <c r="H723" s="217">
        <v>0.95399999999999996</v>
      </c>
      <c r="I723" s="218"/>
      <c r="J723" s="214"/>
      <c r="K723" s="214"/>
      <c r="L723" s="219"/>
      <c r="M723" s="220"/>
      <c r="N723" s="221"/>
      <c r="O723" s="221"/>
      <c r="P723" s="221"/>
      <c r="Q723" s="221"/>
      <c r="R723" s="221"/>
      <c r="S723" s="221"/>
      <c r="T723" s="222"/>
      <c r="AT723" s="223" t="s">
        <v>193</v>
      </c>
      <c r="AU723" s="223" t="s">
        <v>87</v>
      </c>
      <c r="AV723" s="12" t="s">
        <v>87</v>
      </c>
      <c r="AW723" s="12" t="s">
        <v>39</v>
      </c>
      <c r="AX723" s="12" t="s">
        <v>76</v>
      </c>
      <c r="AY723" s="223" t="s">
        <v>182</v>
      </c>
    </row>
    <row r="724" spans="2:65" s="12" customFormat="1">
      <c r="B724" s="213"/>
      <c r="C724" s="214"/>
      <c r="D724" s="224" t="s">
        <v>193</v>
      </c>
      <c r="E724" s="225" t="s">
        <v>22</v>
      </c>
      <c r="F724" s="226" t="s">
        <v>892</v>
      </c>
      <c r="G724" s="214"/>
      <c r="H724" s="227">
        <v>0.84</v>
      </c>
      <c r="I724" s="218"/>
      <c r="J724" s="214"/>
      <c r="K724" s="214"/>
      <c r="L724" s="219"/>
      <c r="M724" s="220"/>
      <c r="N724" s="221"/>
      <c r="O724" s="221"/>
      <c r="P724" s="221"/>
      <c r="Q724" s="221"/>
      <c r="R724" s="221"/>
      <c r="S724" s="221"/>
      <c r="T724" s="222"/>
      <c r="AT724" s="223" t="s">
        <v>193</v>
      </c>
      <c r="AU724" s="223" t="s">
        <v>87</v>
      </c>
      <c r="AV724" s="12" t="s">
        <v>87</v>
      </c>
      <c r="AW724" s="12" t="s">
        <v>39</v>
      </c>
      <c r="AX724" s="12" t="s">
        <v>76</v>
      </c>
      <c r="AY724" s="223" t="s">
        <v>182</v>
      </c>
    </row>
    <row r="725" spans="2:65" s="1" customFormat="1" ht="22.5" customHeight="1">
      <c r="B725" s="40"/>
      <c r="C725" s="187" t="s">
        <v>893</v>
      </c>
      <c r="D725" s="187" t="s">
        <v>184</v>
      </c>
      <c r="E725" s="188" t="s">
        <v>894</v>
      </c>
      <c r="F725" s="189" t="s">
        <v>895</v>
      </c>
      <c r="G725" s="190" t="s">
        <v>187</v>
      </c>
      <c r="H725" s="191">
        <v>5.9349999999999996</v>
      </c>
      <c r="I725" s="192"/>
      <c r="J725" s="193">
        <f>ROUND(I725*H725,2)</f>
        <v>0</v>
      </c>
      <c r="K725" s="189" t="s">
        <v>188</v>
      </c>
      <c r="L725" s="60"/>
      <c r="M725" s="194" t="s">
        <v>22</v>
      </c>
      <c r="N725" s="195" t="s">
        <v>47</v>
      </c>
      <c r="O725" s="41"/>
      <c r="P725" s="196">
        <f>O725*H725</f>
        <v>0</v>
      </c>
      <c r="Q725" s="196">
        <v>0</v>
      </c>
      <c r="R725" s="196">
        <f>Q725*H725</f>
        <v>0</v>
      </c>
      <c r="S725" s="196">
        <v>2.5</v>
      </c>
      <c r="T725" s="197">
        <f>S725*H725</f>
        <v>14.837499999999999</v>
      </c>
      <c r="AR725" s="23" t="s">
        <v>189</v>
      </c>
      <c r="AT725" s="23" t="s">
        <v>184</v>
      </c>
      <c r="AU725" s="23" t="s">
        <v>87</v>
      </c>
      <c r="AY725" s="23" t="s">
        <v>182</v>
      </c>
      <c r="BE725" s="198">
        <f>IF(N725="základní",J725,0)</f>
        <v>0</v>
      </c>
      <c r="BF725" s="198">
        <f>IF(N725="snížená",J725,0)</f>
        <v>0</v>
      </c>
      <c r="BG725" s="198">
        <f>IF(N725="zákl. přenesená",J725,0)</f>
        <v>0</v>
      </c>
      <c r="BH725" s="198">
        <f>IF(N725="sníž. přenesená",J725,0)</f>
        <v>0</v>
      </c>
      <c r="BI725" s="198">
        <f>IF(N725="nulová",J725,0)</f>
        <v>0</v>
      </c>
      <c r="BJ725" s="23" t="s">
        <v>24</v>
      </c>
      <c r="BK725" s="198">
        <f>ROUND(I725*H725,2)</f>
        <v>0</v>
      </c>
      <c r="BL725" s="23" t="s">
        <v>189</v>
      </c>
      <c r="BM725" s="23" t="s">
        <v>896</v>
      </c>
    </row>
    <row r="726" spans="2:65" s="1" customFormat="1" ht="27">
      <c r="B726" s="40"/>
      <c r="C726" s="62"/>
      <c r="D726" s="199" t="s">
        <v>191</v>
      </c>
      <c r="E726" s="62"/>
      <c r="F726" s="200" t="s">
        <v>897</v>
      </c>
      <c r="G726" s="62"/>
      <c r="H726" s="62"/>
      <c r="I726" s="157"/>
      <c r="J726" s="62"/>
      <c r="K726" s="62"/>
      <c r="L726" s="60"/>
      <c r="M726" s="201"/>
      <c r="N726" s="41"/>
      <c r="O726" s="41"/>
      <c r="P726" s="41"/>
      <c r="Q726" s="41"/>
      <c r="R726" s="41"/>
      <c r="S726" s="41"/>
      <c r="T726" s="77"/>
      <c r="AT726" s="23" t="s">
        <v>191</v>
      </c>
      <c r="AU726" s="23" t="s">
        <v>87</v>
      </c>
    </row>
    <row r="727" spans="2:65" s="12" customFormat="1">
      <c r="B727" s="213"/>
      <c r="C727" s="214"/>
      <c r="D727" s="199" t="s">
        <v>193</v>
      </c>
      <c r="E727" s="215" t="s">
        <v>22</v>
      </c>
      <c r="F727" s="216" t="s">
        <v>898</v>
      </c>
      <c r="G727" s="214"/>
      <c r="H727" s="217">
        <v>2.42</v>
      </c>
      <c r="I727" s="218"/>
      <c r="J727" s="214"/>
      <c r="K727" s="214"/>
      <c r="L727" s="219"/>
      <c r="M727" s="220"/>
      <c r="N727" s="221"/>
      <c r="O727" s="221"/>
      <c r="P727" s="221"/>
      <c r="Q727" s="221"/>
      <c r="R727" s="221"/>
      <c r="S727" s="221"/>
      <c r="T727" s="222"/>
      <c r="AT727" s="223" t="s">
        <v>193</v>
      </c>
      <c r="AU727" s="223" t="s">
        <v>87</v>
      </c>
      <c r="AV727" s="12" t="s">
        <v>87</v>
      </c>
      <c r="AW727" s="12" t="s">
        <v>39</v>
      </c>
      <c r="AX727" s="12" t="s">
        <v>76</v>
      </c>
      <c r="AY727" s="223" t="s">
        <v>182</v>
      </c>
    </row>
    <row r="728" spans="2:65" s="12" customFormat="1">
      <c r="B728" s="213"/>
      <c r="C728" s="214"/>
      <c r="D728" s="199" t="s">
        <v>193</v>
      </c>
      <c r="E728" s="215" t="s">
        <v>22</v>
      </c>
      <c r="F728" s="216" t="s">
        <v>899</v>
      </c>
      <c r="G728" s="214"/>
      <c r="H728" s="217">
        <v>0.53600000000000003</v>
      </c>
      <c r="I728" s="218"/>
      <c r="J728" s="214"/>
      <c r="K728" s="214"/>
      <c r="L728" s="219"/>
      <c r="M728" s="220"/>
      <c r="N728" s="221"/>
      <c r="O728" s="221"/>
      <c r="P728" s="221"/>
      <c r="Q728" s="221"/>
      <c r="R728" s="221"/>
      <c r="S728" s="221"/>
      <c r="T728" s="222"/>
      <c r="AT728" s="223" t="s">
        <v>193</v>
      </c>
      <c r="AU728" s="223" t="s">
        <v>87</v>
      </c>
      <c r="AV728" s="12" t="s">
        <v>87</v>
      </c>
      <c r="AW728" s="12" t="s">
        <v>39</v>
      </c>
      <c r="AX728" s="12" t="s">
        <v>76</v>
      </c>
      <c r="AY728" s="223" t="s">
        <v>182</v>
      </c>
    </row>
    <row r="729" spans="2:65" s="12" customFormat="1">
      <c r="B729" s="213"/>
      <c r="C729" s="214"/>
      <c r="D729" s="199" t="s">
        <v>193</v>
      </c>
      <c r="E729" s="215" t="s">
        <v>22</v>
      </c>
      <c r="F729" s="216" t="s">
        <v>900</v>
      </c>
      <c r="G729" s="214"/>
      <c r="H729" s="217">
        <v>0.40600000000000003</v>
      </c>
      <c r="I729" s="218"/>
      <c r="J729" s="214"/>
      <c r="K729" s="214"/>
      <c r="L729" s="219"/>
      <c r="M729" s="220"/>
      <c r="N729" s="221"/>
      <c r="O729" s="221"/>
      <c r="P729" s="221"/>
      <c r="Q729" s="221"/>
      <c r="R729" s="221"/>
      <c r="S729" s="221"/>
      <c r="T729" s="222"/>
      <c r="AT729" s="223" t="s">
        <v>193</v>
      </c>
      <c r="AU729" s="223" t="s">
        <v>87</v>
      </c>
      <c r="AV729" s="12" t="s">
        <v>87</v>
      </c>
      <c r="AW729" s="12" t="s">
        <v>39</v>
      </c>
      <c r="AX729" s="12" t="s">
        <v>76</v>
      </c>
      <c r="AY729" s="223" t="s">
        <v>182</v>
      </c>
    </row>
    <row r="730" spans="2:65" s="12" customFormat="1">
      <c r="B730" s="213"/>
      <c r="C730" s="214"/>
      <c r="D730" s="199" t="s">
        <v>193</v>
      </c>
      <c r="E730" s="215" t="s">
        <v>22</v>
      </c>
      <c r="F730" s="216" t="s">
        <v>901</v>
      </c>
      <c r="G730" s="214"/>
      <c r="H730" s="217">
        <v>1.5189999999999999</v>
      </c>
      <c r="I730" s="218"/>
      <c r="J730" s="214"/>
      <c r="K730" s="214"/>
      <c r="L730" s="219"/>
      <c r="M730" s="220"/>
      <c r="N730" s="221"/>
      <c r="O730" s="221"/>
      <c r="P730" s="221"/>
      <c r="Q730" s="221"/>
      <c r="R730" s="221"/>
      <c r="S730" s="221"/>
      <c r="T730" s="222"/>
      <c r="AT730" s="223" t="s">
        <v>193</v>
      </c>
      <c r="AU730" s="223" t="s">
        <v>87</v>
      </c>
      <c r="AV730" s="12" t="s">
        <v>87</v>
      </c>
      <c r="AW730" s="12" t="s">
        <v>39</v>
      </c>
      <c r="AX730" s="12" t="s">
        <v>76</v>
      </c>
      <c r="AY730" s="223" t="s">
        <v>182</v>
      </c>
    </row>
    <row r="731" spans="2:65" s="12" customFormat="1">
      <c r="B731" s="213"/>
      <c r="C731" s="214"/>
      <c r="D731" s="199" t="s">
        <v>193</v>
      </c>
      <c r="E731" s="215" t="s">
        <v>22</v>
      </c>
      <c r="F731" s="216" t="s">
        <v>902</v>
      </c>
      <c r="G731" s="214"/>
      <c r="H731" s="217">
        <v>1.2110000000000001</v>
      </c>
      <c r="I731" s="218"/>
      <c r="J731" s="214"/>
      <c r="K731" s="214"/>
      <c r="L731" s="219"/>
      <c r="M731" s="220"/>
      <c r="N731" s="221"/>
      <c r="O731" s="221"/>
      <c r="P731" s="221"/>
      <c r="Q731" s="221"/>
      <c r="R731" s="221"/>
      <c r="S731" s="221"/>
      <c r="T731" s="222"/>
      <c r="AT731" s="223" t="s">
        <v>193</v>
      </c>
      <c r="AU731" s="223" t="s">
        <v>87</v>
      </c>
      <c r="AV731" s="12" t="s">
        <v>87</v>
      </c>
      <c r="AW731" s="12" t="s">
        <v>39</v>
      </c>
      <c r="AX731" s="12" t="s">
        <v>76</v>
      </c>
      <c r="AY731" s="223" t="s">
        <v>182</v>
      </c>
    </row>
    <row r="732" spans="2:65" s="12" customFormat="1">
      <c r="B732" s="213"/>
      <c r="C732" s="214"/>
      <c r="D732" s="199" t="s">
        <v>193</v>
      </c>
      <c r="E732" s="215" t="s">
        <v>22</v>
      </c>
      <c r="F732" s="216" t="s">
        <v>903</v>
      </c>
      <c r="G732" s="214"/>
      <c r="H732" s="217">
        <v>-0.26700000000000002</v>
      </c>
      <c r="I732" s="218"/>
      <c r="J732" s="214"/>
      <c r="K732" s="214"/>
      <c r="L732" s="219"/>
      <c r="M732" s="220"/>
      <c r="N732" s="221"/>
      <c r="O732" s="221"/>
      <c r="P732" s="221"/>
      <c r="Q732" s="221"/>
      <c r="R732" s="221"/>
      <c r="S732" s="221"/>
      <c r="T732" s="222"/>
      <c r="AT732" s="223" t="s">
        <v>193</v>
      </c>
      <c r="AU732" s="223" t="s">
        <v>87</v>
      </c>
      <c r="AV732" s="12" t="s">
        <v>87</v>
      </c>
      <c r="AW732" s="12" t="s">
        <v>39</v>
      </c>
      <c r="AX732" s="12" t="s">
        <v>76</v>
      </c>
      <c r="AY732" s="223" t="s">
        <v>182</v>
      </c>
    </row>
    <row r="733" spans="2:65" s="12" customFormat="1">
      <c r="B733" s="213"/>
      <c r="C733" s="214"/>
      <c r="D733" s="224" t="s">
        <v>193</v>
      </c>
      <c r="E733" s="225" t="s">
        <v>22</v>
      </c>
      <c r="F733" s="226" t="s">
        <v>904</v>
      </c>
      <c r="G733" s="214"/>
      <c r="H733" s="227">
        <v>0.11</v>
      </c>
      <c r="I733" s="218"/>
      <c r="J733" s="214"/>
      <c r="K733" s="214"/>
      <c r="L733" s="219"/>
      <c r="M733" s="220"/>
      <c r="N733" s="221"/>
      <c r="O733" s="221"/>
      <c r="P733" s="221"/>
      <c r="Q733" s="221"/>
      <c r="R733" s="221"/>
      <c r="S733" s="221"/>
      <c r="T733" s="222"/>
      <c r="AT733" s="223" t="s">
        <v>193</v>
      </c>
      <c r="AU733" s="223" t="s">
        <v>87</v>
      </c>
      <c r="AV733" s="12" t="s">
        <v>87</v>
      </c>
      <c r="AW733" s="12" t="s">
        <v>39</v>
      </c>
      <c r="AX733" s="12" t="s">
        <v>76</v>
      </c>
      <c r="AY733" s="223" t="s">
        <v>182</v>
      </c>
    </row>
    <row r="734" spans="2:65" s="1" customFormat="1" ht="22.5" customHeight="1">
      <c r="B734" s="40"/>
      <c r="C734" s="187" t="s">
        <v>905</v>
      </c>
      <c r="D734" s="187" t="s">
        <v>184</v>
      </c>
      <c r="E734" s="188" t="s">
        <v>906</v>
      </c>
      <c r="F734" s="189" t="s">
        <v>907</v>
      </c>
      <c r="G734" s="190" t="s">
        <v>380</v>
      </c>
      <c r="H734" s="191">
        <v>3</v>
      </c>
      <c r="I734" s="192"/>
      <c r="J734" s="193">
        <f>ROUND(I734*H734,2)</f>
        <v>0</v>
      </c>
      <c r="K734" s="189" t="s">
        <v>22</v>
      </c>
      <c r="L734" s="60"/>
      <c r="M734" s="194" t="s">
        <v>22</v>
      </c>
      <c r="N734" s="195" t="s">
        <v>47</v>
      </c>
      <c r="O734" s="41"/>
      <c r="P734" s="196">
        <f>O734*H734</f>
        <v>0</v>
      </c>
      <c r="Q734" s="196">
        <v>0</v>
      </c>
      <c r="R734" s="196">
        <f>Q734*H734</f>
        <v>0</v>
      </c>
      <c r="S734" s="196">
        <v>0.872</v>
      </c>
      <c r="T734" s="197">
        <f>S734*H734</f>
        <v>2.6160000000000001</v>
      </c>
      <c r="AR734" s="23" t="s">
        <v>189</v>
      </c>
      <c r="AT734" s="23" t="s">
        <v>184</v>
      </c>
      <c r="AU734" s="23" t="s">
        <v>87</v>
      </c>
      <c r="AY734" s="23" t="s">
        <v>182</v>
      </c>
      <c r="BE734" s="198">
        <f>IF(N734="základní",J734,0)</f>
        <v>0</v>
      </c>
      <c r="BF734" s="198">
        <f>IF(N734="snížená",J734,0)</f>
        <v>0</v>
      </c>
      <c r="BG734" s="198">
        <f>IF(N734="zákl. přenesená",J734,0)</f>
        <v>0</v>
      </c>
      <c r="BH734" s="198">
        <f>IF(N734="sníž. přenesená",J734,0)</f>
        <v>0</v>
      </c>
      <c r="BI734" s="198">
        <f>IF(N734="nulová",J734,0)</f>
        <v>0</v>
      </c>
      <c r="BJ734" s="23" t="s">
        <v>24</v>
      </c>
      <c r="BK734" s="198">
        <f>ROUND(I734*H734,2)</f>
        <v>0</v>
      </c>
      <c r="BL734" s="23" t="s">
        <v>189</v>
      </c>
      <c r="BM734" s="23" t="s">
        <v>908</v>
      </c>
    </row>
    <row r="735" spans="2:65" s="1" customFormat="1" ht="27">
      <c r="B735" s="40"/>
      <c r="C735" s="62"/>
      <c r="D735" s="199" t="s">
        <v>191</v>
      </c>
      <c r="E735" s="62"/>
      <c r="F735" s="200" t="s">
        <v>909</v>
      </c>
      <c r="G735" s="62"/>
      <c r="H735" s="62"/>
      <c r="I735" s="157"/>
      <c r="J735" s="62"/>
      <c r="K735" s="62"/>
      <c r="L735" s="60"/>
      <c r="M735" s="201"/>
      <c r="N735" s="41"/>
      <c r="O735" s="41"/>
      <c r="P735" s="41"/>
      <c r="Q735" s="41"/>
      <c r="R735" s="41"/>
      <c r="S735" s="41"/>
      <c r="T735" s="77"/>
      <c r="AT735" s="23" t="s">
        <v>191</v>
      </c>
      <c r="AU735" s="23" t="s">
        <v>87</v>
      </c>
    </row>
    <row r="736" spans="2:65" s="12" customFormat="1">
      <c r="B736" s="213"/>
      <c r="C736" s="214"/>
      <c r="D736" s="224" t="s">
        <v>193</v>
      </c>
      <c r="E736" s="225" t="s">
        <v>22</v>
      </c>
      <c r="F736" s="226" t="s">
        <v>910</v>
      </c>
      <c r="G736" s="214"/>
      <c r="H736" s="227">
        <v>3</v>
      </c>
      <c r="I736" s="218"/>
      <c r="J736" s="214"/>
      <c r="K736" s="214"/>
      <c r="L736" s="219"/>
      <c r="M736" s="220"/>
      <c r="N736" s="221"/>
      <c r="O736" s="221"/>
      <c r="P736" s="221"/>
      <c r="Q736" s="221"/>
      <c r="R736" s="221"/>
      <c r="S736" s="221"/>
      <c r="T736" s="222"/>
      <c r="AT736" s="223" t="s">
        <v>193</v>
      </c>
      <c r="AU736" s="223" t="s">
        <v>87</v>
      </c>
      <c r="AV736" s="12" t="s">
        <v>87</v>
      </c>
      <c r="AW736" s="12" t="s">
        <v>39</v>
      </c>
      <c r="AX736" s="12" t="s">
        <v>24</v>
      </c>
      <c r="AY736" s="223" t="s">
        <v>182</v>
      </c>
    </row>
    <row r="737" spans="2:65" s="1" customFormat="1" ht="22.5" customHeight="1">
      <c r="B737" s="40"/>
      <c r="C737" s="187" t="s">
        <v>911</v>
      </c>
      <c r="D737" s="187" t="s">
        <v>184</v>
      </c>
      <c r="E737" s="188" t="s">
        <v>912</v>
      </c>
      <c r="F737" s="189" t="s">
        <v>913</v>
      </c>
      <c r="G737" s="190" t="s">
        <v>380</v>
      </c>
      <c r="H737" s="191">
        <v>18</v>
      </c>
      <c r="I737" s="192"/>
      <c r="J737" s="193">
        <f>ROUND(I737*H737,2)</f>
        <v>0</v>
      </c>
      <c r="K737" s="189" t="s">
        <v>188</v>
      </c>
      <c r="L737" s="60"/>
      <c r="M737" s="194" t="s">
        <v>22</v>
      </c>
      <c r="N737" s="195" t="s">
        <v>47</v>
      </c>
      <c r="O737" s="41"/>
      <c r="P737" s="196">
        <f>O737*H737</f>
        <v>0</v>
      </c>
      <c r="Q737" s="196">
        <v>0</v>
      </c>
      <c r="R737" s="196">
        <f>Q737*H737</f>
        <v>0</v>
      </c>
      <c r="S737" s="196">
        <v>2.5000000000000001E-2</v>
      </c>
      <c r="T737" s="197">
        <f>S737*H737</f>
        <v>0.45</v>
      </c>
      <c r="AR737" s="23" t="s">
        <v>189</v>
      </c>
      <c r="AT737" s="23" t="s">
        <v>184</v>
      </c>
      <c r="AU737" s="23" t="s">
        <v>87</v>
      </c>
      <c r="AY737" s="23" t="s">
        <v>182</v>
      </c>
      <c r="BE737" s="198">
        <f>IF(N737="základní",J737,0)</f>
        <v>0</v>
      </c>
      <c r="BF737" s="198">
        <f>IF(N737="snížená",J737,0)</f>
        <v>0</v>
      </c>
      <c r="BG737" s="198">
        <f>IF(N737="zákl. přenesená",J737,0)</f>
        <v>0</v>
      </c>
      <c r="BH737" s="198">
        <f>IF(N737="sníž. přenesená",J737,0)</f>
        <v>0</v>
      </c>
      <c r="BI737" s="198">
        <f>IF(N737="nulová",J737,0)</f>
        <v>0</v>
      </c>
      <c r="BJ737" s="23" t="s">
        <v>24</v>
      </c>
      <c r="BK737" s="198">
        <f>ROUND(I737*H737,2)</f>
        <v>0</v>
      </c>
      <c r="BL737" s="23" t="s">
        <v>189</v>
      </c>
      <c r="BM737" s="23" t="s">
        <v>914</v>
      </c>
    </row>
    <row r="738" spans="2:65" s="1" customFormat="1" ht="27">
      <c r="B738" s="40"/>
      <c r="C738" s="62"/>
      <c r="D738" s="199" t="s">
        <v>191</v>
      </c>
      <c r="E738" s="62"/>
      <c r="F738" s="200" t="s">
        <v>915</v>
      </c>
      <c r="G738" s="62"/>
      <c r="H738" s="62"/>
      <c r="I738" s="157"/>
      <c r="J738" s="62"/>
      <c r="K738" s="62"/>
      <c r="L738" s="60"/>
      <c r="M738" s="201"/>
      <c r="N738" s="41"/>
      <c r="O738" s="41"/>
      <c r="P738" s="41"/>
      <c r="Q738" s="41"/>
      <c r="R738" s="41"/>
      <c r="S738" s="41"/>
      <c r="T738" s="77"/>
      <c r="AT738" s="23" t="s">
        <v>191</v>
      </c>
      <c r="AU738" s="23" t="s">
        <v>87</v>
      </c>
    </row>
    <row r="739" spans="2:65" s="12" customFormat="1">
      <c r="B739" s="213"/>
      <c r="C739" s="214"/>
      <c r="D739" s="199" t="s">
        <v>193</v>
      </c>
      <c r="E739" s="215" t="s">
        <v>22</v>
      </c>
      <c r="F739" s="216" t="s">
        <v>916</v>
      </c>
      <c r="G739" s="214"/>
      <c r="H739" s="217">
        <v>4</v>
      </c>
      <c r="I739" s="218"/>
      <c r="J739" s="214"/>
      <c r="K739" s="214"/>
      <c r="L739" s="219"/>
      <c r="M739" s="220"/>
      <c r="N739" s="221"/>
      <c r="O739" s="221"/>
      <c r="P739" s="221"/>
      <c r="Q739" s="221"/>
      <c r="R739" s="221"/>
      <c r="S739" s="221"/>
      <c r="T739" s="222"/>
      <c r="AT739" s="223" t="s">
        <v>193</v>
      </c>
      <c r="AU739" s="223" t="s">
        <v>87</v>
      </c>
      <c r="AV739" s="12" t="s">
        <v>87</v>
      </c>
      <c r="AW739" s="12" t="s">
        <v>39</v>
      </c>
      <c r="AX739" s="12" t="s">
        <v>76</v>
      </c>
      <c r="AY739" s="223" t="s">
        <v>182</v>
      </c>
    </row>
    <row r="740" spans="2:65" s="12" customFormat="1">
      <c r="B740" s="213"/>
      <c r="C740" s="214"/>
      <c r="D740" s="199" t="s">
        <v>193</v>
      </c>
      <c r="E740" s="215" t="s">
        <v>22</v>
      </c>
      <c r="F740" s="216" t="s">
        <v>87</v>
      </c>
      <c r="G740" s="214"/>
      <c r="H740" s="217">
        <v>2</v>
      </c>
      <c r="I740" s="218"/>
      <c r="J740" s="214"/>
      <c r="K740" s="214"/>
      <c r="L740" s="219"/>
      <c r="M740" s="220"/>
      <c r="N740" s="221"/>
      <c r="O740" s="221"/>
      <c r="P740" s="221"/>
      <c r="Q740" s="221"/>
      <c r="R740" s="221"/>
      <c r="S740" s="221"/>
      <c r="T740" s="222"/>
      <c r="AT740" s="223" t="s">
        <v>193</v>
      </c>
      <c r="AU740" s="223" t="s">
        <v>87</v>
      </c>
      <c r="AV740" s="12" t="s">
        <v>87</v>
      </c>
      <c r="AW740" s="12" t="s">
        <v>39</v>
      </c>
      <c r="AX740" s="12" t="s">
        <v>76</v>
      </c>
      <c r="AY740" s="223" t="s">
        <v>182</v>
      </c>
    </row>
    <row r="741" spans="2:65" s="12" customFormat="1">
      <c r="B741" s="213"/>
      <c r="C741" s="214"/>
      <c r="D741" s="199" t="s">
        <v>193</v>
      </c>
      <c r="E741" s="215" t="s">
        <v>22</v>
      </c>
      <c r="F741" s="216" t="s">
        <v>189</v>
      </c>
      <c r="G741" s="214"/>
      <c r="H741" s="217">
        <v>4</v>
      </c>
      <c r="I741" s="218"/>
      <c r="J741" s="214"/>
      <c r="K741" s="214"/>
      <c r="L741" s="219"/>
      <c r="M741" s="220"/>
      <c r="N741" s="221"/>
      <c r="O741" s="221"/>
      <c r="P741" s="221"/>
      <c r="Q741" s="221"/>
      <c r="R741" s="221"/>
      <c r="S741" s="221"/>
      <c r="T741" s="222"/>
      <c r="AT741" s="223" t="s">
        <v>193</v>
      </c>
      <c r="AU741" s="223" t="s">
        <v>87</v>
      </c>
      <c r="AV741" s="12" t="s">
        <v>87</v>
      </c>
      <c r="AW741" s="12" t="s">
        <v>39</v>
      </c>
      <c r="AX741" s="12" t="s">
        <v>76</v>
      </c>
      <c r="AY741" s="223" t="s">
        <v>182</v>
      </c>
    </row>
    <row r="742" spans="2:65" s="12" customFormat="1">
      <c r="B742" s="213"/>
      <c r="C742" s="214"/>
      <c r="D742" s="199" t="s">
        <v>193</v>
      </c>
      <c r="E742" s="215" t="s">
        <v>22</v>
      </c>
      <c r="F742" s="216" t="s">
        <v>220</v>
      </c>
      <c r="G742" s="214"/>
      <c r="H742" s="217">
        <v>3</v>
      </c>
      <c r="I742" s="218"/>
      <c r="J742" s="214"/>
      <c r="K742" s="214"/>
      <c r="L742" s="219"/>
      <c r="M742" s="220"/>
      <c r="N742" s="221"/>
      <c r="O742" s="221"/>
      <c r="P742" s="221"/>
      <c r="Q742" s="221"/>
      <c r="R742" s="221"/>
      <c r="S742" s="221"/>
      <c r="T742" s="222"/>
      <c r="AT742" s="223" t="s">
        <v>193</v>
      </c>
      <c r="AU742" s="223" t="s">
        <v>87</v>
      </c>
      <c r="AV742" s="12" t="s">
        <v>87</v>
      </c>
      <c r="AW742" s="12" t="s">
        <v>39</v>
      </c>
      <c r="AX742" s="12" t="s">
        <v>76</v>
      </c>
      <c r="AY742" s="223" t="s">
        <v>182</v>
      </c>
    </row>
    <row r="743" spans="2:65" s="12" customFormat="1">
      <c r="B743" s="213"/>
      <c r="C743" s="214"/>
      <c r="D743" s="199" t="s">
        <v>193</v>
      </c>
      <c r="E743" s="215" t="s">
        <v>22</v>
      </c>
      <c r="F743" s="216" t="s">
        <v>24</v>
      </c>
      <c r="G743" s="214"/>
      <c r="H743" s="217">
        <v>1</v>
      </c>
      <c r="I743" s="218"/>
      <c r="J743" s="214"/>
      <c r="K743" s="214"/>
      <c r="L743" s="219"/>
      <c r="M743" s="220"/>
      <c r="N743" s="221"/>
      <c r="O743" s="221"/>
      <c r="P743" s="221"/>
      <c r="Q743" s="221"/>
      <c r="R743" s="221"/>
      <c r="S743" s="221"/>
      <c r="T743" s="222"/>
      <c r="AT743" s="223" t="s">
        <v>193</v>
      </c>
      <c r="AU743" s="223" t="s">
        <v>87</v>
      </c>
      <c r="AV743" s="12" t="s">
        <v>87</v>
      </c>
      <c r="AW743" s="12" t="s">
        <v>39</v>
      </c>
      <c r="AX743" s="12" t="s">
        <v>76</v>
      </c>
      <c r="AY743" s="223" t="s">
        <v>182</v>
      </c>
    </row>
    <row r="744" spans="2:65" s="12" customFormat="1">
      <c r="B744" s="213"/>
      <c r="C744" s="214"/>
      <c r="D744" s="199" t="s">
        <v>193</v>
      </c>
      <c r="E744" s="215" t="s">
        <v>22</v>
      </c>
      <c r="F744" s="216" t="s">
        <v>87</v>
      </c>
      <c r="G744" s="214"/>
      <c r="H744" s="217">
        <v>2</v>
      </c>
      <c r="I744" s="218"/>
      <c r="J744" s="214"/>
      <c r="K744" s="214"/>
      <c r="L744" s="219"/>
      <c r="M744" s="220"/>
      <c r="N744" s="221"/>
      <c r="O744" s="221"/>
      <c r="P744" s="221"/>
      <c r="Q744" s="221"/>
      <c r="R744" s="221"/>
      <c r="S744" s="221"/>
      <c r="T744" s="222"/>
      <c r="AT744" s="223" t="s">
        <v>193</v>
      </c>
      <c r="AU744" s="223" t="s">
        <v>87</v>
      </c>
      <c r="AV744" s="12" t="s">
        <v>87</v>
      </c>
      <c r="AW744" s="12" t="s">
        <v>39</v>
      </c>
      <c r="AX744" s="12" t="s">
        <v>76</v>
      </c>
      <c r="AY744" s="223" t="s">
        <v>182</v>
      </c>
    </row>
    <row r="745" spans="2:65" s="12" customFormat="1">
      <c r="B745" s="213"/>
      <c r="C745" s="214"/>
      <c r="D745" s="224" t="s">
        <v>193</v>
      </c>
      <c r="E745" s="225" t="s">
        <v>22</v>
      </c>
      <c r="F745" s="226" t="s">
        <v>87</v>
      </c>
      <c r="G745" s="214"/>
      <c r="H745" s="227">
        <v>2</v>
      </c>
      <c r="I745" s="218"/>
      <c r="J745" s="214"/>
      <c r="K745" s="214"/>
      <c r="L745" s="219"/>
      <c r="M745" s="220"/>
      <c r="N745" s="221"/>
      <c r="O745" s="221"/>
      <c r="P745" s="221"/>
      <c r="Q745" s="221"/>
      <c r="R745" s="221"/>
      <c r="S745" s="221"/>
      <c r="T745" s="222"/>
      <c r="AT745" s="223" t="s">
        <v>193</v>
      </c>
      <c r="AU745" s="223" t="s">
        <v>87</v>
      </c>
      <c r="AV745" s="12" t="s">
        <v>87</v>
      </c>
      <c r="AW745" s="12" t="s">
        <v>39</v>
      </c>
      <c r="AX745" s="12" t="s">
        <v>76</v>
      </c>
      <c r="AY745" s="223" t="s">
        <v>182</v>
      </c>
    </row>
    <row r="746" spans="2:65" s="1" customFormat="1" ht="22.5" customHeight="1">
      <c r="B746" s="40"/>
      <c r="C746" s="187" t="s">
        <v>917</v>
      </c>
      <c r="D746" s="187" t="s">
        <v>184</v>
      </c>
      <c r="E746" s="188" t="s">
        <v>918</v>
      </c>
      <c r="F746" s="189" t="s">
        <v>919</v>
      </c>
      <c r="G746" s="190" t="s">
        <v>187</v>
      </c>
      <c r="H746" s="191">
        <v>1.5980000000000001</v>
      </c>
      <c r="I746" s="192"/>
      <c r="J746" s="193">
        <f>ROUND(I746*H746,2)</f>
        <v>0</v>
      </c>
      <c r="K746" s="189" t="s">
        <v>188</v>
      </c>
      <c r="L746" s="60"/>
      <c r="M746" s="194" t="s">
        <v>22</v>
      </c>
      <c r="N746" s="195" t="s">
        <v>47</v>
      </c>
      <c r="O746" s="41"/>
      <c r="P746" s="196">
        <f>O746*H746</f>
        <v>0</v>
      </c>
      <c r="Q746" s="196">
        <v>0</v>
      </c>
      <c r="R746" s="196">
        <f>Q746*H746</f>
        <v>0</v>
      </c>
      <c r="S746" s="196">
        <v>1.7</v>
      </c>
      <c r="T746" s="197">
        <f>S746*H746</f>
        <v>2.7166000000000001</v>
      </c>
      <c r="AR746" s="23" t="s">
        <v>189</v>
      </c>
      <c r="AT746" s="23" t="s">
        <v>184</v>
      </c>
      <c r="AU746" s="23" t="s">
        <v>87</v>
      </c>
      <c r="AY746" s="23" t="s">
        <v>182</v>
      </c>
      <c r="BE746" s="198">
        <f>IF(N746="základní",J746,0)</f>
        <v>0</v>
      </c>
      <c r="BF746" s="198">
        <f>IF(N746="snížená",J746,0)</f>
        <v>0</v>
      </c>
      <c r="BG746" s="198">
        <f>IF(N746="zákl. přenesená",J746,0)</f>
        <v>0</v>
      </c>
      <c r="BH746" s="198">
        <f>IF(N746="sníž. přenesená",J746,0)</f>
        <v>0</v>
      </c>
      <c r="BI746" s="198">
        <f>IF(N746="nulová",J746,0)</f>
        <v>0</v>
      </c>
      <c r="BJ746" s="23" t="s">
        <v>24</v>
      </c>
      <c r="BK746" s="198">
        <f>ROUND(I746*H746,2)</f>
        <v>0</v>
      </c>
      <c r="BL746" s="23" t="s">
        <v>189</v>
      </c>
      <c r="BM746" s="23" t="s">
        <v>920</v>
      </c>
    </row>
    <row r="747" spans="2:65" s="1" customFormat="1" ht="27">
      <c r="B747" s="40"/>
      <c r="C747" s="62"/>
      <c r="D747" s="199" t="s">
        <v>191</v>
      </c>
      <c r="E747" s="62"/>
      <c r="F747" s="200" t="s">
        <v>921</v>
      </c>
      <c r="G747" s="62"/>
      <c r="H747" s="62"/>
      <c r="I747" s="157"/>
      <c r="J747" s="62"/>
      <c r="K747" s="62"/>
      <c r="L747" s="60"/>
      <c r="M747" s="201"/>
      <c r="N747" s="41"/>
      <c r="O747" s="41"/>
      <c r="P747" s="41"/>
      <c r="Q747" s="41"/>
      <c r="R747" s="41"/>
      <c r="S747" s="41"/>
      <c r="T747" s="77"/>
      <c r="AT747" s="23" t="s">
        <v>191</v>
      </c>
      <c r="AU747" s="23" t="s">
        <v>87</v>
      </c>
    </row>
    <row r="748" spans="2:65" s="12" customFormat="1">
      <c r="B748" s="213"/>
      <c r="C748" s="214"/>
      <c r="D748" s="224" t="s">
        <v>193</v>
      </c>
      <c r="E748" s="225" t="s">
        <v>22</v>
      </c>
      <c r="F748" s="226" t="s">
        <v>922</v>
      </c>
      <c r="G748" s="214"/>
      <c r="H748" s="227">
        <v>1.5980000000000001</v>
      </c>
      <c r="I748" s="218"/>
      <c r="J748" s="214"/>
      <c r="K748" s="214"/>
      <c r="L748" s="219"/>
      <c r="M748" s="220"/>
      <c r="N748" s="221"/>
      <c r="O748" s="221"/>
      <c r="P748" s="221"/>
      <c r="Q748" s="221"/>
      <c r="R748" s="221"/>
      <c r="S748" s="221"/>
      <c r="T748" s="222"/>
      <c r="AT748" s="223" t="s">
        <v>193</v>
      </c>
      <c r="AU748" s="223" t="s">
        <v>87</v>
      </c>
      <c r="AV748" s="12" t="s">
        <v>87</v>
      </c>
      <c r="AW748" s="12" t="s">
        <v>39</v>
      </c>
      <c r="AX748" s="12" t="s">
        <v>76</v>
      </c>
      <c r="AY748" s="223" t="s">
        <v>182</v>
      </c>
    </row>
    <row r="749" spans="2:65" s="1" customFormat="1" ht="22.5" customHeight="1">
      <c r="B749" s="40"/>
      <c r="C749" s="187" t="s">
        <v>923</v>
      </c>
      <c r="D749" s="187" t="s">
        <v>184</v>
      </c>
      <c r="E749" s="188" t="s">
        <v>924</v>
      </c>
      <c r="F749" s="189" t="s">
        <v>925</v>
      </c>
      <c r="G749" s="190" t="s">
        <v>380</v>
      </c>
      <c r="H749" s="191">
        <v>52</v>
      </c>
      <c r="I749" s="192"/>
      <c r="J749" s="193">
        <f>ROUND(I749*H749,2)</f>
        <v>0</v>
      </c>
      <c r="K749" s="189" t="s">
        <v>188</v>
      </c>
      <c r="L749" s="60"/>
      <c r="M749" s="194" t="s">
        <v>22</v>
      </c>
      <c r="N749" s="195" t="s">
        <v>47</v>
      </c>
      <c r="O749" s="41"/>
      <c r="P749" s="196">
        <f>O749*H749</f>
        <v>0</v>
      </c>
      <c r="Q749" s="196">
        <v>0</v>
      </c>
      <c r="R749" s="196">
        <f>Q749*H749</f>
        <v>0</v>
      </c>
      <c r="S749" s="196">
        <v>3.9E-2</v>
      </c>
      <c r="T749" s="197">
        <f>S749*H749</f>
        <v>2.028</v>
      </c>
      <c r="AR749" s="23" t="s">
        <v>189</v>
      </c>
      <c r="AT749" s="23" t="s">
        <v>184</v>
      </c>
      <c r="AU749" s="23" t="s">
        <v>87</v>
      </c>
      <c r="AY749" s="23" t="s">
        <v>182</v>
      </c>
      <c r="BE749" s="198">
        <f>IF(N749="základní",J749,0)</f>
        <v>0</v>
      </c>
      <c r="BF749" s="198">
        <f>IF(N749="snížená",J749,0)</f>
        <v>0</v>
      </c>
      <c r="BG749" s="198">
        <f>IF(N749="zákl. přenesená",J749,0)</f>
        <v>0</v>
      </c>
      <c r="BH749" s="198">
        <f>IF(N749="sníž. přenesená",J749,0)</f>
        <v>0</v>
      </c>
      <c r="BI749" s="198">
        <f>IF(N749="nulová",J749,0)</f>
        <v>0</v>
      </c>
      <c r="BJ749" s="23" t="s">
        <v>24</v>
      </c>
      <c r="BK749" s="198">
        <f>ROUND(I749*H749,2)</f>
        <v>0</v>
      </c>
      <c r="BL749" s="23" t="s">
        <v>189</v>
      </c>
      <c r="BM749" s="23" t="s">
        <v>926</v>
      </c>
    </row>
    <row r="750" spans="2:65" s="1" customFormat="1">
      <c r="B750" s="40"/>
      <c r="C750" s="62"/>
      <c r="D750" s="199" t="s">
        <v>191</v>
      </c>
      <c r="E750" s="62"/>
      <c r="F750" s="200" t="s">
        <v>927</v>
      </c>
      <c r="G750" s="62"/>
      <c r="H750" s="62"/>
      <c r="I750" s="157"/>
      <c r="J750" s="62"/>
      <c r="K750" s="62"/>
      <c r="L750" s="60"/>
      <c r="M750" s="201"/>
      <c r="N750" s="41"/>
      <c r="O750" s="41"/>
      <c r="P750" s="41"/>
      <c r="Q750" s="41"/>
      <c r="R750" s="41"/>
      <c r="S750" s="41"/>
      <c r="T750" s="77"/>
      <c r="AT750" s="23" t="s">
        <v>191</v>
      </c>
      <c r="AU750" s="23" t="s">
        <v>87</v>
      </c>
    </row>
    <row r="751" spans="2:65" s="12" customFormat="1">
      <c r="B751" s="213"/>
      <c r="C751" s="214"/>
      <c r="D751" s="224" t="s">
        <v>193</v>
      </c>
      <c r="E751" s="225" t="s">
        <v>22</v>
      </c>
      <c r="F751" s="226" t="s">
        <v>928</v>
      </c>
      <c r="G751" s="214"/>
      <c r="H751" s="227">
        <v>52</v>
      </c>
      <c r="I751" s="218"/>
      <c r="J751" s="214"/>
      <c r="K751" s="214"/>
      <c r="L751" s="219"/>
      <c r="M751" s="220"/>
      <c r="N751" s="221"/>
      <c r="O751" s="221"/>
      <c r="P751" s="221"/>
      <c r="Q751" s="221"/>
      <c r="R751" s="221"/>
      <c r="S751" s="221"/>
      <c r="T751" s="222"/>
      <c r="AT751" s="223" t="s">
        <v>193</v>
      </c>
      <c r="AU751" s="223" t="s">
        <v>87</v>
      </c>
      <c r="AV751" s="12" t="s">
        <v>87</v>
      </c>
      <c r="AW751" s="12" t="s">
        <v>39</v>
      </c>
      <c r="AX751" s="12" t="s">
        <v>76</v>
      </c>
      <c r="AY751" s="223" t="s">
        <v>182</v>
      </c>
    </row>
    <row r="752" spans="2:65" s="1" customFormat="1" ht="31.5" customHeight="1">
      <c r="B752" s="40"/>
      <c r="C752" s="187" t="s">
        <v>929</v>
      </c>
      <c r="D752" s="187" t="s">
        <v>184</v>
      </c>
      <c r="E752" s="188" t="s">
        <v>930</v>
      </c>
      <c r="F752" s="189" t="s">
        <v>931</v>
      </c>
      <c r="G752" s="190" t="s">
        <v>308</v>
      </c>
      <c r="H752" s="191">
        <v>1.55</v>
      </c>
      <c r="I752" s="192"/>
      <c r="J752" s="193">
        <f>ROUND(I752*H752,2)</f>
        <v>0</v>
      </c>
      <c r="K752" s="189" t="s">
        <v>188</v>
      </c>
      <c r="L752" s="60"/>
      <c r="M752" s="194" t="s">
        <v>22</v>
      </c>
      <c r="N752" s="195" t="s">
        <v>47</v>
      </c>
      <c r="O752" s="41"/>
      <c r="P752" s="196">
        <f>O752*H752</f>
        <v>0</v>
      </c>
      <c r="Q752" s="196">
        <v>0</v>
      </c>
      <c r="R752" s="196">
        <f>Q752*H752</f>
        <v>0</v>
      </c>
      <c r="S752" s="196">
        <v>6.7000000000000004E-2</v>
      </c>
      <c r="T752" s="197">
        <f>S752*H752</f>
        <v>0.10385000000000001</v>
      </c>
      <c r="AR752" s="23" t="s">
        <v>189</v>
      </c>
      <c r="AT752" s="23" t="s">
        <v>184</v>
      </c>
      <c r="AU752" s="23" t="s">
        <v>87</v>
      </c>
      <c r="AY752" s="23" t="s">
        <v>182</v>
      </c>
      <c r="BE752" s="198">
        <f>IF(N752="základní",J752,0)</f>
        <v>0</v>
      </c>
      <c r="BF752" s="198">
        <f>IF(N752="snížená",J752,0)</f>
        <v>0</v>
      </c>
      <c r="BG752" s="198">
        <f>IF(N752="zákl. přenesená",J752,0)</f>
        <v>0</v>
      </c>
      <c r="BH752" s="198">
        <f>IF(N752="sníž. přenesená",J752,0)</f>
        <v>0</v>
      </c>
      <c r="BI752" s="198">
        <f>IF(N752="nulová",J752,0)</f>
        <v>0</v>
      </c>
      <c r="BJ752" s="23" t="s">
        <v>24</v>
      </c>
      <c r="BK752" s="198">
        <f>ROUND(I752*H752,2)</f>
        <v>0</v>
      </c>
      <c r="BL752" s="23" t="s">
        <v>189</v>
      </c>
      <c r="BM752" s="23" t="s">
        <v>932</v>
      </c>
    </row>
    <row r="753" spans="2:65" s="1" customFormat="1" ht="27">
      <c r="B753" s="40"/>
      <c r="C753" s="62"/>
      <c r="D753" s="199" t="s">
        <v>191</v>
      </c>
      <c r="E753" s="62"/>
      <c r="F753" s="200" t="s">
        <v>933</v>
      </c>
      <c r="G753" s="62"/>
      <c r="H753" s="62"/>
      <c r="I753" s="157"/>
      <c r="J753" s="62"/>
      <c r="K753" s="62"/>
      <c r="L753" s="60"/>
      <c r="M753" s="201"/>
      <c r="N753" s="41"/>
      <c r="O753" s="41"/>
      <c r="P753" s="41"/>
      <c r="Q753" s="41"/>
      <c r="R753" s="41"/>
      <c r="S753" s="41"/>
      <c r="T753" s="77"/>
      <c r="AT753" s="23" t="s">
        <v>191</v>
      </c>
      <c r="AU753" s="23" t="s">
        <v>87</v>
      </c>
    </row>
    <row r="754" spans="2:65" s="12" customFormat="1">
      <c r="B754" s="213"/>
      <c r="C754" s="214"/>
      <c r="D754" s="224" t="s">
        <v>193</v>
      </c>
      <c r="E754" s="225" t="s">
        <v>22</v>
      </c>
      <c r="F754" s="226" t="s">
        <v>934</v>
      </c>
      <c r="G754" s="214"/>
      <c r="H754" s="227">
        <v>1.55</v>
      </c>
      <c r="I754" s="218"/>
      <c r="J754" s="214"/>
      <c r="K754" s="214"/>
      <c r="L754" s="219"/>
      <c r="M754" s="220"/>
      <c r="N754" s="221"/>
      <c r="O754" s="221"/>
      <c r="P754" s="221"/>
      <c r="Q754" s="221"/>
      <c r="R754" s="221"/>
      <c r="S754" s="221"/>
      <c r="T754" s="222"/>
      <c r="AT754" s="223" t="s">
        <v>193</v>
      </c>
      <c r="AU754" s="223" t="s">
        <v>87</v>
      </c>
      <c r="AV754" s="12" t="s">
        <v>87</v>
      </c>
      <c r="AW754" s="12" t="s">
        <v>39</v>
      </c>
      <c r="AX754" s="12" t="s">
        <v>76</v>
      </c>
      <c r="AY754" s="223" t="s">
        <v>182</v>
      </c>
    </row>
    <row r="755" spans="2:65" s="1" customFormat="1" ht="31.5" customHeight="1">
      <c r="B755" s="40"/>
      <c r="C755" s="187" t="s">
        <v>935</v>
      </c>
      <c r="D755" s="187" t="s">
        <v>184</v>
      </c>
      <c r="E755" s="188" t="s">
        <v>936</v>
      </c>
      <c r="F755" s="189" t="s">
        <v>937</v>
      </c>
      <c r="G755" s="190" t="s">
        <v>308</v>
      </c>
      <c r="H755" s="191">
        <v>1.55</v>
      </c>
      <c r="I755" s="192"/>
      <c r="J755" s="193">
        <f>ROUND(I755*H755,2)</f>
        <v>0</v>
      </c>
      <c r="K755" s="189" t="s">
        <v>188</v>
      </c>
      <c r="L755" s="60"/>
      <c r="M755" s="194" t="s">
        <v>22</v>
      </c>
      <c r="N755" s="195" t="s">
        <v>47</v>
      </c>
      <c r="O755" s="41"/>
      <c r="P755" s="196">
        <f>O755*H755</f>
        <v>0</v>
      </c>
      <c r="Q755" s="196">
        <v>0</v>
      </c>
      <c r="R755" s="196">
        <f>Q755*H755</f>
        <v>0</v>
      </c>
      <c r="S755" s="196">
        <v>2.1999999999999999E-2</v>
      </c>
      <c r="T755" s="197">
        <f>S755*H755</f>
        <v>3.4099999999999998E-2</v>
      </c>
      <c r="AR755" s="23" t="s">
        <v>189</v>
      </c>
      <c r="AT755" s="23" t="s">
        <v>184</v>
      </c>
      <c r="AU755" s="23" t="s">
        <v>87</v>
      </c>
      <c r="AY755" s="23" t="s">
        <v>182</v>
      </c>
      <c r="BE755" s="198">
        <f>IF(N755="základní",J755,0)</f>
        <v>0</v>
      </c>
      <c r="BF755" s="198">
        <f>IF(N755="snížená",J755,0)</f>
        <v>0</v>
      </c>
      <c r="BG755" s="198">
        <f>IF(N755="zákl. přenesená",J755,0)</f>
        <v>0</v>
      </c>
      <c r="BH755" s="198">
        <f>IF(N755="sníž. přenesená",J755,0)</f>
        <v>0</v>
      </c>
      <c r="BI755" s="198">
        <f>IF(N755="nulová",J755,0)</f>
        <v>0</v>
      </c>
      <c r="BJ755" s="23" t="s">
        <v>24</v>
      </c>
      <c r="BK755" s="198">
        <f>ROUND(I755*H755,2)</f>
        <v>0</v>
      </c>
      <c r="BL755" s="23" t="s">
        <v>189</v>
      </c>
      <c r="BM755" s="23" t="s">
        <v>938</v>
      </c>
    </row>
    <row r="756" spans="2:65" s="1" customFormat="1" ht="27">
      <c r="B756" s="40"/>
      <c r="C756" s="62"/>
      <c r="D756" s="199" t="s">
        <v>191</v>
      </c>
      <c r="E756" s="62"/>
      <c r="F756" s="200" t="s">
        <v>939</v>
      </c>
      <c r="G756" s="62"/>
      <c r="H756" s="62"/>
      <c r="I756" s="157"/>
      <c r="J756" s="62"/>
      <c r="K756" s="62"/>
      <c r="L756" s="60"/>
      <c r="M756" s="201"/>
      <c r="N756" s="41"/>
      <c r="O756" s="41"/>
      <c r="P756" s="41"/>
      <c r="Q756" s="41"/>
      <c r="R756" s="41"/>
      <c r="S756" s="41"/>
      <c r="T756" s="77"/>
      <c r="AT756" s="23" t="s">
        <v>191</v>
      </c>
      <c r="AU756" s="23" t="s">
        <v>87</v>
      </c>
    </row>
    <row r="757" spans="2:65" s="12" customFormat="1">
      <c r="B757" s="213"/>
      <c r="C757" s="214"/>
      <c r="D757" s="224" t="s">
        <v>193</v>
      </c>
      <c r="E757" s="225" t="s">
        <v>22</v>
      </c>
      <c r="F757" s="226" t="s">
        <v>934</v>
      </c>
      <c r="G757" s="214"/>
      <c r="H757" s="227">
        <v>1.55</v>
      </c>
      <c r="I757" s="218"/>
      <c r="J757" s="214"/>
      <c r="K757" s="214"/>
      <c r="L757" s="219"/>
      <c r="M757" s="220"/>
      <c r="N757" s="221"/>
      <c r="O757" s="221"/>
      <c r="P757" s="221"/>
      <c r="Q757" s="221"/>
      <c r="R757" s="221"/>
      <c r="S757" s="221"/>
      <c r="T757" s="222"/>
      <c r="AT757" s="223" t="s">
        <v>193</v>
      </c>
      <c r="AU757" s="223" t="s">
        <v>87</v>
      </c>
      <c r="AV757" s="12" t="s">
        <v>87</v>
      </c>
      <c r="AW757" s="12" t="s">
        <v>39</v>
      </c>
      <c r="AX757" s="12" t="s">
        <v>76</v>
      </c>
      <c r="AY757" s="223" t="s">
        <v>182</v>
      </c>
    </row>
    <row r="758" spans="2:65" s="1" customFormat="1" ht="22.5" customHeight="1">
      <c r="B758" s="40"/>
      <c r="C758" s="187" t="s">
        <v>940</v>
      </c>
      <c r="D758" s="187" t="s">
        <v>184</v>
      </c>
      <c r="E758" s="188" t="s">
        <v>941</v>
      </c>
      <c r="F758" s="189" t="s">
        <v>942</v>
      </c>
      <c r="G758" s="190" t="s">
        <v>308</v>
      </c>
      <c r="H758" s="191">
        <v>4</v>
      </c>
      <c r="I758" s="192"/>
      <c r="J758" s="193">
        <f>ROUND(I758*H758,2)</f>
        <v>0</v>
      </c>
      <c r="K758" s="189" t="s">
        <v>22</v>
      </c>
      <c r="L758" s="60"/>
      <c r="M758" s="194" t="s">
        <v>22</v>
      </c>
      <c r="N758" s="195" t="s">
        <v>47</v>
      </c>
      <c r="O758" s="41"/>
      <c r="P758" s="196">
        <f>O758*H758</f>
        <v>0</v>
      </c>
      <c r="Q758" s="196">
        <v>0</v>
      </c>
      <c r="R758" s="196">
        <f>Q758*H758</f>
        <v>0</v>
      </c>
      <c r="S758" s="196">
        <v>4.8000000000000001E-2</v>
      </c>
      <c r="T758" s="197">
        <f>S758*H758</f>
        <v>0.192</v>
      </c>
      <c r="AR758" s="23" t="s">
        <v>189</v>
      </c>
      <c r="AT758" s="23" t="s">
        <v>184</v>
      </c>
      <c r="AU758" s="23" t="s">
        <v>87</v>
      </c>
      <c r="AY758" s="23" t="s">
        <v>182</v>
      </c>
      <c r="BE758" s="198">
        <f>IF(N758="základní",J758,0)</f>
        <v>0</v>
      </c>
      <c r="BF758" s="198">
        <f>IF(N758="snížená",J758,0)</f>
        <v>0</v>
      </c>
      <c r="BG758" s="198">
        <f>IF(N758="zákl. přenesená",J758,0)</f>
        <v>0</v>
      </c>
      <c r="BH758" s="198">
        <f>IF(N758="sníž. přenesená",J758,0)</f>
        <v>0</v>
      </c>
      <c r="BI758" s="198">
        <f>IF(N758="nulová",J758,0)</f>
        <v>0</v>
      </c>
      <c r="BJ758" s="23" t="s">
        <v>24</v>
      </c>
      <c r="BK758" s="198">
        <f>ROUND(I758*H758,2)</f>
        <v>0</v>
      </c>
      <c r="BL758" s="23" t="s">
        <v>189</v>
      </c>
      <c r="BM758" s="23" t="s">
        <v>943</v>
      </c>
    </row>
    <row r="759" spans="2:65" s="1" customFormat="1">
      <c r="B759" s="40"/>
      <c r="C759" s="62"/>
      <c r="D759" s="199" t="s">
        <v>191</v>
      </c>
      <c r="E759" s="62"/>
      <c r="F759" s="200" t="s">
        <v>942</v>
      </c>
      <c r="G759" s="62"/>
      <c r="H759" s="62"/>
      <c r="I759" s="157"/>
      <c r="J759" s="62"/>
      <c r="K759" s="62"/>
      <c r="L759" s="60"/>
      <c r="M759" s="201"/>
      <c r="N759" s="41"/>
      <c r="O759" s="41"/>
      <c r="P759" s="41"/>
      <c r="Q759" s="41"/>
      <c r="R759" s="41"/>
      <c r="S759" s="41"/>
      <c r="T759" s="77"/>
      <c r="AT759" s="23" t="s">
        <v>191</v>
      </c>
      <c r="AU759" s="23" t="s">
        <v>87</v>
      </c>
    </row>
    <row r="760" spans="2:65" s="12" customFormat="1">
      <c r="B760" s="213"/>
      <c r="C760" s="214"/>
      <c r="D760" s="224" t="s">
        <v>193</v>
      </c>
      <c r="E760" s="225" t="s">
        <v>22</v>
      </c>
      <c r="F760" s="226" t="s">
        <v>189</v>
      </c>
      <c r="G760" s="214"/>
      <c r="H760" s="227">
        <v>4</v>
      </c>
      <c r="I760" s="218"/>
      <c r="J760" s="214"/>
      <c r="K760" s="214"/>
      <c r="L760" s="219"/>
      <c r="M760" s="220"/>
      <c r="N760" s="221"/>
      <c r="O760" s="221"/>
      <c r="P760" s="221"/>
      <c r="Q760" s="221"/>
      <c r="R760" s="221"/>
      <c r="S760" s="221"/>
      <c r="T760" s="222"/>
      <c r="AT760" s="223" t="s">
        <v>193</v>
      </c>
      <c r="AU760" s="223" t="s">
        <v>87</v>
      </c>
      <c r="AV760" s="12" t="s">
        <v>87</v>
      </c>
      <c r="AW760" s="12" t="s">
        <v>39</v>
      </c>
      <c r="AX760" s="12" t="s">
        <v>76</v>
      </c>
      <c r="AY760" s="223" t="s">
        <v>182</v>
      </c>
    </row>
    <row r="761" spans="2:65" s="1" customFormat="1" ht="31.5" customHeight="1">
      <c r="B761" s="40"/>
      <c r="C761" s="187" t="s">
        <v>944</v>
      </c>
      <c r="D761" s="187" t="s">
        <v>184</v>
      </c>
      <c r="E761" s="188" t="s">
        <v>945</v>
      </c>
      <c r="F761" s="189" t="s">
        <v>946</v>
      </c>
      <c r="G761" s="190" t="s">
        <v>308</v>
      </c>
      <c r="H761" s="191">
        <v>27.396000000000001</v>
      </c>
      <c r="I761" s="192"/>
      <c r="J761" s="193">
        <f>ROUND(I761*H761,2)</f>
        <v>0</v>
      </c>
      <c r="K761" s="189" t="s">
        <v>188</v>
      </c>
      <c r="L761" s="60"/>
      <c r="M761" s="194" t="s">
        <v>22</v>
      </c>
      <c r="N761" s="195" t="s">
        <v>47</v>
      </c>
      <c r="O761" s="41"/>
      <c r="P761" s="196">
        <f>O761*H761</f>
        <v>0</v>
      </c>
      <c r="Q761" s="196">
        <v>1.06875E-3</v>
      </c>
      <c r="R761" s="196">
        <f>Q761*H761</f>
        <v>2.9279475000000003E-2</v>
      </c>
      <c r="S761" s="196">
        <v>3.7999999999999999E-2</v>
      </c>
      <c r="T761" s="197">
        <f>S761*H761</f>
        <v>1.041048</v>
      </c>
      <c r="AR761" s="23" t="s">
        <v>189</v>
      </c>
      <c r="AT761" s="23" t="s">
        <v>184</v>
      </c>
      <c r="AU761" s="23" t="s">
        <v>87</v>
      </c>
      <c r="AY761" s="23" t="s">
        <v>182</v>
      </c>
      <c r="BE761" s="198">
        <f>IF(N761="základní",J761,0)</f>
        <v>0</v>
      </c>
      <c r="BF761" s="198">
        <f>IF(N761="snížená",J761,0)</f>
        <v>0</v>
      </c>
      <c r="BG761" s="198">
        <f>IF(N761="zákl. přenesená",J761,0)</f>
        <v>0</v>
      </c>
      <c r="BH761" s="198">
        <f>IF(N761="sníž. přenesená",J761,0)</f>
        <v>0</v>
      </c>
      <c r="BI761" s="198">
        <f>IF(N761="nulová",J761,0)</f>
        <v>0</v>
      </c>
      <c r="BJ761" s="23" t="s">
        <v>24</v>
      </c>
      <c r="BK761" s="198">
        <f>ROUND(I761*H761,2)</f>
        <v>0</v>
      </c>
      <c r="BL761" s="23" t="s">
        <v>189</v>
      </c>
      <c r="BM761" s="23" t="s">
        <v>947</v>
      </c>
    </row>
    <row r="762" spans="2:65" s="1" customFormat="1" ht="27">
      <c r="B762" s="40"/>
      <c r="C762" s="62"/>
      <c r="D762" s="199" t="s">
        <v>191</v>
      </c>
      <c r="E762" s="62"/>
      <c r="F762" s="200" t="s">
        <v>946</v>
      </c>
      <c r="G762" s="62"/>
      <c r="H762" s="62"/>
      <c r="I762" s="157"/>
      <c r="J762" s="62"/>
      <c r="K762" s="62"/>
      <c r="L762" s="60"/>
      <c r="M762" s="201"/>
      <c r="N762" s="41"/>
      <c r="O762" s="41"/>
      <c r="P762" s="41"/>
      <c r="Q762" s="41"/>
      <c r="R762" s="41"/>
      <c r="S762" s="41"/>
      <c r="T762" s="77"/>
      <c r="AT762" s="23" t="s">
        <v>191</v>
      </c>
      <c r="AU762" s="23" t="s">
        <v>87</v>
      </c>
    </row>
    <row r="763" spans="2:65" s="12" customFormat="1">
      <c r="B763" s="213"/>
      <c r="C763" s="214"/>
      <c r="D763" s="199" t="s">
        <v>193</v>
      </c>
      <c r="E763" s="215" t="s">
        <v>22</v>
      </c>
      <c r="F763" s="216" t="s">
        <v>948</v>
      </c>
      <c r="G763" s="214"/>
      <c r="H763" s="217">
        <v>7.96</v>
      </c>
      <c r="I763" s="218"/>
      <c r="J763" s="214"/>
      <c r="K763" s="214"/>
      <c r="L763" s="219"/>
      <c r="M763" s="220"/>
      <c r="N763" s="221"/>
      <c r="O763" s="221"/>
      <c r="P763" s="221"/>
      <c r="Q763" s="221"/>
      <c r="R763" s="221"/>
      <c r="S763" s="221"/>
      <c r="T763" s="222"/>
      <c r="AT763" s="223" t="s">
        <v>193</v>
      </c>
      <c r="AU763" s="223" t="s">
        <v>87</v>
      </c>
      <c r="AV763" s="12" t="s">
        <v>87</v>
      </c>
      <c r="AW763" s="12" t="s">
        <v>39</v>
      </c>
      <c r="AX763" s="12" t="s">
        <v>76</v>
      </c>
      <c r="AY763" s="223" t="s">
        <v>182</v>
      </c>
    </row>
    <row r="764" spans="2:65" s="12" customFormat="1">
      <c r="B764" s="213"/>
      <c r="C764" s="214"/>
      <c r="D764" s="199" t="s">
        <v>193</v>
      </c>
      <c r="E764" s="215" t="s">
        <v>22</v>
      </c>
      <c r="F764" s="216" t="s">
        <v>949</v>
      </c>
      <c r="G764" s="214"/>
      <c r="H764" s="217">
        <v>1.26</v>
      </c>
      <c r="I764" s="218"/>
      <c r="J764" s="214"/>
      <c r="K764" s="214"/>
      <c r="L764" s="219"/>
      <c r="M764" s="220"/>
      <c r="N764" s="221"/>
      <c r="O764" s="221"/>
      <c r="P764" s="221"/>
      <c r="Q764" s="221"/>
      <c r="R764" s="221"/>
      <c r="S764" s="221"/>
      <c r="T764" s="222"/>
      <c r="AT764" s="223" t="s">
        <v>193</v>
      </c>
      <c r="AU764" s="223" t="s">
        <v>87</v>
      </c>
      <c r="AV764" s="12" t="s">
        <v>87</v>
      </c>
      <c r="AW764" s="12" t="s">
        <v>39</v>
      </c>
      <c r="AX764" s="12" t="s">
        <v>76</v>
      </c>
      <c r="AY764" s="223" t="s">
        <v>182</v>
      </c>
    </row>
    <row r="765" spans="2:65" s="12" customFormat="1">
      <c r="B765" s="213"/>
      <c r="C765" s="214"/>
      <c r="D765" s="199" t="s">
        <v>193</v>
      </c>
      <c r="E765" s="215" t="s">
        <v>22</v>
      </c>
      <c r="F765" s="216" t="s">
        <v>950</v>
      </c>
      <c r="G765" s="214"/>
      <c r="H765" s="217">
        <v>3.4809999999999999</v>
      </c>
      <c r="I765" s="218"/>
      <c r="J765" s="214"/>
      <c r="K765" s="214"/>
      <c r="L765" s="219"/>
      <c r="M765" s="220"/>
      <c r="N765" s="221"/>
      <c r="O765" s="221"/>
      <c r="P765" s="221"/>
      <c r="Q765" s="221"/>
      <c r="R765" s="221"/>
      <c r="S765" s="221"/>
      <c r="T765" s="222"/>
      <c r="AT765" s="223" t="s">
        <v>193</v>
      </c>
      <c r="AU765" s="223" t="s">
        <v>87</v>
      </c>
      <c r="AV765" s="12" t="s">
        <v>87</v>
      </c>
      <c r="AW765" s="12" t="s">
        <v>39</v>
      </c>
      <c r="AX765" s="12" t="s">
        <v>76</v>
      </c>
      <c r="AY765" s="223" t="s">
        <v>182</v>
      </c>
    </row>
    <row r="766" spans="2:65" s="12" customFormat="1">
      <c r="B766" s="213"/>
      <c r="C766" s="214"/>
      <c r="D766" s="199" t="s">
        <v>193</v>
      </c>
      <c r="E766" s="215" t="s">
        <v>22</v>
      </c>
      <c r="F766" s="216" t="s">
        <v>951</v>
      </c>
      <c r="G766" s="214"/>
      <c r="H766" s="217">
        <v>4.9130000000000003</v>
      </c>
      <c r="I766" s="218"/>
      <c r="J766" s="214"/>
      <c r="K766" s="214"/>
      <c r="L766" s="219"/>
      <c r="M766" s="220"/>
      <c r="N766" s="221"/>
      <c r="O766" s="221"/>
      <c r="P766" s="221"/>
      <c r="Q766" s="221"/>
      <c r="R766" s="221"/>
      <c r="S766" s="221"/>
      <c r="T766" s="222"/>
      <c r="AT766" s="223" t="s">
        <v>193</v>
      </c>
      <c r="AU766" s="223" t="s">
        <v>87</v>
      </c>
      <c r="AV766" s="12" t="s">
        <v>87</v>
      </c>
      <c r="AW766" s="12" t="s">
        <v>39</v>
      </c>
      <c r="AX766" s="12" t="s">
        <v>76</v>
      </c>
      <c r="AY766" s="223" t="s">
        <v>182</v>
      </c>
    </row>
    <row r="767" spans="2:65" s="12" customFormat="1">
      <c r="B767" s="213"/>
      <c r="C767" s="214"/>
      <c r="D767" s="199" t="s">
        <v>193</v>
      </c>
      <c r="E767" s="215" t="s">
        <v>22</v>
      </c>
      <c r="F767" s="216" t="s">
        <v>952</v>
      </c>
      <c r="G767" s="214"/>
      <c r="H767" s="217">
        <v>1.4</v>
      </c>
      <c r="I767" s="218"/>
      <c r="J767" s="214"/>
      <c r="K767" s="214"/>
      <c r="L767" s="219"/>
      <c r="M767" s="220"/>
      <c r="N767" s="221"/>
      <c r="O767" s="221"/>
      <c r="P767" s="221"/>
      <c r="Q767" s="221"/>
      <c r="R767" s="221"/>
      <c r="S767" s="221"/>
      <c r="T767" s="222"/>
      <c r="AT767" s="223" t="s">
        <v>193</v>
      </c>
      <c r="AU767" s="223" t="s">
        <v>87</v>
      </c>
      <c r="AV767" s="12" t="s">
        <v>87</v>
      </c>
      <c r="AW767" s="12" t="s">
        <v>39</v>
      </c>
      <c r="AX767" s="12" t="s">
        <v>76</v>
      </c>
      <c r="AY767" s="223" t="s">
        <v>182</v>
      </c>
    </row>
    <row r="768" spans="2:65" s="12" customFormat="1">
      <c r="B768" s="213"/>
      <c r="C768" s="214"/>
      <c r="D768" s="199" t="s">
        <v>193</v>
      </c>
      <c r="E768" s="215" t="s">
        <v>22</v>
      </c>
      <c r="F768" s="216" t="s">
        <v>952</v>
      </c>
      <c r="G768" s="214"/>
      <c r="H768" s="217">
        <v>1.4</v>
      </c>
      <c r="I768" s="218"/>
      <c r="J768" s="214"/>
      <c r="K768" s="214"/>
      <c r="L768" s="219"/>
      <c r="M768" s="220"/>
      <c r="N768" s="221"/>
      <c r="O768" s="221"/>
      <c r="P768" s="221"/>
      <c r="Q768" s="221"/>
      <c r="R768" s="221"/>
      <c r="S768" s="221"/>
      <c r="T768" s="222"/>
      <c r="AT768" s="223" t="s">
        <v>193</v>
      </c>
      <c r="AU768" s="223" t="s">
        <v>87</v>
      </c>
      <c r="AV768" s="12" t="s">
        <v>87</v>
      </c>
      <c r="AW768" s="12" t="s">
        <v>39</v>
      </c>
      <c r="AX768" s="12" t="s">
        <v>76</v>
      </c>
      <c r="AY768" s="223" t="s">
        <v>182</v>
      </c>
    </row>
    <row r="769" spans="2:65" s="12" customFormat="1">
      <c r="B769" s="213"/>
      <c r="C769" s="214"/>
      <c r="D769" s="199" t="s">
        <v>193</v>
      </c>
      <c r="E769" s="215" t="s">
        <v>22</v>
      </c>
      <c r="F769" s="216" t="s">
        <v>953</v>
      </c>
      <c r="G769" s="214"/>
      <c r="H769" s="217">
        <v>2.2210000000000001</v>
      </c>
      <c r="I769" s="218"/>
      <c r="J769" s="214"/>
      <c r="K769" s="214"/>
      <c r="L769" s="219"/>
      <c r="M769" s="220"/>
      <c r="N769" s="221"/>
      <c r="O769" s="221"/>
      <c r="P769" s="221"/>
      <c r="Q769" s="221"/>
      <c r="R769" s="221"/>
      <c r="S769" s="221"/>
      <c r="T769" s="222"/>
      <c r="AT769" s="223" t="s">
        <v>193</v>
      </c>
      <c r="AU769" s="223" t="s">
        <v>87</v>
      </c>
      <c r="AV769" s="12" t="s">
        <v>87</v>
      </c>
      <c r="AW769" s="12" t="s">
        <v>39</v>
      </c>
      <c r="AX769" s="12" t="s">
        <v>76</v>
      </c>
      <c r="AY769" s="223" t="s">
        <v>182</v>
      </c>
    </row>
    <row r="770" spans="2:65" s="12" customFormat="1">
      <c r="B770" s="213"/>
      <c r="C770" s="214"/>
      <c r="D770" s="199" t="s">
        <v>193</v>
      </c>
      <c r="E770" s="215" t="s">
        <v>22</v>
      </c>
      <c r="F770" s="216" t="s">
        <v>954</v>
      </c>
      <c r="G770" s="214"/>
      <c r="H770" s="217">
        <v>2.64</v>
      </c>
      <c r="I770" s="218"/>
      <c r="J770" s="214"/>
      <c r="K770" s="214"/>
      <c r="L770" s="219"/>
      <c r="M770" s="220"/>
      <c r="N770" s="221"/>
      <c r="O770" s="221"/>
      <c r="P770" s="221"/>
      <c r="Q770" s="221"/>
      <c r="R770" s="221"/>
      <c r="S770" s="221"/>
      <c r="T770" s="222"/>
      <c r="AT770" s="223" t="s">
        <v>193</v>
      </c>
      <c r="AU770" s="223" t="s">
        <v>87</v>
      </c>
      <c r="AV770" s="12" t="s">
        <v>87</v>
      </c>
      <c r="AW770" s="12" t="s">
        <v>39</v>
      </c>
      <c r="AX770" s="12" t="s">
        <v>76</v>
      </c>
      <c r="AY770" s="223" t="s">
        <v>182</v>
      </c>
    </row>
    <row r="771" spans="2:65" s="12" customFormat="1">
      <c r="B771" s="213"/>
      <c r="C771" s="214"/>
      <c r="D771" s="224" t="s">
        <v>193</v>
      </c>
      <c r="E771" s="225" t="s">
        <v>22</v>
      </c>
      <c r="F771" s="226" t="s">
        <v>955</v>
      </c>
      <c r="G771" s="214"/>
      <c r="H771" s="227">
        <v>2.121</v>
      </c>
      <c r="I771" s="218"/>
      <c r="J771" s="214"/>
      <c r="K771" s="214"/>
      <c r="L771" s="219"/>
      <c r="M771" s="220"/>
      <c r="N771" s="221"/>
      <c r="O771" s="221"/>
      <c r="P771" s="221"/>
      <c r="Q771" s="221"/>
      <c r="R771" s="221"/>
      <c r="S771" s="221"/>
      <c r="T771" s="222"/>
      <c r="AT771" s="223" t="s">
        <v>193</v>
      </c>
      <c r="AU771" s="223" t="s">
        <v>87</v>
      </c>
      <c r="AV771" s="12" t="s">
        <v>87</v>
      </c>
      <c r="AW771" s="12" t="s">
        <v>39</v>
      </c>
      <c r="AX771" s="12" t="s">
        <v>76</v>
      </c>
      <c r="AY771" s="223" t="s">
        <v>182</v>
      </c>
    </row>
    <row r="772" spans="2:65" s="1" customFormat="1" ht="22.5" customHeight="1">
      <c r="B772" s="40"/>
      <c r="C772" s="187" t="s">
        <v>956</v>
      </c>
      <c r="D772" s="187" t="s">
        <v>184</v>
      </c>
      <c r="E772" s="188" t="s">
        <v>957</v>
      </c>
      <c r="F772" s="189" t="s">
        <v>958</v>
      </c>
      <c r="G772" s="190" t="s">
        <v>241</v>
      </c>
      <c r="H772" s="191">
        <v>52.024000000000001</v>
      </c>
      <c r="I772" s="192"/>
      <c r="J772" s="193">
        <f>ROUND(I772*H772,2)</f>
        <v>0</v>
      </c>
      <c r="K772" s="189" t="s">
        <v>188</v>
      </c>
      <c r="L772" s="60"/>
      <c r="M772" s="194" t="s">
        <v>22</v>
      </c>
      <c r="N772" s="195" t="s">
        <v>47</v>
      </c>
      <c r="O772" s="41"/>
      <c r="P772" s="196">
        <f>O772*H772</f>
        <v>0</v>
      </c>
      <c r="Q772" s="196">
        <v>0</v>
      </c>
      <c r="R772" s="196">
        <f>Q772*H772</f>
        <v>0</v>
      </c>
      <c r="S772" s="196">
        <v>0.02</v>
      </c>
      <c r="T772" s="197">
        <f>S772*H772</f>
        <v>1.0404800000000001</v>
      </c>
      <c r="AR772" s="23" t="s">
        <v>189</v>
      </c>
      <c r="AT772" s="23" t="s">
        <v>184</v>
      </c>
      <c r="AU772" s="23" t="s">
        <v>87</v>
      </c>
      <c r="AY772" s="23" t="s">
        <v>182</v>
      </c>
      <c r="BE772" s="198">
        <f>IF(N772="základní",J772,0)</f>
        <v>0</v>
      </c>
      <c r="BF772" s="198">
        <f>IF(N772="snížená",J772,0)</f>
        <v>0</v>
      </c>
      <c r="BG772" s="198">
        <f>IF(N772="zákl. přenesená",J772,0)</f>
        <v>0</v>
      </c>
      <c r="BH772" s="198">
        <f>IF(N772="sníž. přenesená",J772,0)</f>
        <v>0</v>
      </c>
      <c r="BI772" s="198">
        <f>IF(N772="nulová",J772,0)</f>
        <v>0</v>
      </c>
      <c r="BJ772" s="23" t="s">
        <v>24</v>
      </c>
      <c r="BK772" s="198">
        <f>ROUND(I772*H772,2)</f>
        <v>0</v>
      </c>
      <c r="BL772" s="23" t="s">
        <v>189</v>
      </c>
      <c r="BM772" s="23" t="s">
        <v>959</v>
      </c>
    </row>
    <row r="773" spans="2:65" s="1" customFormat="1" ht="27">
      <c r="B773" s="40"/>
      <c r="C773" s="62"/>
      <c r="D773" s="199" t="s">
        <v>191</v>
      </c>
      <c r="E773" s="62"/>
      <c r="F773" s="200" t="s">
        <v>960</v>
      </c>
      <c r="G773" s="62"/>
      <c r="H773" s="62"/>
      <c r="I773" s="157"/>
      <c r="J773" s="62"/>
      <c r="K773" s="62"/>
      <c r="L773" s="60"/>
      <c r="M773" s="201"/>
      <c r="N773" s="41"/>
      <c r="O773" s="41"/>
      <c r="P773" s="41"/>
      <c r="Q773" s="41"/>
      <c r="R773" s="41"/>
      <c r="S773" s="41"/>
      <c r="T773" s="77"/>
      <c r="AT773" s="23" t="s">
        <v>191</v>
      </c>
      <c r="AU773" s="23" t="s">
        <v>87</v>
      </c>
    </row>
    <row r="774" spans="2:65" s="12" customFormat="1">
      <c r="B774" s="213"/>
      <c r="C774" s="214"/>
      <c r="D774" s="224" t="s">
        <v>193</v>
      </c>
      <c r="E774" s="225" t="s">
        <v>22</v>
      </c>
      <c r="F774" s="226" t="s">
        <v>624</v>
      </c>
      <c r="G774" s="214"/>
      <c r="H774" s="227">
        <v>52.024000000000001</v>
      </c>
      <c r="I774" s="218"/>
      <c r="J774" s="214"/>
      <c r="K774" s="214"/>
      <c r="L774" s="219"/>
      <c r="M774" s="220"/>
      <c r="N774" s="221"/>
      <c r="O774" s="221"/>
      <c r="P774" s="221"/>
      <c r="Q774" s="221"/>
      <c r="R774" s="221"/>
      <c r="S774" s="221"/>
      <c r="T774" s="222"/>
      <c r="AT774" s="223" t="s">
        <v>193</v>
      </c>
      <c r="AU774" s="223" t="s">
        <v>87</v>
      </c>
      <c r="AV774" s="12" t="s">
        <v>87</v>
      </c>
      <c r="AW774" s="12" t="s">
        <v>39</v>
      </c>
      <c r="AX774" s="12" t="s">
        <v>76</v>
      </c>
      <c r="AY774" s="223" t="s">
        <v>182</v>
      </c>
    </row>
    <row r="775" spans="2:65" s="1" customFormat="1" ht="22.5" customHeight="1">
      <c r="B775" s="40"/>
      <c r="C775" s="187" t="s">
        <v>961</v>
      </c>
      <c r="D775" s="187" t="s">
        <v>184</v>
      </c>
      <c r="E775" s="188" t="s">
        <v>962</v>
      </c>
      <c r="F775" s="189" t="s">
        <v>963</v>
      </c>
      <c r="G775" s="190" t="s">
        <v>241</v>
      </c>
      <c r="H775" s="191">
        <v>176.62</v>
      </c>
      <c r="I775" s="192"/>
      <c r="J775" s="193">
        <f>ROUND(I775*H775,2)</f>
        <v>0</v>
      </c>
      <c r="K775" s="189" t="s">
        <v>188</v>
      </c>
      <c r="L775" s="60"/>
      <c r="M775" s="194" t="s">
        <v>22</v>
      </c>
      <c r="N775" s="195" t="s">
        <v>47</v>
      </c>
      <c r="O775" s="41"/>
      <c r="P775" s="196">
        <f>O775*H775</f>
        <v>0</v>
      </c>
      <c r="Q775" s="196">
        <v>0</v>
      </c>
      <c r="R775" s="196">
        <f>Q775*H775</f>
        <v>0</v>
      </c>
      <c r="S775" s="196">
        <v>0.05</v>
      </c>
      <c r="T775" s="197">
        <f>S775*H775</f>
        <v>8.8310000000000013</v>
      </c>
      <c r="AR775" s="23" t="s">
        <v>189</v>
      </c>
      <c r="AT775" s="23" t="s">
        <v>184</v>
      </c>
      <c r="AU775" s="23" t="s">
        <v>87</v>
      </c>
      <c r="AY775" s="23" t="s">
        <v>182</v>
      </c>
      <c r="BE775" s="198">
        <f>IF(N775="základní",J775,0)</f>
        <v>0</v>
      </c>
      <c r="BF775" s="198">
        <f>IF(N775="snížená",J775,0)</f>
        <v>0</v>
      </c>
      <c r="BG775" s="198">
        <f>IF(N775="zákl. přenesená",J775,0)</f>
        <v>0</v>
      </c>
      <c r="BH775" s="198">
        <f>IF(N775="sníž. přenesená",J775,0)</f>
        <v>0</v>
      </c>
      <c r="BI775" s="198">
        <f>IF(N775="nulová",J775,0)</f>
        <v>0</v>
      </c>
      <c r="BJ775" s="23" t="s">
        <v>24</v>
      </c>
      <c r="BK775" s="198">
        <f>ROUND(I775*H775,2)</f>
        <v>0</v>
      </c>
      <c r="BL775" s="23" t="s">
        <v>189</v>
      </c>
      <c r="BM775" s="23" t="s">
        <v>964</v>
      </c>
    </row>
    <row r="776" spans="2:65" s="1" customFormat="1" ht="27">
      <c r="B776" s="40"/>
      <c r="C776" s="62"/>
      <c r="D776" s="199" t="s">
        <v>191</v>
      </c>
      <c r="E776" s="62"/>
      <c r="F776" s="200" t="s">
        <v>965</v>
      </c>
      <c r="G776" s="62"/>
      <c r="H776" s="62"/>
      <c r="I776" s="157"/>
      <c r="J776" s="62"/>
      <c r="K776" s="62"/>
      <c r="L776" s="60"/>
      <c r="M776" s="201"/>
      <c r="N776" s="41"/>
      <c r="O776" s="41"/>
      <c r="P776" s="41"/>
      <c r="Q776" s="41"/>
      <c r="R776" s="41"/>
      <c r="S776" s="41"/>
      <c r="T776" s="77"/>
      <c r="AT776" s="23" t="s">
        <v>191</v>
      </c>
      <c r="AU776" s="23" t="s">
        <v>87</v>
      </c>
    </row>
    <row r="777" spans="2:65" s="12" customFormat="1">
      <c r="B777" s="213"/>
      <c r="C777" s="214"/>
      <c r="D777" s="199" t="s">
        <v>193</v>
      </c>
      <c r="E777" s="215" t="s">
        <v>22</v>
      </c>
      <c r="F777" s="216" t="s">
        <v>540</v>
      </c>
      <c r="G777" s="214"/>
      <c r="H777" s="217">
        <v>90.51</v>
      </c>
      <c r="I777" s="218"/>
      <c r="J777" s="214"/>
      <c r="K777" s="214"/>
      <c r="L777" s="219"/>
      <c r="M777" s="220"/>
      <c r="N777" s="221"/>
      <c r="O777" s="221"/>
      <c r="P777" s="221"/>
      <c r="Q777" s="221"/>
      <c r="R777" s="221"/>
      <c r="S777" s="221"/>
      <c r="T777" s="222"/>
      <c r="AT777" s="223" t="s">
        <v>193</v>
      </c>
      <c r="AU777" s="223" t="s">
        <v>87</v>
      </c>
      <c r="AV777" s="12" t="s">
        <v>87</v>
      </c>
      <c r="AW777" s="12" t="s">
        <v>39</v>
      </c>
      <c r="AX777" s="12" t="s">
        <v>76</v>
      </c>
      <c r="AY777" s="223" t="s">
        <v>182</v>
      </c>
    </row>
    <row r="778" spans="2:65" s="12" customFormat="1">
      <c r="B778" s="213"/>
      <c r="C778" s="214"/>
      <c r="D778" s="199" t="s">
        <v>193</v>
      </c>
      <c r="E778" s="215" t="s">
        <v>22</v>
      </c>
      <c r="F778" s="216" t="s">
        <v>966</v>
      </c>
      <c r="G778" s="214"/>
      <c r="H778" s="217">
        <v>21.882000000000001</v>
      </c>
      <c r="I778" s="218"/>
      <c r="J778" s="214"/>
      <c r="K778" s="214"/>
      <c r="L778" s="219"/>
      <c r="M778" s="220"/>
      <c r="N778" s="221"/>
      <c r="O778" s="221"/>
      <c r="P778" s="221"/>
      <c r="Q778" s="221"/>
      <c r="R778" s="221"/>
      <c r="S778" s="221"/>
      <c r="T778" s="222"/>
      <c r="AT778" s="223" t="s">
        <v>193</v>
      </c>
      <c r="AU778" s="223" t="s">
        <v>87</v>
      </c>
      <c r="AV778" s="12" t="s">
        <v>87</v>
      </c>
      <c r="AW778" s="12" t="s">
        <v>39</v>
      </c>
      <c r="AX778" s="12" t="s">
        <v>76</v>
      </c>
      <c r="AY778" s="223" t="s">
        <v>182</v>
      </c>
    </row>
    <row r="779" spans="2:65" s="12" customFormat="1">
      <c r="B779" s="213"/>
      <c r="C779" s="214"/>
      <c r="D779" s="199" t="s">
        <v>193</v>
      </c>
      <c r="E779" s="215" t="s">
        <v>22</v>
      </c>
      <c r="F779" s="216" t="s">
        <v>967</v>
      </c>
      <c r="G779" s="214"/>
      <c r="H779" s="217">
        <v>52.863999999999997</v>
      </c>
      <c r="I779" s="218"/>
      <c r="J779" s="214"/>
      <c r="K779" s="214"/>
      <c r="L779" s="219"/>
      <c r="M779" s="220"/>
      <c r="N779" s="221"/>
      <c r="O779" s="221"/>
      <c r="P779" s="221"/>
      <c r="Q779" s="221"/>
      <c r="R779" s="221"/>
      <c r="S779" s="221"/>
      <c r="T779" s="222"/>
      <c r="AT779" s="223" t="s">
        <v>193</v>
      </c>
      <c r="AU779" s="223" t="s">
        <v>87</v>
      </c>
      <c r="AV779" s="12" t="s">
        <v>87</v>
      </c>
      <c r="AW779" s="12" t="s">
        <v>39</v>
      </c>
      <c r="AX779" s="12" t="s">
        <v>76</v>
      </c>
      <c r="AY779" s="223" t="s">
        <v>182</v>
      </c>
    </row>
    <row r="780" spans="2:65" s="12" customFormat="1">
      <c r="B780" s="213"/>
      <c r="C780" s="214"/>
      <c r="D780" s="199" t="s">
        <v>193</v>
      </c>
      <c r="E780" s="215" t="s">
        <v>22</v>
      </c>
      <c r="F780" s="216" t="s">
        <v>968</v>
      </c>
      <c r="G780" s="214"/>
      <c r="H780" s="217">
        <v>6.1459999999999999</v>
      </c>
      <c r="I780" s="218"/>
      <c r="J780" s="214"/>
      <c r="K780" s="214"/>
      <c r="L780" s="219"/>
      <c r="M780" s="220"/>
      <c r="N780" s="221"/>
      <c r="O780" s="221"/>
      <c r="P780" s="221"/>
      <c r="Q780" s="221"/>
      <c r="R780" s="221"/>
      <c r="S780" s="221"/>
      <c r="T780" s="222"/>
      <c r="AT780" s="223" t="s">
        <v>193</v>
      </c>
      <c r="AU780" s="223" t="s">
        <v>87</v>
      </c>
      <c r="AV780" s="12" t="s">
        <v>87</v>
      </c>
      <c r="AW780" s="12" t="s">
        <v>39</v>
      </c>
      <c r="AX780" s="12" t="s">
        <v>76</v>
      </c>
      <c r="AY780" s="223" t="s">
        <v>182</v>
      </c>
    </row>
    <row r="781" spans="2:65" s="12" customFormat="1">
      <c r="B781" s="213"/>
      <c r="C781" s="214"/>
      <c r="D781" s="224" t="s">
        <v>193</v>
      </c>
      <c r="E781" s="225" t="s">
        <v>22</v>
      </c>
      <c r="F781" s="226" t="s">
        <v>969</v>
      </c>
      <c r="G781" s="214"/>
      <c r="H781" s="227">
        <v>5.218</v>
      </c>
      <c r="I781" s="218"/>
      <c r="J781" s="214"/>
      <c r="K781" s="214"/>
      <c r="L781" s="219"/>
      <c r="M781" s="220"/>
      <c r="N781" s="221"/>
      <c r="O781" s="221"/>
      <c r="P781" s="221"/>
      <c r="Q781" s="221"/>
      <c r="R781" s="221"/>
      <c r="S781" s="221"/>
      <c r="T781" s="222"/>
      <c r="AT781" s="223" t="s">
        <v>193</v>
      </c>
      <c r="AU781" s="223" t="s">
        <v>87</v>
      </c>
      <c r="AV781" s="12" t="s">
        <v>87</v>
      </c>
      <c r="AW781" s="12" t="s">
        <v>39</v>
      </c>
      <c r="AX781" s="12" t="s">
        <v>76</v>
      </c>
      <c r="AY781" s="223" t="s">
        <v>182</v>
      </c>
    </row>
    <row r="782" spans="2:65" s="1" customFormat="1" ht="22.5" customHeight="1">
      <c r="B782" s="40"/>
      <c r="C782" s="187" t="s">
        <v>970</v>
      </c>
      <c r="D782" s="187" t="s">
        <v>184</v>
      </c>
      <c r="E782" s="188" t="s">
        <v>971</v>
      </c>
      <c r="F782" s="189" t="s">
        <v>972</v>
      </c>
      <c r="G782" s="190" t="s">
        <v>241</v>
      </c>
      <c r="H782" s="191">
        <v>43.667999999999999</v>
      </c>
      <c r="I782" s="192"/>
      <c r="J782" s="193">
        <f>ROUND(I782*H782,2)</f>
        <v>0</v>
      </c>
      <c r="K782" s="189" t="s">
        <v>22</v>
      </c>
      <c r="L782" s="60"/>
      <c r="M782" s="194" t="s">
        <v>22</v>
      </c>
      <c r="N782" s="195" t="s">
        <v>47</v>
      </c>
      <c r="O782" s="41"/>
      <c r="P782" s="196">
        <f>O782*H782</f>
        <v>0</v>
      </c>
      <c r="Q782" s="196">
        <v>0</v>
      </c>
      <c r="R782" s="196">
        <f>Q782*H782</f>
        <v>0</v>
      </c>
      <c r="S782" s="196">
        <v>0.02</v>
      </c>
      <c r="T782" s="197">
        <f>S782*H782</f>
        <v>0.87336000000000003</v>
      </c>
      <c r="AR782" s="23" t="s">
        <v>189</v>
      </c>
      <c r="AT782" s="23" t="s">
        <v>184</v>
      </c>
      <c r="AU782" s="23" t="s">
        <v>87</v>
      </c>
      <c r="AY782" s="23" t="s">
        <v>182</v>
      </c>
      <c r="BE782" s="198">
        <f>IF(N782="základní",J782,0)</f>
        <v>0</v>
      </c>
      <c r="BF782" s="198">
        <f>IF(N782="snížená",J782,0)</f>
        <v>0</v>
      </c>
      <c r="BG782" s="198">
        <f>IF(N782="zákl. přenesená",J782,0)</f>
        <v>0</v>
      </c>
      <c r="BH782" s="198">
        <f>IF(N782="sníž. přenesená",J782,0)</f>
        <v>0</v>
      </c>
      <c r="BI782" s="198">
        <f>IF(N782="nulová",J782,0)</f>
        <v>0</v>
      </c>
      <c r="BJ782" s="23" t="s">
        <v>24</v>
      </c>
      <c r="BK782" s="198">
        <f>ROUND(I782*H782,2)</f>
        <v>0</v>
      </c>
      <c r="BL782" s="23" t="s">
        <v>189</v>
      </c>
      <c r="BM782" s="23" t="s">
        <v>973</v>
      </c>
    </row>
    <row r="783" spans="2:65" s="1" customFormat="1" ht="27">
      <c r="B783" s="40"/>
      <c r="C783" s="62"/>
      <c r="D783" s="199" t="s">
        <v>191</v>
      </c>
      <c r="E783" s="62"/>
      <c r="F783" s="200" t="s">
        <v>974</v>
      </c>
      <c r="G783" s="62"/>
      <c r="H783" s="62"/>
      <c r="I783" s="157"/>
      <c r="J783" s="62"/>
      <c r="K783" s="62"/>
      <c r="L783" s="60"/>
      <c r="M783" s="201"/>
      <c r="N783" s="41"/>
      <c r="O783" s="41"/>
      <c r="P783" s="41"/>
      <c r="Q783" s="41"/>
      <c r="R783" s="41"/>
      <c r="S783" s="41"/>
      <c r="T783" s="77"/>
      <c r="AT783" s="23" t="s">
        <v>191</v>
      </c>
      <c r="AU783" s="23" t="s">
        <v>87</v>
      </c>
    </row>
    <row r="784" spans="2:65" s="12" customFormat="1">
      <c r="B784" s="213"/>
      <c r="C784" s="214"/>
      <c r="D784" s="199" t="s">
        <v>193</v>
      </c>
      <c r="E784" s="215" t="s">
        <v>22</v>
      </c>
      <c r="F784" s="216" t="s">
        <v>625</v>
      </c>
      <c r="G784" s="214"/>
      <c r="H784" s="217">
        <v>4.4029999999999996</v>
      </c>
      <c r="I784" s="218"/>
      <c r="J784" s="214"/>
      <c r="K784" s="214"/>
      <c r="L784" s="219"/>
      <c r="M784" s="220"/>
      <c r="N784" s="221"/>
      <c r="O784" s="221"/>
      <c r="P784" s="221"/>
      <c r="Q784" s="221"/>
      <c r="R784" s="221"/>
      <c r="S784" s="221"/>
      <c r="T784" s="222"/>
      <c r="AT784" s="223" t="s">
        <v>193</v>
      </c>
      <c r="AU784" s="223" t="s">
        <v>87</v>
      </c>
      <c r="AV784" s="12" t="s">
        <v>87</v>
      </c>
      <c r="AW784" s="12" t="s">
        <v>39</v>
      </c>
      <c r="AX784" s="12" t="s">
        <v>76</v>
      </c>
      <c r="AY784" s="223" t="s">
        <v>182</v>
      </c>
    </row>
    <row r="785" spans="2:65" s="12" customFormat="1">
      <c r="B785" s="213"/>
      <c r="C785" s="214"/>
      <c r="D785" s="199" t="s">
        <v>193</v>
      </c>
      <c r="E785" s="215" t="s">
        <v>22</v>
      </c>
      <c r="F785" s="216" t="s">
        <v>626</v>
      </c>
      <c r="G785" s="214"/>
      <c r="H785" s="217">
        <v>14.641</v>
      </c>
      <c r="I785" s="218"/>
      <c r="J785" s="214"/>
      <c r="K785" s="214"/>
      <c r="L785" s="219"/>
      <c r="M785" s="220"/>
      <c r="N785" s="221"/>
      <c r="O785" s="221"/>
      <c r="P785" s="221"/>
      <c r="Q785" s="221"/>
      <c r="R785" s="221"/>
      <c r="S785" s="221"/>
      <c r="T785" s="222"/>
      <c r="AT785" s="223" t="s">
        <v>193</v>
      </c>
      <c r="AU785" s="223" t="s">
        <v>87</v>
      </c>
      <c r="AV785" s="12" t="s">
        <v>87</v>
      </c>
      <c r="AW785" s="12" t="s">
        <v>39</v>
      </c>
      <c r="AX785" s="12" t="s">
        <v>76</v>
      </c>
      <c r="AY785" s="223" t="s">
        <v>182</v>
      </c>
    </row>
    <row r="786" spans="2:65" s="12" customFormat="1">
      <c r="B786" s="213"/>
      <c r="C786" s="214"/>
      <c r="D786" s="199" t="s">
        <v>193</v>
      </c>
      <c r="E786" s="215" t="s">
        <v>22</v>
      </c>
      <c r="F786" s="216" t="s">
        <v>627</v>
      </c>
      <c r="G786" s="214"/>
      <c r="H786" s="217">
        <v>5.21</v>
      </c>
      <c r="I786" s="218"/>
      <c r="J786" s="214"/>
      <c r="K786" s="214"/>
      <c r="L786" s="219"/>
      <c r="M786" s="220"/>
      <c r="N786" s="221"/>
      <c r="O786" s="221"/>
      <c r="P786" s="221"/>
      <c r="Q786" s="221"/>
      <c r="R786" s="221"/>
      <c r="S786" s="221"/>
      <c r="T786" s="222"/>
      <c r="AT786" s="223" t="s">
        <v>193</v>
      </c>
      <c r="AU786" s="223" t="s">
        <v>87</v>
      </c>
      <c r="AV786" s="12" t="s">
        <v>87</v>
      </c>
      <c r="AW786" s="12" t="s">
        <v>39</v>
      </c>
      <c r="AX786" s="12" t="s">
        <v>76</v>
      </c>
      <c r="AY786" s="223" t="s">
        <v>182</v>
      </c>
    </row>
    <row r="787" spans="2:65" s="12" customFormat="1">
      <c r="B787" s="213"/>
      <c r="C787" s="214"/>
      <c r="D787" s="199" t="s">
        <v>193</v>
      </c>
      <c r="E787" s="215" t="s">
        <v>22</v>
      </c>
      <c r="F787" s="216" t="s">
        <v>628</v>
      </c>
      <c r="G787" s="214"/>
      <c r="H787" s="217">
        <v>-5.65</v>
      </c>
      <c r="I787" s="218"/>
      <c r="J787" s="214"/>
      <c r="K787" s="214"/>
      <c r="L787" s="219"/>
      <c r="M787" s="220"/>
      <c r="N787" s="221"/>
      <c r="O787" s="221"/>
      <c r="P787" s="221"/>
      <c r="Q787" s="221"/>
      <c r="R787" s="221"/>
      <c r="S787" s="221"/>
      <c r="T787" s="222"/>
      <c r="AT787" s="223" t="s">
        <v>193</v>
      </c>
      <c r="AU787" s="223" t="s">
        <v>87</v>
      </c>
      <c r="AV787" s="12" t="s">
        <v>87</v>
      </c>
      <c r="AW787" s="12" t="s">
        <v>39</v>
      </c>
      <c r="AX787" s="12" t="s">
        <v>76</v>
      </c>
      <c r="AY787" s="223" t="s">
        <v>182</v>
      </c>
    </row>
    <row r="788" spans="2:65" s="12" customFormat="1">
      <c r="B788" s="213"/>
      <c r="C788" s="214"/>
      <c r="D788" s="199" t="s">
        <v>193</v>
      </c>
      <c r="E788" s="215" t="s">
        <v>22</v>
      </c>
      <c r="F788" s="216" t="s">
        <v>629</v>
      </c>
      <c r="G788" s="214"/>
      <c r="H788" s="217">
        <v>10.186999999999999</v>
      </c>
      <c r="I788" s="218"/>
      <c r="J788" s="214"/>
      <c r="K788" s="214"/>
      <c r="L788" s="219"/>
      <c r="M788" s="220"/>
      <c r="N788" s="221"/>
      <c r="O788" s="221"/>
      <c r="P788" s="221"/>
      <c r="Q788" s="221"/>
      <c r="R788" s="221"/>
      <c r="S788" s="221"/>
      <c r="T788" s="222"/>
      <c r="AT788" s="223" t="s">
        <v>193</v>
      </c>
      <c r="AU788" s="223" t="s">
        <v>87</v>
      </c>
      <c r="AV788" s="12" t="s">
        <v>87</v>
      </c>
      <c r="AW788" s="12" t="s">
        <v>39</v>
      </c>
      <c r="AX788" s="12" t="s">
        <v>76</v>
      </c>
      <c r="AY788" s="223" t="s">
        <v>182</v>
      </c>
    </row>
    <row r="789" spans="2:65" s="12" customFormat="1">
      <c r="B789" s="213"/>
      <c r="C789" s="214"/>
      <c r="D789" s="199" t="s">
        <v>193</v>
      </c>
      <c r="E789" s="215" t="s">
        <v>22</v>
      </c>
      <c r="F789" s="216" t="s">
        <v>630</v>
      </c>
      <c r="G789" s="214"/>
      <c r="H789" s="217">
        <v>14.539</v>
      </c>
      <c r="I789" s="218"/>
      <c r="J789" s="214"/>
      <c r="K789" s="214"/>
      <c r="L789" s="219"/>
      <c r="M789" s="220"/>
      <c r="N789" s="221"/>
      <c r="O789" s="221"/>
      <c r="P789" s="221"/>
      <c r="Q789" s="221"/>
      <c r="R789" s="221"/>
      <c r="S789" s="221"/>
      <c r="T789" s="222"/>
      <c r="AT789" s="223" t="s">
        <v>193</v>
      </c>
      <c r="AU789" s="223" t="s">
        <v>87</v>
      </c>
      <c r="AV789" s="12" t="s">
        <v>87</v>
      </c>
      <c r="AW789" s="12" t="s">
        <v>39</v>
      </c>
      <c r="AX789" s="12" t="s">
        <v>76</v>
      </c>
      <c r="AY789" s="223" t="s">
        <v>182</v>
      </c>
    </row>
    <row r="790" spans="2:65" s="12" customFormat="1">
      <c r="B790" s="213"/>
      <c r="C790" s="214"/>
      <c r="D790" s="199" t="s">
        <v>193</v>
      </c>
      <c r="E790" s="215" t="s">
        <v>22</v>
      </c>
      <c r="F790" s="216" t="s">
        <v>631</v>
      </c>
      <c r="G790" s="214"/>
      <c r="H790" s="217">
        <v>2.7949999999999999</v>
      </c>
      <c r="I790" s="218"/>
      <c r="J790" s="214"/>
      <c r="K790" s="214"/>
      <c r="L790" s="219"/>
      <c r="M790" s="220"/>
      <c r="N790" s="221"/>
      <c r="O790" s="221"/>
      <c r="P790" s="221"/>
      <c r="Q790" s="221"/>
      <c r="R790" s="221"/>
      <c r="S790" s="221"/>
      <c r="T790" s="222"/>
      <c r="AT790" s="223" t="s">
        <v>193</v>
      </c>
      <c r="AU790" s="223" t="s">
        <v>87</v>
      </c>
      <c r="AV790" s="12" t="s">
        <v>87</v>
      </c>
      <c r="AW790" s="12" t="s">
        <v>39</v>
      </c>
      <c r="AX790" s="12" t="s">
        <v>76</v>
      </c>
      <c r="AY790" s="223" t="s">
        <v>182</v>
      </c>
    </row>
    <row r="791" spans="2:65" s="12" customFormat="1">
      <c r="B791" s="213"/>
      <c r="C791" s="214"/>
      <c r="D791" s="199" t="s">
        <v>193</v>
      </c>
      <c r="E791" s="215" t="s">
        <v>22</v>
      </c>
      <c r="F791" s="216" t="s">
        <v>632</v>
      </c>
      <c r="G791" s="214"/>
      <c r="H791" s="217">
        <v>3.2759999999999998</v>
      </c>
      <c r="I791" s="218"/>
      <c r="J791" s="214"/>
      <c r="K791" s="214"/>
      <c r="L791" s="219"/>
      <c r="M791" s="220"/>
      <c r="N791" s="221"/>
      <c r="O791" s="221"/>
      <c r="P791" s="221"/>
      <c r="Q791" s="221"/>
      <c r="R791" s="221"/>
      <c r="S791" s="221"/>
      <c r="T791" s="222"/>
      <c r="AT791" s="223" t="s">
        <v>193</v>
      </c>
      <c r="AU791" s="223" t="s">
        <v>87</v>
      </c>
      <c r="AV791" s="12" t="s">
        <v>87</v>
      </c>
      <c r="AW791" s="12" t="s">
        <v>39</v>
      </c>
      <c r="AX791" s="12" t="s">
        <v>76</v>
      </c>
      <c r="AY791" s="223" t="s">
        <v>182</v>
      </c>
    </row>
    <row r="792" spans="2:65" s="12" customFormat="1">
      <c r="B792" s="213"/>
      <c r="C792" s="214"/>
      <c r="D792" s="224" t="s">
        <v>193</v>
      </c>
      <c r="E792" s="225" t="s">
        <v>22</v>
      </c>
      <c r="F792" s="226" t="s">
        <v>633</v>
      </c>
      <c r="G792" s="214"/>
      <c r="H792" s="227">
        <v>-5.7329999999999997</v>
      </c>
      <c r="I792" s="218"/>
      <c r="J792" s="214"/>
      <c r="K792" s="214"/>
      <c r="L792" s="219"/>
      <c r="M792" s="220"/>
      <c r="N792" s="221"/>
      <c r="O792" s="221"/>
      <c r="P792" s="221"/>
      <c r="Q792" s="221"/>
      <c r="R792" s="221"/>
      <c r="S792" s="221"/>
      <c r="T792" s="222"/>
      <c r="AT792" s="223" t="s">
        <v>193</v>
      </c>
      <c r="AU792" s="223" t="s">
        <v>87</v>
      </c>
      <c r="AV792" s="12" t="s">
        <v>87</v>
      </c>
      <c r="AW792" s="12" t="s">
        <v>39</v>
      </c>
      <c r="AX792" s="12" t="s">
        <v>76</v>
      </c>
      <c r="AY792" s="223" t="s">
        <v>182</v>
      </c>
    </row>
    <row r="793" spans="2:65" s="1" customFormat="1" ht="22.5" customHeight="1">
      <c r="B793" s="40"/>
      <c r="C793" s="187" t="s">
        <v>975</v>
      </c>
      <c r="D793" s="187" t="s">
        <v>184</v>
      </c>
      <c r="E793" s="188" t="s">
        <v>976</v>
      </c>
      <c r="F793" s="189" t="s">
        <v>977</v>
      </c>
      <c r="G793" s="190" t="s">
        <v>241</v>
      </c>
      <c r="H793" s="191">
        <v>231.76599999999999</v>
      </c>
      <c r="I793" s="192"/>
      <c r="J793" s="193">
        <f>ROUND(I793*H793,2)</f>
        <v>0</v>
      </c>
      <c r="K793" s="189" t="s">
        <v>188</v>
      </c>
      <c r="L793" s="60"/>
      <c r="M793" s="194" t="s">
        <v>22</v>
      </c>
      <c r="N793" s="195" t="s">
        <v>47</v>
      </c>
      <c r="O793" s="41"/>
      <c r="P793" s="196">
        <f>O793*H793</f>
        <v>0</v>
      </c>
      <c r="Q793" s="196">
        <v>0</v>
      </c>
      <c r="R793" s="196">
        <f>Q793*H793</f>
        <v>0</v>
      </c>
      <c r="S793" s="196">
        <v>4.5999999999999999E-2</v>
      </c>
      <c r="T793" s="197">
        <f>S793*H793</f>
        <v>10.661235999999999</v>
      </c>
      <c r="AR793" s="23" t="s">
        <v>189</v>
      </c>
      <c r="AT793" s="23" t="s">
        <v>184</v>
      </c>
      <c r="AU793" s="23" t="s">
        <v>87</v>
      </c>
      <c r="AY793" s="23" t="s">
        <v>182</v>
      </c>
      <c r="BE793" s="198">
        <f>IF(N793="základní",J793,0)</f>
        <v>0</v>
      </c>
      <c r="BF793" s="198">
        <f>IF(N793="snížená",J793,0)</f>
        <v>0</v>
      </c>
      <c r="BG793" s="198">
        <f>IF(N793="zákl. přenesená",J793,0)</f>
        <v>0</v>
      </c>
      <c r="BH793" s="198">
        <f>IF(N793="sníž. přenesená",J793,0)</f>
        <v>0</v>
      </c>
      <c r="BI793" s="198">
        <f>IF(N793="nulová",J793,0)</f>
        <v>0</v>
      </c>
      <c r="BJ793" s="23" t="s">
        <v>24</v>
      </c>
      <c r="BK793" s="198">
        <f>ROUND(I793*H793,2)</f>
        <v>0</v>
      </c>
      <c r="BL793" s="23" t="s">
        <v>189</v>
      </c>
      <c r="BM793" s="23" t="s">
        <v>978</v>
      </c>
    </row>
    <row r="794" spans="2:65" s="1" customFormat="1" ht="27">
      <c r="B794" s="40"/>
      <c r="C794" s="62"/>
      <c r="D794" s="199" t="s">
        <v>191</v>
      </c>
      <c r="E794" s="62"/>
      <c r="F794" s="200" t="s">
        <v>979</v>
      </c>
      <c r="G794" s="62"/>
      <c r="H794" s="62"/>
      <c r="I794" s="157"/>
      <c r="J794" s="62"/>
      <c r="K794" s="62"/>
      <c r="L794" s="60"/>
      <c r="M794" s="201"/>
      <c r="N794" s="41"/>
      <c r="O794" s="41"/>
      <c r="P794" s="41"/>
      <c r="Q794" s="41"/>
      <c r="R794" s="41"/>
      <c r="S794" s="41"/>
      <c r="T794" s="77"/>
      <c r="AT794" s="23" t="s">
        <v>191</v>
      </c>
      <c r="AU794" s="23" t="s">
        <v>87</v>
      </c>
    </row>
    <row r="795" spans="2:65" s="12" customFormat="1" ht="27">
      <c r="B795" s="213"/>
      <c r="C795" s="214"/>
      <c r="D795" s="199" t="s">
        <v>193</v>
      </c>
      <c r="E795" s="215" t="s">
        <v>22</v>
      </c>
      <c r="F795" s="216" t="s">
        <v>980</v>
      </c>
      <c r="G795" s="214"/>
      <c r="H795" s="217">
        <v>81.076999999999998</v>
      </c>
      <c r="I795" s="218"/>
      <c r="J795" s="214"/>
      <c r="K795" s="214"/>
      <c r="L795" s="219"/>
      <c r="M795" s="220"/>
      <c r="N795" s="221"/>
      <c r="O795" s="221"/>
      <c r="P795" s="221"/>
      <c r="Q795" s="221"/>
      <c r="R795" s="221"/>
      <c r="S795" s="221"/>
      <c r="T795" s="222"/>
      <c r="AT795" s="223" t="s">
        <v>193</v>
      </c>
      <c r="AU795" s="223" t="s">
        <v>87</v>
      </c>
      <c r="AV795" s="12" t="s">
        <v>87</v>
      </c>
      <c r="AW795" s="12" t="s">
        <v>39</v>
      </c>
      <c r="AX795" s="12" t="s">
        <v>76</v>
      </c>
      <c r="AY795" s="223" t="s">
        <v>182</v>
      </c>
    </row>
    <row r="796" spans="2:65" s="12" customFormat="1">
      <c r="B796" s="213"/>
      <c r="C796" s="214"/>
      <c r="D796" s="199" t="s">
        <v>193</v>
      </c>
      <c r="E796" s="215" t="s">
        <v>22</v>
      </c>
      <c r="F796" s="216" t="s">
        <v>981</v>
      </c>
      <c r="G796" s="214"/>
      <c r="H796" s="217">
        <v>15.087999999999999</v>
      </c>
      <c r="I796" s="218"/>
      <c r="J796" s="214"/>
      <c r="K796" s="214"/>
      <c r="L796" s="219"/>
      <c r="M796" s="220"/>
      <c r="N796" s="221"/>
      <c r="O796" s="221"/>
      <c r="P796" s="221"/>
      <c r="Q796" s="221"/>
      <c r="R796" s="221"/>
      <c r="S796" s="221"/>
      <c r="T796" s="222"/>
      <c r="AT796" s="223" t="s">
        <v>193</v>
      </c>
      <c r="AU796" s="223" t="s">
        <v>87</v>
      </c>
      <c r="AV796" s="12" t="s">
        <v>87</v>
      </c>
      <c r="AW796" s="12" t="s">
        <v>39</v>
      </c>
      <c r="AX796" s="12" t="s">
        <v>76</v>
      </c>
      <c r="AY796" s="223" t="s">
        <v>182</v>
      </c>
    </row>
    <row r="797" spans="2:65" s="12" customFormat="1">
      <c r="B797" s="213"/>
      <c r="C797" s="214"/>
      <c r="D797" s="199" t="s">
        <v>193</v>
      </c>
      <c r="E797" s="215" t="s">
        <v>22</v>
      </c>
      <c r="F797" s="216" t="s">
        <v>982</v>
      </c>
      <c r="G797" s="214"/>
      <c r="H797" s="217">
        <v>-3.94</v>
      </c>
      <c r="I797" s="218"/>
      <c r="J797" s="214"/>
      <c r="K797" s="214"/>
      <c r="L797" s="219"/>
      <c r="M797" s="220"/>
      <c r="N797" s="221"/>
      <c r="O797" s="221"/>
      <c r="P797" s="221"/>
      <c r="Q797" s="221"/>
      <c r="R797" s="221"/>
      <c r="S797" s="221"/>
      <c r="T797" s="222"/>
      <c r="AT797" s="223" t="s">
        <v>193</v>
      </c>
      <c r="AU797" s="223" t="s">
        <v>87</v>
      </c>
      <c r="AV797" s="12" t="s">
        <v>87</v>
      </c>
      <c r="AW797" s="12" t="s">
        <v>39</v>
      </c>
      <c r="AX797" s="12" t="s">
        <v>76</v>
      </c>
      <c r="AY797" s="223" t="s">
        <v>182</v>
      </c>
    </row>
    <row r="798" spans="2:65" s="12" customFormat="1">
      <c r="B798" s="213"/>
      <c r="C798" s="214"/>
      <c r="D798" s="199" t="s">
        <v>193</v>
      </c>
      <c r="E798" s="215" t="s">
        <v>22</v>
      </c>
      <c r="F798" s="216" t="s">
        <v>983</v>
      </c>
      <c r="G798" s="214"/>
      <c r="H798" s="217">
        <v>-1.8</v>
      </c>
      <c r="I798" s="218"/>
      <c r="J798" s="214"/>
      <c r="K798" s="214"/>
      <c r="L798" s="219"/>
      <c r="M798" s="220"/>
      <c r="N798" s="221"/>
      <c r="O798" s="221"/>
      <c r="P798" s="221"/>
      <c r="Q798" s="221"/>
      <c r="R798" s="221"/>
      <c r="S798" s="221"/>
      <c r="T798" s="222"/>
      <c r="AT798" s="223" t="s">
        <v>193</v>
      </c>
      <c r="AU798" s="223" t="s">
        <v>87</v>
      </c>
      <c r="AV798" s="12" t="s">
        <v>87</v>
      </c>
      <c r="AW798" s="12" t="s">
        <v>39</v>
      </c>
      <c r="AX798" s="12" t="s">
        <v>76</v>
      </c>
      <c r="AY798" s="223" t="s">
        <v>182</v>
      </c>
    </row>
    <row r="799" spans="2:65" s="12" customFormat="1">
      <c r="B799" s="213"/>
      <c r="C799" s="214"/>
      <c r="D799" s="199" t="s">
        <v>193</v>
      </c>
      <c r="E799" s="215" t="s">
        <v>22</v>
      </c>
      <c r="F799" s="216" t="s">
        <v>984</v>
      </c>
      <c r="G799" s="214"/>
      <c r="H799" s="217">
        <v>-2.08</v>
      </c>
      <c r="I799" s="218"/>
      <c r="J799" s="214"/>
      <c r="K799" s="214"/>
      <c r="L799" s="219"/>
      <c r="M799" s="220"/>
      <c r="N799" s="221"/>
      <c r="O799" s="221"/>
      <c r="P799" s="221"/>
      <c r="Q799" s="221"/>
      <c r="R799" s="221"/>
      <c r="S799" s="221"/>
      <c r="T799" s="222"/>
      <c r="AT799" s="223" t="s">
        <v>193</v>
      </c>
      <c r="AU799" s="223" t="s">
        <v>87</v>
      </c>
      <c r="AV799" s="12" t="s">
        <v>87</v>
      </c>
      <c r="AW799" s="12" t="s">
        <v>39</v>
      </c>
      <c r="AX799" s="12" t="s">
        <v>76</v>
      </c>
      <c r="AY799" s="223" t="s">
        <v>182</v>
      </c>
    </row>
    <row r="800" spans="2:65" s="12" customFormat="1">
      <c r="B800" s="213"/>
      <c r="C800" s="214"/>
      <c r="D800" s="199" t="s">
        <v>193</v>
      </c>
      <c r="E800" s="215" t="s">
        <v>22</v>
      </c>
      <c r="F800" s="216" t="s">
        <v>985</v>
      </c>
      <c r="G800" s="214"/>
      <c r="H800" s="217">
        <v>-1.8720000000000001</v>
      </c>
      <c r="I800" s="218"/>
      <c r="J800" s="214"/>
      <c r="K800" s="214"/>
      <c r="L800" s="219"/>
      <c r="M800" s="220"/>
      <c r="N800" s="221"/>
      <c r="O800" s="221"/>
      <c r="P800" s="221"/>
      <c r="Q800" s="221"/>
      <c r="R800" s="221"/>
      <c r="S800" s="221"/>
      <c r="T800" s="222"/>
      <c r="AT800" s="223" t="s">
        <v>193</v>
      </c>
      <c r="AU800" s="223" t="s">
        <v>87</v>
      </c>
      <c r="AV800" s="12" t="s">
        <v>87</v>
      </c>
      <c r="AW800" s="12" t="s">
        <v>39</v>
      </c>
      <c r="AX800" s="12" t="s">
        <v>76</v>
      </c>
      <c r="AY800" s="223" t="s">
        <v>182</v>
      </c>
    </row>
    <row r="801" spans="2:51" s="12" customFormat="1">
      <c r="B801" s="213"/>
      <c r="C801" s="214"/>
      <c r="D801" s="199" t="s">
        <v>193</v>
      </c>
      <c r="E801" s="215" t="s">
        <v>22</v>
      </c>
      <c r="F801" s="216" t="s">
        <v>558</v>
      </c>
      <c r="G801" s="214"/>
      <c r="H801" s="217">
        <v>-2.34</v>
      </c>
      <c r="I801" s="218"/>
      <c r="J801" s="214"/>
      <c r="K801" s="214"/>
      <c r="L801" s="219"/>
      <c r="M801" s="220"/>
      <c r="N801" s="221"/>
      <c r="O801" s="221"/>
      <c r="P801" s="221"/>
      <c r="Q801" s="221"/>
      <c r="R801" s="221"/>
      <c r="S801" s="221"/>
      <c r="T801" s="222"/>
      <c r="AT801" s="223" t="s">
        <v>193</v>
      </c>
      <c r="AU801" s="223" t="s">
        <v>87</v>
      </c>
      <c r="AV801" s="12" t="s">
        <v>87</v>
      </c>
      <c r="AW801" s="12" t="s">
        <v>39</v>
      </c>
      <c r="AX801" s="12" t="s">
        <v>76</v>
      </c>
      <c r="AY801" s="223" t="s">
        <v>182</v>
      </c>
    </row>
    <row r="802" spans="2:51" s="12" customFormat="1">
      <c r="B802" s="213"/>
      <c r="C802" s="214"/>
      <c r="D802" s="199" t="s">
        <v>193</v>
      </c>
      <c r="E802" s="215" t="s">
        <v>22</v>
      </c>
      <c r="F802" s="216" t="s">
        <v>584</v>
      </c>
      <c r="G802" s="214"/>
      <c r="H802" s="217">
        <v>-1.7729999999999999</v>
      </c>
      <c r="I802" s="218"/>
      <c r="J802" s="214"/>
      <c r="K802" s="214"/>
      <c r="L802" s="219"/>
      <c r="M802" s="220"/>
      <c r="N802" s="221"/>
      <c r="O802" s="221"/>
      <c r="P802" s="221"/>
      <c r="Q802" s="221"/>
      <c r="R802" s="221"/>
      <c r="S802" s="221"/>
      <c r="T802" s="222"/>
      <c r="AT802" s="223" t="s">
        <v>193</v>
      </c>
      <c r="AU802" s="223" t="s">
        <v>87</v>
      </c>
      <c r="AV802" s="12" t="s">
        <v>87</v>
      </c>
      <c r="AW802" s="12" t="s">
        <v>39</v>
      </c>
      <c r="AX802" s="12" t="s">
        <v>76</v>
      </c>
      <c r="AY802" s="223" t="s">
        <v>182</v>
      </c>
    </row>
    <row r="803" spans="2:51" s="12" customFormat="1">
      <c r="B803" s="213"/>
      <c r="C803" s="214"/>
      <c r="D803" s="199" t="s">
        <v>193</v>
      </c>
      <c r="E803" s="215" t="s">
        <v>22</v>
      </c>
      <c r="F803" s="216" t="s">
        <v>633</v>
      </c>
      <c r="G803" s="214"/>
      <c r="H803" s="217">
        <v>-5.7329999999999997</v>
      </c>
      <c r="I803" s="218"/>
      <c r="J803" s="214"/>
      <c r="K803" s="214"/>
      <c r="L803" s="219"/>
      <c r="M803" s="220"/>
      <c r="N803" s="221"/>
      <c r="O803" s="221"/>
      <c r="P803" s="221"/>
      <c r="Q803" s="221"/>
      <c r="R803" s="221"/>
      <c r="S803" s="221"/>
      <c r="T803" s="222"/>
      <c r="AT803" s="223" t="s">
        <v>193</v>
      </c>
      <c r="AU803" s="223" t="s">
        <v>87</v>
      </c>
      <c r="AV803" s="12" t="s">
        <v>87</v>
      </c>
      <c r="AW803" s="12" t="s">
        <v>39</v>
      </c>
      <c r="AX803" s="12" t="s">
        <v>76</v>
      </c>
      <c r="AY803" s="223" t="s">
        <v>182</v>
      </c>
    </row>
    <row r="804" spans="2:51" s="12" customFormat="1">
      <c r="B804" s="213"/>
      <c r="C804" s="214"/>
      <c r="D804" s="199" t="s">
        <v>193</v>
      </c>
      <c r="E804" s="215" t="s">
        <v>22</v>
      </c>
      <c r="F804" s="216" t="s">
        <v>986</v>
      </c>
      <c r="G804" s="214"/>
      <c r="H804" s="217">
        <v>-1.675</v>
      </c>
      <c r="I804" s="218"/>
      <c r="J804" s="214"/>
      <c r="K804" s="214"/>
      <c r="L804" s="219"/>
      <c r="M804" s="220"/>
      <c r="N804" s="221"/>
      <c r="O804" s="221"/>
      <c r="P804" s="221"/>
      <c r="Q804" s="221"/>
      <c r="R804" s="221"/>
      <c r="S804" s="221"/>
      <c r="T804" s="222"/>
      <c r="AT804" s="223" t="s">
        <v>193</v>
      </c>
      <c r="AU804" s="223" t="s">
        <v>87</v>
      </c>
      <c r="AV804" s="12" t="s">
        <v>87</v>
      </c>
      <c r="AW804" s="12" t="s">
        <v>39</v>
      </c>
      <c r="AX804" s="12" t="s">
        <v>76</v>
      </c>
      <c r="AY804" s="223" t="s">
        <v>182</v>
      </c>
    </row>
    <row r="805" spans="2:51" s="12" customFormat="1">
      <c r="B805" s="213"/>
      <c r="C805" s="214"/>
      <c r="D805" s="199" t="s">
        <v>193</v>
      </c>
      <c r="E805" s="215" t="s">
        <v>22</v>
      </c>
      <c r="F805" s="216" t="s">
        <v>987</v>
      </c>
      <c r="G805" s="214"/>
      <c r="H805" s="217">
        <v>-2.9609999999999999</v>
      </c>
      <c r="I805" s="218"/>
      <c r="J805" s="214"/>
      <c r="K805" s="214"/>
      <c r="L805" s="219"/>
      <c r="M805" s="220"/>
      <c r="N805" s="221"/>
      <c r="O805" s="221"/>
      <c r="P805" s="221"/>
      <c r="Q805" s="221"/>
      <c r="R805" s="221"/>
      <c r="S805" s="221"/>
      <c r="T805" s="222"/>
      <c r="AT805" s="223" t="s">
        <v>193</v>
      </c>
      <c r="AU805" s="223" t="s">
        <v>87</v>
      </c>
      <c r="AV805" s="12" t="s">
        <v>87</v>
      </c>
      <c r="AW805" s="12" t="s">
        <v>39</v>
      </c>
      <c r="AX805" s="12" t="s">
        <v>76</v>
      </c>
      <c r="AY805" s="223" t="s">
        <v>182</v>
      </c>
    </row>
    <row r="806" spans="2:51" s="12" customFormat="1">
      <c r="B806" s="213"/>
      <c r="C806" s="214"/>
      <c r="D806" s="199" t="s">
        <v>193</v>
      </c>
      <c r="E806" s="215" t="s">
        <v>22</v>
      </c>
      <c r="F806" s="216" t="s">
        <v>988</v>
      </c>
      <c r="G806" s="214"/>
      <c r="H806" s="217">
        <v>35.887</v>
      </c>
      <c r="I806" s="218"/>
      <c r="J806" s="214"/>
      <c r="K806" s="214"/>
      <c r="L806" s="219"/>
      <c r="M806" s="220"/>
      <c r="N806" s="221"/>
      <c r="O806" s="221"/>
      <c r="P806" s="221"/>
      <c r="Q806" s="221"/>
      <c r="R806" s="221"/>
      <c r="S806" s="221"/>
      <c r="T806" s="222"/>
      <c r="AT806" s="223" t="s">
        <v>193</v>
      </c>
      <c r="AU806" s="223" t="s">
        <v>87</v>
      </c>
      <c r="AV806" s="12" t="s">
        <v>87</v>
      </c>
      <c r="AW806" s="12" t="s">
        <v>39</v>
      </c>
      <c r="AX806" s="12" t="s">
        <v>76</v>
      </c>
      <c r="AY806" s="223" t="s">
        <v>182</v>
      </c>
    </row>
    <row r="807" spans="2:51" s="12" customFormat="1">
      <c r="B807" s="213"/>
      <c r="C807" s="214"/>
      <c r="D807" s="199" t="s">
        <v>193</v>
      </c>
      <c r="E807" s="215" t="s">
        <v>22</v>
      </c>
      <c r="F807" s="216" t="s">
        <v>989</v>
      </c>
      <c r="G807" s="214"/>
      <c r="H807" s="217">
        <v>1.8640000000000001</v>
      </c>
      <c r="I807" s="218"/>
      <c r="J807" s="214"/>
      <c r="K807" s="214"/>
      <c r="L807" s="219"/>
      <c r="M807" s="220"/>
      <c r="N807" s="221"/>
      <c r="O807" s="221"/>
      <c r="P807" s="221"/>
      <c r="Q807" s="221"/>
      <c r="R807" s="221"/>
      <c r="S807" s="221"/>
      <c r="T807" s="222"/>
      <c r="AT807" s="223" t="s">
        <v>193</v>
      </c>
      <c r="AU807" s="223" t="s">
        <v>87</v>
      </c>
      <c r="AV807" s="12" t="s">
        <v>87</v>
      </c>
      <c r="AW807" s="12" t="s">
        <v>39</v>
      </c>
      <c r="AX807" s="12" t="s">
        <v>76</v>
      </c>
      <c r="AY807" s="223" t="s">
        <v>182</v>
      </c>
    </row>
    <row r="808" spans="2:51" s="12" customFormat="1">
      <c r="B808" s="213"/>
      <c r="C808" s="214"/>
      <c r="D808" s="199" t="s">
        <v>193</v>
      </c>
      <c r="E808" s="215" t="s">
        <v>22</v>
      </c>
      <c r="F808" s="216" t="s">
        <v>990</v>
      </c>
      <c r="G808" s="214"/>
      <c r="H808" s="217">
        <v>-1.6779999999999999</v>
      </c>
      <c r="I808" s="218"/>
      <c r="J808" s="214"/>
      <c r="K808" s="214"/>
      <c r="L808" s="219"/>
      <c r="M808" s="220"/>
      <c r="N808" s="221"/>
      <c r="O808" s="221"/>
      <c r="P808" s="221"/>
      <c r="Q808" s="221"/>
      <c r="R808" s="221"/>
      <c r="S808" s="221"/>
      <c r="T808" s="222"/>
      <c r="AT808" s="223" t="s">
        <v>193</v>
      </c>
      <c r="AU808" s="223" t="s">
        <v>87</v>
      </c>
      <c r="AV808" s="12" t="s">
        <v>87</v>
      </c>
      <c r="AW808" s="12" t="s">
        <v>39</v>
      </c>
      <c r="AX808" s="12" t="s">
        <v>76</v>
      </c>
      <c r="AY808" s="223" t="s">
        <v>182</v>
      </c>
    </row>
    <row r="809" spans="2:51" s="12" customFormat="1">
      <c r="B809" s="213"/>
      <c r="C809" s="214"/>
      <c r="D809" s="199" t="s">
        <v>193</v>
      </c>
      <c r="E809" s="215" t="s">
        <v>22</v>
      </c>
      <c r="F809" s="216" t="s">
        <v>991</v>
      </c>
      <c r="G809" s="214"/>
      <c r="H809" s="217">
        <v>28.18</v>
      </c>
      <c r="I809" s="218"/>
      <c r="J809" s="214"/>
      <c r="K809" s="214"/>
      <c r="L809" s="219"/>
      <c r="M809" s="220"/>
      <c r="N809" s="221"/>
      <c r="O809" s="221"/>
      <c r="P809" s="221"/>
      <c r="Q809" s="221"/>
      <c r="R809" s="221"/>
      <c r="S809" s="221"/>
      <c r="T809" s="222"/>
      <c r="AT809" s="223" t="s">
        <v>193</v>
      </c>
      <c r="AU809" s="223" t="s">
        <v>87</v>
      </c>
      <c r="AV809" s="12" t="s">
        <v>87</v>
      </c>
      <c r="AW809" s="12" t="s">
        <v>39</v>
      </c>
      <c r="AX809" s="12" t="s">
        <v>76</v>
      </c>
      <c r="AY809" s="223" t="s">
        <v>182</v>
      </c>
    </row>
    <row r="810" spans="2:51" s="12" customFormat="1">
      <c r="B810" s="213"/>
      <c r="C810" s="214"/>
      <c r="D810" s="199" t="s">
        <v>193</v>
      </c>
      <c r="E810" s="215" t="s">
        <v>22</v>
      </c>
      <c r="F810" s="216" t="s">
        <v>992</v>
      </c>
      <c r="G810" s="214"/>
      <c r="H810" s="217">
        <v>4.5490000000000004</v>
      </c>
      <c r="I810" s="218"/>
      <c r="J810" s="214"/>
      <c r="K810" s="214"/>
      <c r="L810" s="219"/>
      <c r="M810" s="220"/>
      <c r="N810" s="221"/>
      <c r="O810" s="221"/>
      <c r="P810" s="221"/>
      <c r="Q810" s="221"/>
      <c r="R810" s="221"/>
      <c r="S810" s="221"/>
      <c r="T810" s="222"/>
      <c r="AT810" s="223" t="s">
        <v>193</v>
      </c>
      <c r="AU810" s="223" t="s">
        <v>87</v>
      </c>
      <c r="AV810" s="12" t="s">
        <v>87</v>
      </c>
      <c r="AW810" s="12" t="s">
        <v>39</v>
      </c>
      <c r="AX810" s="12" t="s">
        <v>76</v>
      </c>
      <c r="AY810" s="223" t="s">
        <v>182</v>
      </c>
    </row>
    <row r="811" spans="2:51" s="12" customFormat="1">
      <c r="B811" s="213"/>
      <c r="C811" s="214"/>
      <c r="D811" s="199" t="s">
        <v>193</v>
      </c>
      <c r="E811" s="215" t="s">
        <v>22</v>
      </c>
      <c r="F811" s="216" t="s">
        <v>986</v>
      </c>
      <c r="G811" s="214"/>
      <c r="H811" s="217">
        <v>-1.675</v>
      </c>
      <c r="I811" s="218"/>
      <c r="J811" s="214"/>
      <c r="K811" s="214"/>
      <c r="L811" s="219"/>
      <c r="M811" s="220"/>
      <c r="N811" s="221"/>
      <c r="O811" s="221"/>
      <c r="P811" s="221"/>
      <c r="Q811" s="221"/>
      <c r="R811" s="221"/>
      <c r="S811" s="221"/>
      <c r="T811" s="222"/>
      <c r="AT811" s="223" t="s">
        <v>193</v>
      </c>
      <c r="AU811" s="223" t="s">
        <v>87</v>
      </c>
      <c r="AV811" s="12" t="s">
        <v>87</v>
      </c>
      <c r="AW811" s="12" t="s">
        <v>39</v>
      </c>
      <c r="AX811" s="12" t="s">
        <v>76</v>
      </c>
      <c r="AY811" s="223" t="s">
        <v>182</v>
      </c>
    </row>
    <row r="812" spans="2:51" s="12" customFormat="1">
      <c r="B812" s="213"/>
      <c r="C812" s="214"/>
      <c r="D812" s="199" t="s">
        <v>193</v>
      </c>
      <c r="E812" s="215" t="s">
        <v>22</v>
      </c>
      <c r="F812" s="216" t="s">
        <v>986</v>
      </c>
      <c r="G812" s="214"/>
      <c r="H812" s="217">
        <v>-1.675</v>
      </c>
      <c r="I812" s="218"/>
      <c r="J812" s="214"/>
      <c r="K812" s="214"/>
      <c r="L812" s="219"/>
      <c r="M812" s="220"/>
      <c r="N812" s="221"/>
      <c r="O812" s="221"/>
      <c r="P812" s="221"/>
      <c r="Q812" s="221"/>
      <c r="R812" s="221"/>
      <c r="S812" s="221"/>
      <c r="T812" s="222"/>
      <c r="AT812" s="223" t="s">
        <v>193</v>
      </c>
      <c r="AU812" s="223" t="s">
        <v>87</v>
      </c>
      <c r="AV812" s="12" t="s">
        <v>87</v>
      </c>
      <c r="AW812" s="12" t="s">
        <v>39</v>
      </c>
      <c r="AX812" s="12" t="s">
        <v>76</v>
      </c>
      <c r="AY812" s="223" t="s">
        <v>182</v>
      </c>
    </row>
    <row r="813" spans="2:51" s="12" customFormat="1">
      <c r="B813" s="213"/>
      <c r="C813" s="214"/>
      <c r="D813" s="199" t="s">
        <v>193</v>
      </c>
      <c r="E813" s="215" t="s">
        <v>22</v>
      </c>
      <c r="F813" s="216" t="s">
        <v>553</v>
      </c>
      <c r="G813" s="214"/>
      <c r="H813" s="217">
        <v>-1.5760000000000001</v>
      </c>
      <c r="I813" s="218"/>
      <c r="J813" s="214"/>
      <c r="K813" s="214"/>
      <c r="L813" s="219"/>
      <c r="M813" s="220"/>
      <c r="N813" s="221"/>
      <c r="O813" s="221"/>
      <c r="P813" s="221"/>
      <c r="Q813" s="221"/>
      <c r="R813" s="221"/>
      <c r="S813" s="221"/>
      <c r="T813" s="222"/>
      <c r="AT813" s="223" t="s">
        <v>193</v>
      </c>
      <c r="AU813" s="223" t="s">
        <v>87</v>
      </c>
      <c r="AV813" s="12" t="s">
        <v>87</v>
      </c>
      <c r="AW813" s="12" t="s">
        <v>39</v>
      </c>
      <c r="AX813" s="12" t="s">
        <v>76</v>
      </c>
      <c r="AY813" s="223" t="s">
        <v>182</v>
      </c>
    </row>
    <row r="814" spans="2:51" s="12" customFormat="1">
      <c r="B814" s="213"/>
      <c r="C814" s="214"/>
      <c r="D814" s="199" t="s">
        <v>193</v>
      </c>
      <c r="E814" s="215" t="s">
        <v>22</v>
      </c>
      <c r="F814" s="216" t="s">
        <v>993</v>
      </c>
      <c r="G814" s="214"/>
      <c r="H814" s="217">
        <v>-2.3439999999999999</v>
      </c>
      <c r="I814" s="218"/>
      <c r="J814" s="214"/>
      <c r="K814" s="214"/>
      <c r="L814" s="219"/>
      <c r="M814" s="220"/>
      <c r="N814" s="221"/>
      <c r="O814" s="221"/>
      <c r="P814" s="221"/>
      <c r="Q814" s="221"/>
      <c r="R814" s="221"/>
      <c r="S814" s="221"/>
      <c r="T814" s="222"/>
      <c r="AT814" s="223" t="s">
        <v>193</v>
      </c>
      <c r="AU814" s="223" t="s">
        <v>87</v>
      </c>
      <c r="AV814" s="12" t="s">
        <v>87</v>
      </c>
      <c r="AW814" s="12" t="s">
        <v>39</v>
      </c>
      <c r="AX814" s="12" t="s">
        <v>76</v>
      </c>
      <c r="AY814" s="223" t="s">
        <v>182</v>
      </c>
    </row>
    <row r="815" spans="2:51" s="12" customFormat="1">
      <c r="B815" s="213"/>
      <c r="C815" s="214"/>
      <c r="D815" s="199" t="s">
        <v>193</v>
      </c>
      <c r="E815" s="215" t="s">
        <v>22</v>
      </c>
      <c r="F815" s="216" t="s">
        <v>554</v>
      </c>
      <c r="G815" s="214"/>
      <c r="H815" s="217">
        <v>-1.97</v>
      </c>
      <c r="I815" s="218"/>
      <c r="J815" s="214"/>
      <c r="K815" s="214"/>
      <c r="L815" s="219"/>
      <c r="M815" s="220"/>
      <c r="N815" s="221"/>
      <c r="O815" s="221"/>
      <c r="P815" s="221"/>
      <c r="Q815" s="221"/>
      <c r="R815" s="221"/>
      <c r="S815" s="221"/>
      <c r="T815" s="222"/>
      <c r="AT815" s="223" t="s">
        <v>193</v>
      </c>
      <c r="AU815" s="223" t="s">
        <v>87</v>
      </c>
      <c r="AV815" s="12" t="s">
        <v>87</v>
      </c>
      <c r="AW815" s="12" t="s">
        <v>39</v>
      </c>
      <c r="AX815" s="12" t="s">
        <v>76</v>
      </c>
      <c r="AY815" s="223" t="s">
        <v>182</v>
      </c>
    </row>
    <row r="816" spans="2:51" s="12" customFormat="1">
      <c r="B816" s="213"/>
      <c r="C816" s="214"/>
      <c r="D816" s="199" t="s">
        <v>193</v>
      </c>
      <c r="E816" s="215" t="s">
        <v>22</v>
      </c>
      <c r="F816" s="216" t="s">
        <v>994</v>
      </c>
      <c r="G816" s="214"/>
      <c r="H816" s="217">
        <v>7.867</v>
      </c>
      <c r="I816" s="218"/>
      <c r="J816" s="214"/>
      <c r="K816" s="214"/>
      <c r="L816" s="219"/>
      <c r="M816" s="220"/>
      <c r="N816" s="221"/>
      <c r="O816" s="221"/>
      <c r="P816" s="221"/>
      <c r="Q816" s="221"/>
      <c r="R816" s="221"/>
      <c r="S816" s="221"/>
      <c r="T816" s="222"/>
      <c r="AT816" s="223" t="s">
        <v>193</v>
      </c>
      <c r="AU816" s="223" t="s">
        <v>87</v>
      </c>
      <c r="AV816" s="12" t="s">
        <v>87</v>
      </c>
      <c r="AW816" s="12" t="s">
        <v>39</v>
      </c>
      <c r="AX816" s="12" t="s">
        <v>76</v>
      </c>
      <c r="AY816" s="223" t="s">
        <v>182</v>
      </c>
    </row>
    <row r="817" spans="2:51" s="12" customFormat="1">
      <c r="B817" s="213"/>
      <c r="C817" s="214"/>
      <c r="D817" s="199" t="s">
        <v>193</v>
      </c>
      <c r="E817" s="215" t="s">
        <v>22</v>
      </c>
      <c r="F817" s="216" t="s">
        <v>995</v>
      </c>
      <c r="G817" s="214"/>
      <c r="H817" s="217">
        <v>1.1599999999999999</v>
      </c>
      <c r="I817" s="218"/>
      <c r="J817" s="214"/>
      <c r="K817" s="214"/>
      <c r="L817" s="219"/>
      <c r="M817" s="220"/>
      <c r="N817" s="221"/>
      <c r="O817" s="221"/>
      <c r="P817" s="221"/>
      <c r="Q817" s="221"/>
      <c r="R817" s="221"/>
      <c r="S817" s="221"/>
      <c r="T817" s="222"/>
      <c r="AT817" s="223" t="s">
        <v>193</v>
      </c>
      <c r="AU817" s="223" t="s">
        <v>87</v>
      </c>
      <c r="AV817" s="12" t="s">
        <v>87</v>
      </c>
      <c r="AW817" s="12" t="s">
        <v>39</v>
      </c>
      <c r="AX817" s="12" t="s">
        <v>76</v>
      </c>
      <c r="AY817" s="223" t="s">
        <v>182</v>
      </c>
    </row>
    <row r="818" spans="2:51" s="12" customFormat="1">
      <c r="B818" s="213"/>
      <c r="C818" s="214"/>
      <c r="D818" s="199" t="s">
        <v>193</v>
      </c>
      <c r="E818" s="215" t="s">
        <v>22</v>
      </c>
      <c r="F818" s="216" t="s">
        <v>996</v>
      </c>
      <c r="G818" s="214"/>
      <c r="H818" s="217">
        <v>0.68600000000000005</v>
      </c>
      <c r="I818" s="218"/>
      <c r="J818" s="214"/>
      <c r="K818" s="214"/>
      <c r="L818" s="219"/>
      <c r="M818" s="220"/>
      <c r="N818" s="221"/>
      <c r="O818" s="221"/>
      <c r="P818" s="221"/>
      <c r="Q818" s="221"/>
      <c r="R818" s="221"/>
      <c r="S818" s="221"/>
      <c r="T818" s="222"/>
      <c r="AT818" s="223" t="s">
        <v>193</v>
      </c>
      <c r="AU818" s="223" t="s">
        <v>87</v>
      </c>
      <c r="AV818" s="12" t="s">
        <v>87</v>
      </c>
      <c r="AW818" s="12" t="s">
        <v>39</v>
      </c>
      <c r="AX818" s="12" t="s">
        <v>76</v>
      </c>
      <c r="AY818" s="223" t="s">
        <v>182</v>
      </c>
    </row>
    <row r="819" spans="2:51" s="12" customFormat="1">
      <c r="B819" s="213"/>
      <c r="C819" s="214"/>
      <c r="D819" s="199" t="s">
        <v>193</v>
      </c>
      <c r="E819" s="215" t="s">
        <v>22</v>
      </c>
      <c r="F819" s="216" t="s">
        <v>997</v>
      </c>
      <c r="G819" s="214"/>
      <c r="H819" s="217">
        <v>7.9</v>
      </c>
      <c r="I819" s="218"/>
      <c r="J819" s="214"/>
      <c r="K819" s="214"/>
      <c r="L819" s="219"/>
      <c r="M819" s="220"/>
      <c r="N819" s="221"/>
      <c r="O819" s="221"/>
      <c r="P819" s="221"/>
      <c r="Q819" s="221"/>
      <c r="R819" s="221"/>
      <c r="S819" s="221"/>
      <c r="T819" s="222"/>
      <c r="AT819" s="223" t="s">
        <v>193</v>
      </c>
      <c r="AU819" s="223" t="s">
        <v>87</v>
      </c>
      <c r="AV819" s="12" t="s">
        <v>87</v>
      </c>
      <c r="AW819" s="12" t="s">
        <v>39</v>
      </c>
      <c r="AX819" s="12" t="s">
        <v>76</v>
      </c>
      <c r="AY819" s="223" t="s">
        <v>182</v>
      </c>
    </row>
    <row r="820" spans="2:51" s="12" customFormat="1">
      <c r="B820" s="213"/>
      <c r="C820" s="214"/>
      <c r="D820" s="199" t="s">
        <v>193</v>
      </c>
      <c r="E820" s="215" t="s">
        <v>22</v>
      </c>
      <c r="F820" s="216" t="s">
        <v>998</v>
      </c>
      <c r="G820" s="214"/>
      <c r="H820" s="217">
        <v>1.1240000000000001</v>
      </c>
      <c r="I820" s="218"/>
      <c r="J820" s="214"/>
      <c r="K820" s="214"/>
      <c r="L820" s="219"/>
      <c r="M820" s="220"/>
      <c r="N820" s="221"/>
      <c r="O820" s="221"/>
      <c r="P820" s="221"/>
      <c r="Q820" s="221"/>
      <c r="R820" s="221"/>
      <c r="S820" s="221"/>
      <c r="T820" s="222"/>
      <c r="AT820" s="223" t="s">
        <v>193</v>
      </c>
      <c r="AU820" s="223" t="s">
        <v>87</v>
      </c>
      <c r="AV820" s="12" t="s">
        <v>87</v>
      </c>
      <c r="AW820" s="12" t="s">
        <v>39</v>
      </c>
      <c r="AX820" s="12" t="s">
        <v>76</v>
      </c>
      <c r="AY820" s="223" t="s">
        <v>182</v>
      </c>
    </row>
    <row r="821" spans="2:51" s="12" customFormat="1">
      <c r="B821" s="213"/>
      <c r="C821" s="214"/>
      <c r="D821" s="199" t="s">
        <v>193</v>
      </c>
      <c r="E821" s="215" t="s">
        <v>22</v>
      </c>
      <c r="F821" s="216" t="s">
        <v>999</v>
      </c>
      <c r="G821" s="214"/>
      <c r="H821" s="217">
        <v>0.68400000000000005</v>
      </c>
      <c r="I821" s="218"/>
      <c r="J821" s="214"/>
      <c r="K821" s="214"/>
      <c r="L821" s="219"/>
      <c r="M821" s="220"/>
      <c r="N821" s="221"/>
      <c r="O821" s="221"/>
      <c r="P821" s="221"/>
      <c r="Q821" s="221"/>
      <c r="R821" s="221"/>
      <c r="S821" s="221"/>
      <c r="T821" s="222"/>
      <c r="AT821" s="223" t="s">
        <v>193</v>
      </c>
      <c r="AU821" s="223" t="s">
        <v>87</v>
      </c>
      <c r="AV821" s="12" t="s">
        <v>87</v>
      </c>
      <c r="AW821" s="12" t="s">
        <v>39</v>
      </c>
      <c r="AX821" s="12" t="s">
        <v>76</v>
      </c>
      <c r="AY821" s="223" t="s">
        <v>182</v>
      </c>
    </row>
    <row r="822" spans="2:51" s="12" customFormat="1">
      <c r="B822" s="213"/>
      <c r="C822" s="214"/>
      <c r="D822" s="199" t="s">
        <v>193</v>
      </c>
      <c r="E822" s="215" t="s">
        <v>22</v>
      </c>
      <c r="F822" s="216" t="s">
        <v>1000</v>
      </c>
      <c r="G822" s="214"/>
      <c r="H822" s="217">
        <v>7.0549999999999997</v>
      </c>
      <c r="I822" s="218"/>
      <c r="J822" s="214"/>
      <c r="K822" s="214"/>
      <c r="L822" s="219"/>
      <c r="M822" s="220"/>
      <c r="N822" s="221"/>
      <c r="O822" s="221"/>
      <c r="P822" s="221"/>
      <c r="Q822" s="221"/>
      <c r="R822" s="221"/>
      <c r="S822" s="221"/>
      <c r="T822" s="222"/>
      <c r="AT822" s="223" t="s">
        <v>193</v>
      </c>
      <c r="AU822" s="223" t="s">
        <v>87</v>
      </c>
      <c r="AV822" s="12" t="s">
        <v>87</v>
      </c>
      <c r="AW822" s="12" t="s">
        <v>39</v>
      </c>
      <c r="AX822" s="12" t="s">
        <v>76</v>
      </c>
      <c r="AY822" s="223" t="s">
        <v>182</v>
      </c>
    </row>
    <row r="823" spans="2:51" s="12" customFormat="1">
      <c r="B823" s="213"/>
      <c r="C823" s="214"/>
      <c r="D823" s="199" t="s">
        <v>193</v>
      </c>
      <c r="E823" s="215" t="s">
        <v>22</v>
      </c>
      <c r="F823" s="216" t="s">
        <v>1001</v>
      </c>
      <c r="G823" s="214"/>
      <c r="H823" s="217">
        <v>1.1479999999999999</v>
      </c>
      <c r="I823" s="218"/>
      <c r="J823" s="214"/>
      <c r="K823" s="214"/>
      <c r="L823" s="219"/>
      <c r="M823" s="220"/>
      <c r="N823" s="221"/>
      <c r="O823" s="221"/>
      <c r="P823" s="221"/>
      <c r="Q823" s="221"/>
      <c r="R823" s="221"/>
      <c r="S823" s="221"/>
      <c r="T823" s="222"/>
      <c r="AT823" s="223" t="s">
        <v>193</v>
      </c>
      <c r="AU823" s="223" t="s">
        <v>87</v>
      </c>
      <c r="AV823" s="12" t="s">
        <v>87</v>
      </c>
      <c r="AW823" s="12" t="s">
        <v>39</v>
      </c>
      <c r="AX823" s="12" t="s">
        <v>76</v>
      </c>
      <c r="AY823" s="223" t="s">
        <v>182</v>
      </c>
    </row>
    <row r="824" spans="2:51" s="12" customFormat="1">
      <c r="B824" s="213"/>
      <c r="C824" s="214"/>
      <c r="D824" s="199" t="s">
        <v>193</v>
      </c>
      <c r="E824" s="215" t="s">
        <v>22</v>
      </c>
      <c r="F824" s="216" t="s">
        <v>1002</v>
      </c>
      <c r="G824" s="214"/>
      <c r="H824" s="217">
        <v>23.077000000000002</v>
      </c>
      <c r="I824" s="218"/>
      <c r="J824" s="214"/>
      <c r="K824" s="214"/>
      <c r="L824" s="219"/>
      <c r="M824" s="220"/>
      <c r="N824" s="221"/>
      <c r="O824" s="221"/>
      <c r="P824" s="221"/>
      <c r="Q824" s="221"/>
      <c r="R824" s="221"/>
      <c r="S824" s="221"/>
      <c r="T824" s="222"/>
      <c r="AT824" s="223" t="s">
        <v>193</v>
      </c>
      <c r="AU824" s="223" t="s">
        <v>87</v>
      </c>
      <c r="AV824" s="12" t="s">
        <v>87</v>
      </c>
      <c r="AW824" s="12" t="s">
        <v>39</v>
      </c>
      <c r="AX824" s="12" t="s">
        <v>76</v>
      </c>
      <c r="AY824" s="223" t="s">
        <v>182</v>
      </c>
    </row>
    <row r="825" spans="2:51" s="12" customFormat="1">
      <c r="B825" s="213"/>
      <c r="C825" s="214"/>
      <c r="D825" s="199" t="s">
        <v>193</v>
      </c>
      <c r="E825" s="215" t="s">
        <v>22</v>
      </c>
      <c r="F825" s="216" t="s">
        <v>1003</v>
      </c>
      <c r="G825" s="214"/>
      <c r="H825" s="217">
        <v>1.1379999999999999</v>
      </c>
      <c r="I825" s="218"/>
      <c r="J825" s="214"/>
      <c r="K825" s="214"/>
      <c r="L825" s="219"/>
      <c r="M825" s="220"/>
      <c r="N825" s="221"/>
      <c r="O825" s="221"/>
      <c r="P825" s="221"/>
      <c r="Q825" s="221"/>
      <c r="R825" s="221"/>
      <c r="S825" s="221"/>
      <c r="T825" s="222"/>
      <c r="AT825" s="223" t="s">
        <v>193</v>
      </c>
      <c r="AU825" s="223" t="s">
        <v>87</v>
      </c>
      <c r="AV825" s="12" t="s">
        <v>87</v>
      </c>
      <c r="AW825" s="12" t="s">
        <v>39</v>
      </c>
      <c r="AX825" s="12" t="s">
        <v>76</v>
      </c>
      <c r="AY825" s="223" t="s">
        <v>182</v>
      </c>
    </row>
    <row r="826" spans="2:51" s="12" customFormat="1">
      <c r="B826" s="213"/>
      <c r="C826" s="214"/>
      <c r="D826" s="199" t="s">
        <v>193</v>
      </c>
      <c r="E826" s="215" t="s">
        <v>22</v>
      </c>
      <c r="F826" s="216" t="s">
        <v>1004</v>
      </c>
      <c r="G826" s="214"/>
      <c r="H826" s="217">
        <v>7.718</v>
      </c>
      <c r="I826" s="218"/>
      <c r="J826" s="214"/>
      <c r="K826" s="214"/>
      <c r="L826" s="219"/>
      <c r="M826" s="220"/>
      <c r="N826" s="221"/>
      <c r="O826" s="221"/>
      <c r="P826" s="221"/>
      <c r="Q826" s="221"/>
      <c r="R826" s="221"/>
      <c r="S826" s="221"/>
      <c r="T826" s="222"/>
      <c r="AT826" s="223" t="s">
        <v>193</v>
      </c>
      <c r="AU826" s="223" t="s">
        <v>87</v>
      </c>
      <c r="AV826" s="12" t="s">
        <v>87</v>
      </c>
      <c r="AW826" s="12" t="s">
        <v>39</v>
      </c>
      <c r="AX826" s="12" t="s">
        <v>76</v>
      </c>
      <c r="AY826" s="223" t="s">
        <v>182</v>
      </c>
    </row>
    <row r="827" spans="2:51" s="12" customFormat="1">
      <c r="B827" s="213"/>
      <c r="C827" s="214"/>
      <c r="D827" s="199" t="s">
        <v>193</v>
      </c>
      <c r="E827" s="215" t="s">
        <v>22</v>
      </c>
      <c r="F827" s="216" t="s">
        <v>1005</v>
      </c>
      <c r="G827" s="214"/>
      <c r="H827" s="217">
        <v>-4.3339999999999996</v>
      </c>
      <c r="I827" s="218"/>
      <c r="J827" s="214"/>
      <c r="K827" s="214"/>
      <c r="L827" s="219"/>
      <c r="M827" s="220"/>
      <c r="N827" s="221"/>
      <c r="O827" s="221"/>
      <c r="P827" s="221"/>
      <c r="Q827" s="221"/>
      <c r="R827" s="221"/>
      <c r="S827" s="221"/>
      <c r="T827" s="222"/>
      <c r="AT827" s="223" t="s">
        <v>193</v>
      </c>
      <c r="AU827" s="223" t="s">
        <v>87</v>
      </c>
      <c r="AV827" s="12" t="s">
        <v>87</v>
      </c>
      <c r="AW827" s="12" t="s">
        <v>39</v>
      </c>
      <c r="AX827" s="12" t="s">
        <v>76</v>
      </c>
      <c r="AY827" s="223" t="s">
        <v>182</v>
      </c>
    </row>
    <row r="828" spans="2:51" s="12" customFormat="1">
      <c r="B828" s="213"/>
      <c r="C828" s="214"/>
      <c r="D828" s="199" t="s">
        <v>193</v>
      </c>
      <c r="E828" s="215" t="s">
        <v>22</v>
      </c>
      <c r="F828" s="216" t="s">
        <v>1006</v>
      </c>
      <c r="G828" s="214"/>
      <c r="H828" s="217">
        <v>10.878</v>
      </c>
      <c r="I828" s="218"/>
      <c r="J828" s="214"/>
      <c r="K828" s="214"/>
      <c r="L828" s="219"/>
      <c r="M828" s="220"/>
      <c r="N828" s="221"/>
      <c r="O828" s="221"/>
      <c r="P828" s="221"/>
      <c r="Q828" s="221"/>
      <c r="R828" s="221"/>
      <c r="S828" s="221"/>
      <c r="T828" s="222"/>
      <c r="AT828" s="223" t="s">
        <v>193</v>
      </c>
      <c r="AU828" s="223" t="s">
        <v>87</v>
      </c>
      <c r="AV828" s="12" t="s">
        <v>87</v>
      </c>
      <c r="AW828" s="12" t="s">
        <v>39</v>
      </c>
      <c r="AX828" s="12" t="s">
        <v>76</v>
      </c>
      <c r="AY828" s="223" t="s">
        <v>182</v>
      </c>
    </row>
    <row r="829" spans="2:51" s="12" customFormat="1">
      <c r="B829" s="213"/>
      <c r="C829" s="214"/>
      <c r="D829" s="199" t="s">
        <v>193</v>
      </c>
      <c r="E829" s="215" t="s">
        <v>22</v>
      </c>
      <c r="F829" s="216" t="s">
        <v>1007</v>
      </c>
      <c r="G829" s="214"/>
      <c r="H829" s="217">
        <v>3.762</v>
      </c>
      <c r="I829" s="218"/>
      <c r="J829" s="214"/>
      <c r="K829" s="214"/>
      <c r="L829" s="219"/>
      <c r="M829" s="220"/>
      <c r="N829" s="221"/>
      <c r="O829" s="221"/>
      <c r="P829" s="221"/>
      <c r="Q829" s="221"/>
      <c r="R829" s="221"/>
      <c r="S829" s="221"/>
      <c r="T829" s="222"/>
      <c r="AT829" s="223" t="s">
        <v>193</v>
      </c>
      <c r="AU829" s="223" t="s">
        <v>87</v>
      </c>
      <c r="AV829" s="12" t="s">
        <v>87</v>
      </c>
      <c r="AW829" s="12" t="s">
        <v>39</v>
      </c>
      <c r="AX829" s="12" t="s">
        <v>76</v>
      </c>
      <c r="AY829" s="223" t="s">
        <v>182</v>
      </c>
    </row>
    <row r="830" spans="2:51" s="12" customFormat="1">
      <c r="B830" s="213"/>
      <c r="C830" s="214"/>
      <c r="D830" s="199" t="s">
        <v>193</v>
      </c>
      <c r="E830" s="215" t="s">
        <v>22</v>
      </c>
      <c r="F830" s="216" t="s">
        <v>1008</v>
      </c>
      <c r="G830" s="214"/>
      <c r="H830" s="217">
        <v>-3.9060000000000001</v>
      </c>
      <c r="I830" s="218"/>
      <c r="J830" s="214"/>
      <c r="K830" s="214"/>
      <c r="L830" s="219"/>
      <c r="M830" s="220"/>
      <c r="N830" s="221"/>
      <c r="O830" s="221"/>
      <c r="P830" s="221"/>
      <c r="Q830" s="221"/>
      <c r="R830" s="221"/>
      <c r="S830" s="221"/>
      <c r="T830" s="222"/>
      <c r="AT830" s="223" t="s">
        <v>193</v>
      </c>
      <c r="AU830" s="223" t="s">
        <v>87</v>
      </c>
      <c r="AV830" s="12" t="s">
        <v>87</v>
      </c>
      <c r="AW830" s="12" t="s">
        <v>39</v>
      </c>
      <c r="AX830" s="12" t="s">
        <v>76</v>
      </c>
      <c r="AY830" s="223" t="s">
        <v>182</v>
      </c>
    </row>
    <row r="831" spans="2:51" s="12" customFormat="1">
      <c r="B831" s="213"/>
      <c r="C831" s="214"/>
      <c r="D831" s="199" t="s">
        <v>193</v>
      </c>
      <c r="E831" s="215" t="s">
        <v>22</v>
      </c>
      <c r="F831" s="216" t="s">
        <v>1009</v>
      </c>
      <c r="G831" s="214"/>
      <c r="H831" s="217">
        <v>1.728</v>
      </c>
      <c r="I831" s="218"/>
      <c r="J831" s="214"/>
      <c r="K831" s="214"/>
      <c r="L831" s="219"/>
      <c r="M831" s="220"/>
      <c r="N831" s="221"/>
      <c r="O831" s="221"/>
      <c r="P831" s="221"/>
      <c r="Q831" s="221"/>
      <c r="R831" s="221"/>
      <c r="S831" s="221"/>
      <c r="T831" s="222"/>
      <c r="AT831" s="223" t="s">
        <v>193</v>
      </c>
      <c r="AU831" s="223" t="s">
        <v>87</v>
      </c>
      <c r="AV831" s="12" t="s">
        <v>87</v>
      </c>
      <c r="AW831" s="12" t="s">
        <v>39</v>
      </c>
      <c r="AX831" s="12" t="s">
        <v>76</v>
      </c>
      <c r="AY831" s="223" t="s">
        <v>182</v>
      </c>
    </row>
    <row r="832" spans="2:51" s="12" customFormat="1">
      <c r="B832" s="213"/>
      <c r="C832" s="214"/>
      <c r="D832" s="199" t="s">
        <v>193</v>
      </c>
      <c r="E832" s="215" t="s">
        <v>22</v>
      </c>
      <c r="F832" s="216" t="s">
        <v>1010</v>
      </c>
      <c r="G832" s="214"/>
      <c r="H832" s="217">
        <v>-3.3490000000000002</v>
      </c>
      <c r="I832" s="218"/>
      <c r="J832" s="214"/>
      <c r="K832" s="214"/>
      <c r="L832" s="219"/>
      <c r="M832" s="220"/>
      <c r="N832" s="221"/>
      <c r="O832" s="221"/>
      <c r="P832" s="221"/>
      <c r="Q832" s="221"/>
      <c r="R832" s="221"/>
      <c r="S832" s="221"/>
      <c r="T832" s="222"/>
      <c r="AT832" s="223" t="s">
        <v>193</v>
      </c>
      <c r="AU832" s="223" t="s">
        <v>87</v>
      </c>
      <c r="AV832" s="12" t="s">
        <v>87</v>
      </c>
      <c r="AW832" s="12" t="s">
        <v>39</v>
      </c>
      <c r="AX832" s="12" t="s">
        <v>76</v>
      </c>
      <c r="AY832" s="223" t="s">
        <v>182</v>
      </c>
    </row>
    <row r="833" spans="2:65" s="12" customFormat="1">
      <c r="B833" s="213"/>
      <c r="C833" s="214"/>
      <c r="D833" s="199" t="s">
        <v>193</v>
      </c>
      <c r="E833" s="215" t="s">
        <v>22</v>
      </c>
      <c r="F833" s="216" t="s">
        <v>1011</v>
      </c>
      <c r="G833" s="214"/>
      <c r="H833" s="217">
        <v>2.758</v>
      </c>
      <c r="I833" s="218"/>
      <c r="J833" s="214"/>
      <c r="K833" s="214"/>
      <c r="L833" s="219"/>
      <c r="M833" s="220"/>
      <c r="N833" s="221"/>
      <c r="O833" s="221"/>
      <c r="P833" s="221"/>
      <c r="Q833" s="221"/>
      <c r="R833" s="221"/>
      <c r="S833" s="221"/>
      <c r="T833" s="222"/>
      <c r="AT833" s="223" t="s">
        <v>193</v>
      </c>
      <c r="AU833" s="223" t="s">
        <v>87</v>
      </c>
      <c r="AV833" s="12" t="s">
        <v>87</v>
      </c>
      <c r="AW833" s="12" t="s">
        <v>39</v>
      </c>
      <c r="AX833" s="12" t="s">
        <v>76</v>
      </c>
      <c r="AY833" s="223" t="s">
        <v>182</v>
      </c>
    </row>
    <row r="834" spans="2:65" s="12" customFormat="1">
      <c r="B834" s="213"/>
      <c r="C834" s="214"/>
      <c r="D834" s="199" t="s">
        <v>193</v>
      </c>
      <c r="E834" s="215" t="s">
        <v>22</v>
      </c>
      <c r="F834" s="216" t="s">
        <v>1012</v>
      </c>
      <c r="G834" s="214"/>
      <c r="H834" s="217">
        <v>30.978000000000002</v>
      </c>
      <c r="I834" s="218"/>
      <c r="J834" s="214"/>
      <c r="K834" s="214"/>
      <c r="L834" s="219"/>
      <c r="M834" s="220"/>
      <c r="N834" s="221"/>
      <c r="O834" s="221"/>
      <c r="P834" s="221"/>
      <c r="Q834" s="221"/>
      <c r="R834" s="221"/>
      <c r="S834" s="221"/>
      <c r="T834" s="222"/>
      <c r="AT834" s="223" t="s">
        <v>193</v>
      </c>
      <c r="AU834" s="223" t="s">
        <v>87</v>
      </c>
      <c r="AV834" s="12" t="s">
        <v>87</v>
      </c>
      <c r="AW834" s="12" t="s">
        <v>39</v>
      </c>
      <c r="AX834" s="12" t="s">
        <v>76</v>
      </c>
      <c r="AY834" s="223" t="s">
        <v>182</v>
      </c>
    </row>
    <row r="835" spans="2:65" s="12" customFormat="1">
      <c r="B835" s="213"/>
      <c r="C835" s="214"/>
      <c r="D835" s="199" t="s">
        <v>193</v>
      </c>
      <c r="E835" s="215" t="s">
        <v>22</v>
      </c>
      <c r="F835" s="216" t="s">
        <v>1013</v>
      </c>
      <c r="G835" s="214"/>
      <c r="H835" s="217">
        <v>5.8840000000000003</v>
      </c>
      <c r="I835" s="218"/>
      <c r="J835" s="214"/>
      <c r="K835" s="214"/>
      <c r="L835" s="219"/>
      <c r="M835" s="220"/>
      <c r="N835" s="221"/>
      <c r="O835" s="221"/>
      <c r="P835" s="221"/>
      <c r="Q835" s="221"/>
      <c r="R835" s="221"/>
      <c r="S835" s="221"/>
      <c r="T835" s="222"/>
      <c r="AT835" s="223" t="s">
        <v>193</v>
      </c>
      <c r="AU835" s="223" t="s">
        <v>87</v>
      </c>
      <c r="AV835" s="12" t="s">
        <v>87</v>
      </c>
      <c r="AW835" s="12" t="s">
        <v>39</v>
      </c>
      <c r="AX835" s="12" t="s">
        <v>76</v>
      </c>
      <c r="AY835" s="223" t="s">
        <v>182</v>
      </c>
    </row>
    <row r="836" spans="2:65" s="12" customFormat="1">
      <c r="B836" s="213"/>
      <c r="C836" s="214"/>
      <c r="D836" s="199" t="s">
        <v>193</v>
      </c>
      <c r="E836" s="215" t="s">
        <v>22</v>
      </c>
      <c r="F836" s="216" t="s">
        <v>584</v>
      </c>
      <c r="G836" s="214"/>
      <c r="H836" s="217">
        <v>-1.7729999999999999</v>
      </c>
      <c r="I836" s="218"/>
      <c r="J836" s="214"/>
      <c r="K836" s="214"/>
      <c r="L836" s="219"/>
      <c r="M836" s="220"/>
      <c r="N836" s="221"/>
      <c r="O836" s="221"/>
      <c r="P836" s="221"/>
      <c r="Q836" s="221"/>
      <c r="R836" s="221"/>
      <c r="S836" s="221"/>
      <c r="T836" s="222"/>
      <c r="AT836" s="223" t="s">
        <v>193</v>
      </c>
      <c r="AU836" s="223" t="s">
        <v>87</v>
      </c>
      <c r="AV836" s="12" t="s">
        <v>87</v>
      </c>
      <c r="AW836" s="12" t="s">
        <v>39</v>
      </c>
      <c r="AX836" s="12" t="s">
        <v>76</v>
      </c>
      <c r="AY836" s="223" t="s">
        <v>182</v>
      </c>
    </row>
    <row r="837" spans="2:65" s="12" customFormat="1">
      <c r="B837" s="213"/>
      <c r="C837" s="214"/>
      <c r="D837" s="224" t="s">
        <v>193</v>
      </c>
      <c r="E837" s="225" t="s">
        <v>22</v>
      </c>
      <c r="F837" s="226" t="s">
        <v>554</v>
      </c>
      <c r="G837" s="214"/>
      <c r="H837" s="227">
        <v>-1.97</v>
      </c>
      <c r="I837" s="218"/>
      <c r="J837" s="214"/>
      <c r="K837" s="214"/>
      <c r="L837" s="219"/>
      <c r="M837" s="220"/>
      <c r="N837" s="221"/>
      <c r="O837" s="221"/>
      <c r="P837" s="221"/>
      <c r="Q837" s="221"/>
      <c r="R837" s="221"/>
      <c r="S837" s="221"/>
      <c r="T837" s="222"/>
      <c r="AT837" s="223" t="s">
        <v>193</v>
      </c>
      <c r="AU837" s="223" t="s">
        <v>87</v>
      </c>
      <c r="AV837" s="12" t="s">
        <v>87</v>
      </c>
      <c r="AW837" s="12" t="s">
        <v>39</v>
      </c>
      <c r="AX837" s="12" t="s">
        <v>76</v>
      </c>
      <c r="AY837" s="223" t="s">
        <v>182</v>
      </c>
    </row>
    <row r="838" spans="2:65" s="1" customFormat="1" ht="22.5" customHeight="1">
      <c r="B838" s="40"/>
      <c r="C838" s="187" t="s">
        <v>1014</v>
      </c>
      <c r="D838" s="187" t="s">
        <v>184</v>
      </c>
      <c r="E838" s="188" t="s">
        <v>1015</v>
      </c>
      <c r="F838" s="189" t="s">
        <v>1016</v>
      </c>
      <c r="G838" s="190" t="s">
        <v>241</v>
      </c>
      <c r="H838" s="191">
        <v>365.49200000000002</v>
      </c>
      <c r="I838" s="192"/>
      <c r="J838" s="193">
        <f>ROUND(I838*H838,2)</f>
        <v>0</v>
      </c>
      <c r="K838" s="189" t="s">
        <v>22</v>
      </c>
      <c r="L838" s="60"/>
      <c r="M838" s="194" t="s">
        <v>22</v>
      </c>
      <c r="N838" s="195" t="s">
        <v>47</v>
      </c>
      <c r="O838" s="41"/>
      <c r="P838" s="196">
        <f>O838*H838</f>
        <v>0</v>
      </c>
      <c r="Q838" s="196">
        <v>5.0000000000000001E-4</v>
      </c>
      <c r="R838" s="196">
        <f>Q838*H838</f>
        <v>0.18274600000000002</v>
      </c>
      <c r="S838" s="196">
        <v>0</v>
      </c>
      <c r="T838" s="197">
        <f>S838*H838</f>
        <v>0</v>
      </c>
      <c r="AR838" s="23" t="s">
        <v>189</v>
      </c>
      <c r="AT838" s="23" t="s">
        <v>184</v>
      </c>
      <c r="AU838" s="23" t="s">
        <v>87</v>
      </c>
      <c r="AY838" s="23" t="s">
        <v>182</v>
      </c>
      <c r="BE838" s="198">
        <f>IF(N838="základní",J838,0)</f>
        <v>0</v>
      </c>
      <c r="BF838" s="198">
        <f>IF(N838="snížená",J838,0)</f>
        <v>0</v>
      </c>
      <c r="BG838" s="198">
        <f>IF(N838="zákl. přenesená",J838,0)</f>
        <v>0</v>
      </c>
      <c r="BH838" s="198">
        <f>IF(N838="sníž. přenesená",J838,0)</f>
        <v>0</v>
      </c>
      <c r="BI838" s="198">
        <f>IF(N838="nulová",J838,0)</f>
        <v>0</v>
      </c>
      <c r="BJ838" s="23" t="s">
        <v>24</v>
      </c>
      <c r="BK838" s="198">
        <f>ROUND(I838*H838,2)</f>
        <v>0</v>
      </c>
      <c r="BL838" s="23" t="s">
        <v>189</v>
      </c>
      <c r="BM838" s="23" t="s">
        <v>1017</v>
      </c>
    </row>
    <row r="839" spans="2:65" s="1" customFormat="1">
      <c r="B839" s="40"/>
      <c r="C839" s="62"/>
      <c r="D839" s="199" t="s">
        <v>191</v>
      </c>
      <c r="E839" s="62"/>
      <c r="F839" s="200" t="s">
        <v>1018</v>
      </c>
      <c r="G839" s="62"/>
      <c r="H839" s="62"/>
      <c r="I839" s="157"/>
      <c r="J839" s="62"/>
      <c r="K839" s="62"/>
      <c r="L839" s="60"/>
      <c r="M839" s="201"/>
      <c r="N839" s="41"/>
      <c r="O839" s="41"/>
      <c r="P839" s="41"/>
      <c r="Q839" s="41"/>
      <c r="R839" s="41"/>
      <c r="S839" s="41"/>
      <c r="T839" s="77"/>
      <c r="AT839" s="23" t="s">
        <v>191</v>
      </c>
      <c r="AU839" s="23" t="s">
        <v>87</v>
      </c>
    </row>
    <row r="840" spans="2:65" s="11" customFormat="1">
      <c r="B840" s="202"/>
      <c r="C840" s="203"/>
      <c r="D840" s="199" t="s">
        <v>193</v>
      </c>
      <c r="E840" s="204" t="s">
        <v>22</v>
      </c>
      <c r="F840" s="205" t="s">
        <v>605</v>
      </c>
      <c r="G840" s="203"/>
      <c r="H840" s="206" t="s">
        <v>22</v>
      </c>
      <c r="I840" s="207"/>
      <c r="J840" s="203"/>
      <c r="K840" s="203"/>
      <c r="L840" s="208"/>
      <c r="M840" s="209"/>
      <c r="N840" s="210"/>
      <c r="O840" s="210"/>
      <c r="P840" s="210"/>
      <c r="Q840" s="210"/>
      <c r="R840" s="210"/>
      <c r="S840" s="210"/>
      <c r="T840" s="211"/>
      <c r="AT840" s="212" t="s">
        <v>193</v>
      </c>
      <c r="AU840" s="212" t="s">
        <v>87</v>
      </c>
      <c r="AV840" s="11" t="s">
        <v>24</v>
      </c>
      <c r="AW840" s="11" t="s">
        <v>6</v>
      </c>
      <c r="AX840" s="11" t="s">
        <v>76</v>
      </c>
      <c r="AY840" s="212" t="s">
        <v>182</v>
      </c>
    </row>
    <row r="841" spans="2:65" s="11" customFormat="1">
      <c r="B841" s="202"/>
      <c r="C841" s="203"/>
      <c r="D841" s="199" t="s">
        <v>193</v>
      </c>
      <c r="E841" s="204" t="s">
        <v>22</v>
      </c>
      <c r="F841" s="205" t="s">
        <v>606</v>
      </c>
      <c r="G841" s="203"/>
      <c r="H841" s="206" t="s">
        <v>22</v>
      </c>
      <c r="I841" s="207"/>
      <c r="J841" s="203"/>
      <c r="K841" s="203"/>
      <c r="L841" s="208"/>
      <c r="M841" s="209"/>
      <c r="N841" s="210"/>
      <c r="O841" s="210"/>
      <c r="P841" s="210"/>
      <c r="Q841" s="210"/>
      <c r="R841" s="210"/>
      <c r="S841" s="210"/>
      <c r="T841" s="211"/>
      <c r="AT841" s="212" t="s">
        <v>193</v>
      </c>
      <c r="AU841" s="212" t="s">
        <v>87</v>
      </c>
      <c r="AV841" s="11" t="s">
        <v>24</v>
      </c>
      <c r="AW841" s="11" t="s">
        <v>6</v>
      </c>
      <c r="AX841" s="11" t="s">
        <v>76</v>
      </c>
      <c r="AY841" s="212" t="s">
        <v>182</v>
      </c>
    </row>
    <row r="842" spans="2:65" s="11" customFormat="1">
      <c r="B842" s="202"/>
      <c r="C842" s="203"/>
      <c r="D842" s="199" t="s">
        <v>193</v>
      </c>
      <c r="E842" s="204" t="s">
        <v>22</v>
      </c>
      <c r="F842" s="205" t="s">
        <v>210</v>
      </c>
      <c r="G842" s="203"/>
      <c r="H842" s="206" t="s">
        <v>22</v>
      </c>
      <c r="I842" s="207"/>
      <c r="J842" s="203"/>
      <c r="K842" s="203"/>
      <c r="L842" s="208"/>
      <c r="M842" s="209"/>
      <c r="N842" s="210"/>
      <c r="O842" s="210"/>
      <c r="P842" s="210"/>
      <c r="Q842" s="210"/>
      <c r="R842" s="210"/>
      <c r="S842" s="210"/>
      <c r="T842" s="211"/>
      <c r="AT842" s="212" t="s">
        <v>193</v>
      </c>
      <c r="AU842" s="212" t="s">
        <v>87</v>
      </c>
      <c r="AV842" s="11" t="s">
        <v>24</v>
      </c>
      <c r="AW842" s="11" t="s">
        <v>6</v>
      </c>
      <c r="AX842" s="11" t="s">
        <v>76</v>
      </c>
      <c r="AY842" s="212" t="s">
        <v>182</v>
      </c>
    </row>
    <row r="843" spans="2:65" s="12" customFormat="1">
      <c r="B843" s="213"/>
      <c r="C843" s="214"/>
      <c r="D843" s="199" t="s">
        <v>193</v>
      </c>
      <c r="E843" s="215" t="s">
        <v>22</v>
      </c>
      <c r="F843" s="216" t="s">
        <v>576</v>
      </c>
      <c r="G843" s="214"/>
      <c r="H843" s="217">
        <v>72.427000000000007</v>
      </c>
      <c r="I843" s="218"/>
      <c r="J843" s="214"/>
      <c r="K843" s="214"/>
      <c r="L843" s="219"/>
      <c r="M843" s="220"/>
      <c r="N843" s="221"/>
      <c r="O843" s="221"/>
      <c r="P843" s="221"/>
      <c r="Q843" s="221"/>
      <c r="R843" s="221"/>
      <c r="S843" s="221"/>
      <c r="T843" s="222"/>
      <c r="AT843" s="223" t="s">
        <v>193</v>
      </c>
      <c r="AU843" s="223" t="s">
        <v>87</v>
      </c>
      <c r="AV843" s="12" t="s">
        <v>87</v>
      </c>
      <c r="AW843" s="12" t="s">
        <v>39</v>
      </c>
      <c r="AX843" s="12" t="s">
        <v>76</v>
      </c>
      <c r="AY843" s="223" t="s">
        <v>182</v>
      </c>
    </row>
    <row r="844" spans="2:65" s="12" customFormat="1">
      <c r="B844" s="213"/>
      <c r="C844" s="214"/>
      <c r="D844" s="199" t="s">
        <v>193</v>
      </c>
      <c r="E844" s="215" t="s">
        <v>22</v>
      </c>
      <c r="F844" s="216" t="s">
        <v>558</v>
      </c>
      <c r="G844" s="214"/>
      <c r="H844" s="217">
        <v>-2.34</v>
      </c>
      <c r="I844" s="218"/>
      <c r="J844" s="214"/>
      <c r="K844" s="214"/>
      <c r="L844" s="219"/>
      <c r="M844" s="220"/>
      <c r="N844" s="221"/>
      <c r="O844" s="221"/>
      <c r="P844" s="221"/>
      <c r="Q844" s="221"/>
      <c r="R844" s="221"/>
      <c r="S844" s="221"/>
      <c r="T844" s="222"/>
      <c r="AT844" s="223" t="s">
        <v>193</v>
      </c>
      <c r="AU844" s="223" t="s">
        <v>87</v>
      </c>
      <c r="AV844" s="12" t="s">
        <v>87</v>
      </c>
      <c r="AW844" s="12" t="s">
        <v>39</v>
      </c>
      <c r="AX844" s="12" t="s">
        <v>76</v>
      </c>
      <c r="AY844" s="223" t="s">
        <v>182</v>
      </c>
    </row>
    <row r="845" spans="2:65" s="12" customFormat="1">
      <c r="B845" s="213"/>
      <c r="C845" s="214"/>
      <c r="D845" s="199" t="s">
        <v>193</v>
      </c>
      <c r="E845" s="215" t="s">
        <v>22</v>
      </c>
      <c r="F845" s="216" t="s">
        <v>577</v>
      </c>
      <c r="G845" s="214"/>
      <c r="H845" s="217">
        <v>-1.98</v>
      </c>
      <c r="I845" s="218"/>
      <c r="J845" s="214"/>
      <c r="K845" s="214"/>
      <c r="L845" s="219"/>
      <c r="M845" s="220"/>
      <c r="N845" s="221"/>
      <c r="O845" s="221"/>
      <c r="P845" s="221"/>
      <c r="Q845" s="221"/>
      <c r="R845" s="221"/>
      <c r="S845" s="221"/>
      <c r="T845" s="222"/>
      <c r="AT845" s="223" t="s">
        <v>193</v>
      </c>
      <c r="AU845" s="223" t="s">
        <v>87</v>
      </c>
      <c r="AV845" s="12" t="s">
        <v>87</v>
      </c>
      <c r="AW845" s="12" t="s">
        <v>39</v>
      </c>
      <c r="AX845" s="12" t="s">
        <v>76</v>
      </c>
      <c r="AY845" s="223" t="s">
        <v>182</v>
      </c>
    </row>
    <row r="846" spans="2:65" s="11" customFormat="1">
      <c r="B846" s="202"/>
      <c r="C846" s="203"/>
      <c r="D846" s="199" t="s">
        <v>193</v>
      </c>
      <c r="E846" s="204" t="s">
        <v>22</v>
      </c>
      <c r="F846" s="205" t="s">
        <v>212</v>
      </c>
      <c r="G846" s="203"/>
      <c r="H846" s="206" t="s">
        <v>22</v>
      </c>
      <c r="I846" s="207"/>
      <c r="J846" s="203"/>
      <c r="K846" s="203"/>
      <c r="L846" s="208"/>
      <c r="M846" s="209"/>
      <c r="N846" s="210"/>
      <c r="O846" s="210"/>
      <c r="P846" s="210"/>
      <c r="Q846" s="210"/>
      <c r="R846" s="210"/>
      <c r="S846" s="210"/>
      <c r="T846" s="211"/>
      <c r="AT846" s="212" t="s">
        <v>193</v>
      </c>
      <c r="AU846" s="212" t="s">
        <v>87</v>
      </c>
      <c r="AV846" s="11" t="s">
        <v>24</v>
      </c>
      <c r="AW846" s="11" t="s">
        <v>6</v>
      </c>
      <c r="AX846" s="11" t="s">
        <v>76</v>
      </c>
      <c r="AY846" s="212" t="s">
        <v>182</v>
      </c>
    </row>
    <row r="847" spans="2:65" s="12" customFormat="1">
      <c r="B847" s="213"/>
      <c r="C847" s="214"/>
      <c r="D847" s="199" t="s">
        <v>193</v>
      </c>
      <c r="E847" s="215" t="s">
        <v>22</v>
      </c>
      <c r="F847" s="216" t="s">
        <v>578</v>
      </c>
      <c r="G847" s="214"/>
      <c r="H847" s="217">
        <v>11.25</v>
      </c>
      <c r="I847" s="218"/>
      <c r="J847" s="214"/>
      <c r="K847" s="214"/>
      <c r="L847" s="219"/>
      <c r="M847" s="220"/>
      <c r="N847" s="221"/>
      <c r="O847" s="221"/>
      <c r="P847" s="221"/>
      <c r="Q847" s="221"/>
      <c r="R847" s="221"/>
      <c r="S847" s="221"/>
      <c r="T847" s="222"/>
      <c r="AT847" s="223" t="s">
        <v>193</v>
      </c>
      <c r="AU847" s="223" t="s">
        <v>87</v>
      </c>
      <c r="AV847" s="12" t="s">
        <v>87</v>
      </c>
      <c r="AW847" s="12" t="s">
        <v>39</v>
      </c>
      <c r="AX847" s="12" t="s">
        <v>76</v>
      </c>
      <c r="AY847" s="223" t="s">
        <v>182</v>
      </c>
    </row>
    <row r="848" spans="2:65" s="12" customFormat="1">
      <c r="B848" s="213"/>
      <c r="C848" s="214"/>
      <c r="D848" s="199" t="s">
        <v>193</v>
      </c>
      <c r="E848" s="215" t="s">
        <v>22</v>
      </c>
      <c r="F848" s="216" t="s">
        <v>555</v>
      </c>
      <c r="G848" s="214"/>
      <c r="H848" s="217">
        <v>-1.5640000000000001</v>
      </c>
      <c r="I848" s="218"/>
      <c r="J848" s="214"/>
      <c r="K848" s="214"/>
      <c r="L848" s="219"/>
      <c r="M848" s="220"/>
      <c r="N848" s="221"/>
      <c r="O848" s="221"/>
      <c r="P848" s="221"/>
      <c r="Q848" s="221"/>
      <c r="R848" s="221"/>
      <c r="S848" s="221"/>
      <c r="T848" s="222"/>
      <c r="AT848" s="223" t="s">
        <v>193</v>
      </c>
      <c r="AU848" s="223" t="s">
        <v>87</v>
      </c>
      <c r="AV848" s="12" t="s">
        <v>87</v>
      </c>
      <c r="AW848" s="12" t="s">
        <v>39</v>
      </c>
      <c r="AX848" s="12" t="s">
        <v>76</v>
      </c>
      <c r="AY848" s="223" t="s">
        <v>182</v>
      </c>
    </row>
    <row r="849" spans="2:51" s="12" customFormat="1">
      <c r="B849" s="213"/>
      <c r="C849" s="214"/>
      <c r="D849" s="199" t="s">
        <v>193</v>
      </c>
      <c r="E849" s="215" t="s">
        <v>22</v>
      </c>
      <c r="F849" s="216" t="s">
        <v>579</v>
      </c>
      <c r="G849" s="214"/>
      <c r="H849" s="217">
        <v>60.713000000000001</v>
      </c>
      <c r="I849" s="218"/>
      <c r="J849" s="214"/>
      <c r="K849" s="214"/>
      <c r="L849" s="219"/>
      <c r="M849" s="220"/>
      <c r="N849" s="221"/>
      <c r="O849" s="221"/>
      <c r="P849" s="221"/>
      <c r="Q849" s="221"/>
      <c r="R849" s="221"/>
      <c r="S849" s="221"/>
      <c r="T849" s="222"/>
      <c r="AT849" s="223" t="s">
        <v>193</v>
      </c>
      <c r="AU849" s="223" t="s">
        <v>87</v>
      </c>
      <c r="AV849" s="12" t="s">
        <v>87</v>
      </c>
      <c r="AW849" s="12" t="s">
        <v>39</v>
      </c>
      <c r="AX849" s="12" t="s">
        <v>76</v>
      </c>
      <c r="AY849" s="223" t="s">
        <v>182</v>
      </c>
    </row>
    <row r="850" spans="2:51" s="12" customFormat="1">
      <c r="B850" s="213"/>
      <c r="C850" s="214"/>
      <c r="D850" s="199" t="s">
        <v>193</v>
      </c>
      <c r="E850" s="215" t="s">
        <v>22</v>
      </c>
      <c r="F850" s="216" t="s">
        <v>580</v>
      </c>
      <c r="G850" s="214"/>
      <c r="H850" s="217">
        <v>2.8260000000000001</v>
      </c>
      <c r="I850" s="218"/>
      <c r="J850" s="214"/>
      <c r="K850" s="214"/>
      <c r="L850" s="219"/>
      <c r="M850" s="220"/>
      <c r="N850" s="221"/>
      <c r="O850" s="221"/>
      <c r="P850" s="221"/>
      <c r="Q850" s="221"/>
      <c r="R850" s="221"/>
      <c r="S850" s="221"/>
      <c r="T850" s="222"/>
      <c r="AT850" s="223" t="s">
        <v>193</v>
      </c>
      <c r="AU850" s="223" t="s">
        <v>87</v>
      </c>
      <c r="AV850" s="12" t="s">
        <v>87</v>
      </c>
      <c r="AW850" s="12" t="s">
        <v>39</v>
      </c>
      <c r="AX850" s="12" t="s">
        <v>76</v>
      </c>
      <c r="AY850" s="223" t="s">
        <v>182</v>
      </c>
    </row>
    <row r="851" spans="2:51" s="12" customFormat="1">
      <c r="B851" s="213"/>
      <c r="C851" s="214"/>
      <c r="D851" s="199" t="s">
        <v>193</v>
      </c>
      <c r="E851" s="215" t="s">
        <v>22</v>
      </c>
      <c r="F851" s="216" t="s">
        <v>581</v>
      </c>
      <c r="G851" s="214"/>
      <c r="H851" s="217">
        <v>-1.931</v>
      </c>
      <c r="I851" s="218"/>
      <c r="J851" s="214"/>
      <c r="K851" s="214"/>
      <c r="L851" s="219"/>
      <c r="M851" s="220"/>
      <c r="N851" s="221"/>
      <c r="O851" s="221"/>
      <c r="P851" s="221"/>
      <c r="Q851" s="221"/>
      <c r="R851" s="221"/>
      <c r="S851" s="221"/>
      <c r="T851" s="222"/>
      <c r="AT851" s="223" t="s">
        <v>193</v>
      </c>
      <c r="AU851" s="223" t="s">
        <v>87</v>
      </c>
      <c r="AV851" s="12" t="s">
        <v>87</v>
      </c>
      <c r="AW851" s="12" t="s">
        <v>39</v>
      </c>
      <c r="AX851" s="12" t="s">
        <v>76</v>
      </c>
      <c r="AY851" s="223" t="s">
        <v>182</v>
      </c>
    </row>
    <row r="852" spans="2:51" s="12" customFormat="1">
      <c r="B852" s="213"/>
      <c r="C852" s="214"/>
      <c r="D852" s="199" t="s">
        <v>193</v>
      </c>
      <c r="E852" s="215" t="s">
        <v>22</v>
      </c>
      <c r="F852" s="216" t="s">
        <v>577</v>
      </c>
      <c r="G852" s="214"/>
      <c r="H852" s="217">
        <v>-1.98</v>
      </c>
      <c r="I852" s="218"/>
      <c r="J852" s="214"/>
      <c r="K852" s="214"/>
      <c r="L852" s="219"/>
      <c r="M852" s="220"/>
      <c r="N852" s="221"/>
      <c r="O852" s="221"/>
      <c r="P852" s="221"/>
      <c r="Q852" s="221"/>
      <c r="R852" s="221"/>
      <c r="S852" s="221"/>
      <c r="T852" s="222"/>
      <c r="AT852" s="223" t="s">
        <v>193</v>
      </c>
      <c r="AU852" s="223" t="s">
        <v>87</v>
      </c>
      <c r="AV852" s="12" t="s">
        <v>87</v>
      </c>
      <c r="AW852" s="12" t="s">
        <v>39</v>
      </c>
      <c r="AX852" s="12" t="s">
        <v>76</v>
      </c>
      <c r="AY852" s="223" t="s">
        <v>182</v>
      </c>
    </row>
    <row r="853" spans="2:51" s="11" customFormat="1">
      <c r="B853" s="202"/>
      <c r="C853" s="203"/>
      <c r="D853" s="199" t="s">
        <v>193</v>
      </c>
      <c r="E853" s="204" t="s">
        <v>22</v>
      </c>
      <c r="F853" s="205" t="s">
        <v>216</v>
      </c>
      <c r="G853" s="203"/>
      <c r="H853" s="206" t="s">
        <v>22</v>
      </c>
      <c r="I853" s="207"/>
      <c r="J853" s="203"/>
      <c r="K853" s="203"/>
      <c r="L853" s="208"/>
      <c r="M853" s="209"/>
      <c r="N853" s="210"/>
      <c r="O853" s="210"/>
      <c r="P853" s="210"/>
      <c r="Q853" s="210"/>
      <c r="R853" s="210"/>
      <c r="S853" s="210"/>
      <c r="T853" s="211"/>
      <c r="AT853" s="212" t="s">
        <v>193</v>
      </c>
      <c r="AU853" s="212" t="s">
        <v>87</v>
      </c>
      <c r="AV853" s="11" t="s">
        <v>24</v>
      </c>
      <c r="AW853" s="11" t="s">
        <v>6</v>
      </c>
      <c r="AX853" s="11" t="s">
        <v>76</v>
      </c>
      <c r="AY853" s="212" t="s">
        <v>182</v>
      </c>
    </row>
    <row r="854" spans="2:51" s="12" customFormat="1">
      <c r="B854" s="213"/>
      <c r="C854" s="214"/>
      <c r="D854" s="199" t="s">
        <v>193</v>
      </c>
      <c r="E854" s="215" t="s">
        <v>22</v>
      </c>
      <c r="F854" s="216" t="s">
        <v>582</v>
      </c>
      <c r="G854" s="214"/>
      <c r="H854" s="217">
        <v>11.384</v>
      </c>
      <c r="I854" s="218"/>
      <c r="J854" s="214"/>
      <c r="K854" s="214"/>
      <c r="L854" s="219"/>
      <c r="M854" s="220"/>
      <c r="N854" s="221"/>
      <c r="O854" s="221"/>
      <c r="P854" s="221"/>
      <c r="Q854" s="221"/>
      <c r="R854" s="221"/>
      <c r="S854" s="221"/>
      <c r="T854" s="222"/>
      <c r="AT854" s="223" t="s">
        <v>193</v>
      </c>
      <c r="AU854" s="223" t="s">
        <v>87</v>
      </c>
      <c r="AV854" s="12" t="s">
        <v>87</v>
      </c>
      <c r="AW854" s="12" t="s">
        <v>39</v>
      </c>
      <c r="AX854" s="12" t="s">
        <v>76</v>
      </c>
      <c r="AY854" s="223" t="s">
        <v>182</v>
      </c>
    </row>
    <row r="855" spans="2:51" s="12" customFormat="1">
      <c r="B855" s="213"/>
      <c r="C855" s="214"/>
      <c r="D855" s="199" t="s">
        <v>193</v>
      </c>
      <c r="E855" s="215" t="s">
        <v>22</v>
      </c>
      <c r="F855" s="216" t="s">
        <v>583</v>
      </c>
      <c r="G855" s="214"/>
      <c r="H855" s="217">
        <v>2.246</v>
      </c>
      <c r="I855" s="218"/>
      <c r="J855" s="214"/>
      <c r="K855" s="214"/>
      <c r="L855" s="219"/>
      <c r="M855" s="220"/>
      <c r="N855" s="221"/>
      <c r="O855" s="221"/>
      <c r="P855" s="221"/>
      <c r="Q855" s="221"/>
      <c r="R855" s="221"/>
      <c r="S855" s="221"/>
      <c r="T855" s="222"/>
      <c r="AT855" s="223" t="s">
        <v>193</v>
      </c>
      <c r="AU855" s="223" t="s">
        <v>87</v>
      </c>
      <c r="AV855" s="12" t="s">
        <v>87</v>
      </c>
      <c r="AW855" s="12" t="s">
        <v>39</v>
      </c>
      <c r="AX855" s="12" t="s">
        <v>76</v>
      </c>
      <c r="AY855" s="223" t="s">
        <v>182</v>
      </c>
    </row>
    <row r="856" spans="2:51" s="12" customFormat="1">
      <c r="B856" s="213"/>
      <c r="C856" s="214"/>
      <c r="D856" s="199" t="s">
        <v>193</v>
      </c>
      <c r="E856" s="215" t="s">
        <v>22</v>
      </c>
      <c r="F856" s="216" t="s">
        <v>584</v>
      </c>
      <c r="G856" s="214"/>
      <c r="H856" s="217">
        <v>-1.7729999999999999</v>
      </c>
      <c r="I856" s="218"/>
      <c r="J856" s="214"/>
      <c r="K856" s="214"/>
      <c r="L856" s="219"/>
      <c r="M856" s="220"/>
      <c r="N856" s="221"/>
      <c r="O856" s="221"/>
      <c r="P856" s="221"/>
      <c r="Q856" s="221"/>
      <c r="R856" s="221"/>
      <c r="S856" s="221"/>
      <c r="T856" s="222"/>
      <c r="AT856" s="223" t="s">
        <v>193</v>
      </c>
      <c r="AU856" s="223" t="s">
        <v>87</v>
      </c>
      <c r="AV856" s="12" t="s">
        <v>87</v>
      </c>
      <c r="AW856" s="12" t="s">
        <v>39</v>
      </c>
      <c r="AX856" s="12" t="s">
        <v>76</v>
      </c>
      <c r="AY856" s="223" t="s">
        <v>182</v>
      </c>
    </row>
    <row r="857" spans="2:51" s="11" customFormat="1">
      <c r="B857" s="202"/>
      <c r="C857" s="203"/>
      <c r="D857" s="199" t="s">
        <v>193</v>
      </c>
      <c r="E857" s="204" t="s">
        <v>22</v>
      </c>
      <c r="F857" s="205" t="s">
        <v>607</v>
      </c>
      <c r="G857" s="203"/>
      <c r="H857" s="206" t="s">
        <v>22</v>
      </c>
      <c r="I857" s="207"/>
      <c r="J857" s="203"/>
      <c r="K857" s="203"/>
      <c r="L857" s="208"/>
      <c r="M857" s="209"/>
      <c r="N857" s="210"/>
      <c r="O857" s="210"/>
      <c r="P857" s="210"/>
      <c r="Q857" s="210"/>
      <c r="R857" s="210"/>
      <c r="S857" s="210"/>
      <c r="T857" s="211"/>
      <c r="AT857" s="212" t="s">
        <v>193</v>
      </c>
      <c r="AU857" s="212" t="s">
        <v>87</v>
      </c>
      <c r="AV857" s="11" t="s">
        <v>24</v>
      </c>
      <c r="AW857" s="11" t="s">
        <v>6</v>
      </c>
      <c r="AX857" s="11" t="s">
        <v>76</v>
      </c>
      <c r="AY857" s="212" t="s">
        <v>182</v>
      </c>
    </row>
    <row r="858" spans="2:51" s="12" customFormat="1">
      <c r="B858" s="213"/>
      <c r="C858" s="214"/>
      <c r="D858" s="199" t="s">
        <v>193</v>
      </c>
      <c r="E858" s="215" t="s">
        <v>22</v>
      </c>
      <c r="F858" s="216" t="s">
        <v>585</v>
      </c>
      <c r="G858" s="214"/>
      <c r="H858" s="217">
        <v>3.5950000000000002</v>
      </c>
      <c r="I858" s="218"/>
      <c r="J858" s="214"/>
      <c r="K858" s="214"/>
      <c r="L858" s="219"/>
      <c r="M858" s="220"/>
      <c r="N858" s="221"/>
      <c r="O858" s="221"/>
      <c r="P858" s="221"/>
      <c r="Q858" s="221"/>
      <c r="R858" s="221"/>
      <c r="S858" s="221"/>
      <c r="T858" s="222"/>
      <c r="AT858" s="223" t="s">
        <v>193</v>
      </c>
      <c r="AU858" s="223" t="s">
        <v>87</v>
      </c>
      <c r="AV858" s="12" t="s">
        <v>87</v>
      </c>
      <c r="AW858" s="12" t="s">
        <v>39</v>
      </c>
      <c r="AX858" s="12" t="s">
        <v>76</v>
      </c>
      <c r="AY858" s="223" t="s">
        <v>182</v>
      </c>
    </row>
    <row r="859" spans="2:51" s="11" customFormat="1">
      <c r="B859" s="202"/>
      <c r="C859" s="203"/>
      <c r="D859" s="199" t="s">
        <v>193</v>
      </c>
      <c r="E859" s="204" t="s">
        <v>22</v>
      </c>
      <c r="F859" s="205" t="s">
        <v>608</v>
      </c>
      <c r="G859" s="203"/>
      <c r="H859" s="206" t="s">
        <v>22</v>
      </c>
      <c r="I859" s="207"/>
      <c r="J859" s="203"/>
      <c r="K859" s="203"/>
      <c r="L859" s="208"/>
      <c r="M859" s="209"/>
      <c r="N859" s="210"/>
      <c r="O859" s="210"/>
      <c r="P859" s="210"/>
      <c r="Q859" s="210"/>
      <c r="R859" s="210"/>
      <c r="S859" s="210"/>
      <c r="T859" s="211"/>
      <c r="AT859" s="212" t="s">
        <v>193</v>
      </c>
      <c r="AU859" s="212" t="s">
        <v>87</v>
      </c>
      <c r="AV859" s="11" t="s">
        <v>24</v>
      </c>
      <c r="AW859" s="11" t="s">
        <v>6</v>
      </c>
      <c r="AX859" s="11" t="s">
        <v>76</v>
      </c>
      <c r="AY859" s="212" t="s">
        <v>182</v>
      </c>
    </row>
    <row r="860" spans="2:51" s="12" customFormat="1">
      <c r="B860" s="213"/>
      <c r="C860" s="214"/>
      <c r="D860" s="199" t="s">
        <v>193</v>
      </c>
      <c r="E860" s="215" t="s">
        <v>22</v>
      </c>
      <c r="F860" s="216" t="s">
        <v>586</v>
      </c>
      <c r="G860" s="214"/>
      <c r="H860" s="217">
        <v>7.1820000000000004</v>
      </c>
      <c r="I860" s="218"/>
      <c r="J860" s="214"/>
      <c r="K860" s="214"/>
      <c r="L860" s="219"/>
      <c r="M860" s="220"/>
      <c r="N860" s="221"/>
      <c r="O860" s="221"/>
      <c r="P860" s="221"/>
      <c r="Q860" s="221"/>
      <c r="R860" s="221"/>
      <c r="S860" s="221"/>
      <c r="T860" s="222"/>
      <c r="AT860" s="223" t="s">
        <v>193</v>
      </c>
      <c r="AU860" s="223" t="s">
        <v>87</v>
      </c>
      <c r="AV860" s="12" t="s">
        <v>87</v>
      </c>
      <c r="AW860" s="12" t="s">
        <v>39</v>
      </c>
      <c r="AX860" s="12" t="s">
        <v>76</v>
      </c>
      <c r="AY860" s="223" t="s">
        <v>182</v>
      </c>
    </row>
    <row r="861" spans="2:51" s="11" customFormat="1">
      <c r="B861" s="202"/>
      <c r="C861" s="203"/>
      <c r="D861" s="199" t="s">
        <v>193</v>
      </c>
      <c r="E861" s="204" t="s">
        <v>22</v>
      </c>
      <c r="F861" s="205" t="s">
        <v>609</v>
      </c>
      <c r="G861" s="203"/>
      <c r="H861" s="206" t="s">
        <v>22</v>
      </c>
      <c r="I861" s="207"/>
      <c r="J861" s="203"/>
      <c r="K861" s="203"/>
      <c r="L861" s="208"/>
      <c r="M861" s="209"/>
      <c r="N861" s="210"/>
      <c r="O861" s="210"/>
      <c r="P861" s="210"/>
      <c r="Q861" s="210"/>
      <c r="R861" s="210"/>
      <c r="S861" s="210"/>
      <c r="T861" s="211"/>
      <c r="AT861" s="212" t="s">
        <v>193</v>
      </c>
      <c r="AU861" s="212" t="s">
        <v>87</v>
      </c>
      <c r="AV861" s="11" t="s">
        <v>24</v>
      </c>
      <c r="AW861" s="11" t="s">
        <v>6</v>
      </c>
      <c r="AX861" s="11" t="s">
        <v>76</v>
      </c>
      <c r="AY861" s="212" t="s">
        <v>182</v>
      </c>
    </row>
    <row r="862" spans="2:51" s="12" customFormat="1">
      <c r="B862" s="213"/>
      <c r="C862" s="214"/>
      <c r="D862" s="199" t="s">
        <v>193</v>
      </c>
      <c r="E862" s="215" t="s">
        <v>22</v>
      </c>
      <c r="F862" s="216" t="s">
        <v>587</v>
      </c>
      <c r="G862" s="214"/>
      <c r="H862" s="217">
        <v>3.4620000000000002</v>
      </c>
      <c r="I862" s="218"/>
      <c r="J862" s="214"/>
      <c r="K862" s="214"/>
      <c r="L862" s="219"/>
      <c r="M862" s="220"/>
      <c r="N862" s="221"/>
      <c r="O862" s="221"/>
      <c r="P862" s="221"/>
      <c r="Q862" s="221"/>
      <c r="R862" s="221"/>
      <c r="S862" s="221"/>
      <c r="T862" s="222"/>
      <c r="AT862" s="223" t="s">
        <v>193</v>
      </c>
      <c r="AU862" s="223" t="s">
        <v>87</v>
      </c>
      <c r="AV862" s="12" t="s">
        <v>87</v>
      </c>
      <c r="AW862" s="12" t="s">
        <v>39</v>
      </c>
      <c r="AX862" s="12" t="s">
        <v>76</v>
      </c>
      <c r="AY862" s="223" t="s">
        <v>182</v>
      </c>
    </row>
    <row r="863" spans="2:51" s="11" customFormat="1">
      <c r="B863" s="202"/>
      <c r="C863" s="203"/>
      <c r="D863" s="199" t="s">
        <v>193</v>
      </c>
      <c r="E863" s="204" t="s">
        <v>22</v>
      </c>
      <c r="F863" s="205" t="s">
        <v>610</v>
      </c>
      <c r="G863" s="203"/>
      <c r="H863" s="206" t="s">
        <v>22</v>
      </c>
      <c r="I863" s="207"/>
      <c r="J863" s="203"/>
      <c r="K863" s="203"/>
      <c r="L863" s="208"/>
      <c r="M863" s="209"/>
      <c r="N863" s="210"/>
      <c r="O863" s="210"/>
      <c r="P863" s="210"/>
      <c r="Q863" s="210"/>
      <c r="R863" s="210"/>
      <c r="S863" s="210"/>
      <c r="T863" s="211"/>
      <c r="AT863" s="212" t="s">
        <v>193</v>
      </c>
      <c r="AU863" s="212" t="s">
        <v>87</v>
      </c>
      <c r="AV863" s="11" t="s">
        <v>24</v>
      </c>
      <c r="AW863" s="11" t="s">
        <v>6</v>
      </c>
      <c r="AX863" s="11" t="s">
        <v>76</v>
      </c>
      <c r="AY863" s="212" t="s">
        <v>182</v>
      </c>
    </row>
    <row r="864" spans="2:51" s="12" customFormat="1">
      <c r="B864" s="213"/>
      <c r="C864" s="214"/>
      <c r="D864" s="199" t="s">
        <v>193</v>
      </c>
      <c r="E864" s="215" t="s">
        <v>22</v>
      </c>
      <c r="F864" s="216" t="s">
        <v>588</v>
      </c>
      <c r="G864" s="214"/>
      <c r="H864" s="217">
        <v>7.9720000000000004</v>
      </c>
      <c r="I864" s="218"/>
      <c r="J864" s="214"/>
      <c r="K864" s="214"/>
      <c r="L864" s="219"/>
      <c r="M864" s="220"/>
      <c r="N864" s="221"/>
      <c r="O864" s="221"/>
      <c r="P864" s="221"/>
      <c r="Q864" s="221"/>
      <c r="R864" s="221"/>
      <c r="S864" s="221"/>
      <c r="T864" s="222"/>
      <c r="AT864" s="223" t="s">
        <v>193</v>
      </c>
      <c r="AU864" s="223" t="s">
        <v>87</v>
      </c>
      <c r="AV864" s="12" t="s">
        <v>87</v>
      </c>
      <c r="AW864" s="12" t="s">
        <v>39</v>
      </c>
      <c r="AX864" s="12" t="s">
        <v>76</v>
      </c>
      <c r="AY864" s="223" t="s">
        <v>182</v>
      </c>
    </row>
    <row r="865" spans="2:51" s="11" customFormat="1">
      <c r="B865" s="202"/>
      <c r="C865" s="203"/>
      <c r="D865" s="199" t="s">
        <v>193</v>
      </c>
      <c r="E865" s="204" t="s">
        <v>22</v>
      </c>
      <c r="F865" s="205" t="s">
        <v>611</v>
      </c>
      <c r="G865" s="203"/>
      <c r="H865" s="206" t="s">
        <v>22</v>
      </c>
      <c r="I865" s="207"/>
      <c r="J865" s="203"/>
      <c r="K865" s="203"/>
      <c r="L865" s="208"/>
      <c r="M865" s="209"/>
      <c r="N865" s="210"/>
      <c r="O865" s="210"/>
      <c r="P865" s="210"/>
      <c r="Q865" s="210"/>
      <c r="R865" s="210"/>
      <c r="S865" s="210"/>
      <c r="T865" s="211"/>
      <c r="AT865" s="212" t="s">
        <v>193</v>
      </c>
      <c r="AU865" s="212" t="s">
        <v>87</v>
      </c>
      <c r="AV865" s="11" t="s">
        <v>24</v>
      </c>
      <c r="AW865" s="11" t="s">
        <v>6</v>
      </c>
      <c r="AX865" s="11" t="s">
        <v>76</v>
      </c>
      <c r="AY865" s="212" t="s">
        <v>182</v>
      </c>
    </row>
    <row r="866" spans="2:51" s="12" customFormat="1">
      <c r="B866" s="213"/>
      <c r="C866" s="214"/>
      <c r="D866" s="199" t="s">
        <v>193</v>
      </c>
      <c r="E866" s="215" t="s">
        <v>22</v>
      </c>
      <c r="F866" s="216" t="s">
        <v>589</v>
      </c>
      <c r="G866" s="214"/>
      <c r="H866" s="217">
        <v>7.319</v>
      </c>
      <c r="I866" s="218"/>
      <c r="J866" s="214"/>
      <c r="K866" s="214"/>
      <c r="L866" s="219"/>
      <c r="M866" s="220"/>
      <c r="N866" s="221"/>
      <c r="O866" s="221"/>
      <c r="P866" s="221"/>
      <c r="Q866" s="221"/>
      <c r="R866" s="221"/>
      <c r="S866" s="221"/>
      <c r="T866" s="222"/>
      <c r="AT866" s="223" t="s">
        <v>193</v>
      </c>
      <c r="AU866" s="223" t="s">
        <v>87</v>
      </c>
      <c r="AV866" s="12" t="s">
        <v>87</v>
      </c>
      <c r="AW866" s="12" t="s">
        <v>39</v>
      </c>
      <c r="AX866" s="12" t="s">
        <v>76</v>
      </c>
      <c r="AY866" s="223" t="s">
        <v>182</v>
      </c>
    </row>
    <row r="867" spans="2:51" s="11" customFormat="1">
      <c r="B867" s="202"/>
      <c r="C867" s="203"/>
      <c r="D867" s="199" t="s">
        <v>193</v>
      </c>
      <c r="E867" s="204" t="s">
        <v>22</v>
      </c>
      <c r="F867" s="205" t="s">
        <v>612</v>
      </c>
      <c r="G867" s="203"/>
      <c r="H867" s="206" t="s">
        <v>22</v>
      </c>
      <c r="I867" s="207"/>
      <c r="J867" s="203"/>
      <c r="K867" s="203"/>
      <c r="L867" s="208"/>
      <c r="M867" s="209"/>
      <c r="N867" s="210"/>
      <c r="O867" s="210"/>
      <c r="P867" s="210"/>
      <c r="Q867" s="210"/>
      <c r="R867" s="210"/>
      <c r="S867" s="210"/>
      <c r="T867" s="211"/>
      <c r="AT867" s="212" t="s">
        <v>193</v>
      </c>
      <c r="AU867" s="212" t="s">
        <v>87</v>
      </c>
      <c r="AV867" s="11" t="s">
        <v>24</v>
      </c>
      <c r="AW867" s="11" t="s">
        <v>6</v>
      </c>
      <c r="AX867" s="11" t="s">
        <v>76</v>
      </c>
      <c r="AY867" s="212" t="s">
        <v>182</v>
      </c>
    </row>
    <row r="868" spans="2:51" s="12" customFormat="1">
      <c r="B868" s="213"/>
      <c r="C868" s="214"/>
      <c r="D868" s="199" t="s">
        <v>193</v>
      </c>
      <c r="E868" s="215" t="s">
        <v>22</v>
      </c>
      <c r="F868" s="216" t="s">
        <v>590</v>
      </c>
      <c r="G868" s="214"/>
      <c r="H868" s="217">
        <v>2.0939999999999999</v>
      </c>
      <c r="I868" s="218"/>
      <c r="J868" s="214"/>
      <c r="K868" s="214"/>
      <c r="L868" s="219"/>
      <c r="M868" s="220"/>
      <c r="N868" s="221"/>
      <c r="O868" s="221"/>
      <c r="P868" s="221"/>
      <c r="Q868" s="221"/>
      <c r="R868" s="221"/>
      <c r="S868" s="221"/>
      <c r="T868" s="222"/>
      <c r="AT868" s="223" t="s">
        <v>193</v>
      </c>
      <c r="AU868" s="223" t="s">
        <v>87</v>
      </c>
      <c r="AV868" s="12" t="s">
        <v>87</v>
      </c>
      <c r="AW868" s="12" t="s">
        <v>39</v>
      </c>
      <c r="AX868" s="12" t="s">
        <v>76</v>
      </c>
      <c r="AY868" s="223" t="s">
        <v>182</v>
      </c>
    </row>
    <row r="869" spans="2:51" s="12" customFormat="1">
      <c r="B869" s="213"/>
      <c r="C869" s="214"/>
      <c r="D869" s="199" t="s">
        <v>193</v>
      </c>
      <c r="E869" s="215" t="s">
        <v>22</v>
      </c>
      <c r="F869" s="216" t="s">
        <v>22</v>
      </c>
      <c r="G869" s="214"/>
      <c r="H869" s="217">
        <v>0</v>
      </c>
      <c r="I869" s="218"/>
      <c r="J869" s="214"/>
      <c r="K869" s="214"/>
      <c r="L869" s="219"/>
      <c r="M869" s="220"/>
      <c r="N869" s="221"/>
      <c r="O869" s="221"/>
      <c r="P869" s="221"/>
      <c r="Q869" s="221"/>
      <c r="R869" s="221"/>
      <c r="S869" s="221"/>
      <c r="T869" s="222"/>
      <c r="AT869" s="223" t="s">
        <v>193</v>
      </c>
      <c r="AU869" s="223" t="s">
        <v>87</v>
      </c>
      <c r="AV869" s="12" t="s">
        <v>87</v>
      </c>
      <c r="AW869" s="12" t="s">
        <v>6</v>
      </c>
      <c r="AX869" s="12" t="s">
        <v>76</v>
      </c>
      <c r="AY869" s="223" t="s">
        <v>182</v>
      </c>
    </row>
    <row r="870" spans="2:51" s="11" customFormat="1">
      <c r="B870" s="202"/>
      <c r="C870" s="203"/>
      <c r="D870" s="199" t="s">
        <v>193</v>
      </c>
      <c r="E870" s="204" t="s">
        <v>22</v>
      </c>
      <c r="F870" s="205" t="s">
        <v>613</v>
      </c>
      <c r="G870" s="203"/>
      <c r="H870" s="206" t="s">
        <v>22</v>
      </c>
      <c r="I870" s="207"/>
      <c r="J870" s="203"/>
      <c r="K870" s="203"/>
      <c r="L870" s="208"/>
      <c r="M870" s="209"/>
      <c r="N870" s="210"/>
      <c r="O870" s="210"/>
      <c r="P870" s="210"/>
      <c r="Q870" s="210"/>
      <c r="R870" s="210"/>
      <c r="S870" s="210"/>
      <c r="T870" s="211"/>
      <c r="AT870" s="212" t="s">
        <v>193</v>
      </c>
      <c r="AU870" s="212" t="s">
        <v>87</v>
      </c>
      <c r="AV870" s="11" t="s">
        <v>24</v>
      </c>
      <c r="AW870" s="11" t="s">
        <v>6</v>
      </c>
      <c r="AX870" s="11" t="s">
        <v>76</v>
      </c>
      <c r="AY870" s="212" t="s">
        <v>182</v>
      </c>
    </row>
    <row r="871" spans="2:51" s="11" customFormat="1">
      <c r="B871" s="202"/>
      <c r="C871" s="203"/>
      <c r="D871" s="199" t="s">
        <v>193</v>
      </c>
      <c r="E871" s="204" t="s">
        <v>22</v>
      </c>
      <c r="F871" s="205" t="s">
        <v>210</v>
      </c>
      <c r="G871" s="203"/>
      <c r="H871" s="206" t="s">
        <v>22</v>
      </c>
      <c r="I871" s="207"/>
      <c r="J871" s="203"/>
      <c r="K871" s="203"/>
      <c r="L871" s="208"/>
      <c r="M871" s="209"/>
      <c r="N871" s="210"/>
      <c r="O871" s="210"/>
      <c r="P871" s="210"/>
      <c r="Q871" s="210"/>
      <c r="R871" s="210"/>
      <c r="S871" s="210"/>
      <c r="T871" s="211"/>
      <c r="AT871" s="212" t="s">
        <v>193</v>
      </c>
      <c r="AU871" s="212" t="s">
        <v>87</v>
      </c>
      <c r="AV871" s="11" t="s">
        <v>24</v>
      </c>
      <c r="AW871" s="11" t="s">
        <v>6</v>
      </c>
      <c r="AX871" s="11" t="s">
        <v>76</v>
      </c>
      <c r="AY871" s="212" t="s">
        <v>182</v>
      </c>
    </row>
    <row r="872" spans="2:51" s="12" customFormat="1">
      <c r="B872" s="213"/>
      <c r="C872" s="214"/>
      <c r="D872" s="199" t="s">
        <v>193</v>
      </c>
      <c r="E872" s="215" t="s">
        <v>22</v>
      </c>
      <c r="F872" s="216" t="s">
        <v>591</v>
      </c>
      <c r="G872" s="214"/>
      <c r="H872" s="217">
        <v>65.043999999999997</v>
      </c>
      <c r="I872" s="218"/>
      <c r="J872" s="214"/>
      <c r="K872" s="214"/>
      <c r="L872" s="219"/>
      <c r="M872" s="220"/>
      <c r="N872" s="221"/>
      <c r="O872" s="221"/>
      <c r="P872" s="221"/>
      <c r="Q872" s="221"/>
      <c r="R872" s="221"/>
      <c r="S872" s="221"/>
      <c r="T872" s="222"/>
      <c r="AT872" s="223" t="s">
        <v>193</v>
      </c>
      <c r="AU872" s="223" t="s">
        <v>87</v>
      </c>
      <c r="AV872" s="12" t="s">
        <v>87</v>
      </c>
      <c r="AW872" s="12" t="s">
        <v>39</v>
      </c>
      <c r="AX872" s="12" t="s">
        <v>76</v>
      </c>
      <c r="AY872" s="223" t="s">
        <v>182</v>
      </c>
    </row>
    <row r="873" spans="2:51" s="11" customFormat="1">
      <c r="B873" s="202"/>
      <c r="C873" s="203"/>
      <c r="D873" s="199" t="s">
        <v>193</v>
      </c>
      <c r="E873" s="204" t="s">
        <v>22</v>
      </c>
      <c r="F873" s="205" t="s">
        <v>212</v>
      </c>
      <c r="G873" s="203"/>
      <c r="H873" s="206" t="s">
        <v>22</v>
      </c>
      <c r="I873" s="207"/>
      <c r="J873" s="203"/>
      <c r="K873" s="203"/>
      <c r="L873" s="208"/>
      <c r="M873" s="209"/>
      <c r="N873" s="210"/>
      <c r="O873" s="210"/>
      <c r="P873" s="210"/>
      <c r="Q873" s="210"/>
      <c r="R873" s="210"/>
      <c r="S873" s="210"/>
      <c r="T873" s="211"/>
      <c r="AT873" s="212" t="s">
        <v>193</v>
      </c>
      <c r="AU873" s="212" t="s">
        <v>87</v>
      </c>
      <c r="AV873" s="11" t="s">
        <v>24</v>
      </c>
      <c r="AW873" s="11" t="s">
        <v>6</v>
      </c>
      <c r="AX873" s="11" t="s">
        <v>76</v>
      </c>
      <c r="AY873" s="212" t="s">
        <v>182</v>
      </c>
    </row>
    <row r="874" spans="2:51" s="12" customFormat="1">
      <c r="B874" s="213"/>
      <c r="C874" s="214"/>
      <c r="D874" s="199" t="s">
        <v>193</v>
      </c>
      <c r="E874" s="215" t="s">
        <v>22</v>
      </c>
      <c r="F874" s="216" t="s">
        <v>592</v>
      </c>
      <c r="G874" s="214"/>
      <c r="H874" s="217">
        <v>50.82</v>
      </c>
      <c r="I874" s="218"/>
      <c r="J874" s="214"/>
      <c r="K874" s="214"/>
      <c r="L874" s="219"/>
      <c r="M874" s="220"/>
      <c r="N874" s="221"/>
      <c r="O874" s="221"/>
      <c r="P874" s="221"/>
      <c r="Q874" s="221"/>
      <c r="R874" s="221"/>
      <c r="S874" s="221"/>
      <c r="T874" s="222"/>
      <c r="AT874" s="223" t="s">
        <v>193</v>
      </c>
      <c r="AU874" s="223" t="s">
        <v>87</v>
      </c>
      <c r="AV874" s="12" t="s">
        <v>87</v>
      </c>
      <c r="AW874" s="12" t="s">
        <v>39</v>
      </c>
      <c r="AX874" s="12" t="s">
        <v>76</v>
      </c>
      <c r="AY874" s="223" t="s">
        <v>182</v>
      </c>
    </row>
    <row r="875" spans="2:51" s="11" customFormat="1">
      <c r="B875" s="202"/>
      <c r="C875" s="203"/>
      <c r="D875" s="199" t="s">
        <v>193</v>
      </c>
      <c r="E875" s="204" t="s">
        <v>22</v>
      </c>
      <c r="F875" s="205" t="s">
        <v>216</v>
      </c>
      <c r="G875" s="203"/>
      <c r="H875" s="206" t="s">
        <v>22</v>
      </c>
      <c r="I875" s="207"/>
      <c r="J875" s="203"/>
      <c r="K875" s="203"/>
      <c r="L875" s="208"/>
      <c r="M875" s="209"/>
      <c r="N875" s="210"/>
      <c r="O875" s="210"/>
      <c r="P875" s="210"/>
      <c r="Q875" s="210"/>
      <c r="R875" s="210"/>
      <c r="S875" s="210"/>
      <c r="T875" s="211"/>
      <c r="AT875" s="212" t="s">
        <v>193</v>
      </c>
      <c r="AU875" s="212" t="s">
        <v>87</v>
      </c>
      <c r="AV875" s="11" t="s">
        <v>24</v>
      </c>
      <c r="AW875" s="11" t="s">
        <v>6</v>
      </c>
      <c r="AX875" s="11" t="s">
        <v>76</v>
      </c>
      <c r="AY875" s="212" t="s">
        <v>182</v>
      </c>
    </row>
    <row r="876" spans="2:51" s="12" customFormat="1">
      <c r="B876" s="213"/>
      <c r="C876" s="214"/>
      <c r="D876" s="199" t="s">
        <v>193</v>
      </c>
      <c r="E876" s="215" t="s">
        <v>22</v>
      </c>
      <c r="F876" s="216" t="s">
        <v>593</v>
      </c>
      <c r="G876" s="214"/>
      <c r="H876" s="217">
        <v>20.552</v>
      </c>
      <c r="I876" s="218"/>
      <c r="J876" s="214"/>
      <c r="K876" s="214"/>
      <c r="L876" s="219"/>
      <c r="M876" s="220"/>
      <c r="N876" s="221"/>
      <c r="O876" s="221"/>
      <c r="P876" s="221"/>
      <c r="Q876" s="221"/>
      <c r="R876" s="221"/>
      <c r="S876" s="221"/>
      <c r="T876" s="222"/>
      <c r="AT876" s="223" t="s">
        <v>193</v>
      </c>
      <c r="AU876" s="223" t="s">
        <v>87</v>
      </c>
      <c r="AV876" s="12" t="s">
        <v>87</v>
      </c>
      <c r="AW876" s="12" t="s">
        <v>39</v>
      </c>
      <c r="AX876" s="12" t="s">
        <v>76</v>
      </c>
      <c r="AY876" s="223" t="s">
        <v>182</v>
      </c>
    </row>
    <row r="877" spans="2:51" s="11" customFormat="1">
      <c r="B877" s="202"/>
      <c r="C877" s="203"/>
      <c r="D877" s="199" t="s">
        <v>193</v>
      </c>
      <c r="E877" s="204" t="s">
        <v>22</v>
      </c>
      <c r="F877" s="205" t="s">
        <v>607</v>
      </c>
      <c r="G877" s="203"/>
      <c r="H877" s="206" t="s">
        <v>22</v>
      </c>
      <c r="I877" s="207"/>
      <c r="J877" s="203"/>
      <c r="K877" s="203"/>
      <c r="L877" s="208"/>
      <c r="M877" s="209"/>
      <c r="N877" s="210"/>
      <c r="O877" s="210"/>
      <c r="P877" s="210"/>
      <c r="Q877" s="210"/>
      <c r="R877" s="210"/>
      <c r="S877" s="210"/>
      <c r="T877" s="211"/>
      <c r="AT877" s="212" t="s">
        <v>193</v>
      </c>
      <c r="AU877" s="212" t="s">
        <v>87</v>
      </c>
      <c r="AV877" s="11" t="s">
        <v>24</v>
      </c>
      <c r="AW877" s="11" t="s">
        <v>6</v>
      </c>
      <c r="AX877" s="11" t="s">
        <v>76</v>
      </c>
      <c r="AY877" s="212" t="s">
        <v>182</v>
      </c>
    </row>
    <row r="878" spans="2:51" s="12" customFormat="1">
      <c r="B878" s="213"/>
      <c r="C878" s="214"/>
      <c r="D878" s="199" t="s">
        <v>193</v>
      </c>
      <c r="E878" s="215" t="s">
        <v>22</v>
      </c>
      <c r="F878" s="216" t="s">
        <v>594</v>
      </c>
      <c r="G878" s="214"/>
      <c r="H878" s="217">
        <v>9.702</v>
      </c>
      <c r="I878" s="218"/>
      <c r="J878" s="214"/>
      <c r="K878" s="214"/>
      <c r="L878" s="219"/>
      <c r="M878" s="220"/>
      <c r="N878" s="221"/>
      <c r="O878" s="221"/>
      <c r="P878" s="221"/>
      <c r="Q878" s="221"/>
      <c r="R878" s="221"/>
      <c r="S878" s="221"/>
      <c r="T878" s="222"/>
      <c r="AT878" s="223" t="s">
        <v>193</v>
      </c>
      <c r="AU878" s="223" t="s">
        <v>87</v>
      </c>
      <c r="AV878" s="12" t="s">
        <v>87</v>
      </c>
      <c r="AW878" s="12" t="s">
        <v>39</v>
      </c>
      <c r="AX878" s="12" t="s">
        <v>76</v>
      </c>
      <c r="AY878" s="223" t="s">
        <v>182</v>
      </c>
    </row>
    <row r="879" spans="2:51" s="11" customFormat="1">
      <c r="B879" s="202"/>
      <c r="C879" s="203"/>
      <c r="D879" s="199" t="s">
        <v>193</v>
      </c>
      <c r="E879" s="204" t="s">
        <v>22</v>
      </c>
      <c r="F879" s="205" t="s">
        <v>608</v>
      </c>
      <c r="G879" s="203"/>
      <c r="H879" s="206" t="s">
        <v>22</v>
      </c>
      <c r="I879" s="207"/>
      <c r="J879" s="203"/>
      <c r="K879" s="203"/>
      <c r="L879" s="208"/>
      <c r="M879" s="209"/>
      <c r="N879" s="210"/>
      <c r="O879" s="210"/>
      <c r="P879" s="210"/>
      <c r="Q879" s="210"/>
      <c r="R879" s="210"/>
      <c r="S879" s="210"/>
      <c r="T879" s="211"/>
      <c r="AT879" s="212" t="s">
        <v>193</v>
      </c>
      <c r="AU879" s="212" t="s">
        <v>87</v>
      </c>
      <c r="AV879" s="11" t="s">
        <v>24</v>
      </c>
      <c r="AW879" s="11" t="s">
        <v>6</v>
      </c>
      <c r="AX879" s="11" t="s">
        <v>76</v>
      </c>
      <c r="AY879" s="212" t="s">
        <v>182</v>
      </c>
    </row>
    <row r="880" spans="2:51" s="12" customFormat="1">
      <c r="B880" s="213"/>
      <c r="C880" s="214"/>
      <c r="D880" s="199" t="s">
        <v>193</v>
      </c>
      <c r="E880" s="215" t="s">
        <v>22</v>
      </c>
      <c r="F880" s="216" t="s">
        <v>595</v>
      </c>
      <c r="G880" s="214"/>
      <c r="H880" s="217">
        <v>10.247999999999999</v>
      </c>
      <c r="I880" s="218"/>
      <c r="J880" s="214"/>
      <c r="K880" s="214"/>
      <c r="L880" s="219"/>
      <c r="M880" s="220"/>
      <c r="N880" s="221"/>
      <c r="O880" s="221"/>
      <c r="P880" s="221"/>
      <c r="Q880" s="221"/>
      <c r="R880" s="221"/>
      <c r="S880" s="221"/>
      <c r="T880" s="222"/>
      <c r="AT880" s="223" t="s">
        <v>193</v>
      </c>
      <c r="AU880" s="223" t="s">
        <v>87</v>
      </c>
      <c r="AV880" s="12" t="s">
        <v>87</v>
      </c>
      <c r="AW880" s="12" t="s">
        <v>39</v>
      </c>
      <c r="AX880" s="12" t="s">
        <v>76</v>
      </c>
      <c r="AY880" s="223" t="s">
        <v>182</v>
      </c>
    </row>
    <row r="881" spans="2:65" s="11" customFormat="1">
      <c r="B881" s="202"/>
      <c r="C881" s="203"/>
      <c r="D881" s="199" t="s">
        <v>193</v>
      </c>
      <c r="E881" s="204" t="s">
        <v>22</v>
      </c>
      <c r="F881" s="205" t="s">
        <v>609</v>
      </c>
      <c r="G881" s="203"/>
      <c r="H881" s="206" t="s">
        <v>22</v>
      </c>
      <c r="I881" s="207"/>
      <c r="J881" s="203"/>
      <c r="K881" s="203"/>
      <c r="L881" s="208"/>
      <c r="M881" s="209"/>
      <c r="N881" s="210"/>
      <c r="O881" s="210"/>
      <c r="P881" s="210"/>
      <c r="Q881" s="210"/>
      <c r="R881" s="210"/>
      <c r="S881" s="210"/>
      <c r="T881" s="211"/>
      <c r="AT881" s="212" t="s">
        <v>193</v>
      </c>
      <c r="AU881" s="212" t="s">
        <v>87</v>
      </c>
      <c r="AV881" s="11" t="s">
        <v>24</v>
      </c>
      <c r="AW881" s="11" t="s">
        <v>6</v>
      </c>
      <c r="AX881" s="11" t="s">
        <v>76</v>
      </c>
      <c r="AY881" s="212" t="s">
        <v>182</v>
      </c>
    </row>
    <row r="882" spans="2:65" s="12" customFormat="1">
      <c r="B882" s="213"/>
      <c r="C882" s="214"/>
      <c r="D882" s="199" t="s">
        <v>193</v>
      </c>
      <c r="E882" s="215" t="s">
        <v>22</v>
      </c>
      <c r="F882" s="216" t="s">
        <v>596</v>
      </c>
      <c r="G882" s="214"/>
      <c r="H882" s="217">
        <v>7.952</v>
      </c>
      <c r="I882" s="218"/>
      <c r="J882" s="214"/>
      <c r="K882" s="214"/>
      <c r="L882" s="219"/>
      <c r="M882" s="220"/>
      <c r="N882" s="221"/>
      <c r="O882" s="221"/>
      <c r="P882" s="221"/>
      <c r="Q882" s="221"/>
      <c r="R882" s="221"/>
      <c r="S882" s="221"/>
      <c r="T882" s="222"/>
      <c r="AT882" s="223" t="s">
        <v>193</v>
      </c>
      <c r="AU882" s="223" t="s">
        <v>87</v>
      </c>
      <c r="AV882" s="12" t="s">
        <v>87</v>
      </c>
      <c r="AW882" s="12" t="s">
        <v>39</v>
      </c>
      <c r="AX882" s="12" t="s">
        <v>76</v>
      </c>
      <c r="AY882" s="223" t="s">
        <v>182</v>
      </c>
    </row>
    <row r="883" spans="2:65" s="11" customFormat="1">
      <c r="B883" s="202"/>
      <c r="C883" s="203"/>
      <c r="D883" s="199" t="s">
        <v>193</v>
      </c>
      <c r="E883" s="204" t="s">
        <v>22</v>
      </c>
      <c r="F883" s="205" t="s">
        <v>610</v>
      </c>
      <c r="G883" s="203"/>
      <c r="H883" s="206" t="s">
        <v>22</v>
      </c>
      <c r="I883" s="207"/>
      <c r="J883" s="203"/>
      <c r="K883" s="203"/>
      <c r="L883" s="208"/>
      <c r="M883" s="209"/>
      <c r="N883" s="210"/>
      <c r="O883" s="210"/>
      <c r="P883" s="210"/>
      <c r="Q883" s="210"/>
      <c r="R883" s="210"/>
      <c r="S883" s="210"/>
      <c r="T883" s="211"/>
      <c r="AT883" s="212" t="s">
        <v>193</v>
      </c>
      <c r="AU883" s="212" t="s">
        <v>87</v>
      </c>
      <c r="AV883" s="11" t="s">
        <v>24</v>
      </c>
      <c r="AW883" s="11" t="s">
        <v>6</v>
      </c>
      <c r="AX883" s="11" t="s">
        <v>76</v>
      </c>
      <c r="AY883" s="212" t="s">
        <v>182</v>
      </c>
    </row>
    <row r="884" spans="2:65" s="12" customFormat="1">
      <c r="B884" s="213"/>
      <c r="C884" s="214"/>
      <c r="D884" s="199" t="s">
        <v>193</v>
      </c>
      <c r="E884" s="215" t="s">
        <v>22</v>
      </c>
      <c r="F884" s="216" t="s">
        <v>597</v>
      </c>
      <c r="G884" s="214"/>
      <c r="H884" s="217">
        <v>9.6180000000000003</v>
      </c>
      <c r="I884" s="218"/>
      <c r="J884" s="214"/>
      <c r="K884" s="214"/>
      <c r="L884" s="219"/>
      <c r="M884" s="220"/>
      <c r="N884" s="221"/>
      <c r="O884" s="221"/>
      <c r="P884" s="221"/>
      <c r="Q884" s="221"/>
      <c r="R884" s="221"/>
      <c r="S884" s="221"/>
      <c r="T884" s="222"/>
      <c r="AT884" s="223" t="s">
        <v>193</v>
      </c>
      <c r="AU884" s="223" t="s">
        <v>87</v>
      </c>
      <c r="AV884" s="12" t="s">
        <v>87</v>
      </c>
      <c r="AW884" s="12" t="s">
        <v>39</v>
      </c>
      <c r="AX884" s="12" t="s">
        <v>76</v>
      </c>
      <c r="AY884" s="223" t="s">
        <v>182</v>
      </c>
    </row>
    <row r="885" spans="2:65" s="11" customFormat="1">
      <c r="B885" s="202"/>
      <c r="C885" s="203"/>
      <c r="D885" s="199" t="s">
        <v>193</v>
      </c>
      <c r="E885" s="204" t="s">
        <v>22</v>
      </c>
      <c r="F885" s="205" t="s">
        <v>611</v>
      </c>
      <c r="G885" s="203"/>
      <c r="H885" s="206" t="s">
        <v>22</v>
      </c>
      <c r="I885" s="207"/>
      <c r="J885" s="203"/>
      <c r="K885" s="203"/>
      <c r="L885" s="208"/>
      <c r="M885" s="209"/>
      <c r="N885" s="210"/>
      <c r="O885" s="210"/>
      <c r="P885" s="210"/>
      <c r="Q885" s="210"/>
      <c r="R885" s="210"/>
      <c r="S885" s="210"/>
      <c r="T885" s="211"/>
      <c r="AT885" s="212" t="s">
        <v>193</v>
      </c>
      <c r="AU885" s="212" t="s">
        <v>87</v>
      </c>
      <c r="AV885" s="11" t="s">
        <v>24</v>
      </c>
      <c r="AW885" s="11" t="s">
        <v>6</v>
      </c>
      <c r="AX885" s="11" t="s">
        <v>76</v>
      </c>
      <c r="AY885" s="212" t="s">
        <v>182</v>
      </c>
    </row>
    <row r="886" spans="2:65" s="12" customFormat="1">
      <c r="B886" s="213"/>
      <c r="C886" s="214"/>
      <c r="D886" s="199" t="s">
        <v>193</v>
      </c>
      <c r="E886" s="215" t="s">
        <v>22</v>
      </c>
      <c r="F886" s="216" t="s">
        <v>598</v>
      </c>
      <c r="G886" s="214"/>
      <c r="H886" s="217">
        <v>6.5519999999999996</v>
      </c>
      <c r="I886" s="218"/>
      <c r="J886" s="214"/>
      <c r="K886" s="214"/>
      <c r="L886" s="219"/>
      <c r="M886" s="220"/>
      <c r="N886" s="221"/>
      <c r="O886" s="221"/>
      <c r="P886" s="221"/>
      <c r="Q886" s="221"/>
      <c r="R886" s="221"/>
      <c r="S886" s="221"/>
      <c r="T886" s="222"/>
      <c r="AT886" s="223" t="s">
        <v>193</v>
      </c>
      <c r="AU886" s="223" t="s">
        <v>87</v>
      </c>
      <c r="AV886" s="12" t="s">
        <v>87</v>
      </c>
      <c r="AW886" s="12" t="s">
        <v>39</v>
      </c>
      <c r="AX886" s="12" t="s">
        <v>76</v>
      </c>
      <c r="AY886" s="223" t="s">
        <v>182</v>
      </c>
    </row>
    <row r="887" spans="2:65" s="11" customFormat="1">
      <c r="B887" s="202"/>
      <c r="C887" s="203"/>
      <c r="D887" s="199" t="s">
        <v>193</v>
      </c>
      <c r="E887" s="204" t="s">
        <v>22</v>
      </c>
      <c r="F887" s="205" t="s">
        <v>612</v>
      </c>
      <c r="G887" s="203"/>
      <c r="H887" s="206" t="s">
        <v>22</v>
      </c>
      <c r="I887" s="207"/>
      <c r="J887" s="203"/>
      <c r="K887" s="203"/>
      <c r="L887" s="208"/>
      <c r="M887" s="209"/>
      <c r="N887" s="210"/>
      <c r="O887" s="210"/>
      <c r="P887" s="210"/>
      <c r="Q887" s="210"/>
      <c r="R887" s="210"/>
      <c r="S887" s="210"/>
      <c r="T887" s="211"/>
      <c r="AT887" s="212" t="s">
        <v>193</v>
      </c>
      <c r="AU887" s="212" t="s">
        <v>87</v>
      </c>
      <c r="AV887" s="11" t="s">
        <v>24</v>
      </c>
      <c r="AW887" s="11" t="s">
        <v>6</v>
      </c>
      <c r="AX887" s="11" t="s">
        <v>76</v>
      </c>
      <c r="AY887" s="212" t="s">
        <v>182</v>
      </c>
    </row>
    <row r="888" spans="2:65" s="12" customFormat="1">
      <c r="B888" s="213"/>
      <c r="C888" s="214"/>
      <c r="D888" s="199" t="s">
        <v>193</v>
      </c>
      <c r="E888" s="215" t="s">
        <v>22</v>
      </c>
      <c r="F888" s="216" t="s">
        <v>599</v>
      </c>
      <c r="G888" s="214"/>
      <c r="H888" s="217">
        <v>4.1020000000000003</v>
      </c>
      <c r="I888" s="218"/>
      <c r="J888" s="214"/>
      <c r="K888" s="214"/>
      <c r="L888" s="219"/>
      <c r="M888" s="220"/>
      <c r="N888" s="221"/>
      <c r="O888" s="221"/>
      <c r="P888" s="221"/>
      <c r="Q888" s="221"/>
      <c r="R888" s="221"/>
      <c r="S888" s="221"/>
      <c r="T888" s="222"/>
      <c r="AT888" s="223" t="s">
        <v>193</v>
      </c>
      <c r="AU888" s="223" t="s">
        <v>87</v>
      </c>
      <c r="AV888" s="12" t="s">
        <v>87</v>
      </c>
      <c r="AW888" s="12" t="s">
        <v>39</v>
      </c>
      <c r="AX888" s="12" t="s">
        <v>76</v>
      </c>
      <c r="AY888" s="223" t="s">
        <v>182</v>
      </c>
    </row>
    <row r="889" spans="2:65" s="12" customFormat="1">
      <c r="B889" s="213"/>
      <c r="C889" s="214"/>
      <c r="D889" s="199" t="s">
        <v>193</v>
      </c>
      <c r="E889" s="215" t="s">
        <v>22</v>
      </c>
      <c r="F889" s="216" t="s">
        <v>22</v>
      </c>
      <c r="G889" s="214"/>
      <c r="H889" s="217">
        <v>0</v>
      </c>
      <c r="I889" s="218"/>
      <c r="J889" s="214"/>
      <c r="K889" s="214"/>
      <c r="L889" s="219"/>
      <c r="M889" s="220"/>
      <c r="N889" s="221"/>
      <c r="O889" s="221"/>
      <c r="P889" s="221"/>
      <c r="Q889" s="221"/>
      <c r="R889" s="221"/>
      <c r="S889" s="221"/>
      <c r="T889" s="222"/>
      <c r="AT889" s="223" t="s">
        <v>193</v>
      </c>
      <c r="AU889" s="223" t="s">
        <v>87</v>
      </c>
      <c r="AV889" s="12" t="s">
        <v>87</v>
      </c>
      <c r="AW889" s="12" t="s">
        <v>6</v>
      </c>
      <c r="AX889" s="12" t="s">
        <v>76</v>
      </c>
      <c r="AY889" s="223" t="s">
        <v>182</v>
      </c>
    </row>
    <row r="890" spans="2:65" s="12" customFormat="1">
      <c r="B890" s="213"/>
      <c r="C890" s="214"/>
      <c r="D890" s="199" t="s">
        <v>193</v>
      </c>
      <c r="E890" s="215" t="s">
        <v>22</v>
      </c>
      <c r="F890" s="216" t="s">
        <v>76</v>
      </c>
      <c r="G890" s="214"/>
      <c r="H890" s="217">
        <v>0</v>
      </c>
      <c r="I890" s="218"/>
      <c r="J890" s="214"/>
      <c r="K890" s="214"/>
      <c r="L890" s="219"/>
      <c r="M890" s="220"/>
      <c r="N890" s="221"/>
      <c r="O890" s="221"/>
      <c r="P890" s="221"/>
      <c r="Q890" s="221"/>
      <c r="R890" s="221"/>
      <c r="S890" s="221"/>
      <c r="T890" s="222"/>
      <c r="AT890" s="223" t="s">
        <v>193</v>
      </c>
      <c r="AU890" s="223" t="s">
        <v>87</v>
      </c>
      <c r="AV890" s="12" t="s">
        <v>87</v>
      </c>
      <c r="AW890" s="12" t="s">
        <v>6</v>
      </c>
      <c r="AX890" s="12" t="s">
        <v>76</v>
      </c>
      <c r="AY890" s="223" t="s">
        <v>182</v>
      </c>
    </row>
    <row r="891" spans="2:65" s="13" customFormat="1">
      <c r="B891" s="240"/>
      <c r="C891" s="241"/>
      <c r="D891" s="224" t="s">
        <v>193</v>
      </c>
      <c r="E891" s="242" t="s">
        <v>22</v>
      </c>
      <c r="F891" s="243" t="s">
        <v>477</v>
      </c>
      <c r="G891" s="241"/>
      <c r="H891" s="244">
        <v>365.49200000000002</v>
      </c>
      <c r="I891" s="245"/>
      <c r="J891" s="241"/>
      <c r="K891" s="241"/>
      <c r="L891" s="246"/>
      <c r="M891" s="247"/>
      <c r="N891" s="248"/>
      <c r="O891" s="248"/>
      <c r="P891" s="248"/>
      <c r="Q891" s="248"/>
      <c r="R891" s="248"/>
      <c r="S891" s="248"/>
      <c r="T891" s="249"/>
      <c r="AT891" s="250" t="s">
        <v>193</v>
      </c>
      <c r="AU891" s="250" t="s">
        <v>87</v>
      </c>
      <c r="AV891" s="13" t="s">
        <v>189</v>
      </c>
      <c r="AW891" s="13" t="s">
        <v>6</v>
      </c>
      <c r="AX891" s="13" t="s">
        <v>24</v>
      </c>
      <c r="AY891" s="250" t="s">
        <v>182</v>
      </c>
    </row>
    <row r="892" spans="2:65" s="1" customFormat="1" ht="22.5" customHeight="1">
      <c r="B892" s="40"/>
      <c r="C892" s="187" t="s">
        <v>1019</v>
      </c>
      <c r="D892" s="187" t="s">
        <v>184</v>
      </c>
      <c r="E892" s="188" t="s">
        <v>1020</v>
      </c>
      <c r="F892" s="189" t="s">
        <v>1021</v>
      </c>
      <c r="G892" s="190" t="s">
        <v>187</v>
      </c>
      <c r="H892" s="191">
        <v>62.59</v>
      </c>
      <c r="I892" s="192"/>
      <c r="J892" s="193">
        <f>ROUND(I892*H892,2)</f>
        <v>0</v>
      </c>
      <c r="K892" s="189" t="s">
        <v>22</v>
      </c>
      <c r="L892" s="60"/>
      <c r="M892" s="194" t="s">
        <v>22</v>
      </c>
      <c r="N892" s="195" t="s">
        <v>47</v>
      </c>
      <c r="O892" s="41"/>
      <c r="P892" s="196">
        <f>O892*H892</f>
        <v>0</v>
      </c>
      <c r="Q892" s="196">
        <v>0</v>
      </c>
      <c r="R892" s="196">
        <f>Q892*H892</f>
        <v>0</v>
      </c>
      <c r="S892" s="196">
        <v>0</v>
      </c>
      <c r="T892" s="197">
        <f>S892*H892</f>
        <v>0</v>
      </c>
      <c r="AR892" s="23" t="s">
        <v>189</v>
      </c>
      <c r="AT892" s="23" t="s">
        <v>184</v>
      </c>
      <c r="AU892" s="23" t="s">
        <v>87</v>
      </c>
      <c r="AY892" s="23" t="s">
        <v>182</v>
      </c>
      <c r="BE892" s="198">
        <f>IF(N892="základní",J892,0)</f>
        <v>0</v>
      </c>
      <c r="BF892" s="198">
        <f>IF(N892="snížená",J892,0)</f>
        <v>0</v>
      </c>
      <c r="BG892" s="198">
        <f>IF(N892="zákl. přenesená",J892,0)</f>
        <v>0</v>
      </c>
      <c r="BH892" s="198">
        <f>IF(N892="sníž. přenesená",J892,0)</f>
        <v>0</v>
      </c>
      <c r="BI892" s="198">
        <f>IF(N892="nulová",J892,0)</f>
        <v>0</v>
      </c>
      <c r="BJ892" s="23" t="s">
        <v>24</v>
      </c>
      <c r="BK892" s="198">
        <f>ROUND(I892*H892,2)</f>
        <v>0</v>
      </c>
      <c r="BL892" s="23" t="s">
        <v>189</v>
      </c>
      <c r="BM892" s="23" t="s">
        <v>1022</v>
      </c>
    </row>
    <row r="893" spans="2:65" s="1" customFormat="1">
      <c r="B893" s="40"/>
      <c r="C893" s="62"/>
      <c r="D893" s="199" t="s">
        <v>191</v>
      </c>
      <c r="E893" s="62"/>
      <c r="F893" s="200" t="s">
        <v>1021</v>
      </c>
      <c r="G893" s="62"/>
      <c r="H893" s="62"/>
      <c r="I893" s="157"/>
      <c r="J893" s="62"/>
      <c r="K893" s="62"/>
      <c r="L893" s="60"/>
      <c r="M893" s="201"/>
      <c r="N893" s="41"/>
      <c r="O893" s="41"/>
      <c r="P893" s="41"/>
      <c r="Q893" s="41"/>
      <c r="R893" s="41"/>
      <c r="S893" s="41"/>
      <c r="T893" s="77"/>
      <c r="AT893" s="23" t="s">
        <v>191</v>
      </c>
      <c r="AU893" s="23" t="s">
        <v>87</v>
      </c>
    </row>
    <row r="894" spans="2:65" s="11" customFormat="1">
      <c r="B894" s="202"/>
      <c r="C894" s="203"/>
      <c r="D894" s="199" t="s">
        <v>193</v>
      </c>
      <c r="E894" s="204" t="s">
        <v>22</v>
      </c>
      <c r="F894" s="205" t="s">
        <v>209</v>
      </c>
      <c r="G894" s="203"/>
      <c r="H894" s="206" t="s">
        <v>22</v>
      </c>
      <c r="I894" s="207"/>
      <c r="J894" s="203"/>
      <c r="K894" s="203"/>
      <c r="L894" s="208"/>
      <c r="M894" s="209"/>
      <c r="N894" s="210"/>
      <c r="O894" s="210"/>
      <c r="P894" s="210"/>
      <c r="Q894" s="210"/>
      <c r="R894" s="210"/>
      <c r="S894" s="210"/>
      <c r="T894" s="211"/>
      <c r="AT894" s="212" t="s">
        <v>193</v>
      </c>
      <c r="AU894" s="212" t="s">
        <v>87</v>
      </c>
      <c r="AV894" s="11" t="s">
        <v>24</v>
      </c>
      <c r="AW894" s="11" t="s">
        <v>39</v>
      </c>
      <c r="AX894" s="11" t="s">
        <v>76</v>
      </c>
      <c r="AY894" s="212" t="s">
        <v>182</v>
      </c>
    </row>
    <row r="895" spans="2:65" s="11" customFormat="1">
      <c r="B895" s="202"/>
      <c r="C895" s="203"/>
      <c r="D895" s="199" t="s">
        <v>193</v>
      </c>
      <c r="E895" s="204" t="s">
        <v>22</v>
      </c>
      <c r="F895" s="205" t="s">
        <v>210</v>
      </c>
      <c r="G895" s="203"/>
      <c r="H895" s="206" t="s">
        <v>22</v>
      </c>
      <c r="I895" s="207"/>
      <c r="J895" s="203"/>
      <c r="K895" s="203"/>
      <c r="L895" s="208"/>
      <c r="M895" s="209"/>
      <c r="N895" s="210"/>
      <c r="O895" s="210"/>
      <c r="P895" s="210"/>
      <c r="Q895" s="210"/>
      <c r="R895" s="210"/>
      <c r="S895" s="210"/>
      <c r="T895" s="211"/>
      <c r="AT895" s="212" t="s">
        <v>193</v>
      </c>
      <c r="AU895" s="212" t="s">
        <v>87</v>
      </c>
      <c r="AV895" s="11" t="s">
        <v>24</v>
      </c>
      <c r="AW895" s="11" t="s">
        <v>39</v>
      </c>
      <c r="AX895" s="11" t="s">
        <v>76</v>
      </c>
      <c r="AY895" s="212" t="s">
        <v>182</v>
      </c>
    </row>
    <row r="896" spans="2:65" s="12" customFormat="1">
      <c r="B896" s="213"/>
      <c r="C896" s="214"/>
      <c r="D896" s="199" t="s">
        <v>193</v>
      </c>
      <c r="E896" s="215" t="s">
        <v>22</v>
      </c>
      <c r="F896" s="216" t="s">
        <v>1023</v>
      </c>
      <c r="G896" s="214"/>
      <c r="H896" s="217">
        <v>1.478</v>
      </c>
      <c r="I896" s="218"/>
      <c r="J896" s="214"/>
      <c r="K896" s="214"/>
      <c r="L896" s="219"/>
      <c r="M896" s="220"/>
      <c r="N896" s="221"/>
      <c r="O896" s="221"/>
      <c r="P896" s="221"/>
      <c r="Q896" s="221"/>
      <c r="R896" s="221"/>
      <c r="S896" s="221"/>
      <c r="T896" s="222"/>
      <c r="AT896" s="223" t="s">
        <v>193</v>
      </c>
      <c r="AU896" s="223" t="s">
        <v>87</v>
      </c>
      <c r="AV896" s="12" t="s">
        <v>87</v>
      </c>
      <c r="AW896" s="12" t="s">
        <v>39</v>
      </c>
      <c r="AX896" s="12" t="s">
        <v>76</v>
      </c>
      <c r="AY896" s="223" t="s">
        <v>182</v>
      </c>
    </row>
    <row r="897" spans="2:65" s="11" customFormat="1">
      <c r="B897" s="202"/>
      <c r="C897" s="203"/>
      <c r="D897" s="199" t="s">
        <v>193</v>
      </c>
      <c r="E897" s="204" t="s">
        <v>22</v>
      </c>
      <c r="F897" s="205" t="s">
        <v>212</v>
      </c>
      <c r="G897" s="203"/>
      <c r="H897" s="206" t="s">
        <v>22</v>
      </c>
      <c r="I897" s="207"/>
      <c r="J897" s="203"/>
      <c r="K897" s="203"/>
      <c r="L897" s="208"/>
      <c r="M897" s="209"/>
      <c r="N897" s="210"/>
      <c r="O897" s="210"/>
      <c r="P897" s="210"/>
      <c r="Q897" s="210"/>
      <c r="R897" s="210"/>
      <c r="S897" s="210"/>
      <c r="T897" s="211"/>
      <c r="AT897" s="212" t="s">
        <v>193</v>
      </c>
      <c r="AU897" s="212" t="s">
        <v>87</v>
      </c>
      <c r="AV897" s="11" t="s">
        <v>24</v>
      </c>
      <c r="AW897" s="11" t="s">
        <v>39</v>
      </c>
      <c r="AX897" s="11" t="s">
        <v>76</v>
      </c>
      <c r="AY897" s="212" t="s">
        <v>182</v>
      </c>
    </row>
    <row r="898" spans="2:65" s="12" customFormat="1">
      <c r="B898" s="213"/>
      <c r="C898" s="214"/>
      <c r="D898" s="199" t="s">
        <v>193</v>
      </c>
      <c r="E898" s="215" t="s">
        <v>22</v>
      </c>
      <c r="F898" s="216" t="s">
        <v>1024</v>
      </c>
      <c r="G898" s="214"/>
      <c r="H898" s="217">
        <v>0.65600000000000003</v>
      </c>
      <c r="I898" s="218"/>
      <c r="J898" s="214"/>
      <c r="K898" s="214"/>
      <c r="L898" s="219"/>
      <c r="M898" s="220"/>
      <c r="N898" s="221"/>
      <c r="O898" s="221"/>
      <c r="P898" s="221"/>
      <c r="Q898" s="221"/>
      <c r="R898" s="221"/>
      <c r="S898" s="221"/>
      <c r="T898" s="222"/>
      <c r="AT898" s="223" t="s">
        <v>193</v>
      </c>
      <c r="AU898" s="223" t="s">
        <v>87</v>
      </c>
      <c r="AV898" s="12" t="s">
        <v>87</v>
      </c>
      <c r="AW898" s="12" t="s">
        <v>39</v>
      </c>
      <c r="AX898" s="12" t="s">
        <v>76</v>
      </c>
      <c r="AY898" s="223" t="s">
        <v>182</v>
      </c>
    </row>
    <row r="899" spans="2:65" s="11" customFormat="1">
      <c r="B899" s="202"/>
      <c r="C899" s="203"/>
      <c r="D899" s="199" t="s">
        <v>193</v>
      </c>
      <c r="E899" s="204" t="s">
        <v>22</v>
      </c>
      <c r="F899" s="205" t="s">
        <v>214</v>
      </c>
      <c r="G899" s="203"/>
      <c r="H899" s="206" t="s">
        <v>22</v>
      </c>
      <c r="I899" s="207"/>
      <c r="J899" s="203"/>
      <c r="K899" s="203"/>
      <c r="L899" s="208"/>
      <c r="M899" s="209"/>
      <c r="N899" s="210"/>
      <c r="O899" s="210"/>
      <c r="P899" s="210"/>
      <c r="Q899" s="210"/>
      <c r="R899" s="210"/>
      <c r="S899" s="210"/>
      <c r="T899" s="211"/>
      <c r="AT899" s="212" t="s">
        <v>193</v>
      </c>
      <c r="AU899" s="212" t="s">
        <v>87</v>
      </c>
      <c r="AV899" s="11" t="s">
        <v>24</v>
      </c>
      <c r="AW899" s="11" t="s">
        <v>39</v>
      </c>
      <c r="AX899" s="11" t="s">
        <v>76</v>
      </c>
      <c r="AY899" s="212" t="s">
        <v>182</v>
      </c>
    </row>
    <row r="900" spans="2:65" s="12" customFormat="1">
      <c r="B900" s="213"/>
      <c r="C900" s="214"/>
      <c r="D900" s="199" t="s">
        <v>193</v>
      </c>
      <c r="E900" s="215" t="s">
        <v>22</v>
      </c>
      <c r="F900" s="216" t="s">
        <v>1025</v>
      </c>
      <c r="G900" s="214"/>
      <c r="H900" s="217">
        <v>1.238</v>
      </c>
      <c r="I900" s="218"/>
      <c r="J900" s="214"/>
      <c r="K900" s="214"/>
      <c r="L900" s="219"/>
      <c r="M900" s="220"/>
      <c r="N900" s="221"/>
      <c r="O900" s="221"/>
      <c r="P900" s="221"/>
      <c r="Q900" s="221"/>
      <c r="R900" s="221"/>
      <c r="S900" s="221"/>
      <c r="T900" s="222"/>
      <c r="AT900" s="223" t="s">
        <v>193</v>
      </c>
      <c r="AU900" s="223" t="s">
        <v>87</v>
      </c>
      <c r="AV900" s="12" t="s">
        <v>87</v>
      </c>
      <c r="AW900" s="12" t="s">
        <v>39</v>
      </c>
      <c r="AX900" s="12" t="s">
        <v>76</v>
      </c>
      <c r="AY900" s="223" t="s">
        <v>182</v>
      </c>
    </row>
    <row r="901" spans="2:65" s="11" customFormat="1">
      <c r="B901" s="202"/>
      <c r="C901" s="203"/>
      <c r="D901" s="199" t="s">
        <v>193</v>
      </c>
      <c r="E901" s="204" t="s">
        <v>22</v>
      </c>
      <c r="F901" s="205" t="s">
        <v>216</v>
      </c>
      <c r="G901" s="203"/>
      <c r="H901" s="206" t="s">
        <v>22</v>
      </c>
      <c r="I901" s="207"/>
      <c r="J901" s="203"/>
      <c r="K901" s="203"/>
      <c r="L901" s="208"/>
      <c r="M901" s="209"/>
      <c r="N901" s="210"/>
      <c r="O901" s="210"/>
      <c r="P901" s="210"/>
      <c r="Q901" s="210"/>
      <c r="R901" s="210"/>
      <c r="S901" s="210"/>
      <c r="T901" s="211"/>
      <c r="AT901" s="212" t="s">
        <v>193</v>
      </c>
      <c r="AU901" s="212" t="s">
        <v>87</v>
      </c>
      <c r="AV901" s="11" t="s">
        <v>24</v>
      </c>
      <c r="AW901" s="11" t="s">
        <v>39</v>
      </c>
      <c r="AX901" s="11" t="s">
        <v>76</v>
      </c>
      <c r="AY901" s="212" t="s">
        <v>182</v>
      </c>
    </row>
    <row r="902" spans="2:65" s="12" customFormat="1">
      <c r="B902" s="213"/>
      <c r="C902" s="214"/>
      <c r="D902" s="199" t="s">
        <v>193</v>
      </c>
      <c r="E902" s="215" t="s">
        <v>22</v>
      </c>
      <c r="F902" s="216" t="s">
        <v>1026</v>
      </c>
      <c r="G902" s="214"/>
      <c r="H902" s="217">
        <v>1.099</v>
      </c>
      <c r="I902" s="218"/>
      <c r="J902" s="214"/>
      <c r="K902" s="214"/>
      <c r="L902" s="219"/>
      <c r="M902" s="220"/>
      <c r="N902" s="221"/>
      <c r="O902" s="221"/>
      <c r="P902" s="221"/>
      <c r="Q902" s="221"/>
      <c r="R902" s="221"/>
      <c r="S902" s="221"/>
      <c r="T902" s="222"/>
      <c r="AT902" s="223" t="s">
        <v>193</v>
      </c>
      <c r="AU902" s="223" t="s">
        <v>87</v>
      </c>
      <c r="AV902" s="12" t="s">
        <v>87</v>
      </c>
      <c r="AW902" s="12" t="s">
        <v>39</v>
      </c>
      <c r="AX902" s="12" t="s">
        <v>76</v>
      </c>
      <c r="AY902" s="223" t="s">
        <v>182</v>
      </c>
    </row>
    <row r="903" spans="2:65" s="11" customFormat="1">
      <c r="B903" s="202"/>
      <c r="C903" s="203"/>
      <c r="D903" s="199" t="s">
        <v>193</v>
      </c>
      <c r="E903" s="204" t="s">
        <v>22</v>
      </c>
      <c r="F903" s="205" t="s">
        <v>218</v>
      </c>
      <c r="G903" s="203"/>
      <c r="H903" s="206" t="s">
        <v>22</v>
      </c>
      <c r="I903" s="207"/>
      <c r="J903" s="203"/>
      <c r="K903" s="203"/>
      <c r="L903" s="208"/>
      <c r="M903" s="209"/>
      <c r="N903" s="210"/>
      <c r="O903" s="210"/>
      <c r="P903" s="210"/>
      <c r="Q903" s="210"/>
      <c r="R903" s="210"/>
      <c r="S903" s="210"/>
      <c r="T903" s="211"/>
      <c r="AT903" s="212" t="s">
        <v>193</v>
      </c>
      <c r="AU903" s="212" t="s">
        <v>87</v>
      </c>
      <c r="AV903" s="11" t="s">
        <v>24</v>
      </c>
      <c r="AW903" s="11" t="s">
        <v>39</v>
      </c>
      <c r="AX903" s="11" t="s">
        <v>76</v>
      </c>
      <c r="AY903" s="212" t="s">
        <v>182</v>
      </c>
    </row>
    <row r="904" spans="2:65" s="12" customFormat="1">
      <c r="B904" s="213"/>
      <c r="C904" s="214"/>
      <c r="D904" s="199" t="s">
        <v>193</v>
      </c>
      <c r="E904" s="215" t="s">
        <v>22</v>
      </c>
      <c r="F904" s="216" t="s">
        <v>1027</v>
      </c>
      <c r="G904" s="214"/>
      <c r="H904" s="217">
        <v>0.58099999999999996</v>
      </c>
      <c r="I904" s="218"/>
      <c r="J904" s="214"/>
      <c r="K904" s="214"/>
      <c r="L904" s="219"/>
      <c r="M904" s="220"/>
      <c r="N904" s="221"/>
      <c r="O904" s="221"/>
      <c r="P904" s="221"/>
      <c r="Q904" s="221"/>
      <c r="R904" s="221"/>
      <c r="S904" s="221"/>
      <c r="T904" s="222"/>
      <c r="AT904" s="223" t="s">
        <v>193</v>
      </c>
      <c r="AU904" s="223" t="s">
        <v>87</v>
      </c>
      <c r="AV904" s="12" t="s">
        <v>87</v>
      </c>
      <c r="AW904" s="12" t="s">
        <v>39</v>
      </c>
      <c r="AX904" s="12" t="s">
        <v>76</v>
      </c>
      <c r="AY904" s="223" t="s">
        <v>182</v>
      </c>
    </row>
    <row r="905" spans="2:65" s="12" customFormat="1">
      <c r="B905" s="213"/>
      <c r="C905" s="214"/>
      <c r="D905" s="199" t="s">
        <v>193</v>
      </c>
      <c r="E905" s="215" t="s">
        <v>22</v>
      </c>
      <c r="F905" s="216" t="s">
        <v>1028</v>
      </c>
      <c r="G905" s="214"/>
      <c r="H905" s="217">
        <v>57.128</v>
      </c>
      <c r="I905" s="218"/>
      <c r="J905" s="214"/>
      <c r="K905" s="214"/>
      <c r="L905" s="219"/>
      <c r="M905" s="220"/>
      <c r="N905" s="221"/>
      <c r="O905" s="221"/>
      <c r="P905" s="221"/>
      <c r="Q905" s="221"/>
      <c r="R905" s="221"/>
      <c r="S905" s="221"/>
      <c r="T905" s="222"/>
      <c r="AT905" s="223" t="s">
        <v>193</v>
      </c>
      <c r="AU905" s="223" t="s">
        <v>87</v>
      </c>
      <c r="AV905" s="12" t="s">
        <v>87</v>
      </c>
      <c r="AW905" s="12" t="s">
        <v>39</v>
      </c>
      <c r="AX905" s="12" t="s">
        <v>76</v>
      </c>
      <c r="AY905" s="223" t="s">
        <v>182</v>
      </c>
    </row>
    <row r="906" spans="2:65" s="12" customFormat="1">
      <c r="B906" s="213"/>
      <c r="C906" s="214"/>
      <c r="D906" s="199" t="s">
        <v>193</v>
      </c>
      <c r="E906" s="215" t="s">
        <v>22</v>
      </c>
      <c r="F906" s="216" t="s">
        <v>1029</v>
      </c>
      <c r="G906" s="214"/>
      <c r="H906" s="217">
        <v>0.128</v>
      </c>
      <c r="I906" s="218"/>
      <c r="J906" s="214"/>
      <c r="K906" s="214"/>
      <c r="L906" s="219"/>
      <c r="M906" s="220"/>
      <c r="N906" s="221"/>
      <c r="O906" s="221"/>
      <c r="P906" s="221"/>
      <c r="Q906" s="221"/>
      <c r="R906" s="221"/>
      <c r="S906" s="221"/>
      <c r="T906" s="222"/>
      <c r="AT906" s="223" t="s">
        <v>193</v>
      </c>
      <c r="AU906" s="223" t="s">
        <v>87</v>
      </c>
      <c r="AV906" s="12" t="s">
        <v>87</v>
      </c>
      <c r="AW906" s="12" t="s">
        <v>39</v>
      </c>
      <c r="AX906" s="12" t="s">
        <v>76</v>
      </c>
      <c r="AY906" s="223" t="s">
        <v>182</v>
      </c>
    </row>
    <row r="907" spans="2:65" s="12" customFormat="1">
      <c r="B907" s="213"/>
      <c r="C907" s="214"/>
      <c r="D907" s="199" t="s">
        <v>193</v>
      </c>
      <c r="E907" s="215" t="s">
        <v>22</v>
      </c>
      <c r="F907" s="216" t="s">
        <v>1030</v>
      </c>
      <c r="G907" s="214"/>
      <c r="H907" s="217">
        <v>6.4000000000000001E-2</v>
      </c>
      <c r="I907" s="218"/>
      <c r="J907" s="214"/>
      <c r="K907" s="214"/>
      <c r="L907" s="219"/>
      <c r="M907" s="220"/>
      <c r="N907" s="221"/>
      <c r="O907" s="221"/>
      <c r="P907" s="221"/>
      <c r="Q907" s="221"/>
      <c r="R907" s="221"/>
      <c r="S907" s="221"/>
      <c r="T907" s="222"/>
      <c r="AT907" s="223" t="s">
        <v>193</v>
      </c>
      <c r="AU907" s="223" t="s">
        <v>87</v>
      </c>
      <c r="AV907" s="12" t="s">
        <v>87</v>
      </c>
      <c r="AW907" s="12" t="s">
        <v>39</v>
      </c>
      <c r="AX907" s="12" t="s">
        <v>76</v>
      </c>
      <c r="AY907" s="223" t="s">
        <v>182</v>
      </c>
    </row>
    <row r="908" spans="2:65" s="12" customFormat="1">
      <c r="B908" s="213"/>
      <c r="C908" s="214"/>
      <c r="D908" s="199" t="s">
        <v>193</v>
      </c>
      <c r="E908" s="215" t="s">
        <v>22</v>
      </c>
      <c r="F908" s="216" t="s">
        <v>1031</v>
      </c>
      <c r="G908" s="214"/>
      <c r="H908" s="217">
        <v>9.4E-2</v>
      </c>
      <c r="I908" s="218"/>
      <c r="J908" s="214"/>
      <c r="K908" s="214"/>
      <c r="L908" s="219"/>
      <c r="M908" s="220"/>
      <c r="N908" s="221"/>
      <c r="O908" s="221"/>
      <c r="P908" s="221"/>
      <c r="Q908" s="221"/>
      <c r="R908" s="221"/>
      <c r="S908" s="221"/>
      <c r="T908" s="222"/>
      <c r="AT908" s="223" t="s">
        <v>193</v>
      </c>
      <c r="AU908" s="223" t="s">
        <v>87</v>
      </c>
      <c r="AV908" s="12" t="s">
        <v>87</v>
      </c>
      <c r="AW908" s="12" t="s">
        <v>39</v>
      </c>
      <c r="AX908" s="12" t="s">
        <v>76</v>
      </c>
      <c r="AY908" s="223" t="s">
        <v>182</v>
      </c>
    </row>
    <row r="909" spans="2:65" s="12" customFormat="1">
      <c r="B909" s="213"/>
      <c r="C909" s="214"/>
      <c r="D909" s="224" t="s">
        <v>193</v>
      </c>
      <c r="E909" s="225" t="s">
        <v>22</v>
      </c>
      <c r="F909" s="226" t="s">
        <v>1032</v>
      </c>
      <c r="G909" s="214"/>
      <c r="H909" s="227">
        <v>0.124</v>
      </c>
      <c r="I909" s="218"/>
      <c r="J909" s="214"/>
      <c r="K909" s="214"/>
      <c r="L909" s="219"/>
      <c r="M909" s="220"/>
      <c r="N909" s="221"/>
      <c r="O909" s="221"/>
      <c r="P909" s="221"/>
      <c r="Q909" s="221"/>
      <c r="R909" s="221"/>
      <c r="S909" s="221"/>
      <c r="T909" s="222"/>
      <c r="AT909" s="223" t="s">
        <v>193</v>
      </c>
      <c r="AU909" s="223" t="s">
        <v>87</v>
      </c>
      <c r="AV909" s="12" t="s">
        <v>87</v>
      </c>
      <c r="AW909" s="12" t="s">
        <v>39</v>
      </c>
      <c r="AX909" s="12" t="s">
        <v>76</v>
      </c>
      <c r="AY909" s="223" t="s">
        <v>182</v>
      </c>
    </row>
    <row r="910" spans="2:65" s="1" customFormat="1" ht="57" customHeight="1">
      <c r="B910" s="40"/>
      <c r="C910" s="187" t="s">
        <v>1033</v>
      </c>
      <c r="D910" s="187" t="s">
        <v>184</v>
      </c>
      <c r="E910" s="188" t="s">
        <v>1034</v>
      </c>
      <c r="F910" s="189" t="s">
        <v>1035</v>
      </c>
      <c r="G910" s="190" t="s">
        <v>1036</v>
      </c>
      <c r="H910" s="191">
        <v>1</v>
      </c>
      <c r="I910" s="192"/>
      <c r="J910" s="193">
        <f>ROUND(I910*H910,2)</f>
        <v>0</v>
      </c>
      <c r="K910" s="189" t="s">
        <v>22</v>
      </c>
      <c r="L910" s="60"/>
      <c r="M910" s="194" t="s">
        <v>22</v>
      </c>
      <c r="N910" s="195" t="s">
        <v>47</v>
      </c>
      <c r="O910" s="41"/>
      <c r="P910" s="196">
        <f>O910*H910</f>
        <v>0</v>
      </c>
      <c r="Q910" s="196">
        <v>0</v>
      </c>
      <c r="R910" s="196">
        <f>Q910*H910</f>
        <v>0</v>
      </c>
      <c r="S910" s="196">
        <v>0</v>
      </c>
      <c r="T910" s="197">
        <f>S910*H910</f>
        <v>0</v>
      </c>
      <c r="AR910" s="23" t="s">
        <v>189</v>
      </c>
      <c r="AT910" s="23" t="s">
        <v>184</v>
      </c>
      <c r="AU910" s="23" t="s">
        <v>87</v>
      </c>
      <c r="AY910" s="23" t="s">
        <v>182</v>
      </c>
      <c r="BE910" s="198">
        <f>IF(N910="základní",J910,0)</f>
        <v>0</v>
      </c>
      <c r="BF910" s="198">
        <f>IF(N910="snížená",J910,0)</f>
        <v>0</v>
      </c>
      <c r="BG910" s="198">
        <f>IF(N910="zákl. přenesená",J910,0)</f>
        <v>0</v>
      </c>
      <c r="BH910" s="198">
        <f>IF(N910="sníž. přenesená",J910,0)</f>
        <v>0</v>
      </c>
      <c r="BI910" s="198">
        <f>IF(N910="nulová",J910,0)</f>
        <v>0</v>
      </c>
      <c r="BJ910" s="23" t="s">
        <v>24</v>
      </c>
      <c r="BK910" s="198">
        <f>ROUND(I910*H910,2)</f>
        <v>0</v>
      </c>
      <c r="BL910" s="23" t="s">
        <v>189</v>
      </c>
      <c r="BM910" s="23" t="s">
        <v>1037</v>
      </c>
    </row>
    <row r="911" spans="2:65" s="1" customFormat="1" ht="67.5">
      <c r="B911" s="40"/>
      <c r="C911" s="62"/>
      <c r="D911" s="224" t="s">
        <v>191</v>
      </c>
      <c r="E911" s="62"/>
      <c r="F911" s="228" t="s">
        <v>1038</v>
      </c>
      <c r="G911" s="62"/>
      <c r="H911" s="62"/>
      <c r="I911" s="157"/>
      <c r="J911" s="62"/>
      <c r="K911" s="62"/>
      <c r="L911" s="60"/>
      <c r="M911" s="201"/>
      <c r="N911" s="41"/>
      <c r="O911" s="41"/>
      <c r="P911" s="41"/>
      <c r="Q911" s="41"/>
      <c r="R911" s="41"/>
      <c r="S911" s="41"/>
      <c r="T911" s="77"/>
      <c r="AT911" s="23" t="s">
        <v>191</v>
      </c>
      <c r="AU911" s="23" t="s">
        <v>87</v>
      </c>
    </row>
    <row r="912" spans="2:65" s="1" customFormat="1" ht="31.5" customHeight="1">
      <c r="B912" s="40"/>
      <c r="C912" s="187" t="s">
        <v>1039</v>
      </c>
      <c r="D912" s="187" t="s">
        <v>184</v>
      </c>
      <c r="E912" s="188" t="s">
        <v>1040</v>
      </c>
      <c r="F912" s="189" t="s">
        <v>1041</v>
      </c>
      <c r="G912" s="190" t="s">
        <v>1036</v>
      </c>
      <c r="H912" s="191">
        <v>1</v>
      </c>
      <c r="I912" s="192"/>
      <c r="J912" s="193">
        <f>ROUND(I912*H912,2)</f>
        <v>0</v>
      </c>
      <c r="K912" s="189" t="s">
        <v>22</v>
      </c>
      <c r="L912" s="60"/>
      <c r="M912" s="194" t="s">
        <v>22</v>
      </c>
      <c r="N912" s="195" t="s">
        <v>47</v>
      </c>
      <c r="O912" s="41"/>
      <c r="P912" s="196">
        <f>O912*H912</f>
        <v>0</v>
      </c>
      <c r="Q912" s="196">
        <v>0</v>
      </c>
      <c r="R912" s="196">
        <f>Q912*H912</f>
        <v>0</v>
      </c>
      <c r="S912" s="196">
        <v>0</v>
      </c>
      <c r="T912" s="197">
        <f>S912*H912</f>
        <v>0</v>
      </c>
      <c r="AR912" s="23" t="s">
        <v>189</v>
      </c>
      <c r="AT912" s="23" t="s">
        <v>184</v>
      </c>
      <c r="AU912" s="23" t="s">
        <v>87</v>
      </c>
      <c r="AY912" s="23" t="s">
        <v>182</v>
      </c>
      <c r="BE912" s="198">
        <f>IF(N912="základní",J912,0)</f>
        <v>0</v>
      </c>
      <c r="BF912" s="198">
        <f>IF(N912="snížená",J912,0)</f>
        <v>0</v>
      </c>
      <c r="BG912" s="198">
        <f>IF(N912="zákl. přenesená",J912,0)</f>
        <v>0</v>
      </c>
      <c r="BH912" s="198">
        <f>IF(N912="sníž. přenesená",J912,0)</f>
        <v>0</v>
      </c>
      <c r="BI912" s="198">
        <f>IF(N912="nulová",J912,0)</f>
        <v>0</v>
      </c>
      <c r="BJ912" s="23" t="s">
        <v>24</v>
      </c>
      <c r="BK912" s="198">
        <f>ROUND(I912*H912,2)</f>
        <v>0</v>
      </c>
      <c r="BL912" s="23" t="s">
        <v>189</v>
      </c>
      <c r="BM912" s="23" t="s">
        <v>1042</v>
      </c>
    </row>
    <row r="913" spans="2:65" s="1" customFormat="1" ht="27">
      <c r="B913" s="40"/>
      <c r="C913" s="62"/>
      <c r="D913" s="199" t="s">
        <v>191</v>
      </c>
      <c r="E913" s="62"/>
      <c r="F913" s="200" t="s">
        <v>1041</v>
      </c>
      <c r="G913" s="62"/>
      <c r="H913" s="62"/>
      <c r="I913" s="157"/>
      <c r="J913" s="62"/>
      <c r="K913" s="62"/>
      <c r="L913" s="60"/>
      <c r="M913" s="201"/>
      <c r="N913" s="41"/>
      <c r="O913" s="41"/>
      <c r="P913" s="41"/>
      <c r="Q913" s="41"/>
      <c r="R913" s="41"/>
      <c r="S913" s="41"/>
      <c r="T913" s="77"/>
      <c r="AT913" s="23" t="s">
        <v>191</v>
      </c>
      <c r="AU913" s="23" t="s">
        <v>87</v>
      </c>
    </row>
    <row r="914" spans="2:65" s="10" customFormat="1" ht="22.35" customHeight="1">
      <c r="B914" s="170"/>
      <c r="C914" s="171"/>
      <c r="D914" s="184" t="s">
        <v>75</v>
      </c>
      <c r="E914" s="185" t="s">
        <v>1039</v>
      </c>
      <c r="F914" s="185" t="s">
        <v>1043</v>
      </c>
      <c r="G914" s="171"/>
      <c r="H914" s="171"/>
      <c r="I914" s="174"/>
      <c r="J914" s="186">
        <f>BK914</f>
        <v>0</v>
      </c>
      <c r="K914" s="171"/>
      <c r="L914" s="176"/>
      <c r="M914" s="177"/>
      <c r="N914" s="178"/>
      <c r="O914" s="178"/>
      <c r="P914" s="179">
        <f>SUM(P915:P923)</f>
        <v>0</v>
      </c>
      <c r="Q914" s="178"/>
      <c r="R914" s="179">
        <f>SUM(R915:R923)</f>
        <v>0</v>
      </c>
      <c r="S914" s="178"/>
      <c r="T914" s="180">
        <f>SUM(T915:T923)</f>
        <v>0</v>
      </c>
      <c r="AR914" s="181" t="s">
        <v>24</v>
      </c>
      <c r="AT914" s="182" t="s">
        <v>75</v>
      </c>
      <c r="AU914" s="182" t="s">
        <v>87</v>
      </c>
      <c r="AY914" s="181" t="s">
        <v>182</v>
      </c>
      <c r="BK914" s="183">
        <f>SUM(BK915:BK923)</f>
        <v>0</v>
      </c>
    </row>
    <row r="915" spans="2:65" s="1" customFormat="1" ht="22.5" customHeight="1">
      <c r="B915" s="40"/>
      <c r="C915" s="187" t="s">
        <v>30</v>
      </c>
      <c r="D915" s="187" t="s">
        <v>184</v>
      </c>
      <c r="E915" s="188" t="s">
        <v>1044</v>
      </c>
      <c r="F915" s="189" t="s">
        <v>1045</v>
      </c>
      <c r="G915" s="190" t="s">
        <v>291</v>
      </c>
      <c r="H915" s="191">
        <v>369.25200000000001</v>
      </c>
      <c r="I915" s="192"/>
      <c r="J915" s="193">
        <f>ROUND(I915*H915,2)</f>
        <v>0</v>
      </c>
      <c r="K915" s="189" t="s">
        <v>188</v>
      </c>
      <c r="L915" s="60"/>
      <c r="M915" s="194" t="s">
        <v>22</v>
      </c>
      <c r="N915" s="195" t="s">
        <v>47</v>
      </c>
      <c r="O915" s="41"/>
      <c r="P915" s="196">
        <f>O915*H915</f>
        <v>0</v>
      </c>
      <c r="Q915" s="196">
        <v>0</v>
      </c>
      <c r="R915" s="196">
        <f>Q915*H915</f>
        <v>0</v>
      </c>
      <c r="S915" s="196">
        <v>0</v>
      </c>
      <c r="T915" s="197">
        <f>S915*H915</f>
        <v>0</v>
      </c>
      <c r="AR915" s="23" t="s">
        <v>189</v>
      </c>
      <c r="AT915" s="23" t="s">
        <v>184</v>
      </c>
      <c r="AU915" s="23" t="s">
        <v>220</v>
      </c>
      <c r="AY915" s="23" t="s">
        <v>182</v>
      </c>
      <c r="BE915" s="198">
        <f>IF(N915="základní",J915,0)</f>
        <v>0</v>
      </c>
      <c r="BF915" s="198">
        <f>IF(N915="snížená",J915,0)</f>
        <v>0</v>
      </c>
      <c r="BG915" s="198">
        <f>IF(N915="zákl. přenesená",J915,0)</f>
        <v>0</v>
      </c>
      <c r="BH915" s="198">
        <f>IF(N915="sníž. přenesená",J915,0)</f>
        <v>0</v>
      </c>
      <c r="BI915" s="198">
        <f>IF(N915="nulová",J915,0)</f>
        <v>0</v>
      </c>
      <c r="BJ915" s="23" t="s">
        <v>24</v>
      </c>
      <c r="BK915" s="198">
        <f>ROUND(I915*H915,2)</f>
        <v>0</v>
      </c>
      <c r="BL915" s="23" t="s">
        <v>189</v>
      </c>
      <c r="BM915" s="23" t="s">
        <v>1046</v>
      </c>
    </row>
    <row r="916" spans="2:65" s="1" customFormat="1" ht="27">
      <c r="B916" s="40"/>
      <c r="C916" s="62"/>
      <c r="D916" s="224" t="s">
        <v>191</v>
      </c>
      <c r="E916" s="62"/>
      <c r="F916" s="228" t="s">
        <v>1047</v>
      </c>
      <c r="G916" s="62"/>
      <c r="H916" s="62"/>
      <c r="I916" s="157"/>
      <c r="J916" s="62"/>
      <c r="K916" s="62"/>
      <c r="L916" s="60"/>
      <c r="M916" s="201"/>
      <c r="N916" s="41"/>
      <c r="O916" s="41"/>
      <c r="P916" s="41"/>
      <c r="Q916" s="41"/>
      <c r="R916" s="41"/>
      <c r="S916" s="41"/>
      <c r="T916" s="77"/>
      <c r="AT916" s="23" t="s">
        <v>191</v>
      </c>
      <c r="AU916" s="23" t="s">
        <v>220</v>
      </c>
    </row>
    <row r="917" spans="2:65" s="1" customFormat="1" ht="22.5" customHeight="1">
      <c r="B917" s="40"/>
      <c r="C917" s="187" t="s">
        <v>1048</v>
      </c>
      <c r="D917" s="187" t="s">
        <v>184</v>
      </c>
      <c r="E917" s="188" t="s">
        <v>1049</v>
      </c>
      <c r="F917" s="189" t="s">
        <v>1050</v>
      </c>
      <c r="G917" s="190" t="s">
        <v>291</v>
      </c>
      <c r="H917" s="191">
        <v>369.25200000000001</v>
      </c>
      <c r="I917" s="192"/>
      <c r="J917" s="193">
        <f>ROUND(I917*H917,2)</f>
        <v>0</v>
      </c>
      <c r="K917" s="189" t="s">
        <v>188</v>
      </c>
      <c r="L917" s="60"/>
      <c r="M917" s="194" t="s">
        <v>22</v>
      </c>
      <c r="N917" s="195" t="s">
        <v>47</v>
      </c>
      <c r="O917" s="41"/>
      <c r="P917" s="196">
        <f>O917*H917</f>
        <v>0</v>
      </c>
      <c r="Q917" s="196">
        <v>0</v>
      </c>
      <c r="R917" s="196">
        <f>Q917*H917</f>
        <v>0</v>
      </c>
      <c r="S917" s="196">
        <v>0</v>
      </c>
      <c r="T917" s="197">
        <f>S917*H917</f>
        <v>0</v>
      </c>
      <c r="AR917" s="23" t="s">
        <v>189</v>
      </c>
      <c r="AT917" s="23" t="s">
        <v>184</v>
      </c>
      <c r="AU917" s="23" t="s">
        <v>220</v>
      </c>
      <c r="AY917" s="23" t="s">
        <v>182</v>
      </c>
      <c r="BE917" s="198">
        <f>IF(N917="základní",J917,0)</f>
        <v>0</v>
      </c>
      <c r="BF917" s="198">
        <f>IF(N917="snížená",J917,0)</f>
        <v>0</v>
      </c>
      <c r="BG917" s="198">
        <f>IF(N917="zákl. přenesená",J917,0)</f>
        <v>0</v>
      </c>
      <c r="BH917" s="198">
        <f>IF(N917="sníž. přenesená",J917,0)</f>
        <v>0</v>
      </c>
      <c r="BI917" s="198">
        <f>IF(N917="nulová",J917,0)</f>
        <v>0</v>
      </c>
      <c r="BJ917" s="23" t="s">
        <v>24</v>
      </c>
      <c r="BK917" s="198">
        <f>ROUND(I917*H917,2)</f>
        <v>0</v>
      </c>
      <c r="BL917" s="23" t="s">
        <v>189</v>
      </c>
      <c r="BM917" s="23" t="s">
        <v>1051</v>
      </c>
    </row>
    <row r="918" spans="2:65" s="1" customFormat="1">
      <c r="B918" s="40"/>
      <c r="C918" s="62"/>
      <c r="D918" s="224" t="s">
        <v>191</v>
      </c>
      <c r="E918" s="62"/>
      <c r="F918" s="228" t="s">
        <v>1052</v>
      </c>
      <c r="G918" s="62"/>
      <c r="H918" s="62"/>
      <c r="I918" s="157"/>
      <c r="J918" s="62"/>
      <c r="K918" s="62"/>
      <c r="L918" s="60"/>
      <c r="M918" s="201"/>
      <c r="N918" s="41"/>
      <c r="O918" s="41"/>
      <c r="P918" s="41"/>
      <c r="Q918" s="41"/>
      <c r="R918" s="41"/>
      <c r="S918" s="41"/>
      <c r="T918" s="77"/>
      <c r="AT918" s="23" t="s">
        <v>191</v>
      </c>
      <c r="AU918" s="23" t="s">
        <v>220</v>
      </c>
    </row>
    <row r="919" spans="2:65" s="1" customFormat="1" ht="22.5" customHeight="1">
      <c r="B919" s="40"/>
      <c r="C919" s="187" t="s">
        <v>1053</v>
      </c>
      <c r="D919" s="187" t="s">
        <v>184</v>
      </c>
      <c r="E919" s="188" t="s">
        <v>1054</v>
      </c>
      <c r="F919" s="189" t="s">
        <v>1055</v>
      </c>
      <c r="G919" s="190" t="s">
        <v>291</v>
      </c>
      <c r="H919" s="191">
        <v>7015.7879999999996</v>
      </c>
      <c r="I919" s="192"/>
      <c r="J919" s="193">
        <f>ROUND(I919*H919,2)</f>
        <v>0</v>
      </c>
      <c r="K919" s="189" t="s">
        <v>188</v>
      </c>
      <c r="L919" s="60"/>
      <c r="M919" s="194" t="s">
        <v>22</v>
      </c>
      <c r="N919" s="195" t="s">
        <v>47</v>
      </c>
      <c r="O919" s="41"/>
      <c r="P919" s="196">
        <f>O919*H919</f>
        <v>0</v>
      </c>
      <c r="Q919" s="196">
        <v>0</v>
      </c>
      <c r="R919" s="196">
        <f>Q919*H919</f>
        <v>0</v>
      </c>
      <c r="S919" s="196">
        <v>0</v>
      </c>
      <c r="T919" s="197">
        <f>S919*H919</f>
        <v>0</v>
      </c>
      <c r="AR919" s="23" t="s">
        <v>189</v>
      </c>
      <c r="AT919" s="23" t="s">
        <v>184</v>
      </c>
      <c r="AU919" s="23" t="s">
        <v>220</v>
      </c>
      <c r="AY919" s="23" t="s">
        <v>182</v>
      </c>
      <c r="BE919" s="198">
        <f>IF(N919="základní",J919,0)</f>
        <v>0</v>
      </c>
      <c r="BF919" s="198">
        <f>IF(N919="snížená",J919,0)</f>
        <v>0</v>
      </c>
      <c r="BG919" s="198">
        <f>IF(N919="zákl. přenesená",J919,0)</f>
        <v>0</v>
      </c>
      <c r="BH919" s="198">
        <f>IF(N919="sníž. přenesená",J919,0)</f>
        <v>0</v>
      </c>
      <c r="BI919" s="198">
        <f>IF(N919="nulová",J919,0)</f>
        <v>0</v>
      </c>
      <c r="BJ919" s="23" t="s">
        <v>24</v>
      </c>
      <c r="BK919" s="198">
        <f>ROUND(I919*H919,2)</f>
        <v>0</v>
      </c>
      <c r="BL919" s="23" t="s">
        <v>189</v>
      </c>
      <c r="BM919" s="23" t="s">
        <v>1056</v>
      </c>
    </row>
    <row r="920" spans="2:65" s="1" customFormat="1" ht="27">
      <c r="B920" s="40"/>
      <c r="C920" s="62"/>
      <c r="D920" s="199" t="s">
        <v>191</v>
      </c>
      <c r="E920" s="62"/>
      <c r="F920" s="200" t="s">
        <v>1057</v>
      </c>
      <c r="G920" s="62"/>
      <c r="H920" s="62"/>
      <c r="I920" s="157"/>
      <c r="J920" s="62"/>
      <c r="K920" s="62"/>
      <c r="L920" s="60"/>
      <c r="M920" s="201"/>
      <c r="N920" s="41"/>
      <c r="O920" s="41"/>
      <c r="P920" s="41"/>
      <c r="Q920" s="41"/>
      <c r="R920" s="41"/>
      <c r="S920" s="41"/>
      <c r="T920" s="77"/>
      <c r="AT920" s="23" t="s">
        <v>191</v>
      </c>
      <c r="AU920" s="23" t="s">
        <v>220</v>
      </c>
    </row>
    <row r="921" spans="2:65" s="12" customFormat="1">
      <c r="B921" s="213"/>
      <c r="C921" s="214"/>
      <c r="D921" s="224" t="s">
        <v>193</v>
      </c>
      <c r="E921" s="214"/>
      <c r="F921" s="226" t="s">
        <v>1058</v>
      </c>
      <c r="G921" s="214"/>
      <c r="H921" s="227">
        <v>7015.7879999999996</v>
      </c>
      <c r="I921" s="218"/>
      <c r="J921" s="214"/>
      <c r="K921" s="214"/>
      <c r="L921" s="219"/>
      <c r="M921" s="220"/>
      <c r="N921" s="221"/>
      <c r="O921" s="221"/>
      <c r="P921" s="221"/>
      <c r="Q921" s="221"/>
      <c r="R921" s="221"/>
      <c r="S921" s="221"/>
      <c r="T921" s="222"/>
      <c r="AT921" s="223" t="s">
        <v>193</v>
      </c>
      <c r="AU921" s="223" t="s">
        <v>220</v>
      </c>
      <c r="AV921" s="12" t="s">
        <v>87</v>
      </c>
      <c r="AW921" s="12" t="s">
        <v>6</v>
      </c>
      <c r="AX921" s="12" t="s">
        <v>24</v>
      </c>
      <c r="AY921" s="223" t="s">
        <v>182</v>
      </c>
    </row>
    <row r="922" spans="2:65" s="1" customFormat="1" ht="22.5" customHeight="1">
      <c r="B922" s="40"/>
      <c r="C922" s="187" t="s">
        <v>1059</v>
      </c>
      <c r="D922" s="187" t="s">
        <v>184</v>
      </c>
      <c r="E922" s="188" t="s">
        <v>1060</v>
      </c>
      <c r="F922" s="189" t="s">
        <v>1061</v>
      </c>
      <c r="G922" s="190" t="s">
        <v>291</v>
      </c>
      <c r="H922" s="191">
        <v>369.25200000000001</v>
      </c>
      <c r="I922" s="192"/>
      <c r="J922" s="193">
        <f>ROUND(I922*H922,2)</f>
        <v>0</v>
      </c>
      <c r="K922" s="189" t="s">
        <v>22</v>
      </c>
      <c r="L922" s="60"/>
      <c r="M922" s="194" t="s">
        <v>22</v>
      </c>
      <c r="N922" s="195" t="s">
        <v>47</v>
      </c>
      <c r="O922" s="41"/>
      <c r="P922" s="196">
        <f>O922*H922</f>
        <v>0</v>
      </c>
      <c r="Q922" s="196">
        <v>0</v>
      </c>
      <c r="R922" s="196">
        <f>Q922*H922</f>
        <v>0</v>
      </c>
      <c r="S922" s="196">
        <v>0</v>
      </c>
      <c r="T922" s="197">
        <f>S922*H922</f>
        <v>0</v>
      </c>
      <c r="AR922" s="23" t="s">
        <v>189</v>
      </c>
      <c r="AT922" s="23" t="s">
        <v>184</v>
      </c>
      <c r="AU922" s="23" t="s">
        <v>220</v>
      </c>
      <c r="AY922" s="23" t="s">
        <v>182</v>
      </c>
      <c r="BE922" s="198">
        <f>IF(N922="základní",J922,0)</f>
        <v>0</v>
      </c>
      <c r="BF922" s="198">
        <f>IF(N922="snížená",J922,0)</f>
        <v>0</v>
      </c>
      <c r="BG922" s="198">
        <f>IF(N922="zákl. přenesená",J922,0)</f>
        <v>0</v>
      </c>
      <c r="BH922" s="198">
        <f>IF(N922="sníž. přenesená",J922,0)</f>
        <v>0</v>
      </c>
      <c r="BI922" s="198">
        <f>IF(N922="nulová",J922,0)</f>
        <v>0</v>
      </c>
      <c r="BJ922" s="23" t="s">
        <v>24</v>
      </c>
      <c r="BK922" s="198">
        <f>ROUND(I922*H922,2)</f>
        <v>0</v>
      </c>
      <c r="BL922" s="23" t="s">
        <v>189</v>
      </c>
      <c r="BM922" s="23" t="s">
        <v>1062</v>
      </c>
    </row>
    <row r="923" spans="2:65" s="1" customFormat="1">
      <c r="B923" s="40"/>
      <c r="C923" s="62"/>
      <c r="D923" s="199" t="s">
        <v>191</v>
      </c>
      <c r="E923" s="62"/>
      <c r="F923" s="200" t="s">
        <v>1061</v>
      </c>
      <c r="G923" s="62"/>
      <c r="H923" s="62"/>
      <c r="I923" s="157"/>
      <c r="J923" s="62"/>
      <c r="K923" s="62"/>
      <c r="L923" s="60"/>
      <c r="M923" s="201"/>
      <c r="N923" s="41"/>
      <c r="O923" s="41"/>
      <c r="P923" s="41"/>
      <c r="Q923" s="41"/>
      <c r="R923" s="41"/>
      <c r="S923" s="41"/>
      <c r="T923" s="77"/>
      <c r="AT923" s="23" t="s">
        <v>191</v>
      </c>
      <c r="AU923" s="23" t="s">
        <v>220</v>
      </c>
    </row>
    <row r="924" spans="2:65" s="10" customFormat="1" ht="29.85" customHeight="1">
      <c r="B924" s="170"/>
      <c r="C924" s="171"/>
      <c r="D924" s="184" t="s">
        <v>75</v>
      </c>
      <c r="E924" s="185" t="s">
        <v>1063</v>
      </c>
      <c r="F924" s="185" t="s">
        <v>1064</v>
      </c>
      <c r="G924" s="171"/>
      <c r="H924" s="171"/>
      <c r="I924" s="174"/>
      <c r="J924" s="186">
        <f>BK924</f>
        <v>0</v>
      </c>
      <c r="K924" s="171"/>
      <c r="L924" s="176"/>
      <c r="M924" s="177"/>
      <c r="N924" s="178"/>
      <c r="O924" s="178"/>
      <c r="P924" s="179">
        <f>SUM(P925:P926)</f>
        <v>0</v>
      </c>
      <c r="Q924" s="178"/>
      <c r="R924" s="179">
        <f>SUM(R925:R926)</f>
        <v>0</v>
      </c>
      <c r="S924" s="178"/>
      <c r="T924" s="180">
        <f>SUM(T925:T926)</f>
        <v>0</v>
      </c>
      <c r="AR924" s="181" t="s">
        <v>24</v>
      </c>
      <c r="AT924" s="182" t="s">
        <v>75</v>
      </c>
      <c r="AU924" s="182" t="s">
        <v>24</v>
      </c>
      <c r="AY924" s="181" t="s">
        <v>182</v>
      </c>
      <c r="BK924" s="183">
        <f>SUM(BK925:BK926)</f>
        <v>0</v>
      </c>
    </row>
    <row r="925" spans="2:65" s="1" customFormat="1" ht="22.5" customHeight="1">
      <c r="B925" s="40"/>
      <c r="C925" s="187" t="s">
        <v>1065</v>
      </c>
      <c r="D925" s="187" t="s">
        <v>184</v>
      </c>
      <c r="E925" s="188" t="s">
        <v>1066</v>
      </c>
      <c r="F925" s="189" t="s">
        <v>1067</v>
      </c>
      <c r="G925" s="190" t="s">
        <v>291</v>
      </c>
      <c r="H925" s="191">
        <v>359.27</v>
      </c>
      <c r="I925" s="192"/>
      <c r="J925" s="193">
        <f>ROUND(I925*H925,2)</f>
        <v>0</v>
      </c>
      <c r="K925" s="189" t="s">
        <v>188</v>
      </c>
      <c r="L925" s="60"/>
      <c r="M925" s="194" t="s">
        <v>22</v>
      </c>
      <c r="N925" s="195" t="s">
        <v>47</v>
      </c>
      <c r="O925" s="41"/>
      <c r="P925" s="196">
        <f>O925*H925</f>
        <v>0</v>
      </c>
      <c r="Q925" s="196">
        <v>0</v>
      </c>
      <c r="R925" s="196">
        <f>Q925*H925</f>
        <v>0</v>
      </c>
      <c r="S925" s="196">
        <v>0</v>
      </c>
      <c r="T925" s="197">
        <f>S925*H925</f>
        <v>0</v>
      </c>
      <c r="AR925" s="23" t="s">
        <v>189</v>
      </c>
      <c r="AT925" s="23" t="s">
        <v>184</v>
      </c>
      <c r="AU925" s="23" t="s">
        <v>87</v>
      </c>
      <c r="AY925" s="23" t="s">
        <v>182</v>
      </c>
      <c r="BE925" s="198">
        <f>IF(N925="základní",J925,0)</f>
        <v>0</v>
      </c>
      <c r="BF925" s="198">
        <f>IF(N925="snížená",J925,0)</f>
        <v>0</v>
      </c>
      <c r="BG925" s="198">
        <f>IF(N925="zákl. přenesená",J925,0)</f>
        <v>0</v>
      </c>
      <c r="BH925" s="198">
        <f>IF(N925="sníž. přenesená",J925,0)</f>
        <v>0</v>
      </c>
      <c r="BI925" s="198">
        <f>IF(N925="nulová",J925,0)</f>
        <v>0</v>
      </c>
      <c r="BJ925" s="23" t="s">
        <v>24</v>
      </c>
      <c r="BK925" s="198">
        <f>ROUND(I925*H925,2)</f>
        <v>0</v>
      </c>
      <c r="BL925" s="23" t="s">
        <v>189</v>
      </c>
      <c r="BM925" s="23" t="s">
        <v>1068</v>
      </c>
    </row>
    <row r="926" spans="2:65" s="1" customFormat="1" ht="27">
      <c r="B926" s="40"/>
      <c r="C926" s="62"/>
      <c r="D926" s="199" t="s">
        <v>191</v>
      </c>
      <c r="E926" s="62"/>
      <c r="F926" s="200" t="s">
        <v>1069</v>
      </c>
      <c r="G926" s="62"/>
      <c r="H926" s="62"/>
      <c r="I926" s="157"/>
      <c r="J926" s="62"/>
      <c r="K926" s="62"/>
      <c r="L926" s="60"/>
      <c r="M926" s="201"/>
      <c r="N926" s="41"/>
      <c r="O926" s="41"/>
      <c r="P926" s="41"/>
      <c r="Q926" s="41"/>
      <c r="R926" s="41"/>
      <c r="S926" s="41"/>
      <c r="T926" s="77"/>
      <c r="AT926" s="23" t="s">
        <v>191</v>
      </c>
      <c r="AU926" s="23" t="s">
        <v>87</v>
      </c>
    </row>
    <row r="927" spans="2:65" s="10" customFormat="1" ht="37.35" customHeight="1">
      <c r="B927" s="170"/>
      <c r="C927" s="171"/>
      <c r="D927" s="172" t="s">
        <v>75</v>
      </c>
      <c r="E927" s="173" t="s">
        <v>1070</v>
      </c>
      <c r="F927" s="173" t="s">
        <v>1071</v>
      </c>
      <c r="G927" s="171"/>
      <c r="H927" s="171"/>
      <c r="I927" s="174"/>
      <c r="J927" s="175">
        <f>BK927</f>
        <v>0</v>
      </c>
      <c r="K927" s="171"/>
      <c r="L927" s="176"/>
      <c r="M927" s="177"/>
      <c r="N927" s="178"/>
      <c r="O927" s="178"/>
      <c r="P927" s="179">
        <f>P928+P1059+P1093+P1226+P1323+P1428+P1487+P1522+P1543+P1792+P1871+P1883+P1935+P1976+P2015+P2045+P2069+P2076+P2083</f>
        <v>0</v>
      </c>
      <c r="Q927" s="178"/>
      <c r="R927" s="179">
        <f>R928+R1059+R1093+R1226+R1323+R1428+R1487+R1522+R1543+R1792+R1871+R1883+R1935+R1976+R2015+R2045+R2069+R2076+R2083</f>
        <v>65.227488790256004</v>
      </c>
      <c r="S927" s="178"/>
      <c r="T927" s="180">
        <f>T928+T1059+T1093+T1226+T1323+T1428+T1487+T1522+T1543+T1792+T1871+T1883+T1935+T1976+T2015+T2045+T2069+T2076+T2083</f>
        <v>4.2423332499999997</v>
      </c>
      <c r="AR927" s="181" t="s">
        <v>87</v>
      </c>
      <c r="AT927" s="182" t="s">
        <v>75</v>
      </c>
      <c r="AU927" s="182" t="s">
        <v>76</v>
      </c>
      <c r="AY927" s="181" t="s">
        <v>182</v>
      </c>
      <c r="BK927" s="183">
        <f>BK928+BK1059+BK1093+BK1226+BK1323+BK1428+BK1487+BK1522+BK1543+BK1792+BK1871+BK1883+BK1935+BK1976+BK2015+BK2045+BK2069+BK2076+BK2083</f>
        <v>0</v>
      </c>
    </row>
    <row r="928" spans="2:65" s="10" customFormat="1" ht="19.899999999999999" customHeight="1">
      <c r="B928" s="170"/>
      <c r="C928" s="171"/>
      <c r="D928" s="184" t="s">
        <v>75</v>
      </c>
      <c r="E928" s="185" t="s">
        <v>1072</v>
      </c>
      <c r="F928" s="185" t="s">
        <v>1073</v>
      </c>
      <c r="G928" s="171"/>
      <c r="H928" s="171"/>
      <c r="I928" s="174"/>
      <c r="J928" s="186">
        <f>BK928</f>
        <v>0</v>
      </c>
      <c r="K928" s="171"/>
      <c r="L928" s="176"/>
      <c r="M928" s="177"/>
      <c r="N928" s="178"/>
      <c r="O928" s="178"/>
      <c r="P928" s="179">
        <f>SUM(P929:P1058)</f>
        <v>0</v>
      </c>
      <c r="Q928" s="178"/>
      <c r="R928" s="179">
        <f>SUM(R929:R1058)</f>
        <v>1.2341076693840001</v>
      </c>
      <c r="S928" s="178"/>
      <c r="T928" s="180">
        <f>SUM(T929:T1058)</f>
        <v>1.4114200000000001</v>
      </c>
      <c r="AR928" s="181" t="s">
        <v>87</v>
      </c>
      <c r="AT928" s="182" t="s">
        <v>75</v>
      </c>
      <c r="AU928" s="182" t="s">
        <v>24</v>
      </c>
      <c r="AY928" s="181" t="s">
        <v>182</v>
      </c>
      <c r="BK928" s="183">
        <f>SUM(BK929:BK1058)</f>
        <v>0</v>
      </c>
    </row>
    <row r="929" spans="2:65" s="1" customFormat="1" ht="22.5" customHeight="1">
      <c r="B929" s="40"/>
      <c r="C929" s="187" t="s">
        <v>1074</v>
      </c>
      <c r="D929" s="187" t="s">
        <v>184</v>
      </c>
      <c r="E929" s="188" t="s">
        <v>1075</v>
      </c>
      <c r="F929" s="189" t="s">
        <v>1076</v>
      </c>
      <c r="G929" s="190" t="s">
        <v>241</v>
      </c>
      <c r="H929" s="191">
        <v>352.85500000000002</v>
      </c>
      <c r="I929" s="192"/>
      <c r="J929" s="193">
        <f>ROUND(I929*H929,2)</f>
        <v>0</v>
      </c>
      <c r="K929" s="189" t="s">
        <v>188</v>
      </c>
      <c r="L929" s="60"/>
      <c r="M929" s="194" t="s">
        <v>22</v>
      </c>
      <c r="N929" s="195" t="s">
        <v>47</v>
      </c>
      <c r="O929" s="41"/>
      <c r="P929" s="196">
        <f>O929*H929</f>
        <v>0</v>
      </c>
      <c r="Q929" s="196">
        <v>0</v>
      </c>
      <c r="R929" s="196">
        <f>Q929*H929</f>
        <v>0</v>
      </c>
      <c r="S929" s="196">
        <v>4.0000000000000001E-3</v>
      </c>
      <c r="T929" s="197">
        <f>S929*H929</f>
        <v>1.4114200000000001</v>
      </c>
      <c r="AR929" s="23" t="s">
        <v>312</v>
      </c>
      <c r="AT929" s="23" t="s">
        <v>184</v>
      </c>
      <c r="AU929" s="23" t="s">
        <v>87</v>
      </c>
      <c r="AY929" s="23" t="s">
        <v>182</v>
      </c>
      <c r="BE929" s="198">
        <f>IF(N929="základní",J929,0)</f>
        <v>0</v>
      </c>
      <c r="BF929" s="198">
        <f>IF(N929="snížená",J929,0)</f>
        <v>0</v>
      </c>
      <c r="BG929" s="198">
        <f>IF(N929="zákl. přenesená",J929,0)</f>
        <v>0</v>
      </c>
      <c r="BH929" s="198">
        <f>IF(N929="sníž. přenesená",J929,0)</f>
        <v>0</v>
      </c>
      <c r="BI929" s="198">
        <f>IF(N929="nulová",J929,0)</f>
        <v>0</v>
      </c>
      <c r="BJ929" s="23" t="s">
        <v>24</v>
      </c>
      <c r="BK929" s="198">
        <f>ROUND(I929*H929,2)</f>
        <v>0</v>
      </c>
      <c r="BL929" s="23" t="s">
        <v>312</v>
      </c>
      <c r="BM929" s="23" t="s">
        <v>1077</v>
      </c>
    </row>
    <row r="930" spans="2:65" s="1" customFormat="1">
      <c r="B930" s="40"/>
      <c r="C930" s="62"/>
      <c r="D930" s="199" t="s">
        <v>191</v>
      </c>
      <c r="E930" s="62"/>
      <c r="F930" s="200" t="s">
        <v>1078</v>
      </c>
      <c r="G930" s="62"/>
      <c r="H930" s="62"/>
      <c r="I930" s="157"/>
      <c r="J930" s="62"/>
      <c r="K930" s="62"/>
      <c r="L930" s="60"/>
      <c r="M930" s="201"/>
      <c r="N930" s="41"/>
      <c r="O930" s="41"/>
      <c r="P930" s="41"/>
      <c r="Q930" s="41"/>
      <c r="R930" s="41"/>
      <c r="S930" s="41"/>
      <c r="T930" s="77"/>
      <c r="AT930" s="23" t="s">
        <v>191</v>
      </c>
      <c r="AU930" s="23" t="s">
        <v>87</v>
      </c>
    </row>
    <row r="931" spans="2:65" s="12" customFormat="1">
      <c r="B931" s="213"/>
      <c r="C931" s="214"/>
      <c r="D931" s="199" t="s">
        <v>193</v>
      </c>
      <c r="E931" s="215" t="s">
        <v>22</v>
      </c>
      <c r="F931" s="216" t="s">
        <v>1079</v>
      </c>
      <c r="G931" s="214"/>
      <c r="H931" s="217">
        <v>15.744</v>
      </c>
      <c r="I931" s="218"/>
      <c r="J931" s="214"/>
      <c r="K931" s="214"/>
      <c r="L931" s="219"/>
      <c r="M931" s="220"/>
      <c r="N931" s="221"/>
      <c r="O931" s="221"/>
      <c r="P931" s="221"/>
      <c r="Q931" s="221"/>
      <c r="R931" s="221"/>
      <c r="S931" s="221"/>
      <c r="T931" s="222"/>
      <c r="AT931" s="223" t="s">
        <v>193</v>
      </c>
      <c r="AU931" s="223" t="s">
        <v>87</v>
      </c>
      <c r="AV931" s="12" t="s">
        <v>87</v>
      </c>
      <c r="AW931" s="12" t="s">
        <v>39</v>
      </c>
      <c r="AX931" s="12" t="s">
        <v>76</v>
      </c>
      <c r="AY931" s="223" t="s">
        <v>182</v>
      </c>
    </row>
    <row r="932" spans="2:65" s="12" customFormat="1">
      <c r="B932" s="213"/>
      <c r="C932" s="214"/>
      <c r="D932" s="199" t="s">
        <v>193</v>
      </c>
      <c r="E932" s="215" t="s">
        <v>22</v>
      </c>
      <c r="F932" s="216" t="s">
        <v>1080</v>
      </c>
      <c r="G932" s="214"/>
      <c r="H932" s="217">
        <v>35.941000000000003</v>
      </c>
      <c r="I932" s="218"/>
      <c r="J932" s="214"/>
      <c r="K932" s="214"/>
      <c r="L932" s="219"/>
      <c r="M932" s="220"/>
      <c r="N932" s="221"/>
      <c r="O932" s="221"/>
      <c r="P932" s="221"/>
      <c r="Q932" s="221"/>
      <c r="R932" s="221"/>
      <c r="S932" s="221"/>
      <c r="T932" s="222"/>
      <c r="AT932" s="223" t="s">
        <v>193</v>
      </c>
      <c r="AU932" s="223" t="s">
        <v>87</v>
      </c>
      <c r="AV932" s="12" t="s">
        <v>87</v>
      </c>
      <c r="AW932" s="12" t="s">
        <v>39</v>
      </c>
      <c r="AX932" s="12" t="s">
        <v>76</v>
      </c>
      <c r="AY932" s="223" t="s">
        <v>182</v>
      </c>
    </row>
    <row r="933" spans="2:65" s="12" customFormat="1">
      <c r="B933" s="213"/>
      <c r="C933" s="214"/>
      <c r="D933" s="199" t="s">
        <v>193</v>
      </c>
      <c r="E933" s="215" t="s">
        <v>22</v>
      </c>
      <c r="F933" s="216" t="s">
        <v>1081</v>
      </c>
      <c r="G933" s="214"/>
      <c r="H933" s="217">
        <v>55.213000000000001</v>
      </c>
      <c r="I933" s="218"/>
      <c r="J933" s="214"/>
      <c r="K933" s="214"/>
      <c r="L933" s="219"/>
      <c r="M933" s="220"/>
      <c r="N933" s="221"/>
      <c r="O933" s="221"/>
      <c r="P933" s="221"/>
      <c r="Q933" s="221"/>
      <c r="R933" s="221"/>
      <c r="S933" s="221"/>
      <c r="T933" s="222"/>
      <c r="AT933" s="223" t="s">
        <v>193</v>
      </c>
      <c r="AU933" s="223" t="s">
        <v>87</v>
      </c>
      <c r="AV933" s="12" t="s">
        <v>87</v>
      </c>
      <c r="AW933" s="12" t="s">
        <v>39</v>
      </c>
      <c r="AX933" s="12" t="s">
        <v>76</v>
      </c>
      <c r="AY933" s="223" t="s">
        <v>182</v>
      </c>
    </row>
    <row r="934" spans="2:65" s="12" customFormat="1">
      <c r="B934" s="213"/>
      <c r="C934" s="214"/>
      <c r="D934" s="199" t="s">
        <v>193</v>
      </c>
      <c r="E934" s="215" t="s">
        <v>22</v>
      </c>
      <c r="F934" s="216" t="s">
        <v>1082</v>
      </c>
      <c r="G934" s="214"/>
      <c r="H934" s="217">
        <v>49.365000000000002</v>
      </c>
      <c r="I934" s="218"/>
      <c r="J934" s="214"/>
      <c r="K934" s="214"/>
      <c r="L934" s="219"/>
      <c r="M934" s="220"/>
      <c r="N934" s="221"/>
      <c r="O934" s="221"/>
      <c r="P934" s="221"/>
      <c r="Q934" s="221"/>
      <c r="R934" s="221"/>
      <c r="S934" s="221"/>
      <c r="T934" s="222"/>
      <c r="AT934" s="223" t="s">
        <v>193</v>
      </c>
      <c r="AU934" s="223" t="s">
        <v>87</v>
      </c>
      <c r="AV934" s="12" t="s">
        <v>87</v>
      </c>
      <c r="AW934" s="12" t="s">
        <v>39</v>
      </c>
      <c r="AX934" s="12" t="s">
        <v>76</v>
      </c>
      <c r="AY934" s="223" t="s">
        <v>182</v>
      </c>
    </row>
    <row r="935" spans="2:65" s="12" customFormat="1">
      <c r="B935" s="213"/>
      <c r="C935" s="214"/>
      <c r="D935" s="199" t="s">
        <v>193</v>
      </c>
      <c r="E935" s="215" t="s">
        <v>22</v>
      </c>
      <c r="F935" s="216" t="s">
        <v>1083</v>
      </c>
      <c r="G935" s="214"/>
      <c r="H935" s="217">
        <v>92.403000000000006</v>
      </c>
      <c r="I935" s="218"/>
      <c r="J935" s="214"/>
      <c r="K935" s="214"/>
      <c r="L935" s="219"/>
      <c r="M935" s="220"/>
      <c r="N935" s="221"/>
      <c r="O935" s="221"/>
      <c r="P935" s="221"/>
      <c r="Q935" s="221"/>
      <c r="R935" s="221"/>
      <c r="S935" s="221"/>
      <c r="T935" s="222"/>
      <c r="AT935" s="223" t="s">
        <v>193</v>
      </c>
      <c r="AU935" s="223" t="s">
        <v>87</v>
      </c>
      <c r="AV935" s="12" t="s">
        <v>87</v>
      </c>
      <c r="AW935" s="12" t="s">
        <v>39</v>
      </c>
      <c r="AX935" s="12" t="s">
        <v>76</v>
      </c>
      <c r="AY935" s="223" t="s">
        <v>182</v>
      </c>
    </row>
    <row r="936" spans="2:65" s="12" customFormat="1">
      <c r="B936" s="213"/>
      <c r="C936" s="214"/>
      <c r="D936" s="199" t="s">
        <v>193</v>
      </c>
      <c r="E936" s="215" t="s">
        <v>22</v>
      </c>
      <c r="F936" s="216" t="s">
        <v>1084</v>
      </c>
      <c r="G936" s="214"/>
      <c r="H936" s="217">
        <v>4.82</v>
      </c>
      <c r="I936" s="218"/>
      <c r="J936" s="214"/>
      <c r="K936" s="214"/>
      <c r="L936" s="219"/>
      <c r="M936" s="220"/>
      <c r="N936" s="221"/>
      <c r="O936" s="221"/>
      <c r="P936" s="221"/>
      <c r="Q936" s="221"/>
      <c r="R936" s="221"/>
      <c r="S936" s="221"/>
      <c r="T936" s="222"/>
      <c r="AT936" s="223" t="s">
        <v>193</v>
      </c>
      <c r="AU936" s="223" t="s">
        <v>87</v>
      </c>
      <c r="AV936" s="12" t="s">
        <v>87</v>
      </c>
      <c r="AW936" s="12" t="s">
        <v>39</v>
      </c>
      <c r="AX936" s="12" t="s">
        <v>76</v>
      </c>
      <c r="AY936" s="223" t="s">
        <v>182</v>
      </c>
    </row>
    <row r="937" spans="2:65" s="12" customFormat="1">
      <c r="B937" s="213"/>
      <c r="C937" s="214"/>
      <c r="D937" s="199" t="s">
        <v>193</v>
      </c>
      <c r="E937" s="215" t="s">
        <v>22</v>
      </c>
      <c r="F937" s="216" t="s">
        <v>1085</v>
      </c>
      <c r="G937" s="214"/>
      <c r="H937" s="217">
        <v>80.957999999999998</v>
      </c>
      <c r="I937" s="218"/>
      <c r="J937" s="214"/>
      <c r="K937" s="214"/>
      <c r="L937" s="219"/>
      <c r="M937" s="220"/>
      <c r="N937" s="221"/>
      <c r="O937" s="221"/>
      <c r="P937" s="221"/>
      <c r="Q937" s="221"/>
      <c r="R937" s="221"/>
      <c r="S937" s="221"/>
      <c r="T937" s="222"/>
      <c r="AT937" s="223" t="s">
        <v>193</v>
      </c>
      <c r="AU937" s="223" t="s">
        <v>87</v>
      </c>
      <c r="AV937" s="12" t="s">
        <v>87</v>
      </c>
      <c r="AW937" s="12" t="s">
        <v>39</v>
      </c>
      <c r="AX937" s="12" t="s">
        <v>76</v>
      </c>
      <c r="AY937" s="223" t="s">
        <v>182</v>
      </c>
    </row>
    <row r="938" spans="2:65" s="12" customFormat="1">
      <c r="B938" s="213"/>
      <c r="C938" s="214"/>
      <c r="D938" s="224" t="s">
        <v>193</v>
      </c>
      <c r="E938" s="225" t="s">
        <v>22</v>
      </c>
      <c r="F938" s="226" t="s">
        <v>1086</v>
      </c>
      <c r="G938" s="214"/>
      <c r="H938" s="227">
        <v>18.411000000000001</v>
      </c>
      <c r="I938" s="218"/>
      <c r="J938" s="214"/>
      <c r="K938" s="214"/>
      <c r="L938" s="219"/>
      <c r="M938" s="220"/>
      <c r="N938" s="221"/>
      <c r="O938" s="221"/>
      <c r="P938" s="221"/>
      <c r="Q938" s="221"/>
      <c r="R938" s="221"/>
      <c r="S938" s="221"/>
      <c r="T938" s="222"/>
      <c r="AT938" s="223" t="s">
        <v>193</v>
      </c>
      <c r="AU938" s="223" t="s">
        <v>87</v>
      </c>
      <c r="AV938" s="12" t="s">
        <v>87</v>
      </c>
      <c r="AW938" s="12" t="s">
        <v>39</v>
      </c>
      <c r="AX938" s="12" t="s">
        <v>76</v>
      </c>
      <c r="AY938" s="223" t="s">
        <v>182</v>
      </c>
    </row>
    <row r="939" spans="2:65" s="1" customFormat="1" ht="31.5" customHeight="1">
      <c r="B939" s="40"/>
      <c r="C939" s="187" t="s">
        <v>1087</v>
      </c>
      <c r="D939" s="187" t="s">
        <v>184</v>
      </c>
      <c r="E939" s="188" t="s">
        <v>1088</v>
      </c>
      <c r="F939" s="189" t="s">
        <v>1089</v>
      </c>
      <c r="G939" s="190" t="s">
        <v>241</v>
      </c>
      <c r="H939" s="191">
        <v>23.46</v>
      </c>
      <c r="I939" s="192"/>
      <c r="J939" s="193">
        <f>ROUND(I939*H939,2)</f>
        <v>0</v>
      </c>
      <c r="K939" s="189" t="s">
        <v>22</v>
      </c>
      <c r="L939" s="60"/>
      <c r="M939" s="194" t="s">
        <v>22</v>
      </c>
      <c r="N939" s="195" t="s">
        <v>47</v>
      </c>
      <c r="O939" s="41"/>
      <c r="P939" s="196">
        <f>O939*H939</f>
        <v>0</v>
      </c>
      <c r="Q939" s="196">
        <v>6.0000000000000001E-3</v>
      </c>
      <c r="R939" s="196">
        <f>Q939*H939</f>
        <v>0.14076</v>
      </c>
      <c r="S939" s="196">
        <v>0</v>
      </c>
      <c r="T939" s="197">
        <f>S939*H939</f>
        <v>0</v>
      </c>
      <c r="AR939" s="23" t="s">
        <v>312</v>
      </c>
      <c r="AT939" s="23" t="s">
        <v>184</v>
      </c>
      <c r="AU939" s="23" t="s">
        <v>87</v>
      </c>
      <c r="AY939" s="23" t="s">
        <v>182</v>
      </c>
      <c r="BE939" s="198">
        <f>IF(N939="základní",J939,0)</f>
        <v>0</v>
      </c>
      <c r="BF939" s="198">
        <f>IF(N939="snížená",J939,0)</f>
        <v>0</v>
      </c>
      <c r="BG939" s="198">
        <f>IF(N939="zákl. přenesená",J939,0)</f>
        <v>0</v>
      </c>
      <c r="BH939" s="198">
        <f>IF(N939="sníž. přenesená",J939,0)</f>
        <v>0</v>
      </c>
      <c r="BI939" s="198">
        <f>IF(N939="nulová",J939,0)</f>
        <v>0</v>
      </c>
      <c r="BJ939" s="23" t="s">
        <v>24</v>
      </c>
      <c r="BK939" s="198">
        <f>ROUND(I939*H939,2)</f>
        <v>0</v>
      </c>
      <c r="BL939" s="23" t="s">
        <v>312</v>
      </c>
      <c r="BM939" s="23" t="s">
        <v>1090</v>
      </c>
    </row>
    <row r="940" spans="2:65" s="12" customFormat="1">
      <c r="B940" s="213"/>
      <c r="C940" s="214"/>
      <c r="D940" s="224" t="s">
        <v>193</v>
      </c>
      <c r="E940" s="225" t="s">
        <v>22</v>
      </c>
      <c r="F940" s="226" t="s">
        <v>570</v>
      </c>
      <c r="G940" s="214"/>
      <c r="H940" s="227">
        <v>23.46</v>
      </c>
      <c r="I940" s="218"/>
      <c r="J940" s="214"/>
      <c r="K940" s="214"/>
      <c r="L940" s="219"/>
      <c r="M940" s="220"/>
      <c r="N940" s="221"/>
      <c r="O940" s="221"/>
      <c r="P940" s="221"/>
      <c r="Q940" s="221"/>
      <c r="R940" s="221"/>
      <c r="S940" s="221"/>
      <c r="T940" s="222"/>
      <c r="AT940" s="223" t="s">
        <v>193</v>
      </c>
      <c r="AU940" s="223" t="s">
        <v>87</v>
      </c>
      <c r="AV940" s="12" t="s">
        <v>87</v>
      </c>
      <c r="AW940" s="12" t="s">
        <v>39</v>
      </c>
      <c r="AX940" s="12" t="s">
        <v>24</v>
      </c>
      <c r="AY940" s="223" t="s">
        <v>182</v>
      </c>
    </row>
    <row r="941" spans="2:65" s="1" customFormat="1" ht="22.5" customHeight="1">
      <c r="B941" s="40"/>
      <c r="C941" s="187" t="s">
        <v>1091</v>
      </c>
      <c r="D941" s="187" t="s">
        <v>184</v>
      </c>
      <c r="E941" s="188" t="s">
        <v>1092</v>
      </c>
      <c r="F941" s="189" t="s">
        <v>1093</v>
      </c>
      <c r="G941" s="190" t="s">
        <v>241</v>
      </c>
      <c r="H941" s="191">
        <v>321.49700000000001</v>
      </c>
      <c r="I941" s="192"/>
      <c r="J941" s="193">
        <f>ROUND(I941*H941,2)</f>
        <v>0</v>
      </c>
      <c r="K941" s="189" t="s">
        <v>188</v>
      </c>
      <c r="L941" s="60"/>
      <c r="M941" s="194" t="s">
        <v>22</v>
      </c>
      <c r="N941" s="195" t="s">
        <v>47</v>
      </c>
      <c r="O941" s="41"/>
      <c r="P941" s="196">
        <f>O941*H941</f>
        <v>0</v>
      </c>
      <c r="Q941" s="196">
        <v>3.2997000000000003E-5</v>
      </c>
      <c r="R941" s="196">
        <f>Q941*H941</f>
        <v>1.0608436509000001E-2</v>
      </c>
      <c r="S941" s="196">
        <v>0</v>
      </c>
      <c r="T941" s="197">
        <f>S941*H941</f>
        <v>0</v>
      </c>
      <c r="AR941" s="23" t="s">
        <v>312</v>
      </c>
      <c r="AT941" s="23" t="s">
        <v>184</v>
      </c>
      <c r="AU941" s="23" t="s">
        <v>87</v>
      </c>
      <c r="AY941" s="23" t="s">
        <v>182</v>
      </c>
      <c r="BE941" s="198">
        <f>IF(N941="základní",J941,0)</f>
        <v>0</v>
      </c>
      <c r="BF941" s="198">
        <f>IF(N941="snížená",J941,0)</f>
        <v>0</v>
      </c>
      <c r="BG941" s="198">
        <f>IF(N941="zákl. přenesená",J941,0)</f>
        <v>0</v>
      </c>
      <c r="BH941" s="198">
        <f>IF(N941="sníž. přenesená",J941,0)</f>
        <v>0</v>
      </c>
      <c r="BI941" s="198">
        <f>IF(N941="nulová",J941,0)</f>
        <v>0</v>
      </c>
      <c r="BJ941" s="23" t="s">
        <v>24</v>
      </c>
      <c r="BK941" s="198">
        <f>ROUND(I941*H941,2)</f>
        <v>0</v>
      </c>
      <c r="BL941" s="23" t="s">
        <v>312</v>
      </c>
      <c r="BM941" s="23" t="s">
        <v>1094</v>
      </c>
    </row>
    <row r="942" spans="2:65" s="1" customFormat="1" ht="27">
      <c r="B942" s="40"/>
      <c r="C942" s="62"/>
      <c r="D942" s="199" t="s">
        <v>191</v>
      </c>
      <c r="E942" s="62"/>
      <c r="F942" s="200" t="s">
        <v>1095</v>
      </c>
      <c r="G942" s="62"/>
      <c r="H942" s="62"/>
      <c r="I942" s="157"/>
      <c r="J942" s="62"/>
      <c r="K942" s="62"/>
      <c r="L942" s="60"/>
      <c r="M942" s="201"/>
      <c r="N942" s="41"/>
      <c r="O942" s="41"/>
      <c r="P942" s="41"/>
      <c r="Q942" s="41"/>
      <c r="R942" s="41"/>
      <c r="S942" s="41"/>
      <c r="T942" s="77"/>
      <c r="AT942" s="23" t="s">
        <v>191</v>
      </c>
      <c r="AU942" s="23" t="s">
        <v>87</v>
      </c>
    </row>
    <row r="943" spans="2:65" s="12" customFormat="1">
      <c r="B943" s="213"/>
      <c r="C943" s="214"/>
      <c r="D943" s="199" t="s">
        <v>193</v>
      </c>
      <c r="E943" s="215" t="s">
        <v>22</v>
      </c>
      <c r="F943" s="216" t="s">
        <v>569</v>
      </c>
      <c r="G943" s="214"/>
      <c r="H943" s="217">
        <v>332.35</v>
      </c>
      <c r="I943" s="218"/>
      <c r="J943" s="214"/>
      <c r="K943" s="214"/>
      <c r="L943" s="219"/>
      <c r="M943" s="220"/>
      <c r="N943" s="221"/>
      <c r="O943" s="221"/>
      <c r="P943" s="221"/>
      <c r="Q943" s="221"/>
      <c r="R943" s="221"/>
      <c r="S943" s="221"/>
      <c r="T943" s="222"/>
      <c r="AT943" s="223" t="s">
        <v>193</v>
      </c>
      <c r="AU943" s="223" t="s">
        <v>87</v>
      </c>
      <c r="AV943" s="12" t="s">
        <v>87</v>
      </c>
      <c r="AW943" s="12" t="s">
        <v>39</v>
      </c>
      <c r="AX943" s="12" t="s">
        <v>76</v>
      </c>
      <c r="AY943" s="223" t="s">
        <v>182</v>
      </c>
    </row>
    <row r="944" spans="2:65" s="12" customFormat="1">
      <c r="B944" s="213"/>
      <c r="C944" s="214"/>
      <c r="D944" s="199" t="s">
        <v>193</v>
      </c>
      <c r="E944" s="215" t="s">
        <v>22</v>
      </c>
      <c r="F944" s="216" t="s">
        <v>570</v>
      </c>
      <c r="G944" s="214"/>
      <c r="H944" s="217">
        <v>23.46</v>
      </c>
      <c r="I944" s="218"/>
      <c r="J944" s="214"/>
      <c r="K944" s="214"/>
      <c r="L944" s="219"/>
      <c r="M944" s="220"/>
      <c r="N944" s="221"/>
      <c r="O944" s="221"/>
      <c r="P944" s="221"/>
      <c r="Q944" s="221"/>
      <c r="R944" s="221"/>
      <c r="S944" s="221"/>
      <c r="T944" s="222"/>
      <c r="AT944" s="223" t="s">
        <v>193</v>
      </c>
      <c r="AU944" s="223" t="s">
        <v>87</v>
      </c>
      <c r="AV944" s="12" t="s">
        <v>87</v>
      </c>
      <c r="AW944" s="12" t="s">
        <v>39</v>
      </c>
      <c r="AX944" s="12" t="s">
        <v>76</v>
      </c>
      <c r="AY944" s="223" t="s">
        <v>182</v>
      </c>
    </row>
    <row r="945" spans="2:65" s="12" customFormat="1" ht="40.5">
      <c r="B945" s="213"/>
      <c r="C945" s="214"/>
      <c r="D945" s="199" t="s">
        <v>193</v>
      </c>
      <c r="E945" s="215" t="s">
        <v>22</v>
      </c>
      <c r="F945" s="216" t="s">
        <v>1096</v>
      </c>
      <c r="G945" s="214"/>
      <c r="H945" s="217">
        <v>124.72799999999999</v>
      </c>
      <c r="I945" s="218"/>
      <c r="J945" s="214"/>
      <c r="K945" s="214"/>
      <c r="L945" s="219"/>
      <c r="M945" s="220"/>
      <c r="N945" s="221"/>
      <c r="O945" s="221"/>
      <c r="P945" s="221"/>
      <c r="Q945" s="221"/>
      <c r="R945" s="221"/>
      <c r="S945" s="221"/>
      <c r="T945" s="222"/>
      <c r="AT945" s="223" t="s">
        <v>193</v>
      </c>
      <c r="AU945" s="223" t="s">
        <v>87</v>
      </c>
      <c r="AV945" s="12" t="s">
        <v>87</v>
      </c>
      <c r="AW945" s="12" t="s">
        <v>39</v>
      </c>
      <c r="AX945" s="12" t="s">
        <v>76</v>
      </c>
      <c r="AY945" s="223" t="s">
        <v>182</v>
      </c>
    </row>
    <row r="946" spans="2:65" s="12" customFormat="1" ht="27">
      <c r="B946" s="213"/>
      <c r="C946" s="214"/>
      <c r="D946" s="199" t="s">
        <v>193</v>
      </c>
      <c r="E946" s="215" t="s">
        <v>22</v>
      </c>
      <c r="F946" s="216" t="s">
        <v>1097</v>
      </c>
      <c r="G946" s="214"/>
      <c r="H946" s="217">
        <v>53.457999999999998</v>
      </c>
      <c r="I946" s="218"/>
      <c r="J946" s="214"/>
      <c r="K946" s="214"/>
      <c r="L946" s="219"/>
      <c r="M946" s="220"/>
      <c r="N946" s="221"/>
      <c r="O946" s="221"/>
      <c r="P946" s="221"/>
      <c r="Q946" s="221"/>
      <c r="R946" s="221"/>
      <c r="S946" s="221"/>
      <c r="T946" s="222"/>
      <c r="AT946" s="223" t="s">
        <v>193</v>
      </c>
      <c r="AU946" s="223" t="s">
        <v>87</v>
      </c>
      <c r="AV946" s="12" t="s">
        <v>87</v>
      </c>
      <c r="AW946" s="12" t="s">
        <v>39</v>
      </c>
      <c r="AX946" s="12" t="s">
        <v>76</v>
      </c>
      <c r="AY946" s="223" t="s">
        <v>182</v>
      </c>
    </row>
    <row r="947" spans="2:65" s="12" customFormat="1" ht="40.5">
      <c r="B947" s="213"/>
      <c r="C947" s="214"/>
      <c r="D947" s="199" t="s">
        <v>193</v>
      </c>
      <c r="E947" s="215" t="s">
        <v>22</v>
      </c>
      <c r="F947" s="216" t="s">
        <v>1098</v>
      </c>
      <c r="G947" s="214"/>
      <c r="H947" s="217">
        <v>-15.619</v>
      </c>
      <c r="I947" s="218"/>
      <c r="J947" s="214"/>
      <c r="K947" s="214"/>
      <c r="L947" s="219"/>
      <c r="M947" s="220"/>
      <c r="N947" s="221"/>
      <c r="O947" s="221"/>
      <c r="P947" s="221"/>
      <c r="Q947" s="221"/>
      <c r="R947" s="221"/>
      <c r="S947" s="221"/>
      <c r="T947" s="222"/>
      <c r="AT947" s="223" t="s">
        <v>193</v>
      </c>
      <c r="AU947" s="223" t="s">
        <v>87</v>
      </c>
      <c r="AV947" s="12" t="s">
        <v>87</v>
      </c>
      <c r="AW947" s="12" t="s">
        <v>39</v>
      </c>
      <c r="AX947" s="12" t="s">
        <v>76</v>
      </c>
      <c r="AY947" s="223" t="s">
        <v>182</v>
      </c>
    </row>
    <row r="948" spans="2:65" s="12" customFormat="1">
      <c r="B948" s="213"/>
      <c r="C948" s="214"/>
      <c r="D948" s="199" t="s">
        <v>193</v>
      </c>
      <c r="E948" s="215" t="s">
        <v>22</v>
      </c>
      <c r="F948" s="216" t="s">
        <v>1099</v>
      </c>
      <c r="G948" s="214"/>
      <c r="H948" s="217">
        <v>-4.556</v>
      </c>
      <c r="I948" s="218"/>
      <c r="J948" s="214"/>
      <c r="K948" s="214"/>
      <c r="L948" s="219"/>
      <c r="M948" s="220"/>
      <c r="N948" s="221"/>
      <c r="O948" s="221"/>
      <c r="P948" s="221"/>
      <c r="Q948" s="221"/>
      <c r="R948" s="221"/>
      <c r="S948" s="221"/>
      <c r="T948" s="222"/>
      <c r="AT948" s="223" t="s">
        <v>193</v>
      </c>
      <c r="AU948" s="223" t="s">
        <v>87</v>
      </c>
      <c r="AV948" s="12" t="s">
        <v>87</v>
      </c>
      <c r="AW948" s="12" t="s">
        <v>39</v>
      </c>
      <c r="AX948" s="12" t="s">
        <v>76</v>
      </c>
      <c r="AY948" s="223" t="s">
        <v>182</v>
      </c>
    </row>
    <row r="949" spans="2:65" s="12" customFormat="1" ht="27">
      <c r="B949" s="213"/>
      <c r="C949" s="214"/>
      <c r="D949" s="199" t="s">
        <v>193</v>
      </c>
      <c r="E949" s="215" t="s">
        <v>22</v>
      </c>
      <c r="F949" s="216" t="s">
        <v>1100</v>
      </c>
      <c r="G949" s="214"/>
      <c r="H949" s="217">
        <v>-75.929000000000002</v>
      </c>
      <c r="I949" s="218"/>
      <c r="J949" s="214"/>
      <c r="K949" s="214"/>
      <c r="L949" s="219"/>
      <c r="M949" s="220"/>
      <c r="N949" s="221"/>
      <c r="O949" s="221"/>
      <c r="P949" s="221"/>
      <c r="Q949" s="221"/>
      <c r="R949" s="221"/>
      <c r="S949" s="221"/>
      <c r="T949" s="222"/>
      <c r="AT949" s="223" t="s">
        <v>193</v>
      </c>
      <c r="AU949" s="223" t="s">
        <v>87</v>
      </c>
      <c r="AV949" s="12" t="s">
        <v>87</v>
      </c>
      <c r="AW949" s="12" t="s">
        <v>39</v>
      </c>
      <c r="AX949" s="12" t="s">
        <v>76</v>
      </c>
      <c r="AY949" s="223" t="s">
        <v>182</v>
      </c>
    </row>
    <row r="950" spans="2:65" s="11" customFormat="1">
      <c r="B950" s="202"/>
      <c r="C950" s="203"/>
      <c r="D950" s="199" t="s">
        <v>193</v>
      </c>
      <c r="E950" s="204" t="s">
        <v>22</v>
      </c>
      <c r="F950" s="205" t="s">
        <v>1101</v>
      </c>
      <c r="G950" s="203"/>
      <c r="H950" s="206" t="s">
        <v>22</v>
      </c>
      <c r="I950" s="207"/>
      <c r="J950" s="203"/>
      <c r="K950" s="203"/>
      <c r="L950" s="208"/>
      <c r="M950" s="209"/>
      <c r="N950" s="210"/>
      <c r="O950" s="210"/>
      <c r="P950" s="210"/>
      <c r="Q950" s="210"/>
      <c r="R950" s="210"/>
      <c r="S950" s="210"/>
      <c r="T950" s="211"/>
      <c r="AT950" s="212" t="s">
        <v>193</v>
      </c>
      <c r="AU950" s="212" t="s">
        <v>87</v>
      </c>
      <c r="AV950" s="11" t="s">
        <v>24</v>
      </c>
      <c r="AW950" s="11" t="s">
        <v>39</v>
      </c>
      <c r="AX950" s="11" t="s">
        <v>76</v>
      </c>
      <c r="AY950" s="212" t="s">
        <v>182</v>
      </c>
    </row>
    <row r="951" spans="2:65" s="12" customFormat="1">
      <c r="B951" s="213"/>
      <c r="C951" s="214"/>
      <c r="D951" s="199" t="s">
        <v>193</v>
      </c>
      <c r="E951" s="215" t="s">
        <v>22</v>
      </c>
      <c r="F951" s="216" t="s">
        <v>1102</v>
      </c>
      <c r="G951" s="214"/>
      <c r="H951" s="217">
        <v>-13.34</v>
      </c>
      <c r="I951" s="218"/>
      <c r="J951" s="214"/>
      <c r="K951" s="214"/>
      <c r="L951" s="219"/>
      <c r="M951" s="220"/>
      <c r="N951" s="221"/>
      <c r="O951" s="221"/>
      <c r="P951" s="221"/>
      <c r="Q951" s="221"/>
      <c r="R951" s="221"/>
      <c r="S951" s="221"/>
      <c r="T951" s="222"/>
      <c r="AT951" s="223" t="s">
        <v>193</v>
      </c>
      <c r="AU951" s="223" t="s">
        <v>87</v>
      </c>
      <c r="AV951" s="12" t="s">
        <v>87</v>
      </c>
      <c r="AW951" s="12" t="s">
        <v>6</v>
      </c>
      <c r="AX951" s="12" t="s">
        <v>76</v>
      </c>
      <c r="AY951" s="223" t="s">
        <v>182</v>
      </c>
    </row>
    <row r="952" spans="2:65" s="12" customFormat="1" ht="27">
      <c r="B952" s="213"/>
      <c r="C952" s="214"/>
      <c r="D952" s="199" t="s">
        <v>193</v>
      </c>
      <c r="E952" s="215" t="s">
        <v>22</v>
      </c>
      <c r="F952" s="216" t="s">
        <v>1103</v>
      </c>
      <c r="G952" s="214"/>
      <c r="H952" s="217">
        <v>-26.818999999999999</v>
      </c>
      <c r="I952" s="218"/>
      <c r="J952" s="214"/>
      <c r="K952" s="214"/>
      <c r="L952" s="219"/>
      <c r="M952" s="220"/>
      <c r="N952" s="221"/>
      <c r="O952" s="221"/>
      <c r="P952" s="221"/>
      <c r="Q952" s="221"/>
      <c r="R952" s="221"/>
      <c r="S952" s="221"/>
      <c r="T952" s="222"/>
      <c r="AT952" s="223" t="s">
        <v>193</v>
      </c>
      <c r="AU952" s="223" t="s">
        <v>87</v>
      </c>
      <c r="AV952" s="12" t="s">
        <v>87</v>
      </c>
      <c r="AW952" s="12" t="s">
        <v>39</v>
      </c>
      <c r="AX952" s="12" t="s">
        <v>76</v>
      </c>
      <c r="AY952" s="223" t="s">
        <v>182</v>
      </c>
    </row>
    <row r="953" spans="2:65" s="12" customFormat="1">
      <c r="B953" s="213"/>
      <c r="C953" s="214"/>
      <c r="D953" s="199" t="s">
        <v>193</v>
      </c>
      <c r="E953" s="215" t="s">
        <v>22</v>
      </c>
      <c r="F953" s="216" t="s">
        <v>1104</v>
      </c>
      <c r="G953" s="214"/>
      <c r="H953" s="217">
        <v>-64.847999999999999</v>
      </c>
      <c r="I953" s="218"/>
      <c r="J953" s="214"/>
      <c r="K953" s="214"/>
      <c r="L953" s="219"/>
      <c r="M953" s="220"/>
      <c r="N953" s="221"/>
      <c r="O953" s="221"/>
      <c r="P953" s="221"/>
      <c r="Q953" s="221"/>
      <c r="R953" s="221"/>
      <c r="S953" s="221"/>
      <c r="T953" s="222"/>
      <c r="AT953" s="223" t="s">
        <v>193</v>
      </c>
      <c r="AU953" s="223" t="s">
        <v>87</v>
      </c>
      <c r="AV953" s="12" t="s">
        <v>87</v>
      </c>
      <c r="AW953" s="12" t="s">
        <v>39</v>
      </c>
      <c r="AX953" s="12" t="s">
        <v>76</v>
      </c>
      <c r="AY953" s="223" t="s">
        <v>182</v>
      </c>
    </row>
    <row r="954" spans="2:65" s="12" customFormat="1">
      <c r="B954" s="213"/>
      <c r="C954" s="214"/>
      <c r="D954" s="199" t="s">
        <v>193</v>
      </c>
      <c r="E954" s="215" t="s">
        <v>22</v>
      </c>
      <c r="F954" s="216" t="s">
        <v>1105</v>
      </c>
      <c r="G954" s="214"/>
      <c r="H954" s="217">
        <v>-13.948</v>
      </c>
      <c r="I954" s="218"/>
      <c r="J954" s="214"/>
      <c r="K954" s="214"/>
      <c r="L954" s="219"/>
      <c r="M954" s="220"/>
      <c r="N954" s="221"/>
      <c r="O954" s="221"/>
      <c r="P954" s="221"/>
      <c r="Q954" s="221"/>
      <c r="R954" s="221"/>
      <c r="S954" s="221"/>
      <c r="T954" s="222"/>
      <c r="AT954" s="223" t="s">
        <v>193</v>
      </c>
      <c r="AU954" s="223" t="s">
        <v>87</v>
      </c>
      <c r="AV954" s="12" t="s">
        <v>87</v>
      </c>
      <c r="AW954" s="12" t="s">
        <v>39</v>
      </c>
      <c r="AX954" s="12" t="s">
        <v>76</v>
      </c>
      <c r="AY954" s="223" t="s">
        <v>182</v>
      </c>
    </row>
    <row r="955" spans="2:65" s="11" customFormat="1">
      <c r="B955" s="202"/>
      <c r="C955" s="203"/>
      <c r="D955" s="199" t="s">
        <v>193</v>
      </c>
      <c r="E955" s="204" t="s">
        <v>22</v>
      </c>
      <c r="F955" s="205" t="s">
        <v>235</v>
      </c>
      <c r="G955" s="203"/>
      <c r="H955" s="206" t="s">
        <v>22</v>
      </c>
      <c r="I955" s="207"/>
      <c r="J955" s="203"/>
      <c r="K955" s="203"/>
      <c r="L955" s="208"/>
      <c r="M955" s="209"/>
      <c r="N955" s="210"/>
      <c r="O955" s="210"/>
      <c r="P955" s="210"/>
      <c r="Q955" s="210"/>
      <c r="R955" s="210"/>
      <c r="S955" s="210"/>
      <c r="T955" s="211"/>
      <c r="AT955" s="212" t="s">
        <v>193</v>
      </c>
      <c r="AU955" s="212" t="s">
        <v>87</v>
      </c>
      <c r="AV955" s="11" t="s">
        <v>24</v>
      </c>
      <c r="AW955" s="11" t="s">
        <v>39</v>
      </c>
      <c r="AX955" s="11" t="s">
        <v>76</v>
      </c>
      <c r="AY955" s="212" t="s">
        <v>182</v>
      </c>
    </row>
    <row r="956" spans="2:65" s="12" customFormat="1">
      <c r="B956" s="213"/>
      <c r="C956" s="214"/>
      <c r="D956" s="224" t="s">
        <v>193</v>
      </c>
      <c r="E956" s="225" t="s">
        <v>22</v>
      </c>
      <c r="F956" s="226" t="s">
        <v>1106</v>
      </c>
      <c r="G956" s="214"/>
      <c r="H956" s="227">
        <v>2.56</v>
      </c>
      <c r="I956" s="218"/>
      <c r="J956" s="214"/>
      <c r="K956" s="214"/>
      <c r="L956" s="219"/>
      <c r="M956" s="220"/>
      <c r="N956" s="221"/>
      <c r="O956" s="221"/>
      <c r="P956" s="221"/>
      <c r="Q956" s="221"/>
      <c r="R956" s="221"/>
      <c r="S956" s="221"/>
      <c r="T956" s="222"/>
      <c r="AT956" s="223" t="s">
        <v>193</v>
      </c>
      <c r="AU956" s="223" t="s">
        <v>87</v>
      </c>
      <c r="AV956" s="12" t="s">
        <v>87</v>
      </c>
      <c r="AW956" s="12" t="s">
        <v>39</v>
      </c>
      <c r="AX956" s="12" t="s">
        <v>76</v>
      </c>
      <c r="AY956" s="223" t="s">
        <v>182</v>
      </c>
    </row>
    <row r="957" spans="2:65" s="1" customFormat="1" ht="22.5" customHeight="1">
      <c r="B957" s="40"/>
      <c r="C957" s="229" t="s">
        <v>1107</v>
      </c>
      <c r="D957" s="229" t="s">
        <v>409</v>
      </c>
      <c r="E957" s="230" t="s">
        <v>1108</v>
      </c>
      <c r="F957" s="231" t="s">
        <v>1109</v>
      </c>
      <c r="G957" s="232" t="s">
        <v>241</v>
      </c>
      <c r="H957" s="233">
        <v>363.29199999999997</v>
      </c>
      <c r="I957" s="234"/>
      <c r="J957" s="235">
        <f>ROUND(I957*H957,2)</f>
        <v>0</v>
      </c>
      <c r="K957" s="231" t="s">
        <v>188</v>
      </c>
      <c r="L957" s="236"/>
      <c r="M957" s="237" t="s">
        <v>22</v>
      </c>
      <c r="N957" s="238" t="s">
        <v>47</v>
      </c>
      <c r="O957" s="41"/>
      <c r="P957" s="196">
        <f>O957*H957</f>
        <v>0</v>
      </c>
      <c r="Q957" s="196">
        <v>1.9599999999999999E-3</v>
      </c>
      <c r="R957" s="196">
        <f>Q957*H957</f>
        <v>0.71205231999999996</v>
      </c>
      <c r="S957" s="196">
        <v>0</v>
      </c>
      <c r="T957" s="197">
        <f>S957*H957</f>
        <v>0</v>
      </c>
      <c r="AR957" s="23" t="s">
        <v>422</v>
      </c>
      <c r="AT957" s="23" t="s">
        <v>409</v>
      </c>
      <c r="AU957" s="23" t="s">
        <v>87</v>
      </c>
      <c r="AY957" s="23" t="s">
        <v>182</v>
      </c>
      <c r="BE957" s="198">
        <f>IF(N957="základní",J957,0)</f>
        <v>0</v>
      </c>
      <c r="BF957" s="198">
        <f>IF(N957="snížená",J957,0)</f>
        <v>0</v>
      </c>
      <c r="BG957" s="198">
        <f>IF(N957="zákl. přenesená",J957,0)</f>
        <v>0</v>
      </c>
      <c r="BH957" s="198">
        <f>IF(N957="sníž. přenesená",J957,0)</f>
        <v>0</v>
      </c>
      <c r="BI957" s="198">
        <f>IF(N957="nulová",J957,0)</f>
        <v>0</v>
      </c>
      <c r="BJ957" s="23" t="s">
        <v>24</v>
      </c>
      <c r="BK957" s="198">
        <f>ROUND(I957*H957,2)</f>
        <v>0</v>
      </c>
      <c r="BL957" s="23" t="s">
        <v>312</v>
      </c>
      <c r="BM957" s="23" t="s">
        <v>1110</v>
      </c>
    </row>
    <row r="958" spans="2:65" s="1" customFormat="1">
      <c r="B958" s="40"/>
      <c r="C958" s="62"/>
      <c r="D958" s="199" t="s">
        <v>191</v>
      </c>
      <c r="E958" s="62"/>
      <c r="F958" s="200" t="s">
        <v>1109</v>
      </c>
      <c r="G958" s="62"/>
      <c r="H958" s="62"/>
      <c r="I958" s="157"/>
      <c r="J958" s="62"/>
      <c r="K958" s="62"/>
      <c r="L958" s="60"/>
      <c r="M958" s="201"/>
      <c r="N958" s="41"/>
      <c r="O958" s="41"/>
      <c r="P958" s="41"/>
      <c r="Q958" s="41"/>
      <c r="R958" s="41"/>
      <c r="S958" s="41"/>
      <c r="T958" s="77"/>
      <c r="AT958" s="23" t="s">
        <v>191</v>
      </c>
      <c r="AU958" s="23" t="s">
        <v>87</v>
      </c>
    </row>
    <row r="959" spans="2:65" s="12" customFormat="1">
      <c r="B959" s="213"/>
      <c r="C959" s="214"/>
      <c r="D959" s="199" t="s">
        <v>193</v>
      </c>
      <c r="E959" s="215" t="s">
        <v>22</v>
      </c>
      <c r="F959" s="216" t="s">
        <v>1111</v>
      </c>
      <c r="G959" s="214"/>
      <c r="H959" s="217">
        <v>321.49700000000001</v>
      </c>
      <c r="I959" s="218"/>
      <c r="J959" s="214"/>
      <c r="K959" s="214"/>
      <c r="L959" s="219"/>
      <c r="M959" s="220"/>
      <c r="N959" s="221"/>
      <c r="O959" s="221"/>
      <c r="P959" s="221"/>
      <c r="Q959" s="221"/>
      <c r="R959" s="221"/>
      <c r="S959" s="221"/>
      <c r="T959" s="222"/>
      <c r="AT959" s="223" t="s">
        <v>193</v>
      </c>
      <c r="AU959" s="223" t="s">
        <v>87</v>
      </c>
      <c r="AV959" s="12" t="s">
        <v>87</v>
      </c>
      <c r="AW959" s="12" t="s">
        <v>39</v>
      </c>
      <c r="AX959" s="12" t="s">
        <v>76</v>
      </c>
      <c r="AY959" s="223" t="s">
        <v>182</v>
      </c>
    </row>
    <row r="960" spans="2:65" s="12" customFormat="1">
      <c r="B960" s="213"/>
      <c r="C960" s="214"/>
      <c r="D960" s="224" t="s">
        <v>193</v>
      </c>
      <c r="E960" s="214"/>
      <c r="F960" s="226" t="s">
        <v>1112</v>
      </c>
      <c r="G960" s="214"/>
      <c r="H960" s="227">
        <v>363.29199999999997</v>
      </c>
      <c r="I960" s="218"/>
      <c r="J960" s="214"/>
      <c r="K960" s="214"/>
      <c r="L960" s="219"/>
      <c r="M960" s="220"/>
      <c r="N960" s="221"/>
      <c r="O960" s="221"/>
      <c r="P960" s="221"/>
      <c r="Q960" s="221"/>
      <c r="R960" s="221"/>
      <c r="S960" s="221"/>
      <c r="T960" s="222"/>
      <c r="AT960" s="223" t="s">
        <v>193</v>
      </c>
      <c r="AU960" s="223" t="s">
        <v>87</v>
      </c>
      <c r="AV960" s="12" t="s">
        <v>87</v>
      </c>
      <c r="AW960" s="12" t="s">
        <v>6</v>
      </c>
      <c r="AX960" s="12" t="s">
        <v>24</v>
      </c>
      <c r="AY960" s="223" t="s">
        <v>182</v>
      </c>
    </row>
    <row r="961" spans="2:65" s="1" customFormat="1" ht="22.5" customHeight="1">
      <c r="B961" s="40"/>
      <c r="C961" s="187" t="s">
        <v>1113</v>
      </c>
      <c r="D961" s="187" t="s">
        <v>184</v>
      </c>
      <c r="E961" s="188" t="s">
        <v>1114</v>
      </c>
      <c r="F961" s="189" t="s">
        <v>1115</v>
      </c>
      <c r="G961" s="190" t="s">
        <v>241</v>
      </c>
      <c r="H961" s="191">
        <v>1.95</v>
      </c>
      <c r="I961" s="192"/>
      <c r="J961" s="193">
        <f>ROUND(I961*H961,2)</f>
        <v>0</v>
      </c>
      <c r="K961" s="189" t="s">
        <v>22</v>
      </c>
      <c r="L961" s="60"/>
      <c r="M961" s="194" t="s">
        <v>22</v>
      </c>
      <c r="N961" s="195" t="s">
        <v>47</v>
      </c>
      <c r="O961" s="41"/>
      <c r="P961" s="196">
        <f>O961*H961</f>
        <v>0</v>
      </c>
      <c r="Q961" s="196">
        <v>3.0000000000000001E-5</v>
      </c>
      <c r="R961" s="196">
        <f>Q961*H961</f>
        <v>5.8499999999999999E-5</v>
      </c>
      <c r="S961" s="196">
        <v>0</v>
      </c>
      <c r="T961" s="197">
        <f>S961*H961</f>
        <v>0</v>
      </c>
      <c r="AR961" s="23" t="s">
        <v>312</v>
      </c>
      <c r="AT961" s="23" t="s">
        <v>184</v>
      </c>
      <c r="AU961" s="23" t="s">
        <v>87</v>
      </c>
      <c r="AY961" s="23" t="s">
        <v>182</v>
      </c>
      <c r="BE961" s="198">
        <f>IF(N961="základní",J961,0)</f>
        <v>0</v>
      </c>
      <c r="BF961" s="198">
        <f>IF(N961="snížená",J961,0)</f>
        <v>0</v>
      </c>
      <c r="BG961" s="198">
        <f>IF(N961="zákl. přenesená",J961,0)</f>
        <v>0</v>
      </c>
      <c r="BH961" s="198">
        <f>IF(N961="sníž. přenesená",J961,0)</f>
        <v>0</v>
      </c>
      <c r="BI961" s="198">
        <f>IF(N961="nulová",J961,0)</f>
        <v>0</v>
      </c>
      <c r="BJ961" s="23" t="s">
        <v>24</v>
      </c>
      <c r="BK961" s="198">
        <f>ROUND(I961*H961,2)</f>
        <v>0</v>
      </c>
      <c r="BL961" s="23" t="s">
        <v>312</v>
      </c>
      <c r="BM961" s="23" t="s">
        <v>1116</v>
      </c>
    </row>
    <row r="962" spans="2:65" s="1" customFormat="1">
      <c r="B962" s="40"/>
      <c r="C962" s="62"/>
      <c r="D962" s="199" t="s">
        <v>191</v>
      </c>
      <c r="E962" s="62"/>
      <c r="F962" s="200" t="s">
        <v>1115</v>
      </c>
      <c r="G962" s="62"/>
      <c r="H962" s="62"/>
      <c r="I962" s="157"/>
      <c r="J962" s="62"/>
      <c r="K962" s="62"/>
      <c r="L962" s="60"/>
      <c r="M962" s="201"/>
      <c r="N962" s="41"/>
      <c r="O962" s="41"/>
      <c r="P962" s="41"/>
      <c r="Q962" s="41"/>
      <c r="R962" s="41"/>
      <c r="S962" s="41"/>
      <c r="T962" s="77"/>
      <c r="AT962" s="23" t="s">
        <v>191</v>
      </c>
      <c r="AU962" s="23" t="s">
        <v>87</v>
      </c>
    </row>
    <row r="963" spans="2:65" s="11" customFormat="1">
      <c r="B963" s="202"/>
      <c r="C963" s="203"/>
      <c r="D963" s="199" t="s">
        <v>193</v>
      </c>
      <c r="E963" s="204" t="s">
        <v>22</v>
      </c>
      <c r="F963" s="205" t="s">
        <v>216</v>
      </c>
      <c r="G963" s="203"/>
      <c r="H963" s="206" t="s">
        <v>22</v>
      </c>
      <c r="I963" s="207"/>
      <c r="J963" s="203"/>
      <c r="K963" s="203"/>
      <c r="L963" s="208"/>
      <c r="M963" s="209"/>
      <c r="N963" s="210"/>
      <c r="O963" s="210"/>
      <c r="P963" s="210"/>
      <c r="Q963" s="210"/>
      <c r="R963" s="210"/>
      <c r="S963" s="210"/>
      <c r="T963" s="211"/>
      <c r="AT963" s="212" t="s">
        <v>193</v>
      </c>
      <c r="AU963" s="212" t="s">
        <v>87</v>
      </c>
      <c r="AV963" s="11" t="s">
        <v>24</v>
      </c>
      <c r="AW963" s="11" t="s">
        <v>39</v>
      </c>
      <c r="AX963" s="11" t="s">
        <v>76</v>
      </c>
      <c r="AY963" s="212" t="s">
        <v>182</v>
      </c>
    </row>
    <row r="964" spans="2:65" s="12" customFormat="1">
      <c r="B964" s="213"/>
      <c r="C964" s="214"/>
      <c r="D964" s="224" t="s">
        <v>193</v>
      </c>
      <c r="E964" s="225" t="s">
        <v>22</v>
      </c>
      <c r="F964" s="226" t="s">
        <v>1117</v>
      </c>
      <c r="G964" s="214"/>
      <c r="H964" s="227">
        <v>1.95</v>
      </c>
      <c r="I964" s="218"/>
      <c r="J964" s="214"/>
      <c r="K964" s="214"/>
      <c r="L964" s="219"/>
      <c r="M964" s="220"/>
      <c r="N964" s="221"/>
      <c r="O964" s="221"/>
      <c r="P964" s="221"/>
      <c r="Q964" s="221"/>
      <c r="R964" s="221"/>
      <c r="S964" s="221"/>
      <c r="T964" s="222"/>
      <c r="AT964" s="223" t="s">
        <v>193</v>
      </c>
      <c r="AU964" s="223" t="s">
        <v>87</v>
      </c>
      <c r="AV964" s="12" t="s">
        <v>87</v>
      </c>
      <c r="AW964" s="12" t="s">
        <v>39</v>
      </c>
      <c r="AX964" s="12" t="s">
        <v>76</v>
      </c>
      <c r="AY964" s="223" t="s">
        <v>182</v>
      </c>
    </row>
    <row r="965" spans="2:65" s="1" customFormat="1" ht="22.5" customHeight="1">
      <c r="B965" s="40"/>
      <c r="C965" s="229" t="s">
        <v>1118</v>
      </c>
      <c r="D965" s="229" t="s">
        <v>409</v>
      </c>
      <c r="E965" s="230" t="s">
        <v>1119</v>
      </c>
      <c r="F965" s="231" t="s">
        <v>1120</v>
      </c>
      <c r="G965" s="232" t="s">
        <v>241</v>
      </c>
      <c r="H965" s="233">
        <v>2.145</v>
      </c>
      <c r="I965" s="234"/>
      <c r="J965" s="235">
        <f>ROUND(I965*H965,2)</f>
        <v>0</v>
      </c>
      <c r="K965" s="231" t="s">
        <v>22</v>
      </c>
      <c r="L965" s="236"/>
      <c r="M965" s="237" t="s">
        <v>22</v>
      </c>
      <c r="N965" s="238" t="s">
        <v>47</v>
      </c>
      <c r="O965" s="41"/>
      <c r="P965" s="196">
        <f>O965*H965</f>
        <v>0</v>
      </c>
      <c r="Q965" s="196">
        <v>1.9599999999999999E-3</v>
      </c>
      <c r="R965" s="196">
        <f>Q965*H965</f>
        <v>4.2042E-3</v>
      </c>
      <c r="S965" s="196">
        <v>0</v>
      </c>
      <c r="T965" s="197">
        <f>S965*H965</f>
        <v>0</v>
      </c>
      <c r="AR965" s="23" t="s">
        <v>422</v>
      </c>
      <c r="AT965" s="23" t="s">
        <v>409</v>
      </c>
      <c r="AU965" s="23" t="s">
        <v>87</v>
      </c>
      <c r="AY965" s="23" t="s">
        <v>182</v>
      </c>
      <c r="BE965" s="198">
        <f>IF(N965="základní",J965,0)</f>
        <v>0</v>
      </c>
      <c r="BF965" s="198">
        <f>IF(N965="snížená",J965,0)</f>
        <v>0</v>
      </c>
      <c r="BG965" s="198">
        <f>IF(N965="zákl. přenesená",J965,0)</f>
        <v>0</v>
      </c>
      <c r="BH965" s="198">
        <f>IF(N965="sníž. přenesená",J965,0)</f>
        <v>0</v>
      </c>
      <c r="BI965" s="198">
        <f>IF(N965="nulová",J965,0)</f>
        <v>0</v>
      </c>
      <c r="BJ965" s="23" t="s">
        <v>24</v>
      </c>
      <c r="BK965" s="198">
        <f>ROUND(I965*H965,2)</f>
        <v>0</v>
      </c>
      <c r="BL965" s="23" t="s">
        <v>312</v>
      </c>
      <c r="BM965" s="23" t="s">
        <v>1121</v>
      </c>
    </row>
    <row r="966" spans="2:65" s="1" customFormat="1">
      <c r="B966" s="40"/>
      <c r="C966" s="62"/>
      <c r="D966" s="199" t="s">
        <v>191</v>
      </c>
      <c r="E966" s="62"/>
      <c r="F966" s="200" t="s">
        <v>1109</v>
      </c>
      <c r="G966" s="62"/>
      <c r="H966" s="62"/>
      <c r="I966" s="157"/>
      <c r="J966" s="62"/>
      <c r="K966" s="62"/>
      <c r="L966" s="60"/>
      <c r="M966" s="201"/>
      <c r="N966" s="41"/>
      <c r="O966" s="41"/>
      <c r="P966" s="41"/>
      <c r="Q966" s="41"/>
      <c r="R966" s="41"/>
      <c r="S966" s="41"/>
      <c r="T966" s="77"/>
      <c r="AT966" s="23" t="s">
        <v>191</v>
      </c>
      <c r="AU966" s="23" t="s">
        <v>87</v>
      </c>
    </row>
    <row r="967" spans="2:65" s="11" customFormat="1">
      <c r="B967" s="202"/>
      <c r="C967" s="203"/>
      <c r="D967" s="199" t="s">
        <v>193</v>
      </c>
      <c r="E967" s="204" t="s">
        <v>22</v>
      </c>
      <c r="F967" s="205" t="s">
        <v>216</v>
      </c>
      <c r="G967" s="203"/>
      <c r="H967" s="206" t="s">
        <v>22</v>
      </c>
      <c r="I967" s="207"/>
      <c r="J967" s="203"/>
      <c r="K967" s="203"/>
      <c r="L967" s="208"/>
      <c r="M967" s="209"/>
      <c r="N967" s="210"/>
      <c r="O967" s="210"/>
      <c r="P967" s="210"/>
      <c r="Q967" s="210"/>
      <c r="R967" s="210"/>
      <c r="S967" s="210"/>
      <c r="T967" s="211"/>
      <c r="AT967" s="212" t="s">
        <v>193</v>
      </c>
      <c r="AU967" s="212" t="s">
        <v>87</v>
      </c>
      <c r="AV967" s="11" t="s">
        <v>24</v>
      </c>
      <c r="AW967" s="11" t="s">
        <v>39</v>
      </c>
      <c r="AX967" s="11" t="s">
        <v>76</v>
      </c>
      <c r="AY967" s="212" t="s">
        <v>182</v>
      </c>
    </row>
    <row r="968" spans="2:65" s="12" customFormat="1">
      <c r="B968" s="213"/>
      <c r="C968" s="214"/>
      <c r="D968" s="199" t="s">
        <v>193</v>
      </c>
      <c r="E968" s="215" t="s">
        <v>22</v>
      </c>
      <c r="F968" s="216" t="s">
        <v>1117</v>
      </c>
      <c r="G968" s="214"/>
      <c r="H968" s="217">
        <v>1.95</v>
      </c>
      <c r="I968" s="218"/>
      <c r="J968" s="214"/>
      <c r="K968" s="214"/>
      <c r="L968" s="219"/>
      <c r="M968" s="220"/>
      <c r="N968" s="221"/>
      <c r="O968" s="221"/>
      <c r="P968" s="221"/>
      <c r="Q968" s="221"/>
      <c r="R968" s="221"/>
      <c r="S968" s="221"/>
      <c r="T968" s="222"/>
      <c r="AT968" s="223" t="s">
        <v>193</v>
      </c>
      <c r="AU968" s="223" t="s">
        <v>87</v>
      </c>
      <c r="AV968" s="12" t="s">
        <v>87</v>
      </c>
      <c r="AW968" s="12" t="s">
        <v>39</v>
      </c>
      <c r="AX968" s="12" t="s">
        <v>76</v>
      </c>
      <c r="AY968" s="223" t="s">
        <v>182</v>
      </c>
    </row>
    <row r="969" spans="2:65" s="12" customFormat="1">
      <c r="B969" s="213"/>
      <c r="C969" s="214"/>
      <c r="D969" s="224" t="s">
        <v>193</v>
      </c>
      <c r="E969" s="214"/>
      <c r="F969" s="226" t="s">
        <v>1122</v>
      </c>
      <c r="G969" s="214"/>
      <c r="H969" s="227">
        <v>2.145</v>
      </c>
      <c r="I969" s="218"/>
      <c r="J969" s="214"/>
      <c r="K969" s="214"/>
      <c r="L969" s="219"/>
      <c r="M969" s="220"/>
      <c r="N969" s="221"/>
      <c r="O969" s="221"/>
      <c r="P969" s="221"/>
      <c r="Q969" s="221"/>
      <c r="R969" s="221"/>
      <c r="S969" s="221"/>
      <c r="T969" s="222"/>
      <c r="AT969" s="223" t="s">
        <v>193</v>
      </c>
      <c r="AU969" s="223" t="s">
        <v>87</v>
      </c>
      <c r="AV969" s="12" t="s">
        <v>87</v>
      </c>
      <c r="AW969" s="12" t="s">
        <v>6</v>
      </c>
      <c r="AX969" s="12" t="s">
        <v>24</v>
      </c>
      <c r="AY969" s="223" t="s">
        <v>182</v>
      </c>
    </row>
    <row r="970" spans="2:65" s="1" customFormat="1" ht="22.5" customHeight="1">
      <c r="B970" s="40"/>
      <c r="C970" s="187" t="s">
        <v>1123</v>
      </c>
      <c r="D970" s="187" t="s">
        <v>184</v>
      </c>
      <c r="E970" s="188" t="s">
        <v>1124</v>
      </c>
      <c r="F970" s="189" t="s">
        <v>1125</v>
      </c>
      <c r="G970" s="190" t="s">
        <v>241</v>
      </c>
      <c r="H970" s="191">
        <v>42.424999999999997</v>
      </c>
      <c r="I970" s="192"/>
      <c r="J970" s="193">
        <f>ROUND(I970*H970,2)</f>
        <v>0</v>
      </c>
      <c r="K970" s="189" t="s">
        <v>188</v>
      </c>
      <c r="L970" s="60"/>
      <c r="M970" s="194" t="s">
        <v>22</v>
      </c>
      <c r="N970" s="195" t="s">
        <v>47</v>
      </c>
      <c r="O970" s="41"/>
      <c r="P970" s="196">
        <f>O970*H970</f>
        <v>0</v>
      </c>
      <c r="Q970" s="196">
        <v>5.2995000000000003E-5</v>
      </c>
      <c r="R970" s="196">
        <f>Q970*H970</f>
        <v>2.2483128750000001E-3</v>
      </c>
      <c r="S970" s="196">
        <v>0</v>
      </c>
      <c r="T970" s="197">
        <f>S970*H970</f>
        <v>0</v>
      </c>
      <c r="AR970" s="23" t="s">
        <v>312</v>
      </c>
      <c r="AT970" s="23" t="s">
        <v>184</v>
      </c>
      <c r="AU970" s="23" t="s">
        <v>87</v>
      </c>
      <c r="AY970" s="23" t="s">
        <v>182</v>
      </c>
      <c r="BE970" s="198">
        <f>IF(N970="základní",J970,0)</f>
        <v>0</v>
      </c>
      <c r="BF970" s="198">
        <f>IF(N970="snížená",J970,0)</f>
        <v>0</v>
      </c>
      <c r="BG970" s="198">
        <f>IF(N970="zákl. přenesená",J970,0)</f>
        <v>0</v>
      </c>
      <c r="BH970" s="198">
        <f>IF(N970="sníž. přenesená",J970,0)</f>
        <v>0</v>
      </c>
      <c r="BI970" s="198">
        <f>IF(N970="nulová",J970,0)</f>
        <v>0</v>
      </c>
      <c r="BJ970" s="23" t="s">
        <v>24</v>
      </c>
      <c r="BK970" s="198">
        <f>ROUND(I970*H970,2)</f>
        <v>0</v>
      </c>
      <c r="BL970" s="23" t="s">
        <v>312</v>
      </c>
      <c r="BM970" s="23" t="s">
        <v>1126</v>
      </c>
    </row>
    <row r="971" spans="2:65" s="1" customFormat="1" ht="27">
      <c r="B971" s="40"/>
      <c r="C971" s="62"/>
      <c r="D971" s="199" t="s">
        <v>191</v>
      </c>
      <c r="E971" s="62"/>
      <c r="F971" s="200" t="s">
        <v>1127</v>
      </c>
      <c r="G971" s="62"/>
      <c r="H971" s="62"/>
      <c r="I971" s="157"/>
      <c r="J971" s="62"/>
      <c r="K971" s="62"/>
      <c r="L971" s="60"/>
      <c r="M971" s="201"/>
      <c r="N971" s="41"/>
      <c r="O971" s="41"/>
      <c r="P971" s="41"/>
      <c r="Q971" s="41"/>
      <c r="R971" s="41"/>
      <c r="S971" s="41"/>
      <c r="T971" s="77"/>
      <c r="AT971" s="23" t="s">
        <v>191</v>
      </c>
      <c r="AU971" s="23" t="s">
        <v>87</v>
      </c>
    </row>
    <row r="972" spans="2:65" s="12" customFormat="1">
      <c r="B972" s="213"/>
      <c r="C972" s="214"/>
      <c r="D972" s="199" t="s">
        <v>193</v>
      </c>
      <c r="E972" s="215" t="s">
        <v>22</v>
      </c>
      <c r="F972" s="216" t="s">
        <v>1128</v>
      </c>
      <c r="G972" s="214"/>
      <c r="H972" s="217">
        <v>29.184000000000001</v>
      </c>
      <c r="I972" s="218"/>
      <c r="J972" s="214"/>
      <c r="K972" s="214"/>
      <c r="L972" s="219"/>
      <c r="M972" s="220"/>
      <c r="N972" s="221"/>
      <c r="O972" s="221"/>
      <c r="P972" s="221"/>
      <c r="Q972" s="221"/>
      <c r="R972" s="221"/>
      <c r="S972" s="221"/>
      <c r="T972" s="222"/>
      <c r="AT972" s="223" t="s">
        <v>193</v>
      </c>
      <c r="AU972" s="223" t="s">
        <v>87</v>
      </c>
      <c r="AV972" s="12" t="s">
        <v>87</v>
      </c>
      <c r="AW972" s="12" t="s">
        <v>39</v>
      </c>
      <c r="AX972" s="12" t="s">
        <v>76</v>
      </c>
      <c r="AY972" s="223" t="s">
        <v>182</v>
      </c>
    </row>
    <row r="973" spans="2:65" s="12" customFormat="1">
      <c r="B973" s="213"/>
      <c r="C973" s="214"/>
      <c r="D973" s="199" t="s">
        <v>193</v>
      </c>
      <c r="E973" s="215" t="s">
        <v>22</v>
      </c>
      <c r="F973" s="216" t="s">
        <v>1129</v>
      </c>
      <c r="G973" s="214"/>
      <c r="H973" s="217">
        <v>1.5669999999999999</v>
      </c>
      <c r="I973" s="218"/>
      <c r="J973" s="214"/>
      <c r="K973" s="214"/>
      <c r="L973" s="219"/>
      <c r="M973" s="220"/>
      <c r="N973" s="221"/>
      <c r="O973" s="221"/>
      <c r="P973" s="221"/>
      <c r="Q973" s="221"/>
      <c r="R973" s="221"/>
      <c r="S973" s="221"/>
      <c r="T973" s="222"/>
      <c r="AT973" s="223" t="s">
        <v>193</v>
      </c>
      <c r="AU973" s="223" t="s">
        <v>87</v>
      </c>
      <c r="AV973" s="12" t="s">
        <v>87</v>
      </c>
      <c r="AW973" s="12" t="s">
        <v>39</v>
      </c>
      <c r="AX973" s="12" t="s">
        <v>76</v>
      </c>
      <c r="AY973" s="223" t="s">
        <v>182</v>
      </c>
    </row>
    <row r="974" spans="2:65" s="12" customFormat="1">
      <c r="B974" s="213"/>
      <c r="C974" s="214"/>
      <c r="D974" s="199" t="s">
        <v>193</v>
      </c>
      <c r="E974" s="215" t="s">
        <v>22</v>
      </c>
      <c r="F974" s="216" t="s">
        <v>468</v>
      </c>
      <c r="G974" s="214"/>
      <c r="H974" s="217">
        <v>4.45</v>
      </c>
      <c r="I974" s="218"/>
      <c r="J974" s="214"/>
      <c r="K974" s="214"/>
      <c r="L974" s="219"/>
      <c r="M974" s="220"/>
      <c r="N974" s="221"/>
      <c r="O974" s="221"/>
      <c r="P974" s="221"/>
      <c r="Q974" s="221"/>
      <c r="R974" s="221"/>
      <c r="S974" s="221"/>
      <c r="T974" s="222"/>
      <c r="AT974" s="223" t="s">
        <v>193</v>
      </c>
      <c r="AU974" s="223" t="s">
        <v>87</v>
      </c>
      <c r="AV974" s="12" t="s">
        <v>87</v>
      </c>
      <c r="AW974" s="12" t="s">
        <v>39</v>
      </c>
      <c r="AX974" s="12" t="s">
        <v>76</v>
      </c>
      <c r="AY974" s="223" t="s">
        <v>182</v>
      </c>
    </row>
    <row r="975" spans="2:65" s="11" customFormat="1">
      <c r="B975" s="202"/>
      <c r="C975" s="203"/>
      <c r="D975" s="199" t="s">
        <v>193</v>
      </c>
      <c r="E975" s="204" t="s">
        <v>22</v>
      </c>
      <c r="F975" s="205" t="s">
        <v>235</v>
      </c>
      <c r="G975" s="203"/>
      <c r="H975" s="206" t="s">
        <v>22</v>
      </c>
      <c r="I975" s="207"/>
      <c r="J975" s="203"/>
      <c r="K975" s="203"/>
      <c r="L975" s="208"/>
      <c r="M975" s="209"/>
      <c r="N975" s="210"/>
      <c r="O975" s="210"/>
      <c r="P975" s="210"/>
      <c r="Q975" s="210"/>
      <c r="R975" s="210"/>
      <c r="S975" s="210"/>
      <c r="T975" s="211"/>
      <c r="AT975" s="212" t="s">
        <v>193</v>
      </c>
      <c r="AU975" s="212" t="s">
        <v>87</v>
      </c>
      <c r="AV975" s="11" t="s">
        <v>24</v>
      </c>
      <c r="AW975" s="11" t="s">
        <v>39</v>
      </c>
      <c r="AX975" s="11" t="s">
        <v>76</v>
      </c>
      <c r="AY975" s="212" t="s">
        <v>182</v>
      </c>
    </row>
    <row r="976" spans="2:65" s="12" customFormat="1">
      <c r="B976" s="213"/>
      <c r="C976" s="214"/>
      <c r="D976" s="224" t="s">
        <v>193</v>
      </c>
      <c r="E976" s="225" t="s">
        <v>22</v>
      </c>
      <c r="F976" s="226" t="s">
        <v>1130</v>
      </c>
      <c r="G976" s="214"/>
      <c r="H976" s="227">
        <v>7.2240000000000002</v>
      </c>
      <c r="I976" s="218"/>
      <c r="J976" s="214"/>
      <c r="K976" s="214"/>
      <c r="L976" s="219"/>
      <c r="M976" s="220"/>
      <c r="N976" s="221"/>
      <c r="O976" s="221"/>
      <c r="P976" s="221"/>
      <c r="Q976" s="221"/>
      <c r="R976" s="221"/>
      <c r="S976" s="221"/>
      <c r="T976" s="222"/>
      <c r="AT976" s="223" t="s">
        <v>193</v>
      </c>
      <c r="AU976" s="223" t="s">
        <v>87</v>
      </c>
      <c r="AV976" s="12" t="s">
        <v>87</v>
      </c>
      <c r="AW976" s="12" t="s">
        <v>39</v>
      </c>
      <c r="AX976" s="12" t="s">
        <v>76</v>
      </c>
      <c r="AY976" s="223" t="s">
        <v>182</v>
      </c>
    </row>
    <row r="977" spans="2:65" s="1" customFormat="1" ht="22.5" customHeight="1">
      <c r="B977" s="40"/>
      <c r="C977" s="229" t="s">
        <v>1131</v>
      </c>
      <c r="D977" s="229" t="s">
        <v>409</v>
      </c>
      <c r="E977" s="230" t="s">
        <v>1132</v>
      </c>
      <c r="F977" s="231" t="s">
        <v>1133</v>
      </c>
      <c r="G977" s="232" t="s">
        <v>241</v>
      </c>
      <c r="H977" s="233">
        <v>47.94</v>
      </c>
      <c r="I977" s="234"/>
      <c r="J977" s="235">
        <f>ROUND(I977*H977,2)</f>
        <v>0</v>
      </c>
      <c r="K977" s="231" t="s">
        <v>22</v>
      </c>
      <c r="L977" s="236"/>
      <c r="M977" s="237" t="s">
        <v>22</v>
      </c>
      <c r="N977" s="238" t="s">
        <v>47</v>
      </c>
      <c r="O977" s="41"/>
      <c r="P977" s="196">
        <f>O977*H977</f>
        <v>0</v>
      </c>
      <c r="Q977" s="196">
        <v>1.9599999999999999E-3</v>
      </c>
      <c r="R977" s="196">
        <f>Q977*H977</f>
        <v>9.3962399999999988E-2</v>
      </c>
      <c r="S977" s="196">
        <v>0</v>
      </c>
      <c r="T977" s="197">
        <f>S977*H977</f>
        <v>0</v>
      </c>
      <c r="AR977" s="23" t="s">
        <v>422</v>
      </c>
      <c r="AT977" s="23" t="s">
        <v>409</v>
      </c>
      <c r="AU977" s="23" t="s">
        <v>87</v>
      </c>
      <c r="AY977" s="23" t="s">
        <v>182</v>
      </c>
      <c r="BE977" s="198">
        <f>IF(N977="základní",J977,0)</f>
        <v>0</v>
      </c>
      <c r="BF977" s="198">
        <f>IF(N977="snížená",J977,0)</f>
        <v>0</v>
      </c>
      <c r="BG977" s="198">
        <f>IF(N977="zákl. přenesená",J977,0)</f>
        <v>0</v>
      </c>
      <c r="BH977" s="198">
        <f>IF(N977="sníž. přenesená",J977,0)</f>
        <v>0</v>
      </c>
      <c r="BI977" s="198">
        <f>IF(N977="nulová",J977,0)</f>
        <v>0</v>
      </c>
      <c r="BJ977" s="23" t="s">
        <v>24</v>
      </c>
      <c r="BK977" s="198">
        <f>ROUND(I977*H977,2)</f>
        <v>0</v>
      </c>
      <c r="BL977" s="23" t="s">
        <v>312</v>
      </c>
      <c r="BM977" s="23" t="s">
        <v>1134</v>
      </c>
    </row>
    <row r="978" spans="2:65" s="1" customFormat="1">
      <c r="B978" s="40"/>
      <c r="C978" s="62"/>
      <c r="D978" s="199" t="s">
        <v>191</v>
      </c>
      <c r="E978" s="62"/>
      <c r="F978" s="200" t="s">
        <v>1133</v>
      </c>
      <c r="G978" s="62"/>
      <c r="H978" s="62"/>
      <c r="I978" s="157"/>
      <c r="J978" s="62"/>
      <c r="K978" s="62"/>
      <c r="L978" s="60"/>
      <c r="M978" s="201"/>
      <c r="N978" s="41"/>
      <c r="O978" s="41"/>
      <c r="P978" s="41"/>
      <c r="Q978" s="41"/>
      <c r="R978" s="41"/>
      <c r="S978" s="41"/>
      <c r="T978" s="77"/>
      <c r="AT978" s="23" t="s">
        <v>191</v>
      </c>
      <c r="AU978" s="23" t="s">
        <v>87</v>
      </c>
    </row>
    <row r="979" spans="2:65" s="12" customFormat="1">
      <c r="B979" s="213"/>
      <c r="C979" s="214"/>
      <c r="D979" s="199" t="s">
        <v>193</v>
      </c>
      <c r="E979" s="215" t="s">
        <v>22</v>
      </c>
      <c r="F979" s="216" t="s">
        <v>1128</v>
      </c>
      <c r="G979" s="214"/>
      <c r="H979" s="217">
        <v>29.184000000000001</v>
      </c>
      <c r="I979" s="218"/>
      <c r="J979" s="214"/>
      <c r="K979" s="214"/>
      <c r="L979" s="219"/>
      <c r="M979" s="220"/>
      <c r="N979" s="221"/>
      <c r="O979" s="221"/>
      <c r="P979" s="221"/>
      <c r="Q979" s="221"/>
      <c r="R979" s="221"/>
      <c r="S979" s="221"/>
      <c r="T979" s="222"/>
      <c r="AT979" s="223" t="s">
        <v>193</v>
      </c>
      <c r="AU979" s="223" t="s">
        <v>87</v>
      </c>
      <c r="AV979" s="12" t="s">
        <v>87</v>
      </c>
      <c r="AW979" s="12" t="s">
        <v>39</v>
      </c>
      <c r="AX979" s="12" t="s">
        <v>76</v>
      </c>
      <c r="AY979" s="223" t="s">
        <v>182</v>
      </c>
    </row>
    <row r="980" spans="2:65" s="12" customFormat="1">
      <c r="B980" s="213"/>
      <c r="C980" s="214"/>
      <c r="D980" s="199" t="s">
        <v>193</v>
      </c>
      <c r="E980" s="215" t="s">
        <v>22</v>
      </c>
      <c r="F980" s="216" t="s">
        <v>1129</v>
      </c>
      <c r="G980" s="214"/>
      <c r="H980" s="217">
        <v>1.5669999999999999</v>
      </c>
      <c r="I980" s="218"/>
      <c r="J980" s="214"/>
      <c r="K980" s="214"/>
      <c r="L980" s="219"/>
      <c r="M980" s="220"/>
      <c r="N980" s="221"/>
      <c r="O980" s="221"/>
      <c r="P980" s="221"/>
      <c r="Q980" s="221"/>
      <c r="R980" s="221"/>
      <c r="S980" s="221"/>
      <c r="T980" s="222"/>
      <c r="AT980" s="223" t="s">
        <v>193</v>
      </c>
      <c r="AU980" s="223" t="s">
        <v>87</v>
      </c>
      <c r="AV980" s="12" t="s">
        <v>87</v>
      </c>
      <c r="AW980" s="12" t="s">
        <v>39</v>
      </c>
      <c r="AX980" s="12" t="s">
        <v>76</v>
      </c>
      <c r="AY980" s="223" t="s">
        <v>182</v>
      </c>
    </row>
    <row r="981" spans="2:65" s="12" customFormat="1">
      <c r="B981" s="213"/>
      <c r="C981" s="214"/>
      <c r="D981" s="199" t="s">
        <v>193</v>
      </c>
      <c r="E981" s="215" t="s">
        <v>22</v>
      </c>
      <c r="F981" s="216" t="s">
        <v>468</v>
      </c>
      <c r="G981" s="214"/>
      <c r="H981" s="217">
        <v>4.45</v>
      </c>
      <c r="I981" s="218"/>
      <c r="J981" s="214"/>
      <c r="K981" s="214"/>
      <c r="L981" s="219"/>
      <c r="M981" s="220"/>
      <c r="N981" s="221"/>
      <c r="O981" s="221"/>
      <c r="P981" s="221"/>
      <c r="Q981" s="221"/>
      <c r="R981" s="221"/>
      <c r="S981" s="221"/>
      <c r="T981" s="222"/>
      <c r="AT981" s="223" t="s">
        <v>193</v>
      </c>
      <c r="AU981" s="223" t="s">
        <v>87</v>
      </c>
      <c r="AV981" s="12" t="s">
        <v>87</v>
      </c>
      <c r="AW981" s="12" t="s">
        <v>39</v>
      </c>
      <c r="AX981" s="12" t="s">
        <v>76</v>
      </c>
      <c r="AY981" s="223" t="s">
        <v>182</v>
      </c>
    </row>
    <row r="982" spans="2:65" s="11" customFormat="1">
      <c r="B982" s="202"/>
      <c r="C982" s="203"/>
      <c r="D982" s="199" t="s">
        <v>193</v>
      </c>
      <c r="E982" s="204" t="s">
        <v>22</v>
      </c>
      <c r="F982" s="205" t="s">
        <v>235</v>
      </c>
      <c r="G982" s="203"/>
      <c r="H982" s="206" t="s">
        <v>22</v>
      </c>
      <c r="I982" s="207"/>
      <c r="J982" s="203"/>
      <c r="K982" s="203"/>
      <c r="L982" s="208"/>
      <c r="M982" s="209"/>
      <c r="N982" s="210"/>
      <c r="O982" s="210"/>
      <c r="P982" s="210"/>
      <c r="Q982" s="210"/>
      <c r="R982" s="210"/>
      <c r="S982" s="210"/>
      <c r="T982" s="211"/>
      <c r="AT982" s="212" t="s">
        <v>193</v>
      </c>
      <c r="AU982" s="212" t="s">
        <v>87</v>
      </c>
      <c r="AV982" s="11" t="s">
        <v>24</v>
      </c>
      <c r="AW982" s="11" t="s">
        <v>39</v>
      </c>
      <c r="AX982" s="11" t="s">
        <v>76</v>
      </c>
      <c r="AY982" s="212" t="s">
        <v>182</v>
      </c>
    </row>
    <row r="983" spans="2:65" s="12" customFormat="1">
      <c r="B983" s="213"/>
      <c r="C983" s="214"/>
      <c r="D983" s="199" t="s">
        <v>193</v>
      </c>
      <c r="E983" s="215" t="s">
        <v>22</v>
      </c>
      <c r="F983" s="216" t="s">
        <v>1130</v>
      </c>
      <c r="G983" s="214"/>
      <c r="H983" s="217">
        <v>7.2240000000000002</v>
      </c>
      <c r="I983" s="218"/>
      <c r="J983" s="214"/>
      <c r="K983" s="214"/>
      <c r="L983" s="219"/>
      <c r="M983" s="220"/>
      <c r="N983" s="221"/>
      <c r="O983" s="221"/>
      <c r="P983" s="221"/>
      <c r="Q983" s="221"/>
      <c r="R983" s="221"/>
      <c r="S983" s="221"/>
      <c r="T983" s="222"/>
      <c r="AT983" s="223" t="s">
        <v>193</v>
      </c>
      <c r="AU983" s="223" t="s">
        <v>87</v>
      </c>
      <c r="AV983" s="12" t="s">
        <v>87</v>
      </c>
      <c r="AW983" s="12" t="s">
        <v>39</v>
      </c>
      <c r="AX983" s="12" t="s">
        <v>76</v>
      </c>
      <c r="AY983" s="223" t="s">
        <v>182</v>
      </c>
    </row>
    <row r="984" spans="2:65" s="12" customFormat="1">
      <c r="B984" s="213"/>
      <c r="C984" s="214"/>
      <c r="D984" s="224" t="s">
        <v>193</v>
      </c>
      <c r="E984" s="214"/>
      <c r="F984" s="226" t="s">
        <v>1135</v>
      </c>
      <c r="G984" s="214"/>
      <c r="H984" s="227">
        <v>47.94</v>
      </c>
      <c r="I984" s="218"/>
      <c r="J984" s="214"/>
      <c r="K984" s="214"/>
      <c r="L984" s="219"/>
      <c r="M984" s="220"/>
      <c r="N984" s="221"/>
      <c r="O984" s="221"/>
      <c r="P984" s="221"/>
      <c r="Q984" s="221"/>
      <c r="R984" s="221"/>
      <c r="S984" s="221"/>
      <c r="T984" s="222"/>
      <c r="AT984" s="223" t="s">
        <v>193</v>
      </c>
      <c r="AU984" s="223" t="s">
        <v>87</v>
      </c>
      <c r="AV984" s="12" t="s">
        <v>87</v>
      </c>
      <c r="AW984" s="12" t="s">
        <v>6</v>
      </c>
      <c r="AX984" s="12" t="s">
        <v>24</v>
      </c>
      <c r="AY984" s="223" t="s">
        <v>182</v>
      </c>
    </row>
    <row r="985" spans="2:65" s="1" customFormat="1" ht="31.5" customHeight="1">
      <c r="B985" s="40"/>
      <c r="C985" s="187" t="s">
        <v>1136</v>
      </c>
      <c r="D985" s="187" t="s">
        <v>184</v>
      </c>
      <c r="E985" s="188" t="s">
        <v>1137</v>
      </c>
      <c r="F985" s="189" t="s">
        <v>1138</v>
      </c>
      <c r="G985" s="190" t="s">
        <v>241</v>
      </c>
      <c r="H985" s="191">
        <v>14.545</v>
      </c>
      <c r="I985" s="192"/>
      <c r="J985" s="193">
        <f>ROUND(I985*H985,2)</f>
        <v>0</v>
      </c>
      <c r="K985" s="189" t="s">
        <v>22</v>
      </c>
      <c r="L985" s="60"/>
      <c r="M985" s="194" t="s">
        <v>22</v>
      </c>
      <c r="N985" s="195" t="s">
        <v>47</v>
      </c>
      <c r="O985" s="41"/>
      <c r="P985" s="196">
        <f>O985*H985</f>
        <v>0</v>
      </c>
      <c r="Q985" s="196">
        <v>5.0000000000000002E-5</v>
      </c>
      <c r="R985" s="196">
        <f>Q985*H985</f>
        <v>7.2725000000000003E-4</v>
      </c>
      <c r="S985" s="196">
        <v>0</v>
      </c>
      <c r="T985" s="197">
        <f>S985*H985</f>
        <v>0</v>
      </c>
      <c r="AR985" s="23" t="s">
        <v>312</v>
      </c>
      <c r="AT985" s="23" t="s">
        <v>184</v>
      </c>
      <c r="AU985" s="23" t="s">
        <v>87</v>
      </c>
      <c r="AY985" s="23" t="s">
        <v>182</v>
      </c>
      <c r="BE985" s="198">
        <f>IF(N985="základní",J985,0)</f>
        <v>0</v>
      </c>
      <c r="BF985" s="198">
        <f>IF(N985="snížená",J985,0)</f>
        <v>0</v>
      </c>
      <c r="BG985" s="198">
        <f>IF(N985="zákl. přenesená",J985,0)</f>
        <v>0</v>
      </c>
      <c r="BH985" s="198">
        <f>IF(N985="sníž. přenesená",J985,0)</f>
        <v>0</v>
      </c>
      <c r="BI985" s="198">
        <f>IF(N985="nulová",J985,0)</f>
        <v>0</v>
      </c>
      <c r="BJ985" s="23" t="s">
        <v>24</v>
      </c>
      <c r="BK985" s="198">
        <f>ROUND(I985*H985,2)</f>
        <v>0</v>
      </c>
      <c r="BL985" s="23" t="s">
        <v>312</v>
      </c>
      <c r="BM985" s="23" t="s">
        <v>1139</v>
      </c>
    </row>
    <row r="986" spans="2:65" s="1" customFormat="1">
      <c r="B986" s="40"/>
      <c r="C986" s="62"/>
      <c r="D986" s="199" t="s">
        <v>191</v>
      </c>
      <c r="E986" s="62"/>
      <c r="F986" s="200" t="s">
        <v>1138</v>
      </c>
      <c r="G986" s="62"/>
      <c r="H986" s="62"/>
      <c r="I986" s="157"/>
      <c r="J986" s="62"/>
      <c r="K986" s="62"/>
      <c r="L986" s="60"/>
      <c r="M986" s="201"/>
      <c r="N986" s="41"/>
      <c r="O986" s="41"/>
      <c r="P986" s="41"/>
      <c r="Q986" s="41"/>
      <c r="R986" s="41"/>
      <c r="S986" s="41"/>
      <c r="T986" s="77"/>
      <c r="AT986" s="23" t="s">
        <v>191</v>
      </c>
      <c r="AU986" s="23" t="s">
        <v>87</v>
      </c>
    </row>
    <row r="987" spans="2:65" s="11" customFormat="1">
      <c r="B987" s="202"/>
      <c r="C987" s="203"/>
      <c r="D987" s="199" t="s">
        <v>193</v>
      </c>
      <c r="E987" s="204" t="s">
        <v>22</v>
      </c>
      <c r="F987" s="205" t="s">
        <v>194</v>
      </c>
      <c r="G987" s="203"/>
      <c r="H987" s="206" t="s">
        <v>22</v>
      </c>
      <c r="I987" s="207"/>
      <c r="J987" s="203"/>
      <c r="K987" s="203"/>
      <c r="L987" s="208"/>
      <c r="M987" s="209"/>
      <c r="N987" s="210"/>
      <c r="O987" s="210"/>
      <c r="P987" s="210"/>
      <c r="Q987" s="210"/>
      <c r="R987" s="210"/>
      <c r="S987" s="210"/>
      <c r="T987" s="211"/>
      <c r="AT987" s="212" t="s">
        <v>193</v>
      </c>
      <c r="AU987" s="212" t="s">
        <v>87</v>
      </c>
      <c r="AV987" s="11" t="s">
        <v>24</v>
      </c>
      <c r="AW987" s="11" t="s">
        <v>39</v>
      </c>
      <c r="AX987" s="11" t="s">
        <v>76</v>
      </c>
      <c r="AY987" s="212" t="s">
        <v>182</v>
      </c>
    </row>
    <row r="988" spans="2:65" s="12" customFormat="1">
      <c r="B988" s="213"/>
      <c r="C988" s="214"/>
      <c r="D988" s="199" t="s">
        <v>193</v>
      </c>
      <c r="E988" s="215" t="s">
        <v>22</v>
      </c>
      <c r="F988" s="216" t="s">
        <v>442</v>
      </c>
      <c r="G988" s="214"/>
      <c r="H988" s="217">
        <v>2.5409999999999999</v>
      </c>
      <c r="I988" s="218"/>
      <c r="J988" s="214"/>
      <c r="K988" s="214"/>
      <c r="L988" s="219"/>
      <c r="M988" s="220"/>
      <c r="N988" s="221"/>
      <c r="O988" s="221"/>
      <c r="P988" s="221"/>
      <c r="Q988" s="221"/>
      <c r="R988" s="221"/>
      <c r="S988" s="221"/>
      <c r="T988" s="222"/>
      <c r="AT988" s="223" t="s">
        <v>193</v>
      </c>
      <c r="AU988" s="223" t="s">
        <v>87</v>
      </c>
      <c r="AV988" s="12" t="s">
        <v>87</v>
      </c>
      <c r="AW988" s="12" t="s">
        <v>39</v>
      </c>
      <c r="AX988" s="12" t="s">
        <v>76</v>
      </c>
      <c r="AY988" s="223" t="s">
        <v>182</v>
      </c>
    </row>
    <row r="989" spans="2:65" s="12" customFormat="1">
      <c r="B989" s="213"/>
      <c r="C989" s="214"/>
      <c r="D989" s="199" t="s">
        <v>193</v>
      </c>
      <c r="E989" s="215" t="s">
        <v>22</v>
      </c>
      <c r="F989" s="216" t="s">
        <v>1140</v>
      </c>
      <c r="G989" s="214"/>
      <c r="H989" s="217">
        <v>2.173</v>
      </c>
      <c r="I989" s="218"/>
      <c r="J989" s="214"/>
      <c r="K989" s="214"/>
      <c r="L989" s="219"/>
      <c r="M989" s="220"/>
      <c r="N989" s="221"/>
      <c r="O989" s="221"/>
      <c r="P989" s="221"/>
      <c r="Q989" s="221"/>
      <c r="R989" s="221"/>
      <c r="S989" s="221"/>
      <c r="T989" s="222"/>
      <c r="AT989" s="223" t="s">
        <v>193</v>
      </c>
      <c r="AU989" s="223" t="s">
        <v>87</v>
      </c>
      <c r="AV989" s="12" t="s">
        <v>87</v>
      </c>
      <c r="AW989" s="12" t="s">
        <v>39</v>
      </c>
      <c r="AX989" s="12" t="s">
        <v>76</v>
      </c>
      <c r="AY989" s="223" t="s">
        <v>182</v>
      </c>
    </row>
    <row r="990" spans="2:65" s="12" customFormat="1">
      <c r="B990" s="213"/>
      <c r="C990" s="214"/>
      <c r="D990" s="199" t="s">
        <v>193</v>
      </c>
      <c r="E990" s="215" t="s">
        <v>22</v>
      </c>
      <c r="F990" s="216" t="s">
        <v>1140</v>
      </c>
      <c r="G990" s="214"/>
      <c r="H990" s="217">
        <v>2.173</v>
      </c>
      <c r="I990" s="218"/>
      <c r="J990" s="214"/>
      <c r="K990" s="214"/>
      <c r="L990" s="219"/>
      <c r="M990" s="220"/>
      <c r="N990" s="221"/>
      <c r="O990" s="221"/>
      <c r="P990" s="221"/>
      <c r="Q990" s="221"/>
      <c r="R990" s="221"/>
      <c r="S990" s="221"/>
      <c r="T990" s="222"/>
      <c r="AT990" s="223" t="s">
        <v>193</v>
      </c>
      <c r="AU990" s="223" t="s">
        <v>87</v>
      </c>
      <c r="AV990" s="12" t="s">
        <v>87</v>
      </c>
      <c r="AW990" s="12" t="s">
        <v>39</v>
      </c>
      <c r="AX990" s="12" t="s">
        <v>76</v>
      </c>
      <c r="AY990" s="223" t="s">
        <v>182</v>
      </c>
    </row>
    <row r="991" spans="2:65" s="12" customFormat="1">
      <c r="B991" s="213"/>
      <c r="C991" s="214"/>
      <c r="D991" s="199" t="s">
        <v>193</v>
      </c>
      <c r="E991" s="215" t="s">
        <v>22</v>
      </c>
      <c r="F991" s="216" t="s">
        <v>443</v>
      </c>
      <c r="G991" s="214"/>
      <c r="H991" s="217">
        <v>2.5030000000000001</v>
      </c>
      <c r="I991" s="218"/>
      <c r="J991" s="214"/>
      <c r="K991" s="214"/>
      <c r="L991" s="219"/>
      <c r="M991" s="220"/>
      <c r="N991" s="221"/>
      <c r="O991" s="221"/>
      <c r="P991" s="221"/>
      <c r="Q991" s="221"/>
      <c r="R991" s="221"/>
      <c r="S991" s="221"/>
      <c r="T991" s="222"/>
      <c r="AT991" s="223" t="s">
        <v>193</v>
      </c>
      <c r="AU991" s="223" t="s">
        <v>87</v>
      </c>
      <c r="AV991" s="12" t="s">
        <v>87</v>
      </c>
      <c r="AW991" s="12" t="s">
        <v>39</v>
      </c>
      <c r="AX991" s="12" t="s">
        <v>76</v>
      </c>
      <c r="AY991" s="223" t="s">
        <v>182</v>
      </c>
    </row>
    <row r="992" spans="2:65" s="12" customFormat="1">
      <c r="B992" s="213"/>
      <c r="C992" s="214"/>
      <c r="D992" s="199" t="s">
        <v>193</v>
      </c>
      <c r="E992" s="215" t="s">
        <v>22</v>
      </c>
      <c r="F992" s="216" t="s">
        <v>1141</v>
      </c>
      <c r="G992" s="214"/>
      <c r="H992" s="217">
        <v>2.3519999999999999</v>
      </c>
      <c r="I992" s="218"/>
      <c r="J992" s="214"/>
      <c r="K992" s="214"/>
      <c r="L992" s="219"/>
      <c r="M992" s="220"/>
      <c r="N992" s="221"/>
      <c r="O992" s="221"/>
      <c r="P992" s="221"/>
      <c r="Q992" s="221"/>
      <c r="R992" s="221"/>
      <c r="S992" s="221"/>
      <c r="T992" s="222"/>
      <c r="AT992" s="223" t="s">
        <v>193</v>
      </c>
      <c r="AU992" s="223" t="s">
        <v>87</v>
      </c>
      <c r="AV992" s="12" t="s">
        <v>87</v>
      </c>
      <c r="AW992" s="12" t="s">
        <v>39</v>
      </c>
      <c r="AX992" s="12" t="s">
        <v>76</v>
      </c>
      <c r="AY992" s="223" t="s">
        <v>182</v>
      </c>
    </row>
    <row r="993" spans="2:65" s="12" customFormat="1">
      <c r="B993" s="213"/>
      <c r="C993" s="214"/>
      <c r="D993" s="224" t="s">
        <v>193</v>
      </c>
      <c r="E993" s="225" t="s">
        <v>22</v>
      </c>
      <c r="F993" s="226" t="s">
        <v>444</v>
      </c>
      <c r="G993" s="214"/>
      <c r="H993" s="227">
        <v>2.8029999999999999</v>
      </c>
      <c r="I993" s="218"/>
      <c r="J993" s="214"/>
      <c r="K993" s="214"/>
      <c r="L993" s="219"/>
      <c r="M993" s="220"/>
      <c r="N993" s="221"/>
      <c r="O993" s="221"/>
      <c r="P993" s="221"/>
      <c r="Q993" s="221"/>
      <c r="R993" s="221"/>
      <c r="S993" s="221"/>
      <c r="T993" s="222"/>
      <c r="AT993" s="223" t="s">
        <v>193</v>
      </c>
      <c r="AU993" s="223" t="s">
        <v>87</v>
      </c>
      <c r="AV993" s="12" t="s">
        <v>87</v>
      </c>
      <c r="AW993" s="12" t="s">
        <v>39</v>
      </c>
      <c r="AX993" s="12" t="s">
        <v>76</v>
      </c>
      <c r="AY993" s="223" t="s">
        <v>182</v>
      </c>
    </row>
    <row r="994" spans="2:65" s="1" customFormat="1" ht="22.5" customHeight="1">
      <c r="B994" s="40"/>
      <c r="C994" s="229" t="s">
        <v>1142</v>
      </c>
      <c r="D994" s="229" t="s">
        <v>409</v>
      </c>
      <c r="E994" s="230" t="s">
        <v>1143</v>
      </c>
      <c r="F994" s="231" t="s">
        <v>1144</v>
      </c>
      <c r="G994" s="232" t="s">
        <v>241</v>
      </c>
      <c r="H994" s="233">
        <v>16</v>
      </c>
      <c r="I994" s="234"/>
      <c r="J994" s="235">
        <f>ROUND(I994*H994,2)</f>
        <v>0</v>
      </c>
      <c r="K994" s="231" t="s">
        <v>22</v>
      </c>
      <c r="L994" s="236"/>
      <c r="M994" s="237" t="s">
        <v>22</v>
      </c>
      <c r="N994" s="238" t="s">
        <v>47</v>
      </c>
      <c r="O994" s="41"/>
      <c r="P994" s="196">
        <f>O994*H994</f>
        <v>0</v>
      </c>
      <c r="Q994" s="196">
        <v>1.9599999999999999E-3</v>
      </c>
      <c r="R994" s="196">
        <f>Q994*H994</f>
        <v>3.1359999999999999E-2</v>
      </c>
      <c r="S994" s="196">
        <v>0</v>
      </c>
      <c r="T994" s="197">
        <f>S994*H994</f>
        <v>0</v>
      </c>
      <c r="AR994" s="23" t="s">
        <v>422</v>
      </c>
      <c r="AT994" s="23" t="s">
        <v>409</v>
      </c>
      <c r="AU994" s="23" t="s">
        <v>87</v>
      </c>
      <c r="AY994" s="23" t="s">
        <v>182</v>
      </c>
      <c r="BE994" s="198">
        <f>IF(N994="základní",J994,0)</f>
        <v>0</v>
      </c>
      <c r="BF994" s="198">
        <f>IF(N994="snížená",J994,0)</f>
        <v>0</v>
      </c>
      <c r="BG994" s="198">
        <f>IF(N994="zákl. přenesená",J994,0)</f>
        <v>0</v>
      </c>
      <c r="BH994" s="198">
        <f>IF(N994="sníž. přenesená",J994,0)</f>
        <v>0</v>
      </c>
      <c r="BI994" s="198">
        <f>IF(N994="nulová",J994,0)</f>
        <v>0</v>
      </c>
      <c r="BJ994" s="23" t="s">
        <v>24</v>
      </c>
      <c r="BK994" s="198">
        <f>ROUND(I994*H994,2)</f>
        <v>0</v>
      </c>
      <c r="BL994" s="23" t="s">
        <v>312</v>
      </c>
      <c r="BM994" s="23" t="s">
        <v>1145</v>
      </c>
    </row>
    <row r="995" spans="2:65" s="1" customFormat="1">
      <c r="B995" s="40"/>
      <c r="C995" s="62"/>
      <c r="D995" s="199" t="s">
        <v>191</v>
      </c>
      <c r="E995" s="62"/>
      <c r="F995" s="200" t="s">
        <v>1144</v>
      </c>
      <c r="G995" s="62"/>
      <c r="H995" s="62"/>
      <c r="I995" s="157"/>
      <c r="J995" s="62"/>
      <c r="K995" s="62"/>
      <c r="L995" s="60"/>
      <c r="M995" s="201"/>
      <c r="N995" s="41"/>
      <c r="O995" s="41"/>
      <c r="P995" s="41"/>
      <c r="Q995" s="41"/>
      <c r="R995" s="41"/>
      <c r="S995" s="41"/>
      <c r="T995" s="77"/>
      <c r="AT995" s="23" t="s">
        <v>191</v>
      </c>
      <c r="AU995" s="23" t="s">
        <v>87</v>
      </c>
    </row>
    <row r="996" spans="2:65" s="11" customFormat="1">
      <c r="B996" s="202"/>
      <c r="C996" s="203"/>
      <c r="D996" s="199" t="s">
        <v>193</v>
      </c>
      <c r="E996" s="204" t="s">
        <v>22</v>
      </c>
      <c r="F996" s="205" t="s">
        <v>194</v>
      </c>
      <c r="G996" s="203"/>
      <c r="H996" s="206" t="s">
        <v>22</v>
      </c>
      <c r="I996" s="207"/>
      <c r="J996" s="203"/>
      <c r="K996" s="203"/>
      <c r="L996" s="208"/>
      <c r="M996" s="209"/>
      <c r="N996" s="210"/>
      <c r="O996" s="210"/>
      <c r="P996" s="210"/>
      <c r="Q996" s="210"/>
      <c r="R996" s="210"/>
      <c r="S996" s="210"/>
      <c r="T996" s="211"/>
      <c r="AT996" s="212" t="s">
        <v>193</v>
      </c>
      <c r="AU996" s="212" t="s">
        <v>87</v>
      </c>
      <c r="AV996" s="11" t="s">
        <v>24</v>
      </c>
      <c r="AW996" s="11" t="s">
        <v>39</v>
      </c>
      <c r="AX996" s="11" t="s">
        <v>76</v>
      </c>
      <c r="AY996" s="212" t="s">
        <v>182</v>
      </c>
    </row>
    <row r="997" spans="2:65" s="12" customFormat="1">
      <c r="B997" s="213"/>
      <c r="C997" s="214"/>
      <c r="D997" s="199" t="s">
        <v>193</v>
      </c>
      <c r="E997" s="215" t="s">
        <v>22</v>
      </c>
      <c r="F997" s="216" t="s">
        <v>442</v>
      </c>
      <c r="G997" s="214"/>
      <c r="H997" s="217">
        <v>2.5409999999999999</v>
      </c>
      <c r="I997" s="218"/>
      <c r="J997" s="214"/>
      <c r="K997" s="214"/>
      <c r="L997" s="219"/>
      <c r="M997" s="220"/>
      <c r="N997" s="221"/>
      <c r="O997" s="221"/>
      <c r="P997" s="221"/>
      <c r="Q997" s="221"/>
      <c r="R997" s="221"/>
      <c r="S997" s="221"/>
      <c r="T997" s="222"/>
      <c r="AT997" s="223" t="s">
        <v>193</v>
      </c>
      <c r="AU997" s="223" t="s">
        <v>87</v>
      </c>
      <c r="AV997" s="12" t="s">
        <v>87</v>
      </c>
      <c r="AW997" s="12" t="s">
        <v>39</v>
      </c>
      <c r="AX997" s="12" t="s">
        <v>76</v>
      </c>
      <c r="AY997" s="223" t="s">
        <v>182</v>
      </c>
    </row>
    <row r="998" spans="2:65" s="12" customFormat="1">
      <c r="B998" s="213"/>
      <c r="C998" s="214"/>
      <c r="D998" s="199" t="s">
        <v>193</v>
      </c>
      <c r="E998" s="215" t="s">
        <v>22</v>
      </c>
      <c r="F998" s="216" t="s">
        <v>1140</v>
      </c>
      <c r="G998" s="214"/>
      <c r="H998" s="217">
        <v>2.173</v>
      </c>
      <c r="I998" s="218"/>
      <c r="J998" s="214"/>
      <c r="K998" s="214"/>
      <c r="L998" s="219"/>
      <c r="M998" s="220"/>
      <c r="N998" s="221"/>
      <c r="O998" s="221"/>
      <c r="P998" s="221"/>
      <c r="Q998" s="221"/>
      <c r="R998" s="221"/>
      <c r="S998" s="221"/>
      <c r="T998" s="222"/>
      <c r="AT998" s="223" t="s">
        <v>193</v>
      </c>
      <c r="AU998" s="223" t="s">
        <v>87</v>
      </c>
      <c r="AV998" s="12" t="s">
        <v>87</v>
      </c>
      <c r="AW998" s="12" t="s">
        <v>39</v>
      </c>
      <c r="AX998" s="12" t="s">
        <v>76</v>
      </c>
      <c r="AY998" s="223" t="s">
        <v>182</v>
      </c>
    </row>
    <row r="999" spans="2:65" s="12" customFormat="1">
      <c r="B999" s="213"/>
      <c r="C999" s="214"/>
      <c r="D999" s="199" t="s">
        <v>193</v>
      </c>
      <c r="E999" s="215" t="s">
        <v>22</v>
      </c>
      <c r="F999" s="216" t="s">
        <v>1140</v>
      </c>
      <c r="G999" s="214"/>
      <c r="H999" s="217">
        <v>2.173</v>
      </c>
      <c r="I999" s="218"/>
      <c r="J999" s="214"/>
      <c r="K999" s="214"/>
      <c r="L999" s="219"/>
      <c r="M999" s="220"/>
      <c r="N999" s="221"/>
      <c r="O999" s="221"/>
      <c r="P999" s="221"/>
      <c r="Q999" s="221"/>
      <c r="R999" s="221"/>
      <c r="S999" s="221"/>
      <c r="T999" s="222"/>
      <c r="AT999" s="223" t="s">
        <v>193</v>
      </c>
      <c r="AU999" s="223" t="s">
        <v>87</v>
      </c>
      <c r="AV999" s="12" t="s">
        <v>87</v>
      </c>
      <c r="AW999" s="12" t="s">
        <v>39</v>
      </c>
      <c r="AX999" s="12" t="s">
        <v>76</v>
      </c>
      <c r="AY999" s="223" t="s">
        <v>182</v>
      </c>
    </row>
    <row r="1000" spans="2:65" s="12" customFormat="1">
      <c r="B1000" s="213"/>
      <c r="C1000" s="214"/>
      <c r="D1000" s="199" t="s">
        <v>193</v>
      </c>
      <c r="E1000" s="215" t="s">
        <v>22</v>
      </c>
      <c r="F1000" s="216" t="s">
        <v>443</v>
      </c>
      <c r="G1000" s="214"/>
      <c r="H1000" s="217">
        <v>2.5030000000000001</v>
      </c>
      <c r="I1000" s="218"/>
      <c r="J1000" s="214"/>
      <c r="K1000" s="214"/>
      <c r="L1000" s="219"/>
      <c r="M1000" s="220"/>
      <c r="N1000" s="221"/>
      <c r="O1000" s="221"/>
      <c r="P1000" s="221"/>
      <c r="Q1000" s="221"/>
      <c r="R1000" s="221"/>
      <c r="S1000" s="221"/>
      <c r="T1000" s="222"/>
      <c r="AT1000" s="223" t="s">
        <v>193</v>
      </c>
      <c r="AU1000" s="223" t="s">
        <v>87</v>
      </c>
      <c r="AV1000" s="12" t="s">
        <v>87</v>
      </c>
      <c r="AW1000" s="12" t="s">
        <v>39</v>
      </c>
      <c r="AX1000" s="12" t="s">
        <v>76</v>
      </c>
      <c r="AY1000" s="223" t="s">
        <v>182</v>
      </c>
    </row>
    <row r="1001" spans="2:65" s="12" customFormat="1">
      <c r="B1001" s="213"/>
      <c r="C1001" s="214"/>
      <c r="D1001" s="199" t="s">
        <v>193</v>
      </c>
      <c r="E1001" s="215" t="s">
        <v>22</v>
      </c>
      <c r="F1001" s="216" t="s">
        <v>1141</v>
      </c>
      <c r="G1001" s="214"/>
      <c r="H1001" s="217">
        <v>2.3519999999999999</v>
      </c>
      <c r="I1001" s="218"/>
      <c r="J1001" s="214"/>
      <c r="K1001" s="214"/>
      <c r="L1001" s="219"/>
      <c r="M1001" s="220"/>
      <c r="N1001" s="221"/>
      <c r="O1001" s="221"/>
      <c r="P1001" s="221"/>
      <c r="Q1001" s="221"/>
      <c r="R1001" s="221"/>
      <c r="S1001" s="221"/>
      <c r="T1001" s="222"/>
      <c r="AT1001" s="223" t="s">
        <v>193</v>
      </c>
      <c r="AU1001" s="223" t="s">
        <v>87</v>
      </c>
      <c r="AV1001" s="12" t="s">
        <v>87</v>
      </c>
      <c r="AW1001" s="12" t="s">
        <v>39</v>
      </c>
      <c r="AX1001" s="12" t="s">
        <v>76</v>
      </c>
      <c r="AY1001" s="223" t="s">
        <v>182</v>
      </c>
    </row>
    <row r="1002" spans="2:65" s="12" customFormat="1">
      <c r="B1002" s="213"/>
      <c r="C1002" s="214"/>
      <c r="D1002" s="199" t="s">
        <v>193</v>
      </c>
      <c r="E1002" s="215" t="s">
        <v>22</v>
      </c>
      <c r="F1002" s="216" t="s">
        <v>444</v>
      </c>
      <c r="G1002" s="214"/>
      <c r="H1002" s="217">
        <v>2.8029999999999999</v>
      </c>
      <c r="I1002" s="218"/>
      <c r="J1002" s="214"/>
      <c r="K1002" s="214"/>
      <c r="L1002" s="219"/>
      <c r="M1002" s="220"/>
      <c r="N1002" s="221"/>
      <c r="O1002" s="221"/>
      <c r="P1002" s="221"/>
      <c r="Q1002" s="221"/>
      <c r="R1002" s="221"/>
      <c r="S1002" s="221"/>
      <c r="T1002" s="222"/>
      <c r="AT1002" s="223" t="s">
        <v>193</v>
      </c>
      <c r="AU1002" s="223" t="s">
        <v>87</v>
      </c>
      <c r="AV1002" s="12" t="s">
        <v>87</v>
      </c>
      <c r="AW1002" s="12" t="s">
        <v>39</v>
      </c>
      <c r="AX1002" s="12" t="s">
        <v>76</v>
      </c>
      <c r="AY1002" s="223" t="s">
        <v>182</v>
      </c>
    </row>
    <row r="1003" spans="2:65" s="12" customFormat="1">
      <c r="B1003" s="213"/>
      <c r="C1003" s="214"/>
      <c r="D1003" s="224" t="s">
        <v>193</v>
      </c>
      <c r="E1003" s="214"/>
      <c r="F1003" s="226" t="s">
        <v>1146</v>
      </c>
      <c r="G1003" s="214"/>
      <c r="H1003" s="227">
        <v>16</v>
      </c>
      <c r="I1003" s="218"/>
      <c r="J1003" s="214"/>
      <c r="K1003" s="214"/>
      <c r="L1003" s="219"/>
      <c r="M1003" s="220"/>
      <c r="N1003" s="221"/>
      <c r="O1003" s="221"/>
      <c r="P1003" s="221"/>
      <c r="Q1003" s="221"/>
      <c r="R1003" s="221"/>
      <c r="S1003" s="221"/>
      <c r="T1003" s="222"/>
      <c r="AT1003" s="223" t="s">
        <v>193</v>
      </c>
      <c r="AU1003" s="223" t="s">
        <v>87</v>
      </c>
      <c r="AV1003" s="12" t="s">
        <v>87</v>
      </c>
      <c r="AW1003" s="12" t="s">
        <v>6</v>
      </c>
      <c r="AX1003" s="12" t="s">
        <v>24</v>
      </c>
      <c r="AY1003" s="223" t="s">
        <v>182</v>
      </c>
    </row>
    <row r="1004" spans="2:65" s="1" customFormat="1" ht="22.5" customHeight="1">
      <c r="B1004" s="40"/>
      <c r="C1004" s="187" t="s">
        <v>1147</v>
      </c>
      <c r="D1004" s="187" t="s">
        <v>184</v>
      </c>
      <c r="E1004" s="188" t="s">
        <v>1148</v>
      </c>
      <c r="F1004" s="189" t="s">
        <v>1149</v>
      </c>
      <c r="G1004" s="190" t="s">
        <v>241</v>
      </c>
      <c r="H1004" s="191">
        <v>391.012</v>
      </c>
      <c r="I1004" s="192"/>
      <c r="J1004" s="193">
        <f>ROUND(I1004*H1004,2)</f>
        <v>0</v>
      </c>
      <c r="K1004" s="189" t="s">
        <v>188</v>
      </c>
      <c r="L1004" s="60"/>
      <c r="M1004" s="194" t="s">
        <v>22</v>
      </c>
      <c r="N1004" s="195" t="s">
        <v>47</v>
      </c>
      <c r="O1004" s="41"/>
      <c r="P1004" s="196">
        <f>O1004*H1004</f>
        <v>0</v>
      </c>
      <c r="Q1004" s="196">
        <v>0</v>
      </c>
      <c r="R1004" s="196">
        <f>Q1004*H1004</f>
        <v>0</v>
      </c>
      <c r="S1004" s="196">
        <v>0</v>
      </c>
      <c r="T1004" s="197">
        <f>S1004*H1004</f>
        <v>0</v>
      </c>
      <c r="AR1004" s="23" t="s">
        <v>312</v>
      </c>
      <c r="AT1004" s="23" t="s">
        <v>184</v>
      </c>
      <c r="AU1004" s="23" t="s">
        <v>87</v>
      </c>
      <c r="AY1004" s="23" t="s">
        <v>182</v>
      </c>
      <c r="BE1004" s="198">
        <f>IF(N1004="základní",J1004,0)</f>
        <v>0</v>
      </c>
      <c r="BF1004" s="198">
        <f>IF(N1004="snížená",J1004,0)</f>
        <v>0</v>
      </c>
      <c r="BG1004" s="198">
        <f>IF(N1004="zákl. přenesená",J1004,0)</f>
        <v>0</v>
      </c>
      <c r="BH1004" s="198">
        <f>IF(N1004="sníž. přenesená",J1004,0)</f>
        <v>0</v>
      </c>
      <c r="BI1004" s="198">
        <f>IF(N1004="nulová",J1004,0)</f>
        <v>0</v>
      </c>
      <c r="BJ1004" s="23" t="s">
        <v>24</v>
      </c>
      <c r="BK1004" s="198">
        <f>ROUND(I1004*H1004,2)</f>
        <v>0</v>
      </c>
      <c r="BL1004" s="23" t="s">
        <v>312</v>
      </c>
      <c r="BM1004" s="23" t="s">
        <v>1150</v>
      </c>
    </row>
    <row r="1005" spans="2:65" s="1" customFormat="1" ht="27">
      <c r="B1005" s="40"/>
      <c r="C1005" s="62"/>
      <c r="D1005" s="199" t="s">
        <v>191</v>
      </c>
      <c r="E1005" s="62"/>
      <c r="F1005" s="200" t="s">
        <v>1151</v>
      </c>
      <c r="G1005" s="62"/>
      <c r="H1005" s="62"/>
      <c r="I1005" s="157"/>
      <c r="J1005" s="62"/>
      <c r="K1005" s="62"/>
      <c r="L1005" s="60"/>
      <c r="M1005" s="201"/>
      <c r="N1005" s="41"/>
      <c r="O1005" s="41"/>
      <c r="P1005" s="41"/>
      <c r="Q1005" s="41"/>
      <c r="R1005" s="41"/>
      <c r="S1005" s="41"/>
      <c r="T1005" s="77"/>
      <c r="AT1005" s="23" t="s">
        <v>191</v>
      </c>
      <c r="AU1005" s="23" t="s">
        <v>87</v>
      </c>
    </row>
    <row r="1006" spans="2:65" s="12" customFormat="1">
      <c r="B1006" s="213"/>
      <c r="C1006" s="214"/>
      <c r="D1006" s="199" t="s">
        <v>193</v>
      </c>
      <c r="E1006" s="215" t="s">
        <v>22</v>
      </c>
      <c r="F1006" s="216" t="s">
        <v>569</v>
      </c>
      <c r="G1006" s="214"/>
      <c r="H1006" s="217">
        <v>332.35</v>
      </c>
      <c r="I1006" s="218"/>
      <c r="J1006" s="214"/>
      <c r="K1006" s="214"/>
      <c r="L1006" s="219"/>
      <c r="M1006" s="220"/>
      <c r="N1006" s="221"/>
      <c r="O1006" s="221"/>
      <c r="P1006" s="221"/>
      <c r="Q1006" s="221"/>
      <c r="R1006" s="221"/>
      <c r="S1006" s="221"/>
      <c r="T1006" s="222"/>
      <c r="AT1006" s="223" t="s">
        <v>193</v>
      </c>
      <c r="AU1006" s="223" t="s">
        <v>87</v>
      </c>
      <c r="AV1006" s="12" t="s">
        <v>87</v>
      </c>
      <c r="AW1006" s="12" t="s">
        <v>39</v>
      </c>
      <c r="AX1006" s="12" t="s">
        <v>76</v>
      </c>
      <c r="AY1006" s="223" t="s">
        <v>182</v>
      </c>
    </row>
    <row r="1007" spans="2:65" s="12" customFormat="1">
      <c r="B1007" s="213"/>
      <c r="C1007" s="214"/>
      <c r="D1007" s="199" t="s">
        <v>193</v>
      </c>
      <c r="E1007" s="215" t="s">
        <v>22</v>
      </c>
      <c r="F1007" s="216" t="s">
        <v>570</v>
      </c>
      <c r="G1007" s="214"/>
      <c r="H1007" s="217">
        <v>23.46</v>
      </c>
      <c r="I1007" s="218"/>
      <c r="J1007" s="214"/>
      <c r="K1007" s="214"/>
      <c r="L1007" s="219"/>
      <c r="M1007" s="220"/>
      <c r="N1007" s="221"/>
      <c r="O1007" s="221"/>
      <c r="P1007" s="221"/>
      <c r="Q1007" s="221"/>
      <c r="R1007" s="221"/>
      <c r="S1007" s="221"/>
      <c r="T1007" s="222"/>
      <c r="AT1007" s="223" t="s">
        <v>193</v>
      </c>
      <c r="AU1007" s="223" t="s">
        <v>87</v>
      </c>
      <c r="AV1007" s="12" t="s">
        <v>87</v>
      </c>
      <c r="AW1007" s="12" t="s">
        <v>39</v>
      </c>
      <c r="AX1007" s="12" t="s">
        <v>76</v>
      </c>
      <c r="AY1007" s="223" t="s">
        <v>182</v>
      </c>
    </row>
    <row r="1008" spans="2:65" s="12" customFormat="1" ht="40.5">
      <c r="B1008" s="213"/>
      <c r="C1008" s="214"/>
      <c r="D1008" s="199" t="s">
        <v>193</v>
      </c>
      <c r="E1008" s="215" t="s">
        <v>22</v>
      </c>
      <c r="F1008" s="216" t="s">
        <v>1152</v>
      </c>
      <c r="G1008" s="214"/>
      <c r="H1008" s="217">
        <v>249.45599999999999</v>
      </c>
      <c r="I1008" s="218"/>
      <c r="J1008" s="214"/>
      <c r="K1008" s="214"/>
      <c r="L1008" s="219"/>
      <c r="M1008" s="220"/>
      <c r="N1008" s="221"/>
      <c r="O1008" s="221"/>
      <c r="P1008" s="221"/>
      <c r="Q1008" s="221"/>
      <c r="R1008" s="221"/>
      <c r="S1008" s="221"/>
      <c r="T1008" s="222"/>
      <c r="AT1008" s="223" t="s">
        <v>193</v>
      </c>
      <c r="AU1008" s="223" t="s">
        <v>87</v>
      </c>
      <c r="AV1008" s="12" t="s">
        <v>87</v>
      </c>
      <c r="AW1008" s="12" t="s">
        <v>39</v>
      </c>
      <c r="AX1008" s="12" t="s">
        <v>76</v>
      </c>
      <c r="AY1008" s="223" t="s">
        <v>182</v>
      </c>
    </row>
    <row r="1009" spans="2:51" s="12" customFormat="1" ht="27">
      <c r="B1009" s="213"/>
      <c r="C1009" s="214"/>
      <c r="D1009" s="199" t="s">
        <v>193</v>
      </c>
      <c r="E1009" s="215" t="s">
        <v>22</v>
      </c>
      <c r="F1009" s="216" t="s">
        <v>1153</v>
      </c>
      <c r="G1009" s="214"/>
      <c r="H1009" s="217">
        <v>106.916</v>
      </c>
      <c r="I1009" s="218"/>
      <c r="J1009" s="214"/>
      <c r="K1009" s="214"/>
      <c r="L1009" s="219"/>
      <c r="M1009" s="220"/>
      <c r="N1009" s="221"/>
      <c r="O1009" s="221"/>
      <c r="P1009" s="221"/>
      <c r="Q1009" s="221"/>
      <c r="R1009" s="221"/>
      <c r="S1009" s="221"/>
      <c r="T1009" s="222"/>
      <c r="AT1009" s="223" t="s">
        <v>193</v>
      </c>
      <c r="AU1009" s="223" t="s">
        <v>87</v>
      </c>
      <c r="AV1009" s="12" t="s">
        <v>87</v>
      </c>
      <c r="AW1009" s="12" t="s">
        <v>39</v>
      </c>
      <c r="AX1009" s="12" t="s">
        <v>76</v>
      </c>
      <c r="AY1009" s="223" t="s">
        <v>182</v>
      </c>
    </row>
    <row r="1010" spans="2:51" s="12" customFormat="1" ht="40.5">
      <c r="B1010" s="213"/>
      <c r="C1010" s="214"/>
      <c r="D1010" s="199" t="s">
        <v>193</v>
      </c>
      <c r="E1010" s="215" t="s">
        <v>22</v>
      </c>
      <c r="F1010" s="216" t="s">
        <v>1154</v>
      </c>
      <c r="G1010" s="214"/>
      <c r="H1010" s="217">
        <v>-31.238</v>
      </c>
      <c r="I1010" s="218"/>
      <c r="J1010" s="214"/>
      <c r="K1010" s="214"/>
      <c r="L1010" s="219"/>
      <c r="M1010" s="220"/>
      <c r="N1010" s="221"/>
      <c r="O1010" s="221"/>
      <c r="P1010" s="221"/>
      <c r="Q1010" s="221"/>
      <c r="R1010" s="221"/>
      <c r="S1010" s="221"/>
      <c r="T1010" s="222"/>
      <c r="AT1010" s="223" t="s">
        <v>193</v>
      </c>
      <c r="AU1010" s="223" t="s">
        <v>87</v>
      </c>
      <c r="AV1010" s="12" t="s">
        <v>87</v>
      </c>
      <c r="AW1010" s="12" t="s">
        <v>39</v>
      </c>
      <c r="AX1010" s="12" t="s">
        <v>76</v>
      </c>
      <c r="AY1010" s="223" t="s">
        <v>182</v>
      </c>
    </row>
    <row r="1011" spans="2:51" s="12" customFormat="1">
      <c r="B1011" s="213"/>
      <c r="C1011" s="214"/>
      <c r="D1011" s="199" t="s">
        <v>193</v>
      </c>
      <c r="E1011" s="215" t="s">
        <v>22</v>
      </c>
      <c r="F1011" s="216" t="s">
        <v>1155</v>
      </c>
      <c r="G1011" s="214"/>
      <c r="H1011" s="217">
        <v>-9.1120000000000001</v>
      </c>
      <c r="I1011" s="218"/>
      <c r="J1011" s="214"/>
      <c r="K1011" s="214"/>
      <c r="L1011" s="219"/>
      <c r="M1011" s="220"/>
      <c r="N1011" s="221"/>
      <c r="O1011" s="221"/>
      <c r="P1011" s="221"/>
      <c r="Q1011" s="221"/>
      <c r="R1011" s="221"/>
      <c r="S1011" s="221"/>
      <c r="T1011" s="222"/>
      <c r="AT1011" s="223" t="s">
        <v>193</v>
      </c>
      <c r="AU1011" s="223" t="s">
        <v>87</v>
      </c>
      <c r="AV1011" s="12" t="s">
        <v>87</v>
      </c>
      <c r="AW1011" s="12" t="s">
        <v>39</v>
      </c>
      <c r="AX1011" s="12" t="s">
        <v>76</v>
      </c>
      <c r="AY1011" s="223" t="s">
        <v>182</v>
      </c>
    </row>
    <row r="1012" spans="2:51" s="12" customFormat="1" ht="27">
      <c r="B1012" s="213"/>
      <c r="C1012" s="214"/>
      <c r="D1012" s="199" t="s">
        <v>193</v>
      </c>
      <c r="E1012" s="215" t="s">
        <v>22</v>
      </c>
      <c r="F1012" s="216" t="s">
        <v>1156</v>
      </c>
      <c r="G1012" s="214"/>
      <c r="H1012" s="217">
        <v>-101.239</v>
      </c>
      <c r="I1012" s="218"/>
      <c r="J1012" s="214"/>
      <c r="K1012" s="214"/>
      <c r="L1012" s="219"/>
      <c r="M1012" s="220"/>
      <c r="N1012" s="221"/>
      <c r="O1012" s="221"/>
      <c r="P1012" s="221"/>
      <c r="Q1012" s="221"/>
      <c r="R1012" s="221"/>
      <c r="S1012" s="221"/>
      <c r="T1012" s="222"/>
      <c r="AT1012" s="223" t="s">
        <v>193</v>
      </c>
      <c r="AU1012" s="223" t="s">
        <v>87</v>
      </c>
      <c r="AV1012" s="12" t="s">
        <v>87</v>
      </c>
      <c r="AW1012" s="12" t="s">
        <v>39</v>
      </c>
      <c r="AX1012" s="12" t="s">
        <v>76</v>
      </c>
      <c r="AY1012" s="223" t="s">
        <v>182</v>
      </c>
    </row>
    <row r="1013" spans="2:51" s="11" customFormat="1">
      <c r="B1013" s="202"/>
      <c r="C1013" s="203"/>
      <c r="D1013" s="199" t="s">
        <v>193</v>
      </c>
      <c r="E1013" s="204" t="s">
        <v>22</v>
      </c>
      <c r="F1013" s="205" t="s">
        <v>194</v>
      </c>
      <c r="G1013" s="203"/>
      <c r="H1013" s="206" t="s">
        <v>22</v>
      </c>
      <c r="I1013" s="207"/>
      <c r="J1013" s="203"/>
      <c r="K1013" s="203"/>
      <c r="L1013" s="208"/>
      <c r="M1013" s="209"/>
      <c r="N1013" s="210"/>
      <c r="O1013" s="210"/>
      <c r="P1013" s="210"/>
      <c r="Q1013" s="210"/>
      <c r="R1013" s="210"/>
      <c r="S1013" s="210"/>
      <c r="T1013" s="211"/>
      <c r="AT1013" s="212" t="s">
        <v>193</v>
      </c>
      <c r="AU1013" s="212" t="s">
        <v>87</v>
      </c>
      <c r="AV1013" s="11" t="s">
        <v>24</v>
      </c>
      <c r="AW1013" s="11" t="s">
        <v>39</v>
      </c>
      <c r="AX1013" s="11" t="s">
        <v>76</v>
      </c>
      <c r="AY1013" s="212" t="s">
        <v>182</v>
      </c>
    </row>
    <row r="1014" spans="2:51" s="12" customFormat="1">
      <c r="B1014" s="213"/>
      <c r="C1014" s="214"/>
      <c r="D1014" s="199" t="s">
        <v>193</v>
      </c>
      <c r="E1014" s="215" t="s">
        <v>22</v>
      </c>
      <c r="F1014" s="216" t="s">
        <v>1157</v>
      </c>
      <c r="G1014" s="214"/>
      <c r="H1014" s="217">
        <v>5.0830000000000002</v>
      </c>
      <c r="I1014" s="218"/>
      <c r="J1014" s="214"/>
      <c r="K1014" s="214"/>
      <c r="L1014" s="219"/>
      <c r="M1014" s="220"/>
      <c r="N1014" s="221"/>
      <c r="O1014" s="221"/>
      <c r="P1014" s="221"/>
      <c r="Q1014" s="221"/>
      <c r="R1014" s="221"/>
      <c r="S1014" s="221"/>
      <c r="T1014" s="222"/>
      <c r="AT1014" s="223" t="s">
        <v>193</v>
      </c>
      <c r="AU1014" s="223" t="s">
        <v>87</v>
      </c>
      <c r="AV1014" s="12" t="s">
        <v>87</v>
      </c>
      <c r="AW1014" s="12" t="s">
        <v>39</v>
      </c>
      <c r="AX1014" s="12" t="s">
        <v>76</v>
      </c>
      <c r="AY1014" s="223" t="s">
        <v>182</v>
      </c>
    </row>
    <row r="1015" spans="2:51" s="12" customFormat="1">
      <c r="B1015" s="213"/>
      <c r="C1015" s="214"/>
      <c r="D1015" s="199" t="s">
        <v>193</v>
      </c>
      <c r="E1015" s="215" t="s">
        <v>22</v>
      </c>
      <c r="F1015" s="216" t="s">
        <v>1158</v>
      </c>
      <c r="G1015" s="214"/>
      <c r="H1015" s="217">
        <v>4.3460000000000001</v>
      </c>
      <c r="I1015" s="218"/>
      <c r="J1015" s="214"/>
      <c r="K1015" s="214"/>
      <c r="L1015" s="219"/>
      <c r="M1015" s="220"/>
      <c r="N1015" s="221"/>
      <c r="O1015" s="221"/>
      <c r="P1015" s="221"/>
      <c r="Q1015" s="221"/>
      <c r="R1015" s="221"/>
      <c r="S1015" s="221"/>
      <c r="T1015" s="222"/>
      <c r="AT1015" s="223" t="s">
        <v>193</v>
      </c>
      <c r="AU1015" s="223" t="s">
        <v>87</v>
      </c>
      <c r="AV1015" s="12" t="s">
        <v>87</v>
      </c>
      <c r="AW1015" s="12" t="s">
        <v>39</v>
      </c>
      <c r="AX1015" s="12" t="s">
        <v>76</v>
      </c>
      <c r="AY1015" s="223" t="s">
        <v>182</v>
      </c>
    </row>
    <row r="1016" spans="2:51" s="12" customFormat="1">
      <c r="B1016" s="213"/>
      <c r="C1016" s="214"/>
      <c r="D1016" s="199" t="s">
        <v>193</v>
      </c>
      <c r="E1016" s="215" t="s">
        <v>22</v>
      </c>
      <c r="F1016" s="216" t="s">
        <v>1158</v>
      </c>
      <c r="G1016" s="214"/>
      <c r="H1016" s="217">
        <v>4.3460000000000001</v>
      </c>
      <c r="I1016" s="218"/>
      <c r="J1016" s="214"/>
      <c r="K1016" s="214"/>
      <c r="L1016" s="219"/>
      <c r="M1016" s="220"/>
      <c r="N1016" s="221"/>
      <c r="O1016" s="221"/>
      <c r="P1016" s="221"/>
      <c r="Q1016" s="221"/>
      <c r="R1016" s="221"/>
      <c r="S1016" s="221"/>
      <c r="T1016" s="222"/>
      <c r="AT1016" s="223" t="s">
        <v>193</v>
      </c>
      <c r="AU1016" s="223" t="s">
        <v>87</v>
      </c>
      <c r="AV1016" s="12" t="s">
        <v>87</v>
      </c>
      <c r="AW1016" s="12" t="s">
        <v>39</v>
      </c>
      <c r="AX1016" s="12" t="s">
        <v>76</v>
      </c>
      <c r="AY1016" s="223" t="s">
        <v>182</v>
      </c>
    </row>
    <row r="1017" spans="2:51" s="12" customFormat="1">
      <c r="B1017" s="213"/>
      <c r="C1017" s="214"/>
      <c r="D1017" s="199" t="s">
        <v>193</v>
      </c>
      <c r="E1017" s="215" t="s">
        <v>22</v>
      </c>
      <c r="F1017" s="216" t="s">
        <v>1159</v>
      </c>
      <c r="G1017" s="214"/>
      <c r="H1017" s="217">
        <v>5.0049999999999999</v>
      </c>
      <c r="I1017" s="218"/>
      <c r="J1017" s="214"/>
      <c r="K1017" s="214"/>
      <c r="L1017" s="219"/>
      <c r="M1017" s="220"/>
      <c r="N1017" s="221"/>
      <c r="O1017" s="221"/>
      <c r="P1017" s="221"/>
      <c r="Q1017" s="221"/>
      <c r="R1017" s="221"/>
      <c r="S1017" s="221"/>
      <c r="T1017" s="222"/>
      <c r="AT1017" s="223" t="s">
        <v>193</v>
      </c>
      <c r="AU1017" s="223" t="s">
        <v>87</v>
      </c>
      <c r="AV1017" s="12" t="s">
        <v>87</v>
      </c>
      <c r="AW1017" s="12" t="s">
        <v>39</v>
      </c>
      <c r="AX1017" s="12" t="s">
        <v>76</v>
      </c>
      <c r="AY1017" s="223" t="s">
        <v>182</v>
      </c>
    </row>
    <row r="1018" spans="2:51" s="12" customFormat="1">
      <c r="B1018" s="213"/>
      <c r="C1018" s="214"/>
      <c r="D1018" s="199" t="s">
        <v>193</v>
      </c>
      <c r="E1018" s="215" t="s">
        <v>22</v>
      </c>
      <c r="F1018" s="216" t="s">
        <v>1160</v>
      </c>
      <c r="G1018" s="214"/>
      <c r="H1018" s="217">
        <v>4.7039999999999997</v>
      </c>
      <c r="I1018" s="218"/>
      <c r="J1018" s="214"/>
      <c r="K1018" s="214"/>
      <c r="L1018" s="219"/>
      <c r="M1018" s="220"/>
      <c r="N1018" s="221"/>
      <c r="O1018" s="221"/>
      <c r="P1018" s="221"/>
      <c r="Q1018" s="221"/>
      <c r="R1018" s="221"/>
      <c r="S1018" s="221"/>
      <c r="T1018" s="222"/>
      <c r="AT1018" s="223" t="s">
        <v>193</v>
      </c>
      <c r="AU1018" s="223" t="s">
        <v>87</v>
      </c>
      <c r="AV1018" s="12" t="s">
        <v>87</v>
      </c>
      <c r="AW1018" s="12" t="s">
        <v>39</v>
      </c>
      <c r="AX1018" s="12" t="s">
        <v>76</v>
      </c>
      <c r="AY1018" s="223" t="s">
        <v>182</v>
      </c>
    </row>
    <row r="1019" spans="2:51" s="12" customFormat="1">
      <c r="B1019" s="213"/>
      <c r="C1019" s="214"/>
      <c r="D1019" s="199" t="s">
        <v>193</v>
      </c>
      <c r="E1019" s="215" t="s">
        <v>22</v>
      </c>
      <c r="F1019" s="216" t="s">
        <v>1161</v>
      </c>
      <c r="G1019" s="214"/>
      <c r="H1019" s="217">
        <v>5.6070000000000002</v>
      </c>
      <c r="I1019" s="218"/>
      <c r="J1019" s="214"/>
      <c r="K1019" s="214"/>
      <c r="L1019" s="219"/>
      <c r="M1019" s="220"/>
      <c r="N1019" s="221"/>
      <c r="O1019" s="221"/>
      <c r="P1019" s="221"/>
      <c r="Q1019" s="221"/>
      <c r="R1019" s="221"/>
      <c r="S1019" s="221"/>
      <c r="T1019" s="222"/>
      <c r="AT1019" s="223" t="s">
        <v>193</v>
      </c>
      <c r="AU1019" s="223" t="s">
        <v>87</v>
      </c>
      <c r="AV1019" s="12" t="s">
        <v>87</v>
      </c>
      <c r="AW1019" s="12" t="s">
        <v>39</v>
      </c>
      <c r="AX1019" s="12" t="s">
        <v>76</v>
      </c>
      <c r="AY1019" s="223" t="s">
        <v>182</v>
      </c>
    </row>
    <row r="1020" spans="2:51" s="12" customFormat="1" ht="27">
      <c r="B1020" s="213"/>
      <c r="C1020" s="214"/>
      <c r="D1020" s="199" t="s">
        <v>193</v>
      </c>
      <c r="E1020" s="215" t="s">
        <v>22</v>
      </c>
      <c r="F1020" s="216" t="s">
        <v>1162</v>
      </c>
      <c r="G1020" s="214"/>
      <c r="H1020" s="217">
        <v>-53.639000000000003</v>
      </c>
      <c r="I1020" s="218"/>
      <c r="J1020" s="214"/>
      <c r="K1020" s="214"/>
      <c r="L1020" s="219"/>
      <c r="M1020" s="220"/>
      <c r="N1020" s="221"/>
      <c r="O1020" s="221"/>
      <c r="P1020" s="221"/>
      <c r="Q1020" s="221"/>
      <c r="R1020" s="221"/>
      <c r="S1020" s="221"/>
      <c r="T1020" s="222"/>
      <c r="AT1020" s="223" t="s">
        <v>193</v>
      </c>
      <c r="AU1020" s="223" t="s">
        <v>87</v>
      </c>
      <c r="AV1020" s="12" t="s">
        <v>87</v>
      </c>
      <c r="AW1020" s="12" t="s">
        <v>39</v>
      </c>
      <c r="AX1020" s="12" t="s">
        <v>76</v>
      </c>
      <c r="AY1020" s="223" t="s">
        <v>182</v>
      </c>
    </row>
    <row r="1021" spans="2:51" s="12" customFormat="1">
      <c r="B1021" s="213"/>
      <c r="C1021" s="214"/>
      <c r="D1021" s="199" t="s">
        <v>193</v>
      </c>
      <c r="E1021" s="215" t="s">
        <v>22</v>
      </c>
      <c r="F1021" s="216" t="s">
        <v>1163</v>
      </c>
      <c r="G1021" s="214"/>
      <c r="H1021" s="217">
        <v>-129.696</v>
      </c>
      <c r="I1021" s="218"/>
      <c r="J1021" s="214"/>
      <c r="K1021" s="214"/>
      <c r="L1021" s="219"/>
      <c r="M1021" s="220"/>
      <c r="N1021" s="221"/>
      <c r="O1021" s="221"/>
      <c r="P1021" s="221"/>
      <c r="Q1021" s="221"/>
      <c r="R1021" s="221"/>
      <c r="S1021" s="221"/>
      <c r="T1021" s="222"/>
      <c r="AT1021" s="223" t="s">
        <v>193</v>
      </c>
      <c r="AU1021" s="223" t="s">
        <v>87</v>
      </c>
      <c r="AV1021" s="12" t="s">
        <v>87</v>
      </c>
      <c r="AW1021" s="12" t="s">
        <v>39</v>
      </c>
      <c r="AX1021" s="12" t="s">
        <v>76</v>
      </c>
      <c r="AY1021" s="223" t="s">
        <v>182</v>
      </c>
    </row>
    <row r="1022" spans="2:51" s="12" customFormat="1">
      <c r="B1022" s="213"/>
      <c r="C1022" s="214"/>
      <c r="D1022" s="199" t="s">
        <v>193</v>
      </c>
      <c r="E1022" s="215" t="s">
        <v>22</v>
      </c>
      <c r="F1022" s="216" t="s">
        <v>1164</v>
      </c>
      <c r="G1022" s="214"/>
      <c r="H1022" s="217">
        <v>-27.896999999999998</v>
      </c>
      <c r="I1022" s="218"/>
      <c r="J1022" s="214"/>
      <c r="K1022" s="214"/>
      <c r="L1022" s="219"/>
      <c r="M1022" s="220"/>
      <c r="N1022" s="221"/>
      <c r="O1022" s="221"/>
      <c r="P1022" s="221"/>
      <c r="Q1022" s="221"/>
      <c r="R1022" s="221"/>
      <c r="S1022" s="221"/>
      <c r="T1022" s="222"/>
      <c r="AT1022" s="223" t="s">
        <v>193</v>
      </c>
      <c r="AU1022" s="223" t="s">
        <v>87</v>
      </c>
      <c r="AV1022" s="12" t="s">
        <v>87</v>
      </c>
      <c r="AW1022" s="12" t="s">
        <v>39</v>
      </c>
      <c r="AX1022" s="12" t="s">
        <v>76</v>
      </c>
      <c r="AY1022" s="223" t="s">
        <v>182</v>
      </c>
    </row>
    <row r="1023" spans="2:51" s="11" customFormat="1">
      <c r="B1023" s="202"/>
      <c r="C1023" s="203"/>
      <c r="D1023" s="199" t="s">
        <v>193</v>
      </c>
      <c r="E1023" s="204" t="s">
        <v>22</v>
      </c>
      <c r="F1023" s="205" t="s">
        <v>235</v>
      </c>
      <c r="G1023" s="203"/>
      <c r="H1023" s="206" t="s">
        <v>22</v>
      </c>
      <c r="I1023" s="207"/>
      <c r="J1023" s="203"/>
      <c r="K1023" s="203"/>
      <c r="L1023" s="208"/>
      <c r="M1023" s="209"/>
      <c r="N1023" s="210"/>
      <c r="O1023" s="210"/>
      <c r="P1023" s="210"/>
      <c r="Q1023" s="210"/>
      <c r="R1023" s="210"/>
      <c r="S1023" s="210"/>
      <c r="T1023" s="211"/>
      <c r="AT1023" s="212" t="s">
        <v>193</v>
      </c>
      <c r="AU1023" s="212" t="s">
        <v>87</v>
      </c>
      <c r="AV1023" s="11" t="s">
        <v>24</v>
      </c>
      <c r="AW1023" s="11" t="s">
        <v>39</v>
      </c>
      <c r="AX1023" s="11" t="s">
        <v>76</v>
      </c>
      <c r="AY1023" s="212" t="s">
        <v>182</v>
      </c>
    </row>
    <row r="1024" spans="2:51" s="12" customFormat="1">
      <c r="B1024" s="213"/>
      <c r="C1024" s="214"/>
      <c r="D1024" s="224" t="s">
        <v>193</v>
      </c>
      <c r="E1024" s="225" t="s">
        <v>22</v>
      </c>
      <c r="F1024" s="226" t="s">
        <v>1106</v>
      </c>
      <c r="G1024" s="214"/>
      <c r="H1024" s="227">
        <v>2.56</v>
      </c>
      <c r="I1024" s="218"/>
      <c r="J1024" s="214"/>
      <c r="K1024" s="214"/>
      <c r="L1024" s="219"/>
      <c r="M1024" s="220"/>
      <c r="N1024" s="221"/>
      <c r="O1024" s="221"/>
      <c r="P1024" s="221"/>
      <c r="Q1024" s="221"/>
      <c r="R1024" s="221"/>
      <c r="S1024" s="221"/>
      <c r="T1024" s="222"/>
      <c r="AT1024" s="223" t="s">
        <v>193</v>
      </c>
      <c r="AU1024" s="223" t="s">
        <v>87</v>
      </c>
      <c r="AV1024" s="12" t="s">
        <v>87</v>
      </c>
      <c r="AW1024" s="12" t="s">
        <v>39</v>
      </c>
      <c r="AX1024" s="12" t="s">
        <v>76</v>
      </c>
      <c r="AY1024" s="223" t="s">
        <v>182</v>
      </c>
    </row>
    <row r="1025" spans="2:65" s="1" customFormat="1" ht="22.5" customHeight="1">
      <c r="B1025" s="40"/>
      <c r="C1025" s="187" t="s">
        <v>1165</v>
      </c>
      <c r="D1025" s="187" t="s">
        <v>184</v>
      </c>
      <c r="E1025" s="188" t="s">
        <v>1166</v>
      </c>
      <c r="F1025" s="189" t="s">
        <v>1167</v>
      </c>
      <c r="G1025" s="190" t="s">
        <v>241</v>
      </c>
      <c r="H1025" s="191">
        <v>391.012</v>
      </c>
      <c r="I1025" s="192"/>
      <c r="J1025" s="193">
        <f>ROUND(I1025*H1025,2)</f>
        <v>0</v>
      </c>
      <c r="K1025" s="189" t="s">
        <v>188</v>
      </c>
      <c r="L1025" s="60"/>
      <c r="M1025" s="194" t="s">
        <v>22</v>
      </c>
      <c r="N1025" s="195" t="s">
        <v>47</v>
      </c>
      <c r="O1025" s="41"/>
      <c r="P1025" s="196">
        <f>O1025*H1025</f>
        <v>0</v>
      </c>
      <c r="Q1025" s="196">
        <v>0</v>
      </c>
      <c r="R1025" s="196">
        <f>Q1025*H1025</f>
        <v>0</v>
      </c>
      <c r="S1025" s="196">
        <v>0</v>
      </c>
      <c r="T1025" s="197">
        <f>S1025*H1025</f>
        <v>0</v>
      </c>
      <c r="AR1025" s="23" t="s">
        <v>312</v>
      </c>
      <c r="AT1025" s="23" t="s">
        <v>184</v>
      </c>
      <c r="AU1025" s="23" t="s">
        <v>87</v>
      </c>
      <c r="AY1025" s="23" t="s">
        <v>182</v>
      </c>
      <c r="BE1025" s="198">
        <f>IF(N1025="základní",J1025,0)</f>
        <v>0</v>
      </c>
      <c r="BF1025" s="198">
        <f>IF(N1025="snížená",J1025,0)</f>
        <v>0</v>
      </c>
      <c r="BG1025" s="198">
        <f>IF(N1025="zákl. přenesená",J1025,0)</f>
        <v>0</v>
      </c>
      <c r="BH1025" s="198">
        <f>IF(N1025="sníž. přenesená",J1025,0)</f>
        <v>0</v>
      </c>
      <c r="BI1025" s="198">
        <f>IF(N1025="nulová",J1025,0)</f>
        <v>0</v>
      </c>
      <c r="BJ1025" s="23" t="s">
        <v>24</v>
      </c>
      <c r="BK1025" s="198">
        <f>ROUND(I1025*H1025,2)</f>
        <v>0</v>
      </c>
      <c r="BL1025" s="23" t="s">
        <v>312</v>
      </c>
      <c r="BM1025" s="23" t="s">
        <v>1168</v>
      </c>
    </row>
    <row r="1026" spans="2:65" s="1" customFormat="1" ht="27">
      <c r="B1026" s="40"/>
      <c r="C1026" s="62"/>
      <c r="D1026" s="199" t="s">
        <v>191</v>
      </c>
      <c r="E1026" s="62"/>
      <c r="F1026" s="200" t="s">
        <v>1169</v>
      </c>
      <c r="G1026" s="62"/>
      <c r="H1026" s="62"/>
      <c r="I1026" s="157"/>
      <c r="J1026" s="62"/>
      <c r="K1026" s="62"/>
      <c r="L1026" s="60"/>
      <c r="M1026" s="201"/>
      <c r="N1026" s="41"/>
      <c r="O1026" s="41"/>
      <c r="P1026" s="41"/>
      <c r="Q1026" s="41"/>
      <c r="R1026" s="41"/>
      <c r="S1026" s="41"/>
      <c r="T1026" s="77"/>
      <c r="AT1026" s="23" t="s">
        <v>191</v>
      </c>
      <c r="AU1026" s="23" t="s">
        <v>87</v>
      </c>
    </row>
    <row r="1027" spans="2:65" s="12" customFormat="1">
      <c r="B1027" s="213"/>
      <c r="C1027" s="214"/>
      <c r="D1027" s="199" t="s">
        <v>193</v>
      </c>
      <c r="E1027" s="215" t="s">
        <v>22</v>
      </c>
      <c r="F1027" s="216" t="s">
        <v>569</v>
      </c>
      <c r="G1027" s="214"/>
      <c r="H1027" s="217">
        <v>332.35</v>
      </c>
      <c r="I1027" s="218"/>
      <c r="J1027" s="214"/>
      <c r="K1027" s="214"/>
      <c r="L1027" s="219"/>
      <c r="M1027" s="220"/>
      <c r="N1027" s="221"/>
      <c r="O1027" s="221"/>
      <c r="P1027" s="221"/>
      <c r="Q1027" s="221"/>
      <c r="R1027" s="221"/>
      <c r="S1027" s="221"/>
      <c r="T1027" s="222"/>
      <c r="AT1027" s="223" t="s">
        <v>193</v>
      </c>
      <c r="AU1027" s="223" t="s">
        <v>87</v>
      </c>
      <c r="AV1027" s="12" t="s">
        <v>87</v>
      </c>
      <c r="AW1027" s="12" t="s">
        <v>39</v>
      </c>
      <c r="AX1027" s="12" t="s">
        <v>76</v>
      </c>
      <c r="AY1027" s="223" t="s">
        <v>182</v>
      </c>
    </row>
    <row r="1028" spans="2:65" s="12" customFormat="1">
      <c r="B1028" s="213"/>
      <c r="C1028" s="214"/>
      <c r="D1028" s="199" t="s">
        <v>193</v>
      </c>
      <c r="E1028" s="215" t="s">
        <v>22</v>
      </c>
      <c r="F1028" s="216" t="s">
        <v>570</v>
      </c>
      <c r="G1028" s="214"/>
      <c r="H1028" s="217">
        <v>23.46</v>
      </c>
      <c r="I1028" s="218"/>
      <c r="J1028" s="214"/>
      <c r="K1028" s="214"/>
      <c r="L1028" s="219"/>
      <c r="M1028" s="220"/>
      <c r="N1028" s="221"/>
      <c r="O1028" s="221"/>
      <c r="P1028" s="221"/>
      <c r="Q1028" s="221"/>
      <c r="R1028" s="221"/>
      <c r="S1028" s="221"/>
      <c r="T1028" s="222"/>
      <c r="AT1028" s="223" t="s">
        <v>193</v>
      </c>
      <c r="AU1028" s="223" t="s">
        <v>87</v>
      </c>
      <c r="AV1028" s="12" t="s">
        <v>87</v>
      </c>
      <c r="AW1028" s="12" t="s">
        <v>39</v>
      </c>
      <c r="AX1028" s="12" t="s">
        <v>76</v>
      </c>
      <c r="AY1028" s="223" t="s">
        <v>182</v>
      </c>
    </row>
    <row r="1029" spans="2:65" s="12" customFormat="1">
      <c r="B1029" s="213"/>
      <c r="C1029" s="214"/>
      <c r="D1029" s="199" t="s">
        <v>193</v>
      </c>
      <c r="E1029" s="215" t="s">
        <v>22</v>
      </c>
      <c r="F1029" s="216" t="s">
        <v>22</v>
      </c>
      <c r="G1029" s="214"/>
      <c r="H1029" s="217">
        <v>0</v>
      </c>
      <c r="I1029" s="218"/>
      <c r="J1029" s="214"/>
      <c r="K1029" s="214"/>
      <c r="L1029" s="219"/>
      <c r="M1029" s="220"/>
      <c r="N1029" s="221"/>
      <c r="O1029" s="221"/>
      <c r="P1029" s="221"/>
      <c r="Q1029" s="221"/>
      <c r="R1029" s="221"/>
      <c r="S1029" s="221"/>
      <c r="T1029" s="222"/>
      <c r="AT1029" s="223" t="s">
        <v>193</v>
      </c>
      <c r="AU1029" s="223" t="s">
        <v>87</v>
      </c>
      <c r="AV1029" s="12" t="s">
        <v>87</v>
      </c>
      <c r="AW1029" s="12" t="s">
        <v>6</v>
      </c>
      <c r="AX1029" s="12" t="s">
        <v>76</v>
      </c>
      <c r="AY1029" s="223" t="s">
        <v>182</v>
      </c>
    </row>
    <row r="1030" spans="2:65" s="11" customFormat="1">
      <c r="B1030" s="202"/>
      <c r="C1030" s="203"/>
      <c r="D1030" s="199" t="s">
        <v>193</v>
      </c>
      <c r="E1030" s="204" t="s">
        <v>22</v>
      </c>
      <c r="F1030" s="205" t="s">
        <v>1170</v>
      </c>
      <c r="G1030" s="203"/>
      <c r="H1030" s="206" t="s">
        <v>22</v>
      </c>
      <c r="I1030" s="207"/>
      <c r="J1030" s="203"/>
      <c r="K1030" s="203"/>
      <c r="L1030" s="208"/>
      <c r="M1030" s="209"/>
      <c r="N1030" s="210"/>
      <c r="O1030" s="210"/>
      <c r="P1030" s="210"/>
      <c r="Q1030" s="210"/>
      <c r="R1030" s="210"/>
      <c r="S1030" s="210"/>
      <c r="T1030" s="211"/>
      <c r="AT1030" s="212" t="s">
        <v>193</v>
      </c>
      <c r="AU1030" s="212" t="s">
        <v>87</v>
      </c>
      <c r="AV1030" s="11" t="s">
        <v>24</v>
      </c>
      <c r="AW1030" s="11" t="s">
        <v>6</v>
      </c>
      <c r="AX1030" s="11" t="s">
        <v>76</v>
      </c>
      <c r="AY1030" s="212" t="s">
        <v>182</v>
      </c>
    </row>
    <row r="1031" spans="2:65" s="12" customFormat="1" ht="40.5">
      <c r="B1031" s="213"/>
      <c r="C1031" s="214"/>
      <c r="D1031" s="199" t="s">
        <v>193</v>
      </c>
      <c r="E1031" s="215" t="s">
        <v>22</v>
      </c>
      <c r="F1031" s="216" t="s">
        <v>1152</v>
      </c>
      <c r="G1031" s="214"/>
      <c r="H1031" s="217">
        <v>249.45599999999999</v>
      </c>
      <c r="I1031" s="218"/>
      <c r="J1031" s="214"/>
      <c r="K1031" s="214"/>
      <c r="L1031" s="219"/>
      <c r="M1031" s="220"/>
      <c r="N1031" s="221"/>
      <c r="O1031" s="221"/>
      <c r="P1031" s="221"/>
      <c r="Q1031" s="221"/>
      <c r="R1031" s="221"/>
      <c r="S1031" s="221"/>
      <c r="T1031" s="222"/>
      <c r="AT1031" s="223" t="s">
        <v>193</v>
      </c>
      <c r="AU1031" s="223" t="s">
        <v>87</v>
      </c>
      <c r="AV1031" s="12" t="s">
        <v>87</v>
      </c>
      <c r="AW1031" s="12" t="s">
        <v>39</v>
      </c>
      <c r="AX1031" s="12" t="s">
        <v>76</v>
      </c>
      <c r="AY1031" s="223" t="s">
        <v>182</v>
      </c>
    </row>
    <row r="1032" spans="2:65" s="12" customFormat="1" ht="27">
      <c r="B1032" s="213"/>
      <c r="C1032" s="214"/>
      <c r="D1032" s="199" t="s">
        <v>193</v>
      </c>
      <c r="E1032" s="215" t="s">
        <v>22</v>
      </c>
      <c r="F1032" s="216" t="s">
        <v>1153</v>
      </c>
      <c r="G1032" s="214"/>
      <c r="H1032" s="217">
        <v>106.916</v>
      </c>
      <c r="I1032" s="218"/>
      <c r="J1032" s="214"/>
      <c r="K1032" s="214"/>
      <c r="L1032" s="219"/>
      <c r="M1032" s="220"/>
      <c r="N1032" s="221"/>
      <c r="O1032" s="221"/>
      <c r="P1032" s="221"/>
      <c r="Q1032" s="221"/>
      <c r="R1032" s="221"/>
      <c r="S1032" s="221"/>
      <c r="T1032" s="222"/>
      <c r="AT1032" s="223" t="s">
        <v>193</v>
      </c>
      <c r="AU1032" s="223" t="s">
        <v>87</v>
      </c>
      <c r="AV1032" s="12" t="s">
        <v>87</v>
      </c>
      <c r="AW1032" s="12" t="s">
        <v>39</v>
      </c>
      <c r="AX1032" s="12" t="s">
        <v>76</v>
      </c>
      <c r="AY1032" s="223" t="s">
        <v>182</v>
      </c>
    </row>
    <row r="1033" spans="2:65" s="12" customFormat="1" ht="40.5">
      <c r="B1033" s="213"/>
      <c r="C1033" s="214"/>
      <c r="D1033" s="199" t="s">
        <v>193</v>
      </c>
      <c r="E1033" s="215" t="s">
        <v>22</v>
      </c>
      <c r="F1033" s="216" t="s">
        <v>1154</v>
      </c>
      <c r="G1033" s="214"/>
      <c r="H1033" s="217">
        <v>-31.238</v>
      </c>
      <c r="I1033" s="218"/>
      <c r="J1033" s="214"/>
      <c r="K1033" s="214"/>
      <c r="L1033" s="219"/>
      <c r="M1033" s="220"/>
      <c r="N1033" s="221"/>
      <c r="O1033" s="221"/>
      <c r="P1033" s="221"/>
      <c r="Q1033" s="221"/>
      <c r="R1033" s="221"/>
      <c r="S1033" s="221"/>
      <c r="T1033" s="222"/>
      <c r="AT1033" s="223" t="s">
        <v>193</v>
      </c>
      <c r="AU1033" s="223" t="s">
        <v>87</v>
      </c>
      <c r="AV1033" s="12" t="s">
        <v>87</v>
      </c>
      <c r="AW1033" s="12" t="s">
        <v>39</v>
      </c>
      <c r="AX1033" s="12" t="s">
        <v>76</v>
      </c>
      <c r="AY1033" s="223" t="s">
        <v>182</v>
      </c>
    </row>
    <row r="1034" spans="2:65" s="12" customFormat="1">
      <c r="B1034" s="213"/>
      <c r="C1034" s="214"/>
      <c r="D1034" s="199" t="s">
        <v>193</v>
      </c>
      <c r="E1034" s="215" t="s">
        <v>22</v>
      </c>
      <c r="F1034" s="216" t="s">
        <v>1155</v>
      </c>
      <c r="G1034" s="214"/>
      <c r="H1034" s="217">
        <v>-9.1120000000000001</v>
      </c>
      <c r="I1034" s="218"/>
      <c r="J1034" s="214"/>
      <c r="K1034" s="214"/>
      <c r="L1034" s="219"/>
      <c r="M1034" s="220"/>
      <c r="N1034" s="221"/>
      <c r="O1034" s="221"/>
      <c r="P1034" s="221"/>
      <c r="Q1034" s="221"/>
      <c r="R1034" s="221"/>
      <c r="S1034" s="221"/>
      <c r="T1034" s="222"/>
      <c r="AT1034" s="223" t="s">
        <v>193</v>
      </c>
      <c r="AU1034" s="223" t="s">
        <v>87</v>
      </c>
      <c r="AV1034" s="12" t="s">
        <v>87</v>
      </c>
      <c r="AW1034" s="12" t="s">
        <v>39</v>
      </c>
      <c r="AX1034" s="12" t="s">
        <v>76</v>
      </c>
      <c r="AY1034" s="223" t="s">
        <v>182</v>
      </c>
    </row>
    <row r="1035" spans="2:65" s="12" customFormat="1" ht="27">
      <c r="B1035" s="213"/>
      <c r="C1035" s="214"/>
      <c r="D1035" s="199" t="s">
        <v>193</v>
      </c>
      <c r="E1035" s="215" t="s">
        <v>22</v>
      </c>
      <c r="F1035" s="216" t="s">
        <v>1156</v>
      </c>
      <c r="G1035" s="214"/>
      <c r="H1035" s="217">
        <v>-101.239</v>
      </c>
      <c r="I1035" s="218"/>
      <c r="J1035" s="214"/>
      <c r="K1035" s="214"/>
      <c r="L1035" s="219"/>
      <c r="M1035" s="220"/>
      <c r="N1035" s="221"/>
      <c r="O1035" s="221"/>
      <c r="P1035" s="221"/>
      <c r="Q1035" s="221"/>
      <c r="R1035" s="221"/>
      <c r="S1035" s="221"/>
      <c r="T1035" s="222"/>
      <c r="AT1035" s="223" t="s">
        <v>193</v>
      </c>
      <c r="AU1035" s="223" t="s">
        <v>87</v>
      </c>
      <c r="AV1035" s="12" t="s">
        <v>87</v>
      </c>
      <c r="AW1035" s="12" t="s">
        <v>39</v>
      </c>
      <c r="AX1035" s="12" t="s">
        <v>76</v>
      </c>
      <c r="AY1035" s="223" t="s">
        <v>182</v>
      </c>
    </row>
    <row r="1036" spans="2:65" s="12" customFormat="1">
      <c r="B1036" s="213"/>
      <c r="C1036" s="214"/>
      <c r="D1036" s="199" t="s">
        <v>193</v>
      </c>
      <c r="E1036" s="215" t="s">
        <v>22</v>
      </c>
      <c r="F1036" s="216" t="s">
        <v>76</v>
      </c>
      <c r="G1036" s="214"/>
      <c r="H1036" s="217">
        <v>0</v>
      </c>
      <c r="I1036" s="218"/>
      <c r="J1036" s="214"/>
      <c r="K1036" s="214"/>
      <c r="L1036" s="219"/>
      <c r="M1036" s="220"/>
      <c r="N1036" s="221"/>
      <c r="O1036" s="221"/>
      <c r="P1036" s="221"/>
      <c r="Q1036" s="221"/>
      <c r="R1036" s="221"/>
      <c r="S1036" s="221"/>
      <c r="T1036" s="222"/>
      <c r="AT1036" s="223" t="s">
        <v>193</v>
      </c>
      <c r="AU1036" s="223" t="s">
        <v>87</v>
      </c>
      <c r="AV1036" s="12" t="s">
        <v>87</v>
      </c>
      <c r="AW1036" s="12" t="s">
        <v>6</v>
      </c>
      <c r="AX1036" s="12" t="s">
        <v>76</v>
      </c>
      <c r="AY1036" s="223" t="s">
        <v>182</v>
      </c>
    </row>
    <row r="1037" spans="2:65" s="12" customFormat="1">
      <c r="B1037" s="213"/>
      <c r="C1037" s="214"/>
      <c r="D1037" s="199" t="s">
        <v>193</v>
      </c>
      <c r="E1037" s="215" t="s">
        <v>22</v>
      </c>
      <c r="F1037" s="216" t="s">
        <v>22</v>
      </c>
      <c r="G1037" s="214"/>
      <c r="H1037" s="217">
        <v>0</v>
      </c>
      <c r="I1037" s="218"/>
      <c r="J1037" s="214"/>
      <c r="K1037" s="214"/>
      <c r="L1037" s="219"/>
      <c r="M1037" s="220"/>
      <c r="N1037" s="221"/>
      <c r="O1037" s="221"/>
      <c r="P1037" s="221"/>
      <c r="Q1037" s="221"/>
      <c r="R1037" s="221"/>
      <c r="S1037" s="221"/>
      <c r="T1037" s="222"/>
      <c r="AT1037" s="223" t="s">
        <v>193</v>
      </c>
      <c r="AU1037" s="223" t="s">
        <v>87</v>
      </c>
      <c r="AV1037" s="12" t="s">
        <v>87</v>
      </c>
      <c r="AW1037" s="12" t="s">
        <v>6</v>
      </c>
      <c r="AX1037" s="12" t="s">
        <v>76</v>
      </c>
      <c r="AY1037" s="223" t="s">
        <v>182</v>
      </c>
    </row>
    <row r="1038" spans="2:65" s="11" customFormat="1">
      <c r="B1038" s="202"/>
      <c r="C1038" s="203"/>
      <c r="D1038" s="199" t="s">
        <v>193</v>
      </c>
      <c r="E1038" s="204" t="s">
        <v>22</v>
      </c>
      <c r="F1038" s="205" t="s">
        <v>194</v>
      </c>
      <c r="G1038" s="203"/>
      <c r="H1038" s="206" t="s">
        <v>22</v>
      </c>
      <c r="I1038" s="207"/>
      <c r="J1038" s="203"/>
      <c r="K1038" s="203"/>
      <c r="L1038" s="208"/>
      <c r="M1038" s="209"/>
      <c r="N1038" s="210"/>
      <c r="O1038" s="210"/>
      <c r="P1038" s="210"/>
      <c r="Q1038" s="210"/>
      <c r="R1038" s="210"/>
      <c r="S1038" s="210"/>
      <c r="T1038" s="211"/>
      <c r="AT1038" s="212" t="s">
        <v>193</v>
      </c>
      <c r="AU1038" s="212" t="s">
        <v>87</v>
      </c>
      <c r="AV1038" s="11" t="s">
        <v>24</v>
      </c>
      <c r="AW1038" s="11" t="s">
        <v>39</v>
      </c>
      <c r="AX1038" s="11" t="s">
        <v>76</v>
      </c>
      <c r="AY1038" s="212" t="s">
        <v>182</v>
      </c>
    </row>
    <row r="1039" spans="2:65" s="12" customFormat="1">
      <c r="B1039" s="213"/>
      <c r="C1039" s="214"/>
      <c r="D1039" s="199" t="s">
        <v>193</v>
      </c>
      <c r="E1039" s="215" t="s">
        <v>22</v>
      </c>
      <c r="F1039" s="216" t="s">
        <v>1157</v>
      </c>
      <c r="G1039" s="214"/>
      <c r="H1039" s="217">
        <v>5.0830000000000002</v>
      </c>
      <c r="I1039" s="218"/>
      <c r="J1039" s="214"/>
      <c r="K1039" s="214"/>
      <c r="L1039" s="219"/>
      <c r="M1039" s="220"/>
      <c r="N1039" s="221"/>
      <c r="O1039" s="221"/>
      <c r="P1039" s="221"/>
      <c r="Q1039" s="221"/>
      <c r="R1039" s="221"/>
      <c r="S1039" s="221"/>
      <c r="T1039" s="222"/>
      <c r="AT1039" s="223" t="s">
        <v>193</v>
      </c>
      <c r="AU1039" s="223" t="s">
        <v>87</v>
      </c>
      <c r="AV1039" s="12" t="s">
        <v>87</v>
      </c>
      <c r="AW1039" s="12" t="s">
        <v>39</v>
      </c>
      <c r="AX1039" s="12" t="s">
        <v>76</v>
      </c>
      <c r="AY1039" s="223" t="s">
        <v>182</v>
      </c>
    </row>
    <row r="1040" spans="2:65" s="12" customFormat="1">
      <c r="B1040" s="213"/>
      <c r="C1040" s="214"/>
      <c r="D1040" s="199" t="s">
        <v>193</v>
      </c>
      <c r="E1040" s="215" t="s">
        <v>22</v>
      </c>
      <c r="F1040" s="216" t="s">
        <v>1158</v>
      </c>
      <c r="G1040" s="214"/>
      <c r="H1040" s="217">
        <v>4.3460000000000001</v>
      </c>
      <c r="I1040" s="218"/>
      <c r="J1040" s="214"/>
      <c r="K1040" s="214"/>
      <c r="L1040" s="219"/>
      <c r="M1040" s="220"/>
      <c r="N1040" s="221"/>
      <c r="O1040" s="221"/>
      <c r="P1040" s="221"/>
      <c r="Q1040" s="221"/>
      <c r="R1040" s="221"/>
      <c r="S1040" s="221"/>
      <c r="T1040" s="222"/>
      <c r="AT1040" s="223" t="s">
        <v>193</v>
      </c>
      <c r="AU1040" s="223" t="s">
        <v>87</v>
      </c>
      <c r="AV1040" s="12" t="s">
        <v>87</v>
      </c>
      <c r="AW1040" s="12" t="s">
        <v>39</v>
      </c>
      <c r="AX1040" s="12" t="s">
        <v>76</v>
      </c>
      <c r="AY1040" s="223" t="s">
        <v>182</v>
      </c>
    </row>
    <row r="1041" spans="2:65" s="12" customFormat="1">
      <c r="B1041" s="213"/>
      <c r="C1041" s="214"/>
      <c r="D1041" s="199" t="s">
        <v>193</v>
      </c>
      <c r="E1041" s="215" t="s">
        <v>22</v>
      </c>
      <c r="F1041" s="216" t="s">
        <v>1158</v>
      </c>
      <c r="G1041" s="214"/>
      <c r="H1041" s="217">
        <v>4.3460000000000001</v>
      </c>
      <c r="I1041" s="218"/>
      <c r="J1041" s="214"/>
      <c r="K1041" s="214"/>
      <c r="L1041" s="219"/>
      <c r="M1041" s="220"/>
      <c r="N1041" s="221"/>
      <c r="O1041" s="221"/>
      <c r="P1041" s="221"/>
      <c r="Q1041" s="221"/>
      <c r="R1041" s="221"/>
      <c r="S1041" s="221"/>
      <c r="T1041" s="222"/>
      <c r="AT1041" s="223" t="s">
        <v>193</v>
      </c>
      <c r="AU1041" s="223" t="s">
        <v>87</v>
      </c>
      <c r="AV1041" s="12" t="s">
        <v>87</v>
      </c>
      <c r="AW1041" s="12" t="s">
        <v>39</v>
      </c>
      <c r="AX1041" s="12" t="s">
        <v>76</v>
      </c>
      <c r="AY1041" s="223" t="s">
        <v>182</v>
      </c>
    </row>
    <row r="1042" spans="2:65" s="12" customFormat="1">
      <c r="B1042" s="213"/>
      <c r="C1042" s="214"/>
      <c r="D1042" s="199" t="s">
        <v>193</v>
      </c>
      <c r="E1042" s="215" t="s">
        <v>22</v>
      </c>
      <c r="F1042" s="216" t="s">
        <v>1159</v>
      </c>
      <c r="G1042" s="214"/>
      <c r="H1042" s="217">
        <v>5.0049999999999999</v>
      </c>
      <c r="I1042" s="218"/>
      <c r="J1042" s="214"/>
      <c r="K1042" s="214"/>
      <c r="L1042" s="219"/>
      <c r="M1042" s="220"/>
      <c r="N1042" s="221"/>
      <c r="O1042" s="221"/>
      <c r="P1042" s="221"/>
      <c r="Q1042" s="221"/>
      <c r="R1042" s="221"/>
      <c r="S1042" s="221"/>
      <c r="T1042" s="222"/>
      <c r="AT1042" s="223" t="s">
        <v>193</v>
      </c>
      <c r="AU1042" s="223" t="s">
        <v>87</v>
      </c>
      <c r="AV1042" s="12" t="s">
        <v>87</v>
      </c>
      <c r="AW1042" s="12" t="s">
        <v>39</v>
      </c>
      <c r="AX1042" s="12" t="s">
        <v>76</v>
      </c>
      <c r="AY1042" s="223" t="s">
        <v>182</v>
      </c>
    </row>
    <row r="1043" spans="2:65" s="12" customFormat="1">
      <c r="B1043" s="213"/>
      <c r="C1043" s="214"/>
      <c r="D1043" s="199" t="s">
        <v>193</v>
      </c>
      <c r="E1043" s="215" t="s">
        <v>22</v>
      </c>
      <c r="F1043" s="216" t="s">
        <v>1160</v>
      </c>
      <c r="G1043" s="214"/>
      <c r="H1043" s="217">
        <v>4.7039999999999997</v>
      </c>
      <c r="I1043" s="218"/>
      <c r="J1043" s="214"/>
      <c r="K1043" s="214"/>
      <c r="L1043" s="219"/>
      <c r="M1043" s="220"/>
      <c r="N1043" s="221"/>
      <c r="O1043" s="221"/>
      <c r="P1043" s="221"/>
      <c r="Q1043" s="221"/>
      <c r="R1043" s="221"/>
      <c r="S1043" s="221"/>
      <c r="T1043" s="222"/>
      <c r="AT1043" s="223" t="s">
        <v>193</v>
      </c>
      <c r="AU1043" s="223" t="s">
        <v>87</v>
      </c>
      <c r="AV1043" s="12" t="s">
        <v>87</v>
      </c>
      <c r="AW1043" s="12" t="s">
        <v>39</v>
      </c>
      <c r="AX1043" s="12" t="s">
        <v>76</v>
      </c>
      <c r="AY1043" s="223" t="s">
        <v>182</v>
      </c>
    </row>
    <row r="1044" spans="2:65" s="12" customFormat="1">
      <c r="B1044" s="213"/>
      <c r="C1044" s="214"/>
      <c r="D1044" s="199" t="s">
        <v>193</v>
      </c>
      <c r="E1044" s="215" t="s">
        <v>22</v>
      </c>
      <c r="F1044" s="216" t="s">
        <v>1161</v>
      </c>
      <c r="G1044" s="214"/>
      <c r="H1044" s="217">
        <v>5.6070000000000002</v>
      </c>
      <c r="I1044" s="218"/>
      <c r="J1044" s="214"/>
      <c r="K1044" s="214"/>
      <c r="L1044" s="219"/>
      <c r="M1044" s="220"/>
      <c r="N1044" s="221"/>
      <c r="O1044" s="221"/>
      <c r="P1044" s="221"/>
      <c r="Q1044" s="221"/>
      <c r="R1044" s="221"/>
      <c r="S1044" s="221"/>
      <c r="T1044" s="222"/>
      <c r="AT1044" s="223" t="s">
        <v>193</v>
      </c>
      <c r="AU1044" s="223" t="s">
        <v>87</v>
      </c>
      <c r="AV1044" s="12" t="s">
        <v>87</v>
      </c>
      <c r="AW1044" s="12" t="s">
        <v>39</v>
      </c>
      <c r="AX1044" s="12" t="s">
        <v>76</v>
      </c>
      <c r="AY1044" s="223" t="s">
        <v>182</v>
      </c>
    </row>
    <row r="1045" spans="2:65" s="12" customFormat="1">
      <c r="B1045" s="213"/>
      <c r="C1045" s="214"/>
      <c r="D1045" s="199" t="s">
        <v>193</v>
      </c>
      <c r="E1045" s="215" t="s">
        <v>22</v>
      </c>
      <c r="F1045" s="216" t="s">
        <v>22</v>
      </c>
      <c r="G1045" s="214"/>
      <c r="H1045" s="217">
        <v>0</v>
      </c>
      <c r="I1045" s="218"/>
      <c r="J1045" s="214"/>
      <c r="K1045" s="214"/>
      <c r="L1045" s="219"/>
      <c r="M1045" s="220"/>
      <c r="N1045" s="221"/>
      <c r="O1045" s="221"/>
      <c r="P1045" s="221"/>
      <c r="Q1045" s="221"/>
      <c r="R1045" s="221"/>
      <c r="S1045" s="221"/>
      <c r="T1045" s="222"/>
      <c r="AT1045" s="223" t="s">
        <v>193</v>
      </c>
      <c r="AU1045" s="223" t="s">
        <v>87</v>
      </c>
      <c r="AV1045" s="12" t="s">
        <v>87</v>
      </c>
      <c r="AW1045" s="12" t="s">
        <v>6</v>
      </c>
      <c r="AX1045" s="12" t="s">
        <v>76</v>
      </c>
      <c r="AY1045" s="223" t="s">
        <v>182</v>
      </c>
    </row>
    <row r="1046" spans="2:65" s="12" customFormat="1" ht="27">
      <c r="B1046" s="213"/>
      <c r="C1046" s="214"/>
      <c r="D1046" s="199" t="s">
        <v>193</v>
      </c>
      <c r="E1046" s="215" t="s">
        <v>22</v>
      </c>
      <c r="F1046" s="216" t="s">
        <v>1162</v>
      </c>
      <c r="G1046" s="214"/>
      <c r="H1046" s="217">
        <v>-53.639000000000003</v>
      </c>
      <c r="I1046" s="218"/>
      <c r="J1046" s="214"/>
      <c r="K1046" s="214"/>
      <c r="L1046" s="219"/>
      <c r="M1046" s="220"/>
      <c r="N1046" s="221"/>
      <c r="O1046" s="221"/>
      <c r="P1046" s="221"/>
      <c r="Q1046" s="221"/>
      <c r="R1046" s="221"/>
      <c r="S1046" s="221"/>
      <c r="T1046" s="222"/>
      <c r="AT1046" s="223" t="s">
        <v>193</v>
      </c>
      <c r="AU1046" s="223" t="s">
        <v>87</v>
      </c>
      <c r="AV1046" s="12" t="s">
        <v>87</v>
      </c>
      <c r="AW1046" s="12" t="s">
        <v>39</v>
      </c>
      <c r="AX1046" s="12" t="s">
        <v>76</v>
      </c>
      <c r="AY1046" s="223" t="s">
        <v>182</v>
      </c>
    </row>
    <row r="1047" spans="2:65" s="12" customFormat="1">
      <c r="B1047" s="213"/>
      <c r="C1047" s="214"/>
      <c r="D1047" s="199" t="s">
        <v>193</v>
      </c>
      <c r="E1047" s="215" t="s">
        <v>22</v>
      </c>
      <c r="F1047" s="216" t="s">
        <v>1163</v>
      </c>
      <c r="G1047" s="214"/>
      <c r="H1047" s="217">
        <v>-129.696</v>
      </c>
      <c r="I1047" s="218"/>
      <c r="J1047" s="214"/>
      <c r="K1047" s="214"/>
      <c r="L1047" s="219"/>
      <c r="M1047" s="220"/>
      <c r="N1047" s="221"/>
      <c r="O1047" s="221"/>
      <c r="P1047" s="221"/>
      <c r="Q1047" s="221"/>
      <c r="R1047" s="221"/>
      <c r="S1047" s="221"/>
      <c r="T1047" s="222"/>
      <c r="AT1047" s="223" t="s">
        <v>193</v>
      </c>
      <c r="AU1047" s="223" t="s">
        <v>87</v>
      </c>
      <c r="AV1047" s="12" t="s">
        <v>87</v>
      </c>
      <c r="AW1047" s="12" t="s">
        <v>39</v>
      </c>
      <c r="AX1047" s="12" t="s">
        <v>76</v>
      </c>
      <c r="AY1047" s="223" t="s">
        <v>182</v>
      </c>
    </row>
    <row r="1048" spans="2:65" s="12" customFormat="1">
      <c r="B1048" s="213"/>
      <c r="C1048" s="214"/>
      <c r="D1048" s="199" t="s">
        <v>193</v>
      </c>
      <c r="E1048" s="215" t="s">
        <v>22</v>
      </c>
      <c r="F1048" s="216" t="s">
        <v>1164</v>
      </c>
      <c r="G1048" s="214"/>
      <c r="H1048" s="217">
        <v>-27.896999999999998</v>
      </c>
      <c r="I1048" s="218"/>
      <c r="J1048" s="214"/>
      <c r="K1048" s="214"/>
      <c r="L1048" s="219"/>
      <c r="M1048" s="220"/>
      <c r="N1048" s="221"/>
      <c r="O1048" s="221"/>
      <c r="P1048" s="221"/>
      <c r="Q1048" s="221"/>
      <c r="R1048" s="221"/>
      <c r="S1048" s="221"/>
      <c r="T1048" s="222"/>
      <c r="AT1048" s="223" t="s">
        <v>193</v>
      </c>
      <c r="AU1048" s="223" t="s">
        <v>87</v>
      </c>
      <c r="AV1048" s="12" t="s">
        <v>87</v>
      </c>
      <c r="AW1048" s="12" t="s">
        <v>39</v>
      </c>
      <c r="AX1048" s="12" t="s">
        <v>76</v>
      </c>
      <c r="AY1048" s="223" t="s">
        <v>182</v>
      </c>
    </row>
    <row r="1049" spans="2:65" s="12" customFormat="1">
      <c r="B1049" s="213"/>
      <c r="C1049" s="214"/>
      <c r="D1049" s="199" t="s">
        <v>193</v>
      </c>
      <c r="E1049" s="215" t="s">
        <v>22</v>
      </c>
      <c r="F1049" s="216" t="s">
        <v>22</v>
      </c>
      <c r="G1049" s="214"/>
      <c r="H1049" s="217">
        <v>0</v>
      </c>
      <c r="I1049" s="218"/>
      <c r="J1049" s="214"/>
      <c r="K1049" s="214"/>
      <c r="L1049" s="219"/>
      <c r="M1049" s="220"/>
      <c r="N1049" s="221"/>
      <c r="O1049" s="221"/>
      <c r="P1049" s="221"/>
      <c r="Q1049" s="221"/>
      <c r="R1049" s="221"/>
      <c r="S1049" s="221"/>
      <c r="T1049" s="222"/>
      <c r="AT1049" s="223" t="s">
        <v>193</v>
      </c>
      <c r="AU1049" s="223" t="s">
        <v>87</v>
      </c>
      <c r="AV1049" s="12" t="s">
        <v>87</v>
      </c>
      <c r="AW1049" s="12" t="s">
        <v>6</v>
      </c>
      <c r="AX1049" s="12" t="s">
        <v>76</v>
      </c>
      <c r="AY1049" s="223" t="s">
        <v>182</v>
      </c>
    </row>
    <row r="1050" spans="2:65" s="11" customFormat="1">
      <c r="B1050" s="202"/>
      <c r="C1050" s="203"/>
      <c r="D1050" s="199" t="s">
        <v>193</v>
      </c>
      <c r="E1050" s="204" t="s">
        <v>22</v>
      </c>
      <c r="F1050" s="205" t="s">
        <v>235</v>
      </c>
      <c r="G1050" s="203"/>
      <c r="H1050" s="206" t="s">
        <v>22</v>
      </c>
      <c r="I1050" s="207"/>
      <c r="J1050" s="203"/>
      <c r="K1050" s="203"/>
      <c r="L1050" s="208"/>
      <c r="M1050" s="209"/>
      <c r="N1050" s="210"/>
      <c r="O1050" s="210"/>
      <c r="P1050" s="210"/>
      <c r="Q1050" s="210"/>
      <c r="R1050" s="210"/>
      <c r="S1050" s="210"/>
      <c r="T1050" s="211"/>
      <c r="AT1050" s="212" t="s">
        <v>193</v>
      </c>
      <c r="AU1050" s="212" t="s">
        <v>87</v>
      </c>
      <c r="AV1050" s="11" t="s">
        <v>24</v>
      </c>
      <c r="AW1050" s="11" t="s">
        <v>39</v>
      </c>
      <c r="AX1050" s="11" t="s">
        <v>76</v>
      </c>
      <c r="AY1050" s="212" t="s">
        <v>182</v>
      </c>
    </row>
    <row r="1051" spans="2:65" s="12" customFormat="1">
      <c r="B1051" s="213"/>
      <c r="C1051" s="214"/>
      <c r="D1051" s="199" t="s">
        <v>193</v>
      </c>
      <c r="E1051" s="215" t="s">
        <v>22</v>
      </c>
      <c r="F1051" s="216" t="s">
        <v>1106</v>
      </c>
      <c r="G1051" s="214"/>
      <c r="H1051" s="217">
        <v>2.56</v>
      </c>
      <c r="I1051" s="218"/>
      <c r="J1051" s="214"/>
      <c r="K1051" s="214"/>
      <c r="L1051" s="219"/>
      <c r="M1051" s="220"/>
      <c r="N1051" s="221"/>
      <c r="O1051" s="221"/>
      <c r="P1051" s="221"/>
      <c r="Q1051" s="221"/>
      <c r="R1051" s="221"/>
      <c r="S1051" s="221"/>
      <c r="T1051" s="222"/>
      <c r="AT1051" s="223" t="s">
        <v>193</v>
      </c>
      <c r="AU1051" s="223" t="s">
        <v>87</v>
      </c>
      <c r="AV1051" s="12" t="s">
        <v>87</v>
      </c>
      <c r="AW1051" s="12" t="s">
        <v>39</v>
      </c>
      <c r="AX1051" s="12" t="s">
        <v>76</v>
      </c>
      <c r="AY1051" s="223" t="s">
        <v>182</v>
      </c>
    </row>
    <row r="1052" spans="2:65" s="13" customFormat="1">
      <c r="B1052" s="240"/>
      <c r="C1052" s="241"/>
      <c r="D1052" s="224" t="s">
        <v>193</v>
      </c>
      <c r="E1052" s="242" t="s">
        <v>22</v>
      </c>
      <c r="F1052" s="243" t="s">
        <v>477</v>
      </c>
      <c r="G1052" s="241"/>
      <c r="H1052" s="244">
        <v>391.012</v>
      </c>
      <c r="I1052" s="245"/>
      <c r="J1052" s="241"/>
      <c r="K1052" s="241"/>
      <c r="L1052" s="246"/>
      <c r="M1052" s="247"/>
      <c r="N1052" s="248"/>
      <c r="O1052" s="248"/>
      <c r="P1052" s="248"/>
      <c r="Q1052" s="248"/>
      <c r="R1052" s="248"/>
      <c r="S1052" s="248"/>
      <c r="T1052" s="249"/>
      <c r="AT1052" s="250" t="s">
        <v>193</v>
      </c>
      <c r="AU1052" s="250" t="s">
        <v>87</v>
      </c>
      <c r="AV1052" s="13" t="s">
        <v>189</v>
      </c>
      <c r="AW1052" s="13" t="s">
        <v>6</v>
      </c>
      <c r="AX1052" s="13" t="s">
        <v>24</v>
      </c>
      <c r="AY1052" s="250" t="s">
        <v>182</v>
      </c>
    </row>
    <row r="1053" spans="2:65" s="1" customFormat="1" ht="22.5" customHeight="1">
      <c r="B1053" s="40"/>
      <c r="C1053" s="229" t="s">
        <v>1171</v>
      </c>
      <c r="D1053" s="229" t="s">
        <v>409</v>
      </c>
      <c r="E1053" s="230" t="s">
        <v>1172</v>
      </c>
      <c r="F1053" s="231" t="s">
        <v>1173</v>
      </c>
      <c r="G1053" s="232" t="s">
        <v>241</v>
      </c>
      <c r="H1053" s="233">
        <v>821.125</v>
      </c>
      <c r="I1053" s="234"/>
      <c r="J1053" s="235">
        <f>ROUND(I1053*H1053,2)</f>
        <v>0</v>
      </c>
      <c r="K1053" s="231" t="s">
        <v>188</v>
      </c>
      <c r="L1053" s="236"/>
      <c r="M1053" s="237" t="s">
        <v>22</v>
      </c>
      <c r="N1053" s="238" t="s">
        <v>47</v>
      </c>
      <c r="O1053" s="41"/>
      <c r="P1053" s="196">
        <f>O1053*H1053</f>
        <v>0</v>
      </c>
      <c r="Q1053" s="196">
        <v>2.9E-4</v>
      </c>
      <c r="R1053" s="196">
        <f>Q1053*H1053</f>
        <v>0.23812625000000001</v>
      </c>
      <c r="S1053" s="196">
        <v>0</v>
      </c>
      <c r="T1053" s="197">
        <f>S1053*H1053</f>
        <v>0</v>
      </c>
      <c r="AR1053" s="23" t="s">
        <v>422</v>
      </c>
      <c r="AT1053" s="23" t="s">
        <v>409</v>
      </c>
      <c r="AU1053" s="23" t="s">
        <v>87</v>
      </c>
      <c r="AY1053" s="23" t="s">
        <v>182</v>
      </c>
      <c r="BE1053" s="198">
        <f>IF(N1053="základní",J1053,0)</f>
        <v>0</v>
      </c>
      <c r="BF1053" s="198">
        <f>IF(N1053="snížená",J1053,0)</f>
        <v>0</v>
      </c>
      <c r="BG1053" s="198">
        <f>IF(N1053="zákl. přenesená",J1053,0)</f>
        <v>0</v>
      </c>
      <c r="BH1053" s="198">
        <f>IF(N1053="sníž. přenesená",J1053,0)</f>
        <v>0</v>
      </c>
      <c r="BI1053" s="198">
        <f>IF(N1053="nulová",J1053,0)</f>
        <v>0</v>
      </c>
      <c r="BJ1053" s="23" t="s">
        <v>24</v>
      </c>
      <c r="BK1053" s="198">
        <f>ROUND(I1053*H1053,2)</f>
        <v>0</v>
      </c>
      <c r="BL1053" s="23" t="s">
        <v>312</v>
      </c>
      <c r="BM1053" s="23" t="s">
        <v>1174</v>
      </c>
    </row>
    <row r="1054" spans="2:65" s="1" customFormat="1">
      <c r="B1054" s="40"/>
      <c r="C1054" s="62"/>
      <c r="D1054" s="199" t="s">
        <v>191</v>
      </c>
      <c r="E1054" s="62"/>
      <c r="F1054" s="200" t="s">
        <v>1173</v>
      </c>
      <c r="G1054" s="62"/>
      <c r="H1054" s="62"/>
      <c r="I1054" s="157"/>
      <c r="J1054" s="62"/>
      <c r="K1054" s="62"/>
      <c r="L1054" s="60"/>
      <c r="M1054" s="201"/>
      <c r="N1054" s="41"/>
      <c r="O1054" s="41"/>
      <c r="P1054" s="41"/>
      <c r="Q1054" s="41"/>
      <c r="R1054" s="41"/>
      <c r="S1054" s="41"/>
      <c r="T1054" s="77"/>
      <c r="AT1054" s="23" t="s">
        <v>191</v>
      </c>
      <c r="AU1054" s="23" t="s">
        <v>87</v>
      </c>
    </row>
    <row r="1055" spans="2:65" s="12" customFormat="1">
      <c r="B1055" s="213"/>
      <c r="C1055" s="214"/>
      <c r="D1055" s="199" t="s">
        <v>193</v>
      </c>
      <c r="E1055" s="215" t="s">
        <v>22</v>
      </c>
      <c r="F1055" s="216" t="s">
        <v>1175</v>
      </c>
      <c r="G1055" s="214"/>
      <c r="H1055" s="217">
        <v>782.024</v>
      </c>
      <c r="I1055" s="218"/>
      <c r="J1055" s="214"/>
      <c r="K1055" s="214"/>
      <c r="L1055" s="219"/>
      <c r="M1055" s="220"/>
      <c r="N1055" s="221"/>
      <c r="O1055" s="221"/>
      <c r="P1055" s="221"/>
      <c r="Q1055" s="221"/>
      <c r="R1055" s="221"/>
      <c r="S1055" s="221"/>
      <c r="T1055" s="222"/>
      <c r="AT1055" s="223" t="s">
        <v>193</v>
      </c>
      <c r="AU1055" s="223" t="s">
        <v>87</v>
      </c>
      <c r="AV1055" s="12" t="s">
        <v>87</v>
      </c>
      <c r="AW1055" s="12" t="s">
        <v>39</v>
      </c>
      <c r="AX1055" s="12" t="s">
        <v>76</v>
      </c>
      <c r="AY1055" s="223" t="s">
        <v>182</v>
      </c>
    </row>
    <row r="1056" spans="2:65" s="12" customFormat="1">
      <c r="B1056" s="213"/>
      <c r="C1056" s="214"/>
      <c r="D1056" s="224" t="s">
        <v>193</v>
      </c>
      <c r="E1056" s="214"/>
      <c r="F1056" s="226" t="s">
        <v>1176</v>
      </c>
      <c r="G1056" s="214"/>
      <c r="H1056" s="227">
        <v>821.125</v>
      </c>
      <c r="I1056" s="218"/>
      <c r="J1056" s="214"/>
      <c r="K1056" s="214"/>
      <c r="L1056" s="219"/>
      <c r="M1056" s="220"/>
      <c r="N1056" s="221"/>
      <c r="O1056" s="221"/>
      <c r="P1056" s="221"/>
      <c r="Q1056" s="221"/>
      <c r="R1056" s="221"/>
      <c r="S1056" s="221"/>
      <c r="T1056" s="222"/>
      <c r="AT1056" s="223" t="s">
        <v>193</v>
      </c>
      <c r="AU1056" s="223" t="s">
        <v>87</v>
      </c>
      <c r="AV1056" s="12" t="s">
        <v>87</v>
      </c>
      <c r="AW1056" s="12" t="s">
        <v>6</v>
      </c>
      <c r="AX1056" s="12" t="s">
        <v>24</v>
      </c>
      <c r="AY1056" s="223" t="s">
        <v>182</v>
      </c>
    </row>
    <row r="1057" spans="2:65" s="1" customFormat="1" ht="22.5" customHeight="1">
      <c r="B1057" s="40"/>
      <c r="C1057" s="187" t="s">
        <v>1177</v>
      </c>
      <c r="D1057" s="187" t="s">
        <v>184</v>
      </c>
      <c r="E1057" s="188" t="s">
        <v>1178</v>
      </c>
      <c r="F1057" s="189" t="s">
        <v>1179</v>
      </c>
      <c r="G1057" s="190" t="s">
        <v>1180</v>
      </c>
      <c r="H1057" s="254"/>
      <c r="I1057" s="192"/>
      <c r="J1057" s="193">
        <f>ROUND(I1057*H1057,2)</f>
        <v>0</v>
      </c>
      <c r="K1057" s="189" t="s">
        <v>188</v>
      </c>
      <c r="L1057" s="60"/>
      <c r="M1057" s="194" t="s">
        <v>22</v>
      </c>
      <c r="N1057" s="195" t="s">
        <v>47</v>
      </c>
      <c r="O1057" s="41"/>
      <c r="P1057" s="196">
        <f>O1057*H1057</f>
        <v>0</v>
      </c>
      <c r="Q1057" s="196">
        <v>0</v>
      </c>
      <c r="R1057" s="196">
        <f>Q1057*H1057</f>
        <v>0</v>
      </c>
      <c r="S1057" s="196">
        <v>0</v>
      </c>
      <c r="T1057" s="197">
        <f>S1057*H1057</f>
        <v>0</v>
      </c>
      <c r="AR1057" s="23" t="s">
        <v>312</v>
      </c>
      <c r="AT1057" s="23" t="s">
        <v>184</v>
      </c>
      <c r="AU1057" s="23" t="s">
        <v>87</v>
      </c>
      <c r="AY1057" s="23" t="s">
        <v>182</v>
      </c>
      <c r="BE1057" s="198">
        <f>IF(N1057="základní",J1057,0)</f>
        <v>0</v>
      </c>
      <c r="BF1057" s="198">
        <f>IF(N1057="snížená",J1057,0)</f>
        <v>0</v>
      </c>
      <c r="BG1057" s="198">
        <f>IF(N1057="zákl. přenesená",J1057,0)</f>
        <v>0</v>
      </c>
      <c r="BH1057" s="198">
        <f>IF(N1057="sníž. přenesená",J1057,0)</f>
        <v>0</v>
      </c>
      <c r="BI1057" s="198">
        <f>IF(N1057="nulová",J1057,0)</f>
        <v>0</v>
      </c>
      <c r="BJ1057" s="23" t="s">
        <v>24</v>
      </c>
      <c r="BK1057" s="198">
        <f>ROUND(I1057*H1057,2)</f>
        <v>0</v>
      </c>
      <c r="BL1057" s="23" t="s">
        <v>312</v>
      </c>
      <c r="BM1057" s="23" t="s">
        <v>1181</v>
      </c>
    </row>
    <row r="1058" spans="2:65" s="1" customFormat="1" ht="27">
      <c r="B1058" s="40"/>
      <c r="C1058" s="62"/>
      <c r="D1058" s="199" t="s">
        <v>191</v>
      </c>
      <c r="E1058" s="62"/>
      <c r="F1058" s="200" t="s">
        <v>1182</v>
      </c>
      <c r="G1058" s="62"/>
      <c r="H1058" s="62"/>
      <c r="I1058" s="157"/>
      <c r="J1058" s="62"/>
      <c r="K1058" s="62"/>
      <c r="L1058" s="60"/>
      <c r="M1058" s="201"/>
      <c r="N1058" s="41"/>
      <c r="O1058" s="41"/>
      <c r="P1058" s="41"/>
      <c r="Q1058" s="41"/>
      <c r="R1058" s="41"/>
      <c r="S1058" s="41"/>
      <c r="T1058" s="77"/>
      <c r="AT1058" s="23" t="s">
        <v>191</v>
      </c>
      <c r="AU1058" s="23" t="s">
        <v>87</v>
      </c>
    </row>
    <row r="1059" spans="2:65" s="10" customFormat="1" ht="29.85" customHeight="1">
      <c r="B1059" s="170"/>
      <c r="C1059" s="171"/>
      <c r="D1059" s="184" t="s">
        <v>75</v>
      </c>
      <c r="E1059" s="185" t="s">
        <v>1183</v>
      </c>
      <c r="F1059" s="185" t="s">
        <v>1184</v>
      </c>
      <c r="G1059" s="171"/>
      <c r="H1059" s="171"/>
      <c r="I1059" s="174"/>
      <c r="J1059" s="186">
        <f>BK1059</f>
        <v>0</v>
      </c>
      <c r="K1059" s="171"/>
      <c r="L1059" s="176"/>
      <c r="M1059" s="177"/>
      <c r="N1059" s="178"/>
      <c r="O1059" s="178"/>
      <c r="P1059" s="179">
        <f>SUM(P1060:P1092)</f>
        <v>0</v>
      </c>
      <c r="Q1059" s="178"/>
      <c r="R1059" s="179">
        <f>SUM(R1060:R1092)</f>
        <v>1.12023775</v>
      </c>
      <c r="S1059" s="178"/>
      <c r="T1059" s="180">
        <f>SUM(T1060:T1092)</f>
        <v>0.97035125</v>
      </c>
      <c r="AR1059" s="181" t="s">
        <v>87</v>
      </c>
      <c r="AT1059" s="182" t="s">
        <v>75</v>
      </c>
      <c r="AU1059" s="182" t="s">
        <v>24</v>
      </c>
      <c r="AY1059" s="181" t="s">
        <v>182</v>
      </c>
      <c r="BK1059" s="183">
        <f>SUM(BK1060:BK1092)</f>
        <v>0</v>
      </c>
    </row>
    <row r="1060" spans="2:65" s="1" customFormat="1" ht="22.5" customHeight="1">
      <c r="B1060" s="40"/>
      <c r="C1060" s="187" t="s">
        <v>1185</v>
      </c>
      <c r="D1060" s="187" t="s">
        <v>184</v>
      </c>
      <c r="E1060" s="188" t="s">
        <v>1186</v>
      </c>
      <c r="F1060" s="189" t="s">
        <v>1187</v>
      </c>
      <c r="G1060" s="190" t="s">
        <v>241</v>
      </c>
      <c r="H1060" s="191">
        <v>352.85500000000002</v>
      </c>
      <c r="I1060" s="192"/>
      <c r="J1060" s="193">
        <f>ROUND(I1060*H1060,2)</f>
        <v>0</v>
      </c>
      <c r="K1060" s="189" t="s">
        <v>188</v>
      </c>
      <c r="L1060" s="60"/>
      <c r="M1060" s="194" t="s">
        <v>22</v>
      </c>
      <c r="N1060" s="195" t="s">
        <v>47</v>
      </c>
      <c r="O1060" s="41"/>
      <c r="P1060" s="196">
        <f>O1060*H1060</f>
        <v>0</v>
      </c>
      <c r="Q1060" s="196">
        <v>0</v>
      </c>
      <c r="R1060" s="196">
        <f>Q1060*H1060</f>
        <v>0</v>
      </c>
      <c r="S1060" s="196">
        <v>2.7499999999999998E-3</v>
      </c>
      <c r="T1060" s="197">
        <f>S1060*H1060</f>
        <v>0.97035125</v>
      </c>
      <c r="AR1060" s="23" t="s">
        <v>312</v>
      </c>
      <c r="AT1060" s="23" t="s">
        <v>184</v>
      </c>
      <c r="AU1060" s="23" t="s">
        <v>87</v>
      </c>
      <c r="AY1060" s="23" t="s">
        <v>182</v>
      </c>
      <c r="BE1060" s="198">
        <f>IF(N1060="základní",J1060,0)</f>
        <v>0</v>
      </c>
      <c r="BF1060" s="198">
        <f>IF(N1060="snížená",J1060,0)</f>
        <v>0</v>
      </c>
      <c r="BG1060" s="198">
        <f>IF(N1060="zákl. přenesená",J1060,0)</f>
        <v>0</v>
      </c>
      <c r="BH1060" s="198">
        <f>IF(N1060="sníž. přenesená",J1060,0)</f>
        <v>0</v>
      </c>
      <c r="BI1060" s="198">
        <f>IF(N1060="nulová",J1060,0)</f>
        <v>0</v>
      </c>
      <c r="BJ1060" s="23" t="s">
        <v>24</v>
      </c>
      <c r="BK1060" s="198">
        <f>ROUND(I1060*H1060,2)</f>
        <v>0</v>
      </c>
      <c r="BL1060" s="23" t="s">
        <v>312</v>
      </c>
      <c r="BM1060" s="23" t="s">
        <v>1188</v>
      </c>
    </row>
    <row r="1061" spans="2:65" s="1" customFormat="1" ht="27">
      <c r="B1061" s="40"/>
      <c r="C1061" s="62"/>
      <c r="D1061" s="199" t="s">
        <v>191</v>
      </c>
      <c r="E1061" s="62"/>
      <c r="F1061" s="200" t="s">
        <v>1189</v>
      </c>
      <c r="G1061" s="62"/>
      <c r="H1061" s="62"/>
      <c r="I1061" s="157"/>
      <c r="J1061" s="62"/>
      <c r="K1061" s="62"/>
      <c r="L1061" s="60"/>
      <c r="M1061" s="201"/>
      <c r="N1061" s="41"/>
      <c r="O1061" s="41"/>
      <c r="P1061" s="41"/>
      <c r="Q1061" s="41"/>
      <c r="R1061" s="41"/>
      <c r="S1061" s="41"/>
      <c r="T1061" s="77"/>
      <c r="AT1061" s="23" t="s">
        <v>191</v>
      </c>
      <c r="AU1061" s="23" t="s">
        <v>87</v>
      </c>
    </row>
    <row r="1062" spans="2:65" s="12" customFormat="1">
      <c r="B1062" s="213"/>
      <c r="C1062" s="214"/>
      <c r="D1062" s="199" t="s">
        <v>193</v>
      </c>
      <c r="E1062" s="215" t="s">
        <v>22</v>
      </c>
      <c r="F1062" s="216" t="s">
        <v>1079</v>
      </c>
      <c r="G1062" s="214"/>
      <c r="H1062" s="217">
        <v>15.744</v>
      </c>
      <c r="I1062" s="218"/>
      <c r="J1062" s="214"/>
      <c r="K1062" s="214"/>
      <c r="L1062" s="219"/>
      <c r="M1062" s="220"/>
      <c r="N1062" s="221"/>
      <c r="O1062" s="221"/>
      <c r="P1062" s="221"/>
      <c r="Q1062" s="221"/>
      <c r="R1062" s="221"/>
      <c r="S1062" s="221"/>
      <c r="T1062" s="222"/>
      <c r="AT1062" s="223" t="s">
        <v>193</v>
      </c>
      <c r="AU1062" s="223" t="s">
        <v>87</v>
      </c>
      <c r="AV1062" s="12" t="s">
        <v>87</v>
      </c>
      <c r="AW1062" s="12" t="s">
        <v>39</v>
      </c>
      <c r="AX1062" s="12" t="s">
        <v>76</v>
      </c>
      <c r="AY1062" s="223" t="s">
        <v>182</v>
      </c>
    </row>
    <row r="1063" spans="2:65" s="12" customFormat="1">
      <c r="B1063" s="213"/>
      <c r="C1063" s="214"/>
      <c r="D1063" s="199" t="s">
        <v>193</v>
      </c>
      <c r="E1063" s="215" t="s">
        <v>22</v>
      </c>
      <c r="F1063" s="216" t="s">
        <v>1080</v>
      </c>
      <c r="G1063" s="214"/>
      <c r="H1063" s="217">
        <v>35.941000000000003</v>
      </c>
      <c r="I1063" s="218"/>
      <c r="J1063" s="214"/>
      <c r="K1063" s="214"/>
      <c r="L1063" s="219"/>
      <c r="M1063" s="220"/>
      <c r="N1063" s="221"/>
      <c r="O1063" s="221"/>
      <c r="P1063" s="221"/>
      <c r="Q1063" s="221"/>
      <c r="R1063" s="221"/>
      <c r="S1063" s="221"/>
      <c r="T1063" s="222"/>
      <c r="AT1063" s="223" t="s">
        <v>193</v>
      </c>
      <c r="AU1063" s="223" t="s">
        <v>87</v>
      </c>
      <c r="AV1063" s="12" t="s">
        <v>87</v>
      </c>
      <c r="AW1063" s="12" t="s">
        <v>39</v>
      </c>
      <c r="AX1063" s="12" t="s">
        <v>76</v>
      </c>
      <c r="AY1063" s="223" t="s">
        <v>182</v>
      </c>
    </row>
    <row r="1064" spans="2:65" s="12" customFormat="1">
      <c r="B1064" s="213"/>
      <c r="C1064" s="214"/>
      <c r="D1064" s="199" t="s">
        <v>193</v>
      </c>
      <c r="E1064" s="215" t="s">
        <v>22</v>
      </c>
      <c r="F1064" s="216" t="s">
        <v>1081</v>
      </c>
      <c r="G1064" s="214"/>
      <c r="H1064" s="217">
        <v>55.213000000000001</v>
      </c>
      <c r="I1064" s="218"/>
      <c r="J1064" s="214"/>
      <c r="K1064" s="214"/>
      <c r="L1064" s="219"/>
      <c r="M1064" s="220"/>
      <c r="N1064" s="221"/>
      <c r="O1064" s="221"/>
      <c r="P1064" s="221"/>
      <c r="Q1064" s="221"/>
      <c r="R1064" s="221"/>
      <c r="S1064" s="221"/>
      <c r="T1064" s="222"/>
      <c r="AT1064" s="223" t="s">
        <v>193</v>
      </c>
      <c r="AU1064" s="223" t="s">
        <v>87</v>
      </c>
      <c r="AV1064" s="12" t="s">
        <v>87</v>
      </c>
      <c r="AW1064" s="12" t="s">
        <v>39</v>
      </c>
      <c r="AX1064" s="12" t="s">
        <v>76</v>
      </c>
      <c r="AY1064" s="223" t="s">
        <v>182</v>
      </c>
    </row>
    <row r="1065" spans="2:65" s="12" customFormat="1">
      <c r="B1065" s="213"/>
      <c r="C1065" s="214"/>
      <c r="D1065" s="199" t="s">
        <v>193</v>
      </c>
      <c r="E1065" s="215" t="s">
        <v>22</v>
      </c>
      <c r="F1065" s="216" t="s">
        <v>1082</v>
      </c>
      <c r="G1065" s="214"/>
      <c r="H1065" s="217">
        <v>49.365000000000002</v>
      </c>
      <c r="I1065" s="218"/>
      <c r="J1065" s="214"/>
      <c r="K1065" s="214"/>
      <c r="L1065" s="219"/>
      <c r="M1065" s="220"/>
      <c r="N1065" s="221"/>
      <c r="O1065" s="221"/>
      <c r="P1065" s="221"/>
      <c r="Q1065" s="221"/>
      <c r="R1065" s="221"/>
      <c r="S1065" s="221"/>
      <c r="T1065" s="222"/>
      <c r="AT1065" s="223" t="s">
        <v>193</v>
      </c>
      <c r="AU1065" s="223" t="s">
        <v>87</v>
      </c>
      <c r="AV1065" s="12" t="s">
        <v>87</v>
      </c>
      <c r="AW1065" s="12" t="s">
        <v>39</v>
      </c>
      <c r="AX1065" s="12" t="s">
        <v>76</v>
      </c>
      <c r="AY1065" s="223" t="s">
        <v>182</v>
      </c>
    </row>
    <row r="1066" spans="2:65" s="12" customFormat="1">
      <c r="B1066" s="213"/>
      <c r="C1066" s="214"/>
      <c r="D1066" s="199" t="s">
        <v>193</v>
      </c>
      <c r="E1066" s="215" t="s">
        <v>22</v>
      </c>
      <c r="F1066" s="216" t="s">
        <v>1083</v>
      </c>
      <c r="G1066" s="214"/>
      <c r="H1066" s="217">
        <v>92.403000000000006</v>
      </c>
      <c r="I1066" s="218"/>
      <c r="J1066" s="214"/>
      <c r="K1066" s="214"/>
      <c r="L1066" s="219"/>
      <c r="M1066" s="220"/>
      <c r="N1066" s="221"/>
      <c r="O1066" s="221"/>
      <c r="P1066" s="221"/>
      <c r="Q1066" s="221"/>
      <c r="R1066" s="221"/>
      <c r="S1066" s="221"/>
      <c r="T1066" s="222"/>
      <c r="AT1066" s="223" t="s">
        <v>193</v>
      </c>
      <c r="AU1066" s="223" t="s">
        <v>87</v>
      </c>
      <c r="AV1066" s="12" t="s">
        <v>87</v>
      </c>
      <c r="AW1066" s="12" t="s">
        <v>39</v>
      </c>
      <c r="AX1066" s="12" t="s">
        <v>76</v>
      </c>
      <c r="AY1066" s="223" t="s">
        <v>182</v>
      </c>
    </row>
    <row r="1067" spans="2:65" s="12" customFormat="1">
      <c r="B1067" s="213"/>
      <c r="C1067" s="214"/>
      <c r="D1067" s="199" t="s">
        <v>193</v>
      </c>
      <c r="E1067" s="215" t="s">
        <v>22</v>
      </c>
      <c r="F1067" s="216" t="s">
        <v>1084</v>
      </c>
      <c r="G1067" s="214"/>
      <c r="H1067" s="217">
        <v>4.82</v>
      </c>
      <c r="I1067" s="218"/>
      <c r="J1067" s="214"/>
      <c r="K1067" s="214"/>
      <c r="L1067" s="219"/>
      <c r="M1067" s="220"/>
      <c r="N1067" s="221"/>
      <c r="O1067" s="221"/>
      <c r="P1067" s="221"/>
      <c r="Q1067" s="221"/>
      <c r="R1067" s="221"/>
      <c r="S1067" s="221"/>
      <c r="T1067" s="222"/>
      <c r="AT1067" s="223" t="s">
        <v>193</v>
      </c>
      <c r="AU1067" s="223" t="s">
        <v>87</v>
      </c>
      <c r="AV1067" s="12" t="s">
        <v>87</v>
      </c>
      <c r="AW1067" s="12" t="s">
        <v>39</v>
      </c>
      <c r="AX1067" s="12" t="s">
        <v>76</v>
      </c>
      <c r="AY1067" s="223" t="s">
        <v>182</v>
      </c>
    </row>
    <row r="1068" spans="2:65" s="12" customFormat="1">
      <c r="B1068" s="213"/>
      <c r="C1068" s="214"/>
      <c r="D1068" s="199" t="s">
        <v>193</v>
      </c>
      <c r="E1068" s="215" t="s">
        <v>22</v>
      </c>
      <c r="F1068" s="216" t="s">
        <v>1085</v>
      </c>
      <c r="G1068" s="214"/>
      <c r="H1068" s="217">
        <v>80.957999999999998</v>
      </c>
      <c r="I1068" s="218"/>
      <c r="J1068" s="214"/>
      <c r="K1068" s="214"/>
      <c r="L1068" s="219"/>
      <c r="M1068" s="220"/>
      <c r="N1068" s="221"/>
      <c r="O1068" s="221"/>
      <c r="P1068" s="221"/>
      <c r="Q1068" s="221"/>
      <c r="R1068" s="221"/>
      <c r="S1068" s="221"/>
      <c r="T1068" s="222"/>
      <c r="AT1068" s="223" t="s">
        <v>193</v>
      </c>
      <c r="AU1068" s="223" t="s">
        <v>87</v>
      </c>
      <c r="AV1068" s="12" t="s">
        <v>87</v>
      </c>
      <c r="AW1068" s="12" t="s">
        <v>39</v>
      </c>
      <c r="AX1068" s="12" t="s">
        <v>76</v>
      </c>
      <c r="AY1068" s="223" t="s">
        <v>182</v>
      </c>
    </row>
    <row r="1069" spans="2:65" s="12" customFormat="1">
      <c r="B1069" s="213"/>
      <c r="C1069" s="214"/>
      <c r="D1069" s="224" t="s">
        <v>193</v>
      </c>
      <c r="E1069" s="225" t="s">
        <v>22</v>
      </c>
      <c r="F1069" s="226" t="s">
        <v>1086</v>
      </c>
      <c r="G1069" s="214"/>
      <c r="H1069" s="227">
        <v>18.411000000000001</v>
      </c>
      <c r="I1069" s="218"/>
      <c r="J1069" s="214"/>
      <c r="K1069" s="214"/>
      <c r="L1069" s="219"/>
      <c r="M1069" s="220"/>
      <c r="N1069" s="221"/>
      <c r="O1069" s="221"/>
      <c r="P1069" s="221"/>
      <c r="Q1069" s="221"/>
      <c r="R1069" s="221"/>
      <c r="S1069" s="221"/>
      <c r="T1069" s="222"/>
      <c r="AT1069" s="223" t="s">
        <v>193</v>
      </c>
      <c r="AU1069" s="223" t="s">
        <v>87</v>
      </c>
      <c r="AV1069" s="12" t="s">
        <v>87</v>
      </c>
      <c r="AW1069" s="12" t="s">
        <v>39</v>
      </c>
      <c r="AX1069" s="12" t="s">
        <v>76</v>
      </c>
      <c r="AY1069" s="223" t="s">
        <v>182</v>
      </c>
    </row>
    <row r="1070" spans="2:65" s="1" customFormat="1" ht="22.5" customHeight="1">
      <c r="B1070" s="40"/>
      <c r="C1070" s="187" t="s">
        <v>1190</v>
      </c>
      <c r="D1070" s="187" t="s">
        <v>184</v>
      </c>
      <c r="E1070" s="188" t="s">
        <v>1191</v>
      </c>
      <c r="F1070" s="189" t="s">
        <v>1192</v>
      </c>
      <c r="G1070" s="190" t="s">
        <v>241</v>
      </c>
      <c r="H1070" s="191">
        <v>355.81</v>
      </c>
      <c r="I1070" s="192"/>
      <c r="J1070" s="193">
        <f>ROUND(I1070*H1070,2)</f>
        <v>0</v>
      </c>
      <c r="K1070" s="189" t="s">
        <v>188</v>
      </c>
      <c r="L1070" s="60"/>
      <c r="M1070" s="194" t="s">
        <v>22</v>
      </c>
      <c r="N1070" s="195" t="s">
        <v>47</v>
      </c>
      <c r="O1070" s="41"/>
      <c r="P1070" s="196">
        <f>O1070*H1070</f>
        <v>0</v>
      </c>
      <c r="Q1070" s="196">
        <v>0</v>
      </c>
      <c r="R1070" s="196">
        <f>Q1070*H1070</f>
        <v>0</v>
      </c>
      <c r="S1070" s="196">
        <v>0</v>
      </c>
      <c r="T1070" s="197">
        <f>S1070*H1070</f>
        <v>0</v>
      </c>
      <c r="AR1070" s="23" t="s">
        <v>312</v>
      </c>
      <c r="AT1070" s="23" t="s">
        <v>184</v>
      </c>
      <c r="AU1070" s="23" t="s">
        <v>87</v>
      </c>
      <c r="AY1070" s="23" t="s">
        <v>182</v>
      </c>
      <c r="BE1070" s="198">
        <f>IF(N1070="základní",J1070,0)</f>
        <v>0</v>
      </c>
      <c r="BF1070" s="198">
        <f>IF(N1070="snížená",J1070,0)</f>
        <v>0</v>
      </c>
      <c r="BG1070" s="198">
        <f>IF(N1070="zákl. přenesená",J1070,0)</f>
        <v>0</v>
      </c>
      <c r="BH1070" s="198">
        <f>IF(N1070="sníž. přenesená",J1070,0)</f>
        <v>0</v>
      </c>
      <c r="BI1070" s="198">
        <f>IF(N1070="nulová",J1070,0)</f>
        <v>0</v>
      </c>
      <c r="BJ1070" s="23" t="s">
        <v>24</v>
      </c>
      <c r="BK1070" s="198">
        <f>ROUND(I1070*H1070,2)</f>
        <v>0</v>
      </c>
      <c r="BL1070" s="23" t="s">
        <v>312</v>
      </c>
      <c r="BM1070" s="23" t="s">
        <v>1193</v>
      </c>
    </row>
    <row r="1071" spans="2:65" s="1" customFormat="1" ht="27">
      <c r="B1071" s="40"/>
      <c r="C1071" s="62"/>
      <c r="D1071" s="199" t="s">
        <v>191</v>
      </c>
      <c r="E1071" s="62"/>
      <c r="F1071" s="200" t="s">
        <v>1194</v>
      </c>
      <c r="G1071" s="62"/>
      <c r="H1071" s="62"/>
      <c r="I1071" s="157"/>
      <c r="J1071" s="62"/>
      <c r="K1071" s="62"/>
      <c r="L1071" s="60"/>
      <c r="M1071" s="201"/>
      <c r="N1071" s="41"/>
      <c r="O1071" s="41"/>
      <c r="P1071" s="41"/>
      <c r="Q1071" s="41"/>
      <c r="R1071" s="41"/>
      <c r="S1071" s="41"/>
      <c r="T1071" s="77"/>
      <c r="AT1071" s="23" t="s">
        <v>191</v>
      </c>
      <c r="AU1071" s="23" t="s">
        <v>87</v>
      </c>
    </row>
    <row r="1072" spans="2:65" s="12" customFormat="1">
      <c r="B1072" s="213"/>
      <c r="C1072" s="214"/>
      <c r="D1072" s="199" t="s">
        <v>193</v>
      </c>
      <c r="E1072" s="215" t="s">
        <v>22</v>
      </c>
      <c r="F1072" s="216" t="s">
        <v>569</v>
      </c>
      <c r="G1072" s="214"/>
      <c r="H1072" s="217">
        <v>332.35</v>
      </c>
      <c r="I1072" s="218"/>
      <c r="J1072" s="214"/>
      <c r="K1072" s="214"/>
      <c r="L1072" s="219"/>
      <c r="M1072" s="220"/>
      <c r="N1072" s="221"/>
      <c r="O1072" s="221"/>
      <c r="P1072" s="221"/>
      <c r="Q1072" s="221"/>
      <c r="R1072" s="221"/>
      <c r="S1072" s="221"/>
      <c r="T1072" s="222"/>
      <c r="AT1072" s="223" t="s">
        <v>193</v>
      </c>
      <c r="AU1072" s="223" t="s">
        <v>87</v>
      </c>
      <c r="AV1072" s="12" t="s">
        <v>87</v>
      </c>
      <c r="AW1072" s="12" t="s">
        <v>39</v>
      </c>
      <c r="AX1072" s="12" t="s">
        <v>76</v>
      </c>
      <c r="AY1072" s="223" t="s">
        <v>182</v>
      </c>
    </row>
    <row r="1073" spans="2:65" s="12" customFormat="1">
      <c r="B1073" s="213"/>
      <c r="C1073" s="214"/>
      <c r="D1073" s="199" t="s">
        <v>193</v>
      </c>
      <c r="E1073" s="215" t="s">
        <v>22</v>
      </c>
      <c r="F1073" s="216" t="s">
        <v>570</v>
      </c>
      <c r="G1073" s="214"/>
      <c r="H1073" s="217">
        <v>23.46</v>
      </c>
      <c r="I1073" s="218"/>
      <c r="J1073" s="214"/>
      <c r="K1073" s="214"/>
      <c r="L1073" s="219"/>
      <c r="M1073" s="220"/>
      <c r="N1073" s="221"/>
      <c r="O1073" s="221"/>
      <c r="P1073" s="221"/>
      <c r="Q1073" s="221"/>
      <c r="R1073" s="221"/>
      <c r="S1073" s="221"/>
      <c r="T1073" s="222"/>
      <c r="AT1073" s="223" t="s">
        <v>193</v>
      </c>
      <c r="AU1073" s="223" t="s">
        <v>87</v>
      </c>
      <c r="AV1073" s="12" t="s">
        <v>87</v>
      </c>
      <c r="AW1073" s="12" t="s">
        <v>39</v>
      </c>
      <c r="AX1073" s="12" t="s">
        <v>76</v>
      </c>
      <c r="AY1073" s="223" t="s">
        <v>182</v>
      </c>
    </row>
    <row r="1074" spans="2:65" s="11" customFormat="1">
      <c r="B1074" s="202"/>
      <c r="C1074" s="203"/>
      <c r="D1074" s="224" t="s">
        <v>193</v>
      </c>
      <c r="E1074" s="251" t="s">
        <v>22</v>
      </c>
      <c r="F1074" s="252" t="s">
        <v>1101</v>
      </c>
      <c r="G1074" s="203"/>
      <c r="H1074" s="253" t="s">
        <v>22</v>
      </c>
      <c r="I1074" s="207"/>
      <c r="J1074" s="203"/>
      <c r="K1074" s="203"/>
      <c r="L1074" s="208"/>
      <c r="M1074" s="209"/>
      <c r="N1074" s="210"/>
      <c r="O1074" s="210"/>
      <c r="P1074" s="210"/>
      <c r="Q1074" s="210"/>
      <c r="R1074" s="210"/>
      <c r="S1074" s="210"/>
      <c r="T1074" s="211"/>
      <c r="AT1074" s="212" t="s">
        <v>193</v>
      </c>
      <c r="AU1074" s="212" t="s">
        <v>87</v>
      </c>
      <c r="AV1074" s="11" t="s">
        <v>24</v>
      </c>
      <c r="AW1074" s="11" t="s">
        <v>39</v>
      </c>
      <c r="AX1074" s="11" t="s">
        <v>76</v>
      </c>
      <c r="AY1074" s="212" t="s">
        <v>182</v>
      </c>
    </row>
    <row r="1075" spans="2:65" s="1" customFormat="1" ht="22.5" customHeight="1">
      <c r="B1075" s="40"/>
      <c r="C1075" s="229" t="s">
        <v>1195</v>
      </c>
      <c r="D1075" s="229" t="s">
        <v>409</v>
      </c>
      <c r="E1075" s="230" t="s">
        <v>1196</v>
      </c>
      <c r="F1075" s="231" t="s">
        <v>1197</v>
      </c>
      <c r="G1075" s="232" t="s">
        <v>241</v>
      </c>
      <c r="H1075" s="233">
        <v>362.92599999999999</v>
      </c>
      <c r="I1075" s="234"/>
      <c r="J1075" s="235">
        <f>ROUND(I1075*H1075,2)</f>
        <v>0</v>
      </c>
      <c r="K1075" s="231" t="s">
        <v>188</v>
      </c>
      <c r="L1075" s="236"/>
      <c r="M1075" s="237" t="s">
        <v>22</v>
      </c>
      <c r="N1075" s="238" t="s">
        <v>47</v>
      </c>
      <c r="O1075" s="41"/>
      <c r="P1075" s="196">
        <f>O1075*H1075</f>
        <v>0</v>
      </c>
      <c r="Q1075" s="196">
        <v>3.0000000000000001E-3</v>
      </c>
      <c r="R1075" s="196">
        <f>Q1075*H1075</f>
        <v>1.088778</v>
      </c>
      <c r="S1075" s="196">
        <v>0</v>
      </c>
      <c r="T1075" s="197">
        <f>S1075*H1075</f>
        <v>0</v>
      </c>
      <c r="AR1075" s="23" t="s">
        <v>422</v>
      </c>
      <c r="AT1075" s="23" t="s">
        <v>409</v>
      </c>
      <c r="AU1075" s="23" t="s">
        <v>87</v>
      </c>
      <c r="AY1075" s="23" t="s">
        <v>182</v>
      </c>
      <c r="BE1075" s="198">
        <f>IF(N1075="základní",J1075,0)</f>
        <v>0</v>
      </c>
      <c r="BF1075" s="198">
        <f>IF(N1075="snížená",J1075,0)</f>
        <v>0</v>
      </c>
      <c r="BG1075" s="198">
        <f>IF(N1075="zákl. přenesená",J1075,0)</f>
        <v>0</v>
      </c>
      <c r="BH1075" s="198">
        <f>IF(N1075="sníž. přenesená",J1075,0)</f>
        <v>0</v>
      </c>
      <c r="BI1075" s="198">
        <f>IF(N1075="nulová",J1075,0)</f>
        <v>0</v>
      </c>
      <c r="BJ1075" s="23" t="s">
        <v>24</v>
      </c>
      <c r="BK1075" s="198">
        <f>ROUND(I1075*H1075,2)</f>
        <v>0</v>
      </c>
      <c r="BL1075" s="23" t="s">
        <v>312</v>
      </c>
      <c r="BM1075" s="23" t="s">
        <v>1198</v>
      </c>
    </row>
    <row r="1076" spans="2:65" s="1" customFormat="1">
      <c r="B1076" s="40"/>
      <c r="C1076" s="62"/>
      <c r="D1076" s="199" t="s">
        <v>191</v>
      </c>
      <c r="E1076" s="62"/>
      <c r="F1076" s="200" t="s">
        <v>1197</v>
      </c>
      <c r="G1076" s="62"/>
      <c r="H1076" s="62"/>
      <c r="I1076" s="157"/>
      <c r="J1076" s="62"/>
      <c r="K1076" s="62"/>
      <c r="L1076" s="60"/>
      <c r="M1076" s="201"/>
      <c r="N1076" s="41"/>
      <c r="O1076" s="41"/>
      <c r="P1076" s="41"/>
      <c r="Q1076" s="41"/>
      <c r="R1076" s="41"/>
      <c r="S1076" s="41"/>
      <c r="T1076" s="77"/>
      <c r="AT1076" s="23" t="s">
        <v>191</v>
      </c>
      <c r="AU1076" s="23" t="s">
        <v>87</v>
      </c>
    </row>
    <row r="1077" spans="2:65" s="12" customFormat="1">
      <c r="B1077" s="213"/>
      <c r="C1077" s="214"/>
      <c r="D1077" s="199" t="s">
        <v>193</v>
      </c>
      <c r="E1077" s="215" t="s">
        <v>22</v>
      </c>
      <c r="F1077" s="216" t="s">
        <v>569</v>
      </c>
      <c r="G1077" s="214"/>
      <c r="H1077" s="217">
        <v>332.35</v>
      </c>
      <c r="I1077" s="218"/>
      <c r="J1077" s="214"/>
      <c r="K1077" s="214"/>
      <c r="L1077" s="219"/>
      <c r="M1077" s="220"/>
      <c r="N1077" s="221"/>
      <c r="O1077" s="221"/>
      <c r="P1077" s="221"/>
      <c r="Q1077" s="221"/>
      <c r="R1077" s="221"/>
      <c r="S1077" s="221"/>
      <c r="T1077" s="222"/>
      <c r="AT1077" s="223" t="s">
        <v>193</v>
      </c>
      <c r="AU1077" s="223" t="s">
        <v>87</v>
      </c>
      <c r="AV1077" s="12" t="s">
        <v>87</v>
      </c>
      <c r="AW1077" s="12" t="s">
        <v>39</v>
      </c>
      <c r="AX1077" s="12" t="s">
        <v>76</v>
      </c>
      <c r="AY1077" s="223" t="s">
        <v>182</v>
      </c>
    </row>
    <row r="1078" spans="2:65" s="12" customFormat="1">
      <c r="B1078" s="213"/>
      <c r="C1078" s="214"/>
      <c r="D1078" s="199" t="s">
        <v>193</v>
      </c>
      <c r="E1078" s="215" t="s">
        <v>22</v>
      </c>
      <c r="F1078" s="216" t="s">
        <v>570</v>
      </c>
      <c r="G1078" s="214"/>
      <c r="H1078" s="217">
        <v>23.46</v>
      </c>
      <c r="I1078" s="218"/>
      <c r="J1078" s="214"/>
      <c r="K1078" s="214"/>
      <c r="L1078" s="219"/>
      <c r="M1078" s="220"/>
      <c r="N1078" s="221"/>
      <c r="O1078" s="221"/>
      <c r="P1078" s="221"/>
      <c r="Q1078" s="221"/>
      <c r="R1078" s="221"/>
      <c r="S1078" s="221"/>
      <c r="T1078" s="222"/>
      <c r="AT1078" s="223" t="s">
        <v>193</v>
      </c>
      <c r="AU1078" s="223" t="s">
        <v>87</v>
      </c>
      <c r="AV1078" s="12" t="s">
        <v>87</v>
      </c>
      <c r="AW1078" s="12" t="s">
        <v>39</v>
      </c>
      <c r="AX1078" s="12" t="s">
        <v>76</v>
      </c>
      <c r="AY1078" s="223" t="s">
        <v>182</v>
      </c>
    </row>
    <row r="1079" spans="2:65" s="12" customFormat="1">
      <c r="B1079" s="213"/>
      <c r="C1079" s="214"/>
      <c r="D1079" s="224" t="s">
        <v>193</v>
      </c>
      <c r="E1079" s="214"/>
      <c r="F1079" s="226" t="s">
        <v>1199</v>
      </c>
      <c r="G1079" s="214"/>
      <c r="H1079" s="227">
        <v>362.92599999999999</v>
      </c>
      <c r="I1079" s="218"/>
      <c r="J1079" s="214"/>
      <c r="K1079" s="214"/>
      <c r="L1079" s="219"/>
      <c r="M1079" s="220"/>
      <c r="N1079" s="221"/>
      <c r="O1079" s="221"/>
      <c r="P1079" s="221"/>
      <c r="Q1079" s="221"/>
      <c r="R1079" s="221"/>
      <c r="S1079" s="221"/>
      <c r="T1079" s="222"/>
      <c r="AT1079" s="223" t="s">
        <v>193</v>
      </c>
      <c r="AU1079" s="223" t="s">
        <v>87</v>
      </c>
      <c r="AV1079" s="12" t="s">
        <v>87</v>
      </c>
      <c r="AW1079" s="12" t="s">
        <v>6</v>
      </c>
      <c r="AX1079" s="12" t="s">
        <v>24</v>
      </c>
      <c r="AY1079" s="223" t="s">
        <v>182</v>
      </c>
    </row>
    <row r="1080" spans="2:65" s="1" customFormat="1" ht="22.5" customHeight="1">
      <c r="B1080" s="40"/>
      <c r="C1080" s="229" t="s">
        <v>1200</v>
      </c>
      <c r="D1080" s="229" t="s">
        <v>409</v>
      </c>
      <c r="E1080" s="230" t="s">
        <v>1201</v>
      </c>
      <c r="F1080" s="231" t="s">
        <v>1202</v>
      </c>
      <c r="G1080" s="232" t="s">
        <v>241</v>
      </c>
      <c r="H1080" s="233">
        <v>6.8029999999999999</v>
      </c>
      <c r="I1080" s="234"/>
      <c r="J1080" s="235">
        <f>ROUND(I1080*H1080,2)</f>
        <v>0</v>
      </c>
      <c r="K1080" s="231" t="s">
        <v>188</v>
      </c>
      <c r="L1080" s="236"/>
      <c r="M1080" s="237" t="s">
        <v>22</v>
      </c>
      <c r="N1080" s="238" t="s">
        <v>47</v>
      </c>
      <c r="O1080" s="41"/>
      <c r="P1080" s="196">
        <f>O1080*H1080</f>
        <v>0</v>
      </c>
      <c r="Q1080" s="196">
        <v>1.25E-3</v>
      </c>
      <c r="R1080" s="196">
        <f>Q1080*H1080</f>
        <v>8.5037500000000009E-3</v>
      </c>
      <c r="S1080" s="196">
        <v>0</v>
      </c>
      <c r="T1080" s="197">
        <f>S1080*H1080</f>
        <v>0</v>
      </c>
      <c r="AR1080" s="23" t="s">
        <v>422</v>
      </c>
      <c r="AT1080" s="23" t="s">
        <v>409</v>
      </c>
      <c r="AU1080" s="23" t="s">
        <v>87</v>
      </c>
      <c r="AY1080" s="23" t="s">
        <v>182</v>
      </c>
      <c r="BE1080" s="198">
        <f>IF(N1080="základní",J1080,0)</f>
        <v>0</v>
      </c>
      <c r="BF1080" s="198">
        <f>IF(N1080="snížená",J1080,0)</f>
        <v>0</v>
      </c>
      <c r="BG1080" s="198">
        <f>IF(N1080="zákl. přenesená",J1080,0)</f>
        <v>0</v>
      </c>
      <c r="BH1080" s="198">
        <f>IF(N1080="sníž. přenesená",J1080,0)</f>
        <v>0</v>
      </c>
      <c r="BI1080" s="198">
        <f>IF(N1080="nulová",J1080,0)</f>
        <v>0</v>
      </c>
      <c r="BJ1080" s="23" t="s">
        <v>24</v>
      </c>
      <c r="BK1080" s="198">
        <f>ROUND(I1080*H1080,2)</f>
        <v>0</v>
      </c>
      <c r="BL1080" s="23" t="s">
        <v>312</v>
      </c>
      <c r="BM1080" s="23" t="s">
        <v>1203</v>
      </c>
    </row>
    <row r="1081" spans="2:65" s="1" customFormat="1" ht="54">
      <c r="B1081" s="40"/>
      <c r="C1081" s="62"/>
      <c r="D1081" s="199" t="s">
        <v>191</v>
      </c>
      <c r="E1081" s="62"/>
      <c r="F1081" s="200" t="s">
        <v>1204</v>
      </c>
      <c r="G1081" s="62"/>
      <c r="H1081" s="62"/>
      <c r="I1081" s="157"/>
      <c r="J1081" s="62"/>
      <c r="K1081" s="62"/>
      <c r="L1081" s="60"/>
      <c r="M1081" s="201"/>
      <c r="N1081" s="41"/>
      <c r="O1081" s="41"/>
      <c r="P1081" s="41"/>
      <c r="Q1081" s="41"/>
      <c r="R1081" s="41"/>
      <c r="S1081" s="41"/>
      <c r="T1081" s="77"/>
      <c r="AT1081" s="23" t="s">
        <v>191</v>
      </c>
      <c r="AU1081" s="23" t="s">
        <v>87</v>
      </c>
    </row>
    <row r="1082" spans="2:65" s="11" customFormat="1">
      <c r="B1082" s="202"/>
      <c r="C1082" s="203"/>
      <c r="D1082" s="199" t="s">
        <v>193</v>
      </c>
      <c r="E1082" s="204" t="s">
        <v>22</v>
      </c>
      <c r="F1082" s="205" t="s">
        <v>1101</v>
      </c>
      <c r="G1082" s="203"/>
      <c r="H1082" s="206" t="s">
        <v>22</v>
      </c>
      <c r="I1082" s="207"/>
      <c r="J1082" s="203"/>
      <c r="K1082" s="203"/>
      <c r="L1082" s="208"/>
      <c r="M1082" s="209"/>
      <c r="N1082" s="210"/>
      <c r="O1082" s="210"/>
      <c r="P1082" s="210"/>
      <c r="Q1082" s="210"/>
      <c r="R1082" s="210"/>
      <c r="S1082" s="210"/>
      <c r="T1082" s="211"/>
      <c r="AT1082" s="212" t="s">
        <v>193</v>
      </c>
      <c r="AU1082" s="212" t="s">
        <v>87</v>
      </c>
      <c r="AV1082" s="11" t="s">
        <v>24</v>
      </c>
      <c r="AW1082" s="11" t="s">
        <v>39</v>
      </c>
      <c r="AX1082" s="11" t="s">
        <v>76</v>
      </c>
      <c r="AY1082" s="212" t="s">
        <v>182</v>
      </c>
    </row>
    <row r="1083" spans="2:65" s="12" customFormat="1">
      <c r="B1083" s="213"/>
      <c r="C1083" s="214"/>
      <c r="D1083" s="199" t="s">
        <v>193</v>
      </c>
      <c r="E1083" s="215" t="s">
        <v>22</v>
      </c>
      <c r="F1083" s="216" t="s">
        <v>1205</v>
      </c>
      <c r="G1083" s="214"/>
      <c r="H1083" s="217">
        <v>6.67</v>
      </c>
      <c r="I1083" s="218"/>
      <c r="J1083" s="214"/>
      <c r="K1083" s="214"/>
      <c r="L1083" s="219"/>
      <c r="M1083" s="220"/>
      <c r="N1083" s="221"/>
      <c r="O1083" s="221"/>
      <c r="P1083" s="221"/>
      <c r="Q1083" s="221"/>
      <c r="R1083" s="221"/>
      <c r="S1083" s="221"/>
      <c r="T1083" s="222"/>
      <c r="AT1083" s="223" t="s">
        <v>193</v>
      </c>
      <c r="AU1083" s="223" t="s">
        <v>87</v>
      </c>
      <c r="AV1083" s="12" t="s">
        <v>87</v>
      </c>
      <c r="AW1083" s="12" t="s">
        <v>6</v>
      </c>
      <c r="AX1083" s="12" t="s">
        <v>76</v>
      </c>
      <c r="AY1083" s="223" t="s">
        <v>182</v>
      </c>
    </row>
    <row r="1084" spans="2:65" s="12" customFormat="1">
      <c r="B1084" s="213"/>
      <c r="C1084" s="214"/>
      <c r="D1084" s="224" t="s">
        <v>193</v>
      </c>
      <c r="E1084" s="214"/>
      <c r="F1084" s="226" t="s">
        <v>1206</v>
      </c>
      <c r="G1084" s="214"/>
      <c r="H1084" s="227">
        <v>6.8029999999999999</v>
      </c>
      <c r="I1084" s="218"/>
      <c r="J1084" s="214"/>
      <c r="K1084" s="214"/>
      <c r="L1084" s="219"/>
      <c r="M1084" s="220"/>
      <c r="N1084" s="221"/>
      <c r="O1084" s="221"/>
      <c r="P1084" s="221"/>
      <c r="Q1084" s="221"/>
      <c r="R1084" s="221"/>
      <c r="S1084" s="221"/>
      <c r="T1084" s="222"/>
      <c r="AT1084" s="223" t="s">
        <v>193</v>
      </c>
      <c r="AU1084" s="223" t="s">
        <v>87</v>
      </c>
      <c r="AV1084" s="12" t="s">
        <v>87</v>
      </c>
      <c r="AW1084" s="12" t="s">
        <v>6</v>
      </c>
      <c r="AX1084" s="12" t="s">
        <v>24</v>
      </c>
      <c r="AY1084" s="223" t="s">
        <v>182</v>
      </c>
    </row>
    <row r="1085" spans="2:65" s="1" customFormat="1" ht="31.5" customHeight="1">
      <c r="B1085" s="40"/>
      <c r="C1085" s="187" t="s">
        <v>1207</v>
      </c>
      <c r="D1085" s="187" t="s">
        <v>184</v>
      </c>
      <c r="E1085" s="188" t="s">
        <v>1208</v>
      </c>
      <c r="F1085" s="189" t="s">
        <v>1209</v>
      </c>
      <c r="G1085" s="190" t="s">
        <v>241</v>
      </c>
      <c r="H1085" s="191">
        <v>11.253</v>
      </c>
      <c r="I1085" s="192"/>
      <c r="J1085" s="193">
        <f>ROUND(I1085*H1085,2)</f>
        <v>0</v>
      </c>
      <c r="K1085" s="189" t="s">
        <v>188</v>
      </c>
      <c r="L1085" s="60"/>
      <c r="M1085" s="194" t="s">
        <v>22</v>
      </c>
      <c r="N1085" s="195" t="s">
        <v>47</v>
      </c>
      <c r="O1085" s="41"/>
      <c r="P1085" s="196">
        <f>O1085*H1085</f>
        <v>0</v>
      </c>
      <c r="Q1085" s="196">
        <v>0</v>
      </c>
      <c r="R1085" s="196">
        <f>Q1085*H1085</f>
        <v>0</v>
      </c>
      <c r="S1085" s="196">
        <v>0</v>
      </c>
      <c r="T1085" s="197">
        <f>S1085*H1085</f>
        <v>0</v>
      </c>
      <c r="AR1085" s="23" t="s">
        <v>312</v>
      </c>
      <c r="AT1085" s="23" t="s">
        <v>184</v>
      </c>
      <c r="AU1085" s="23" t="s">
        <v>87</v>
      </c>
      <c r="AY1085" s="23" t="s">
        <v>182</v>
      </c>
      <c r="BE1085" s="198">
        <f>IF(N1085="základní",J1085,0)</f>
        <v>0</v>
      </c>
      <c r="BF1085" s="198">
        <f>IF(N1085="snížená",J1085,0)</f>
        <v>0</v>
      </c>
      <c r="BG1085" s="198">
        <f>IF(N1085="zákl. přenesená",J1085,0)</f>
        <v>0</v>
      </c>
      <c r="BH1085" s="198">
        <f>IF(N1085="sníž. přenesená",J1085,0)</f>
        <v>0</v>
      </c>
      <c r="BI1085" s="198">
        <f>IF(N1085="nulová",J1085,0)</f>
        <v>0</v>
      </c>
      <c r="BJ1085" s="23" t="s">
        <v>24</v>
      </c>
      <c r="BK1085" s="198">
        <f>ROUND(I1085*H1085,2)</f>
        <v>0</v>
      </c>
      <c r="BL1085" s="23" t="s">
        <v>312</v>
      </c>
      <c r="BM1085" s="23" t="s">
        <v>1210</v>
      </c>
    </row>
    <row r="1086" spans="2:65" s="1" customFormat="1" ht="27">
      <c r="B1086" s="40"/>
      <c r="C1086" s="62"/>
      <c r="D1086" s="199" t="s">
        <v>191</v>
      </c>
      <c r="E1086" s="62"/>
      <c r="F1086" s="200" t="s">
        <v>1211</v>
      </c>
      <c r="G1086" s="62"/>
      <c r="H1086" s="62"/>
      <c r="I1086" s="157"/>
      <c r="J1086" s="62"/>
      <c r="K1086" s="62"/>
      <c r="L1086" s="60"/>
      <c r="M1086" s="201"/>
      <c r="N1086" s="41"/>
      <c r="O1086" s="41"/>
      <c r="P1086" s="41"/>
      <c r="Q1086" s="41"/>
      <c r="R1086" s="41"/>
      <c r="S1086" s="41"/>
      <c r="T1086" s="77"/>
      <c r="AT1086" s="23" t="s">
        <v>191</v>
      </c>
      <c r="AU1086" s="23" t="s">
        <v>87</v>
      </c>
    </row>
    <row r="1087" spans="2:65" s="12" customFormat="1">
      <c r="B1087" s="213"/>
      <c r="C1087" s="214"/>
      <c r="D1087" s="224" t="s">
        <v>193</v>
      </c>
      <c r="E1087" s="225" t="s">
        <v>22</v>
      </c>
      <c r="F1087" s="226" t="s">
        <v>483</v>
      </c>
      <c r="G1087" s="214"/>
      <c r="H1087" s="227">
        <v>11.253</v>
      </c>
      <c r="I1087" s="218"/>
      <c r="J1087" s="214"/>
      <c r="K1087" s="214"/>
      <c r="L1087" s="219"/>
      <c r="M1087" s="220"/>
      <c r="N1087" s="221"/>
      <c r="O1087" s="221"/>
      <c r="P1087" s="221"/>
      <c r="Q1087" s="221"/>
      <c r="R1087" s="221"/>
      <c r="S1087" s="221"/>
      <c r="T1087" s="222"/>
      <c r="AT1087" s="223" t="s">
        <v>193</v>
      </c>
      <c r="AU1087" s="223" t="s">
        <v>87</v>
      </c>
      <c r="AV1087" s="12" t="s">
        <v>87</v>
      </c>
      <c r="AW1087" s="12" t="s">
        <v>39</v>
      </c>
      <c r="AX1087" s="12" t="s">
        <v>24</v>
      </c>
      <c r="AY1087" s="223" t="s">
        <v>182</v>
      </c>
    </row>
    <row r="1088" spans="2:65" s="1" customFormat="1" ht="22.5" customHeight="1">
      <c r="B1088" s="40"/>
      <c r="C1088" s="229" t="s">
        <v>1212</v>
      </c>
      <c r="D1088" s="229" t="s">
        <v>409</v>
      </c>
      <c r="E1088" s="230" t="s">
        <v>1213</v>
      </c>
      <c r="F1088" s="231" t="s">
        <v>1214</v>
      </c>
      <c r="G1088" s="232" t="s">
        <v>241</v>
      </c>
      <c r="H1088" s="233">
        <v>11.478</v>
      </c>
      <c r="I1088" s="234"/>
      <c r="J1088" s="235">
        <f>ROUND(I1088*H1088,2)</f>
        <v>0</v>
      </c>
      <c r="K1088" s="231" t="s">
        <v>188</v>
      </c>
      <c r="L1088" s="236"/>
      <c r="M1088" s="237" t="s">
        <v>22</v>
      </c>
      <c r="N1088" s="238" t="s">
        <v>47</v>
      </c>
      <c r="O1088" s="41"/>
      <c r="P1088" s="196">
        <f>O1088*H1088</f>
        <v>0</v>
      </c>
      <c r="Q1088" s="196">
        <v>2E-3</v>
      </c>
      <c r="R1088" s="196">
        <f>Q1088*H1088</f>
        <v>2.2956000000000001E-2</v>
      </c>
      <c r="S1088" s="196">
        <v>0</v>
      </c>
      <c r="T1088" s="197">
        <f>S1088*H1088</f>
        <v>0</v>
      </c>
      <c r="AR1088" s="23" t="s">
        <v>422</v>
      </c>
      <c r="AT1088" s="23" t="s">
        <v>409</v>
      </c>
      <c r="AU1088" s="23" t="s">
        <v>87</v>
      </c>
      <c r="AY1088" s="23" t="s">
        <v>182</v>
      </c>
      <c r="BE1088" s="198">
        <f>IF(N1088="základní",J1088,0)</f>
        <v>0</v>
      </c>
      <c r="BF1088" s="198">
        <f>IF(N1088="snížená",J1088,0)</f>
        <v>0</v>
      </c>
      <c r="BG1088" s="198">
        <f>IF(N1088="zákl. přenesená",J1088,0)</f>
        <v>0</v>
      </c>
      <c r="BH1088" s="198">
        <f>IF(N1088="sníž. přenesená",J1088,0)</f>
        <v>0</v>
      </c>
      <c r="BI1088" s="198">
        <f>IF(N1088="nulová",J1088,0)</f>
        <v>0</v>
      </c>
      <c r="BJ1088" s="23" t="s">
        <v>24</v>
      </c>
      <c r="BK1088" s="198">
        <f>ROUND(I1088*H1088,2)</f>
        <v>0</v>
      </c>
      <c r="BL1088" s="23" t="s">
        <v>312</v>
      </c>
      <c r="BM1088" s="23" t="s">
        <v>1215</v>
      </c>
    </row>
    <row r="1089" spans="2:65" s="1" customFormat="1" ht="54">
      <c r="B1089" s="40"/>
      <c r="C1089" s="62"/>
      <c r="D1089" s="199" t="s">
        <v>191</v>
      </c>
      <c r="E1089" s="62"/>
      <c r="F1089" s="200" t="s">
        <v>1216</v>
      </c>
      <c r="G1089" s="62"/>
      <c r="H1089" s="62"/>
      <c r="I1089" s="157"/>
      <c r="J1089" s="62"/>
      <c r="K1089" s="62"/>
      <c r="L1089" s="60"/>
      <c r="M1089" s="201"/>
      <c r="N1089" s="41"/>
      <c r="O1089" s="41"/>
      <c r="P1089" s="41"/>
      <c r="Q1089" s="41"/>
      <c r="R1089" s="41"/>
      <c r="S1089" s="41"/>
      <c r="T1089" s="77"/>
      <c r="AT1089" s="23" t="s">
        <v>191</v>
      </c>
      <c r="AU1089" s="23" t="s">
        <v>87</v>
      </c>
    </row>
    <row r="1090" spans="2:65" s="12" customFormat="1">
      <c r="B1090" s="213"/>
      <c r="C1090" s="214"/>
      <c r="D1090" s="224" t="s">
        <v>193</v>
      </c>
      <c r="E1090" s="214"/>
      <c r="F1090" s="226" t="s">
        <v>1217</v>
      </c>
      <c r="G1090" s="214"/>
      <c r="H1090" s="227">
        <v>11.478</v>
      </c>
      <c r="I1090" s="218"/>
      <c r="J1090" s="214"/>
      <c r="K1090" s="214"/>
      <c r="L1090" s="219"/>
      <c r="M1090" s="220"/>
      <c r="N1090" s="221"/>
      <c r="O1090" s="221"/>
      <c r="P1090" s="221"/>
      <c r="Q1090" s="221"/>
      <c r="R1090" s="221"/>
      <c r="S1090" s="221"/>
      <c r="T1090" s="222"/>
      <c r="AT1090" s="223" t="s">
        <v>193</v>
      </c>
      <c r="AU1090" s="223" t="s">
        <v>87</v>
      </c>
      <c r="AV1090" s="12" t="s">
        <v>87</v>
      </c>
      <c r="AW1090" s="12" t="s">
        <v>6</v>
      </c>
      <c r="AX1090" s="12" t="s">
        <v>24</v>
      </c>
      <c r="AY1090" s="223" t="s">
        <v>182</v>
      </c>
    </row>
    <row r="1091" spans="2:65" s="1" customFormat="1" ht="22.5" customHeight="1">
      <c r="B1091" s="40"/>
      <c r="C1091" s="187" t="s">
        <v>1218</v>
      </c>
      <c r="D1091" s="187" t="s">
        <v>184</v>
      </c>
      <c r="E1091" s="188" t="s">
        <v>1219</v>
      </c>
      <c r="F1091" s="189" t="s">
        <v>1220</v>
      </c>
      <c r="G1091" s="190" t="s">
        <v>1180</v>
      </c>
      <c r="H1091" s="254"/>
      <c r="I1091" s="192"/>
      <c r="J1091" s="193">
        <f>ROUND(I1091*H1091,2)</f>
        <v>0</v>
      </c>
      <c r="K1091" s="189" t="s">
        <v>188</v>
      </c>
      <c r="L1091" s="60"/>
      <c r="M1091" s="194" t="s">
        <v>22</v>
      </c>
      <c r="N1091" s="195" t="s">
        <v>47</v>
      </c>
      <c r="O1091" s="41"/>
      <c r="P1091" s="196">
        <f>O1091*H1091</f>
        <v>0</v>
      </c>
      <c r="Q1091" s="196">
        <v>0</v>
      </c>
      <c r="R1091" s="196">
        <f>Q1091*H1091</f>
        <v>0</v>
      </c>
      <c r="S1091" s="196">
        <v>0</v>
      </c>
      <c r="T1091" s="197">
        <f>S1091*H1091</f>
        <v>0</v>
      </c>
      <c r="AR1091" s="23" t="s">
        <v>312</v>
      </c>
      <c r="AT1091" s="23" t="s">
        <v>184</v>
      </c>
      <c r="AU1091" s="23" t="s">
        <v>87</v>
      </c>
      <c r="AY1091" s="23" t="s">
        <v>182</v>
      </c>
      <c r="BE1091" s="198">
        <f>IF(N1091="základní",J1091,0)</f>
        <v>0</v>
      </c>
      <c r="BF1091" s="198">
        <f>IF(N1091="snížená",J1091,0)</f>
        <v>0</v>
      </c>
      <c r="BG1091" s="198">
        <f>IF(N1091="zákl. přenesená",J1091,0)</f>
        <v>0</v>
      </c>
      <c r="BH1091" s="198">
        <f>IF(N1091="sníž. přenesená",J1091,0)</f>
        <v>0</v>
      </c>
      <c r="BI1091" s="198">
        <f>IF(N1091="nulová",J1091,0)</f>
        <v>0</v>
      </c>
      <c r="BJ1091" s="23" t="s">
        <v>24</v>
      </c>
      <c r="BK1091" s="198">
        <f>ROUND(I1091*H1091,2)</f>
        <v>0</v>
      </c>
      <c r="BL1091" s="23" t="s">
        <v>312</v>
      </c>
      <c r="BM1091" s="23" t="s">
        <v>1221</v>
      </c>
    </row>
    <row r="1092" spans="2:65" s="1" customFormat="1" ht="27">
      <c r="B1092" s="40"/>
      <c r="C1092" s="62"/>
      <c r="D1092" s="199" t="s">
        <v>191</v>
      </c>
      <c r="E1092" s="62"/>
      <c r="F1092" s="200" t="s">
        <v>1222</v>
      </c>
      <c r="G1092" s="62"/>
      <c r="H1092" s="62"/>
      <c r="I1092" s="157"/>
      <c r="J1092" s="62"/>
      <c r="K1092" s="62"/>
      <c r="L1092" s="60"/>
      <c r="M1092" s="201"/>
      <c r="N1092" s="41"/>
      <c r="O1092" s="41"/>
      <c r="P1092" s="41"/>
      <c r="Q1092" s="41"/>
      <c r="R1092" s="41"/>
      <c r="S1092" s="41"/>
      <c r="T1092" s="77"/>
      <c r="AT1092" s="23" t="s">
        <v>191</v>
      </c>
      <c r="AU1092" s="23" t="s">
        <v>87</v>
      </c>
    </row>
    <row r="1093" spans="2:65" s="10" customFormat="1" ht="29.85" customHeight="1">
      <c r="B1093" s="170"/>
      <c r="C1093" s="171"/>
      <c r="D1093" s="172" t="s">
        <v>75</v>
      </c>
      <c r="E1093" s="255" t="s">
        <v>1223</v>
      </c>
      <c r="F1093" s="255" t="s">
        <v>1224</v>
      </c>
      <c r="G1093" s="171"/>
      <c r="H1093" s="171"/>
      <c r="I1093" s="174"/>
      <c r="J1093" s="256">
        <f>BK1093</f>
        <v>0</v>
      </c>
      <c r="K1093" s="171"/>
      <c r="L1093" s="176"/>
      <c r="M1093" s="177"/>
      <c r="N1093" s="178"/>
      <c r="O1093" s="178"/>
      <c r="P1093" s="179">
        <f>P1094+P1137+P1207</f>
        <v>0</v>
      </c>
      <c r="Q1093" s="178"/>
      <c r="R1093" s="179">
        <f>R1094+R1137+R1207</f>
        <v>0</v>
      </c>
      <c r="S1093" s="178"/>
      <c r="T1093" s="180">
        <f>T1094+T1137+T1207</f>
        <v>0.11637</v>
      </c>
      <c r="AR1093" s="181" t="s">
        <v>87</v>
      </c>
      <c r="AT1093" s="182" t="s">
        <v>75</v>
      </c>
      <c r="AU1093" s="182" t="s">
        <v>24</v>
      </c>
      <c r="AY1093" s="181" t="s">
        <v>182</v>
      </c>
      <c r="BK1093" s="183">
        <f>BK1094+BK1137+BK1207</f>
        <v>0</v>
      </c>
    </row>
    <row r="1094" spans="2:65" s="10" customFormat="1" ht="14.85" customHeight="1">
      <c r="B1094" s="170"/>
      <c r="C1094" s="171"/>
      <c r="D1094" s="184" t="s">
        <v>75</v>
      </c>
      <c r="E1094" s="185" t="s">
        <v>1225</v>
      </c>
      <c r="F1094" s="185" t="s">
        <v>1226</v>
      </c>
      <c r="G1094" s="171"/>
      <c r="H1094" s="171"/>
      <c r="I1094" s="174"/>
      <c r="J1094" s="186">
        <f>BK1094</f>
        <v>0</v>
      </c>
      <c r="K1094" s="171"/>
      <c r="L1094" s="176"/>
      <c r="M1094" s="177"/>
      <c r="N1094" s="178"/>
      <c r="O1094" s="178"/>
      <c r="P1094" s="179">
        <f>SUM(P1095:P1136)</f>
        <v>0</v>
      </c>
      <c r="Q1094" s="178"/>
      <c r="R1094" s="179">
        <f>SUM(R1095:R1136)</f>
        <v>0</v>
      </c>
      <c r="S1094" s="178"/>
      <c r="T1094" s="180">
        <f>SUM(T1095:T1136)</f>
        <v>0</v>
      </c>
      <c r="AR1094" s="181" t="s">
        <v>87</v>
      </c>
      <c r="AT1094" s="182" t="s">
        <v>75</v>
      </c>
      <c r="AU1094" s="182" t="s">
        <v>87</v>
      </c>
      <c r="AY1094" s="181" t="s">
        <v>182</v>
      </c>
      <c r="BK1094" s="183">
        <f>SUM(BK1095:BK1136)</f>
        <v>0</v>
      </c>
    </row>
    <row r="1095" spans="2:65" s="1" customFormat="1" ht="31.5" customHeight="1">
      <c r="B1095" s="40"/>
      <c r="C1095" s="187" t="s">
        <v>1227</v>
      </c>
      <c r="D1095" s="187" t="s">
        <v>184</v>
      </c>
      <c r="E1095" s="188" t="s">
        <v>1228</v>
      </c>
      <c r="F1095" s="189" t="s">
        <v>1229</v>
      </c>
      <c r="G1095" s="190" t="s">
        <v>308</v>
      </c>
      <c r="H1095" s="191">
        <v>18</v>
      </c>
      <c r="I1095" s="192"/>
      <c r="J1095" s="193">
        <f>ROUND(I1095*H1095,2)</f>
        <v>0</v>
      </c>
      <c r="K1095" s="189" t="s">
        <v>22</v>
      </c>
      <c r="L1095" s="60"/>
      <c r="M1095" s="194" t="s">
        <v>22</v>
      </c>
      <c r="N1095" s="195" t="s">
        <v>47</v>
      </c>
      <c r="O1095" s="41"/>
      <c r="P1095" s="196">
        <f>O1095*H1095</f>
        <v>0</v>
      </c>
      <c r="Q1095" s="196">
        <v>0</v>
      </c>
      <c r="R1095" s="196">
        <f>Q1095*H1095</f>
        <v>0</v>
      </c>
      <c r="S1095" s="196">
        <v>0</v>
      </c>
      <c r="T1095" s="197">
        <f>S1095*H1095</f>
        <v>0</v>
      </c>
      <c r="AR1095" s="23" t="s">
        <v>189</v>
      </c>
      <c r="AT1095" s="23" t="s">
        <v>184</v>
      </c>
      <c r="AU1095" s="23" t="s">
        <v>220</v>
      </c>
      <c r="AY1095" s="23" t="s">
        <v>182</v>
      </c>
      <c r="BE1095" s="198">
        <f>IF(N1095="základní",J1095,0)</f>
        <v>0</v>
      </c>
      <c r="BF1095" s="198">
        <f>IF(N1095="snížená",J1095,0)</f>
        <v>0</v>
      </c>
      <c r="BG1095" s="198">
        <f>IF(N1095="zákl. přenesená",J1095,0)</f>
        <v>0</v>
      </c>
      <c r="BH1095" s="198">
        <f>IF(N1095="sníž. přenesená",J1095,0)</f>
        <v>0</v>
      </c>
      <c r="BI1095" s="198">
        <f>IF(N1095="nulová",J1095,0)</f>
        <v>0</v>
      </c>
      <c r="BJ1095" s="23" t="s">
        <v>24</v>
      </c>
      <c r="BK1095" s="198">
        <f>ROUND(I1095*H1095,2)</f>
        <v>0</v>
      </c>
      <c r="BL1095" s="23" t="s">
        <v>189</v>
      </c>
      <c r="BM1095" s="23" t="s">
        <v>1230</v>
      </c>
    </row>
    <row r="1096" spans="2:65" s="1" customFormat="1" ht="27">
      <c r="B1096" s="40"/>
      <c r="C1096" s="62"/>
      <c r="D1096" s="224" t="s">
        <v>191</v>
      </c>
      <c r="E1096" s="62"/>
      <c r="F1096" s="228" t="s">
        <v>1229</v>
      </c>
      <c r="G1096" s="62"/>
      <c r="H1096" s="62"/>
      <c r="I1096" s="157"/>
      <c r="J1096" s="62"/>
      <c r="K1096" s="62"/>
      <c r="L1096" s="60"/>
      <c r="M1096" s="201"/>
      <c r="N1096" s="41"/>
      <c r="O1096" s="41"/>
      <c r="P1096" s="41"/>
      <c r="Q1096" s="41"/>
      <c r="R1096" s="41"/>
      <c r="S1096" s="41"/>
      <c r="T1096" s="77"/>
      <c r="AT1096" s="23" t="s">
        <v>191</v>
      </c>
      <c r="AU1096" s="23" t="s">
        <v>220</v>
      </c>
    </row>
    <row r="1097" spans="2:65" s="1" customFormat="1" ht="31.5" customHeight="1">
      <c r="B1097" s="40"/>
      <c r="C1097" s="187" t="s">
        <v>1231</v>
      </c>
      <c r="D1097" s="187" t="s">
        <v>184</v>
      </c>
      <c r="E1097" s="188" t="s">
        <v>1232</v>
      </c>
      <c r="F1097" s="189" t="s">
        <v>1233</v>
      </c>
      <c r="G1097" s="190" t="s">
        <v>308</v>
      </c>
      <c r="H1097" s="191">
        <v>70</v>
      </c>
      <c r="I1097" s="192"/>
      <c r="J1097" s="193">
        <f>ROUND(I1097*H1097,2)</f>
        <v>0</v>
      </c>
      <c r="K1097" s="189" t="s">
        <v>22</v>
      </c>
      <c r="L1097" s="60"/>
      <c r="M1097" s="194" t="s">
        <v>22</v>
      </c>
      <c r="N1097" s="195" t="s">
        <v>47</v>
      </c>
      <c r="O1097" s="41"/>
      <c r="P1097" s="196">
        <f>O1097*H1097</f>
        <v>0</v>
      </c>
      <c r="Q1097" s="196">
        <v>0</v>
      </c>
      <c r="R1097" s="196">
        <f>Q1097*H1097</f>
        <v>0</v>
      </c>
      <c r="S1097" s="196">
        <v>0</v>
      </c>
      <c r="T1097" s="197">
        <f>S1097*H1097</f>
        <v>0</v>
      </c>
      <c r="AR1097" s="23" t="s">
        <v>189</v>
      </c>
      <c r="AT1097" s="23" t="s">
        <v>184</v>
      </c>
      <c r="AU1097" s="23" t="s">
        <v>220</v>
      </c>
      <c r="AY1097" s="23" t="s">
        <v>182</v>
      </c>
      <c r="BE1097" s="198">
        <f>IF(N1097="základní",J1097,0)</f>
        <v>0</v>
      </c>
      <c r="BF1097" s="198">
        <f>IF(N1097="snížená",J1097,0)</f>
        <v>0</v>
      </c>
      <c r="BG1097" s="198">
        <f>IF(N1097="zákl. přenesená",J1097,0)</f>
        <v>0</v>
      </c>
      <c r="BH1097" s="198">
        <f>IF(N1097="sníž. přenesená",J1097,0)</f>
        <v>0</v>
      </c>
      <c r="BI1097" s="198">
        <f>IF(N1097="nulová",J1097,0)</f>
        <v>0</v>
      </c>
      <c r="BJ1097" s="23" t="s">
        <v>24</v>
      </c>
      <c r="BK1097" s="198">
        <f>ROUND(I1097*H1097,2)</f>
        <v>0</v>
      </c>
      <c r="BL1097" s="23" t="s">
        <v>189</v>
      </c>
      <c r="BM1097" s="23" t="s">
        <v>1234</v>
      </c>
    </row>
    <row r="1098" spans="2:65" s="1" customFormat="1">
      <c r="B1098" s="40"/>
      <c r="C1098" s="62"/>
      <c r="D1098" s="224" t="s">
        <v>191</v>
      </c>
      <c r="E1098" s="62"/>
      <c r="F1098" s="228" t="s">
        <v>1218</v>
      </c>
      <c r="G1098" s="62"/>
      <c r="H1098" s="62"/>
      <c r="I1098" s="157"/>
      <c r="J1098" s="62"/>
      <c r="K1098" s="62"/>
      <c r="L1098" s="60"/>
      <c r="M1098" s="201"/>
      <c r="N1098" s="41"/>
      <c r="O1098" s="41"/>
      <c r="P1098" s="41"/>
      <c r="Q1098" s="41"/>
      <c r="R1098" s="41"/>
      <c r="S1098" s="41"/>
      <c r="T1098" s="77"/>
      <c r="AT1098" s="23" t="s">
        <v>191</v>
      </c>
      <c r="AU1098" s="23" t="s">
        <v>220</v>
      </c>
    </row>
    <row r="1099" spans="2:65" s="1" customFormat="1" ht="31.5" customHeight="1">
      <c r="B1099" s="40"/>
      <c r="C1099" s="187" t="s">
        <v>1235</v>
      </c>
      <c r="D1099" s="187" t="s">
        <v>184</v>
      </c>
      <c r="E1099" s="188" t="s">
        <v>1236</v>
      </c>
      <c r="F1099" s="189" t="s">
        <v>1237</v>
      </c>
      <c r="G1099" s="190" t="s">
        <v>308</v>
      </c>
      <c r="H1099" s="191">
        <v>37</v>
      </c>
      <c r="I1099" s="192"/>
      <c r="J1099" s="193">
        <f>ROUND(I1099*H1099,2)</f>
        <v>0</v>
      </c>
      <c r="K1099" s="189" t="s">
        <v>22</v>
      </c>
      <c r="L1099" s="60"/>
      <c r="M1099" s="194" t="s">
        <v>22</v>
      </c>
      <c r="N1099" s="195" t="s">
        <v>47</v>
      </c>
      <c r="O1099" s="41"/>
      <c r="P1099" s="196">
        <f>O1099*H1099</f>
        <v>0</v>
      </c>
      <c r="Q1099" s="196">
        <v>0</v>
      </c>
      <c r="R1099" s="196">
        <f>Q1099*H1099</f>
        <v>0</v>
      </c>
      <c r="S1099" s="196">
        <v>0</v>
      </c>
      <c r="T1099" s="197">
        <f>S1099*H1099</f>
        <v>0</v>
      </c>
      <c r="AR1099" s="23" t="s">
        <v>189</v>
      </c>
      <c r="AT1099" s="23" t="s">
        <v>184</v>
      </c>
      <c r="AU1099" s="23" t="s">
        <v>220</v>
      </c>
      <c r="AY1099" s="23" t="s">
        <v>182</v>
      </c>
      <c r="BE1099" s="198">
        <f>IF(N1099="základní",J1099,0)</f>
        <v>0</v>
      </c>
      <c r="BF1099" s="198">
        <f>IF(N1099="snížená",J1099,0)</f>
        <v>0</v>
      </c>
      <c r="BG1099" s="198">
        <f>IF(N1099="zákl. přenesená",J1099,0)</f>
        <v>0</v>
      </c>
      <c r="BH1099" s="198">
        <f>IF(N1099="sníž. přenesená",J1099,0)</f>
        <v>0</v>
      </c>
      <c r="BI1099" s="198">
        <f>IF(N1099="nulová",J1099,0)</f>
        <v>0</v>
      </c>
      <c r="BJ1099" s="23" t="s">
        <v>24</v>
      </c>
      <c r="BK1099" s="198">
        <f>ROUND(I1099*H1099,2)</f>
        <v>0</v>
      </c>
      <c r="BL1099" s="23" t="s">
        <v>189</v>
      </c>
      <c r="BM1099" s="23" t="s">
        <v>1238</v>
      </c>
    </row>
    <row r="1100" spans="2:65" s="1" customFormat="1">
      <c r="B1100" s="40"/>
      <c r="C1100" s="62"/>
      <c r="D1100" s="224" t="s">
        <v>191</v>
      </c>
      <c r="E1100" s="62"/>
      <c r="F1100" s="228" t="s">
        <v>1239</v>
      </c>
      <c r="G1100" s="62"/>
      <c r="H1100" s="62"/>
      <c r="I1100" s="157"/>
      <c r="J1100" s="62"/>
      <c r="K1100" s="62"/>
      <c r="L1100" s="60"/>
      <c r="M1100" s="201"/>
      <c r="N1100" s="41"/>
      <c r="O1100" s="41"/>
      <c r="P1100" s="41"/>
      <c r="Q1100" s="41"/>
      <c r="R1100" s="41"/>
      <c r="S1100" s="41"/>
      <c r="T1100" s="77"/>
      <c r="AT1100" s="23" t="s">
        <v>191</v>
      </c>
      <c r="AU1100" s="23" t="s">
        <v>220</v>
      </c>
    </row>
    <row r="1101" spans="2:65" s="1" customFormat="1" ht="31.5" customHeight="1">
      <c r="B1101" s="40"/>
      <c r="C1101" s="187" t="s">
        <v>1240</v>
      </c>
      <c r="D1101" s="187" t="s">
        <v>184</v>
      </c>
      <c r="E1101" s="188" t="s">
        <v>1241</v>
      </c>
      <c r="F1101" s="189" t="s">
        <v>1242</v>
      </c>
      <c r="G1101" s="190" t="s">
        <v>308</v>
      </c>
      <c r="H1101" s="191">
        <v>2</v>
      </c>
      <c r="I1101" s="192"/>
      <c r="J1101" s="193">
        <f>ROUND(I1101*H1101,2)</f>
        <v>0</v>
      </c>
      <c r="K1101" s="189" t="s">
        <v>22</v>
      </c>
      <c r="L1101" s="60"/>
      <c r="M1101" s="194" t="s">
        <v>22</v>
      </c>
      <c r="N1101" s="195" t="s">
        <v>47</v>
      </c>
      <c r="O1101" s="41"/>
      <c r="P1101" s="196">
        <f>O1101*H1101</f>
        <v>0</v>
      </c>
      <c r="Q1101" s="196">
        <v>0</v>
      </c>
      <c r="R1101" s="196">
        <f>Q1101*H1101</f>
        <v>0</v>
      </c>
      <c r="S1101" s="196">
        <v>0</v>
      </c>
      <c r="T1101" s="197">
        <f>S1101*H1101</f>
        <v>0</v>
      </c>
      <c r="AR1101" s="23" t="s">
        <v>189</v>
      </c>
      <c r="AT1101" s="23" t="s">
        <v>184</v>
      </c>
      <c r="AU1101" s="23" t="s">
        <v>220</v>
      </c>
      <c r="AY1101" s="23" t="s">
        <v>182</v>
      </c>
      <c r="BE1101" s="198">
        <f>IF(N1101="základní",J1101,0)</f>
        <v>0</v>
      </c>
      <c r="BF1101" s="198">
        <f>IF(N1101="snížená",J1101,0)</f>
        <v>0</v>
      </c>
      <c r="BG1101" s="198">
        <f>IF(N1101="zákl. přenesená",J1101,0)</f>
        <v>0</v>
      </c>
      <c r="BH1101" s="198">
        <f>IF(N1101="sníž. přenesená",J1101,0)</f>
        <v>0</v>
      </c>
      <c r="BI1101" s="198">
        <f>IF(N1101="nulová",J1101,0)</f>
        <v>0</v>
      </c>
      <c r="BJ1101" s="23" t="s">
        <v>24</v>
      </c>
      <c r="BK1101" s="198">
        <f>ROUND(I1101*H1101,2)</f>
        <v>0</v>
      </c>
      <c r="BL1101" s="23" t="s">
        <v>189</v>
      </c>
      <c r="BM1101" s="23" t="s">
        <v>1243</v>
      </c>
    </row>
    <row r="1102" spans="2:65" s="1" customFormat="1">
      <c r="B1102" s="40"/>
      <c r="C1102" s="62"/>
      <c r="D1102" s="224" t="s">
        <v>191</v>
      </c>
      <c r="E1102" s="62"/>
      <c r="F1102" s="228" t="s">
        <v>1244</v>
      </c>
      <c r="G1102" s="62"/>
      <c r="H1102" s="62"/>
      <c r="I1102" s="157"/>
      <c r="J1102" s="62"/>
      <c r="K1102" s="62"/>
      <c r="L1102" s="60"/>
      <c r="M1102" s="201"/>
      <c r="N1102" s="41"/>
      <c r="O1102" s="41"/>
      <c r="P1102" s="41"/>
      <c r="Q1102" s="41"/>
      <c r="R1102" s="41"/>
      <c r="S1102" s="41"/>
      <c r="T1102" s="77"/>
      <c r="AT1102" s="23" t="s">
        <v>191</v>
      </c>
      <c r="AU1102" s="23" t="s">
        <v>220</v>
      </c>
    </row>
    <row r="1103" spans="2:65" s="1" customFormat="1" ht="44.25" customHeight="1">
      <c r="B1103" s="40"/>
      <c r="C1103" s="187" t="s">
        <v>1245</v>
      </c>
      <c r="D1103" s="187" t="s">
        <v>184</v>
      </c>
      <c r="E1103" s="188" t="s">
        <v>1246</v>
      </c>
      <c r="F1103" s="189" t="s">
        <v>1247</v>
      </c>
      <c r="G1103" s="190" t="s">
        <v>308</v>
      </c>
      <c r="H1103" s="191">
        <v>5</v>
      </c>
      <c r="I1103" s="192"/>
      <c r="J1103" s="193">
        <f>ROUND(I1103*H1103,2)</f>
        <v>0</v>
      </c>
      <c r="K1103" s="189" t="s">
        <v>22</v>
      </c>
      <c r="L1103" s="60"/>
      <c r="M1103" s="194" t="s">
        <v>22</v>
      </c>
      <c r="N1103" s="195" t="s">
        <v>47</v>
      </c>
      <c r="O1103" s="41"/>
      <c r="P1103" s="196">
        <f>O1103*H1103</f>
        <v>0</v>
      </c>
      <c r="Q1103" s="196">
        <v>0</v>
      </c>
      <c r="R1103" s="196">
        <f>Q1103*H1103</f>
        <v>0</v>
      </c>
      <c r="S1103" s="196">
        <v>0</v>
      </c>
      <c r="T1103" s="197">
        <f>S1103*H1103</f>
        <v>0</v>
      </c>
      <c r="AR1103" s="23" t="s">
        <v>189</v>
      </c>
      <c r="AT1103" s="23" t="s">
        <v>184</v>
      </c>
      <c r="AU1103" s="23" t="s">
        <v>220</v>
      </c>
      <c r="AY1103" s="23" t="s">
        <v>182</v>
      </c>
      <c r="BE1103" s="198">
        <f>IF(N1103="základní",J1103,0)</f>
        <v>0</v>
      </c>
      <c r="BF1103" s="198">
        <f>IF(N1103="snížená",J1103,0)</f>
        <v>0</v>
      </c>
      <c r="BG1103" s="198">
        <f>IF(N1103="zákl. přenesená",J1103,0)</f>
        <v>0</v>
      </c>
      <c r="BH1103" s="198">
        <f>IF(N1103="sníž. přenesená",J1103,0)</f>
        <v>0</v>
      </c>
      <c r="BI1103" s="198">
        <f>IF(N1103="nulová",J1103,0)</f>
        <v>0</v>
      </c>
      <c r="BJ1103" s="23" t="s">
        <v>24</v>
      </c>
      <c r="BK1103" s="198">
        <f>ROUND(I1103*H1103,2)</f>
        <v>0</v>
      </c>
      <c r="BL1103" s="23" t="s">
        <v>189</v>
      </c>
      <c r="BM1103" s="23" t="s">
        <v>1248</v>
      </c>
    </row>
    <row r="1104" spans="2:65" s="1" customFormat="1" ht="40.5">
      <c r="B1104" s="40"/>
      <c r="C1104" s="62"/>
      <c r="D1104" s="224" t="s">
        <v>191</v>
      </c>
      <c r="E1104" s="62"/>
      <c r="F1104" s="228" t="s">
        <v>1247</v>
      </c>
      <c r="G1104" s="62"/>
      <c r="H1104" s="62"/>
      <c r="I1104" s="157"/>
      <c r="J1104" s="62"/>
      <c r="K1104" s="62"/>
      <c r="L1104" s="60"/>
      <c r="M1104" s="201"/>
      <c r="N1104" s="41"/>
      <c r="O1104" s="41"/>
      <c r="P1104" s="41"/>
      <c r="Q1104" s="41"/>
      <c r="R1104" s="41"/>
      <c r="S1104" s="41"/>
      <c r="T1104" s="77"/>
      <c r="AT1104" s="23" t="s">
        <v>191</v>
      </c>
      <c r="AU1104" s="23" t="s">
        <v>220</v>
      </c>
    </row>
    <row r="1105" spans="2:65" s="1" customFormat="1" ht="44.25" customHeight="1">
      <c r="B1105" s="40"/>
      <c r="C1105" s="187" t="s">
        <v>1249</v>
      </c>
      <c r="D1105" s="187" t="s">
        <v>184</v>
      </c>
      <c r="E1105" s="188" t="s">
        <v>1250</v>
      </c>
      <c r="F1105" s="189" t="s">
        <v>1251</v>
      </c>
      <c r="G1105" s="190" t="s">
        <v>308</v>
      </c>
      <c r="H1105" s="191">
        <v>16</v>
      </c>
      <c r="I1105" s="192"/>
      <c r="J1105" s="193">
        <f>ROUND(I1105*H1105,2)</f>
        <v>0</v>
      </c>
      <c r="K1105" s="189" t="s">
        <v>22</v>
      </c>
      <c r="L1105" s="60"/>
      <c r="M1105" s="194" t="s">
        <v>22</v>
      </c>
      <c r="N1105" s="195" t="s">
        <v>47</v>
      </c>
      <c r="O1105" s="41"/>
      <c r="P1105" s="196">
        <f>O1105*H1105</f>
        <v>0</v>
      </c>
      <c r="Q1105" s="196">
        <v>0</v>
      </c>
      <c r="R1105" s="196">
        <f>Q1105*H1105</f>
        <v>0</v>
      </c>
      <c r="S1105" s="196">
        <v>0</v>
      </c>
      <c r="T1105" s="197">
        <f>S1105*H1105</f>
        <v>0</v>
      </c>
      <c r="AR1105" s="23" t="s">
        <v>189</v>
      </c>
      <c r="AT1105" s="23" t="s">
        <v>184</v>
      </c>
      <c r="AU1105" s="23" t="s">
        <v>220</v>
      </c>
      <c r="AY1105" s="23" t="s">
        <v>182</v>
      </c>
      <c r="BE1105" s="198">
        <f>IF(N1105="základní",J1105,0)</f>
        <v>0</v>
      </c>
      <c r="BF1105" s="198">
        <f>IF(N1105="snížená",J1105,0)</f>
        <v>0</v>
      </c>
      <c r="BG1105" s="198">
        <f>IF(N1105="zákl. přenesená",J1105,0)</f>
        <v>0</v>
      </c>
      <c r="BH1105" s="198">
        <f>IF(N1105="sníž. přenesená",J1105,0)</f>
        <v>0</v>
      </c>
      <c r="BI1105" s="198">
        <f>IF(N1105="nulová",J1105,0)</f>
        <v>0</v>
      </c>
      <c r="BJ1105" s="23" t="s">
        <v>24</v>
      </c>
      <c r="BK1105" s="198">
        <f>ROUND(I1105*H1105,2)</f>
        <v>0</v>
      </c>
      <c r="BL1105" s="23" t="s">
        <v>189</v>
      </c>
      <c r="BM1105" s="23" t="s">
        <v>1252</v>
      </c>
    </row>
    <row r="1106" spans="2:65" s="1" customFormat="1">
      <c r="B1106" s="40"/>
      <c r="C1106" s="62"/>
      <c r="D1106" s="224" t="s">
        <v>191</v>
      </c>
      <c r="E1106" s="62"/>
      <c r="F1106" s="228" t="s">
        <v>1118</v>
      </c>
      <c r="G1106" s="62"/>
      <c r="H1106" s="62"/>
      <c r="I1106" s="157"/>
      <c r="J1106" s="62"/>
      <c r="K1106" s="62"/>
      <c r="L1106" s="60"/>
      <c r="M1106" s="201"/>
      <c r="N1106" s="41"/>
      <c r="O1106" s="41"/>
      <c r="P1106" s="41"/>
      <c r="Q1106" s="41"/>
      <c r="R1106" s="41"/>
      <c r="S1106" s="41"/>
      <c r="T1106" s="77"/>
      <c r="AT1106" s="23" t="s">
        <v>191</v>
      </c>
      <c r="AU1106" s="23" t="s">
        <v>220</v>
      </c>
    </row>
    <row r="1107" spans="2:65" s="1" customFormat="1" ht="44.25" customHeight="1">
      <c r="B1107" s="40"/>
      <c r="C1107" s="187" t="s">
        <v>1253</v>
      </c>
      <c r="D1107" s="187" t="s">
        <v>184</v>
      </c>
      <c r="E1107" s="188" t="s">
        <v>1254</v>
      </c>
      <c r="F1107" s="189" t="s">
        <v>1255</v>
      </c>
      <c r="G1107" s="190" t="s">
        <v>308</v>
      </c>
      <c r="H1107" s="191">
        <v>2</v>
      </c>
      <c r="I1107" s="192"/>
      <c r="J1107" s="193">
        <f>ROUND(I1107*H1107,2)</f>
        <v>0</v>
      </c>
      <c r="K1107" s="189" t="s">
        <v>22</v>
      </c>
      <c r="L1107" s="60"/>
      <c r="M1107" s="194" t="s">
        <v>22</v>
      </c>
      <c r="N1107" s="195" t="s">
        <v>47</v>
      </c>
      <c r="O1107" s="41"/>
      <c r="P1107" s="196">
        <f>O1107*H1107</f>
        <v>0</v>
      </c>
      <c r="Q1107" s="196">
        <v>0</v>
      </c>
      <c r="R1107" s="196">
        <f>Q1107*H1107</f>
        <v>0</v>
      </c>
      <c r="S1107" s="196">
        <v>0</v>
      </c>
      <c r="T1107" s="197">
        <f>S1107*H1107</f>
        <v>0</v>
      </c>
      <c r="AR1107" s="23" t="s">
        <v>189</v>
      </c>
      <c r="AT1107" s="23" t="s">
        <v>184</v>
      </c>
      <c r="AU1107" s="23" t="s">
        <v>220</v>
      </c>
      <c r="AY1107" s="23" t="s">
        <v>182</v>
      </c>
      <c r="BE1107" s="198">
        <f>IF(N1107="základní",J1107,0)</f>
        <v>0</v>
      </c>
      <c r="BF1107" s="198">
        <f>IF(N1107="snížená",J1107,0)</f>
        <v>0</v>
      </c>
      <c r="BG1107" s="198">
        <f>IF(N1107="zákl. přenesená",J1107,0)</f>
        <v>0</v>
      </c>
      <c r="BH1107" s="198">
        <f>IF(N1107="sníž. přenesená",J1107,0)</f>
        <v>0</v>
      </c>
      <c r="BI1107" s="198">
        <f>IF(N1107="nulová",J1107,0)</f>
        <v>0</v>
      </c>
      <c r="BJ1107" s="23" t="s">
        <v>24</v>
      </c>
      <c r="BK1107" s="198">
        <f>ROUND(I1107*H1107,2)</f>
        <v>0</v>
      </c>
      <c r="BL1107" s="23" t="s">
        <v>189</v>
      </c>
      <c r="BM1107" s="23" t="s">
        <v>1256</v>
      </c>
    </row>
    <row r="1108" spans="2:65" s="1" customFormat="1" ht="40.5">
      <c r="B1108" s="40"/>
      <c r="C1108" s="62"/>
      <c r="D1108" s="224" t="s">
        <v>191</v>
      </c>
      <c r="E1108" s="62"/>
      <c r="F1108" s="228" t="s">
        <v>1255</v>
      </c>
      <c r="G1108" s="62"/>
      <c r="H1108" s="62"/>
      <c r="I1108" s="157"/>
      <c r="J1108" s="62"/>
      <c r="K1108" s="62"/>
      <c r="L1108" s="60"/>
      <c r="M1108" s="201"/>
      <c r="N1108" s="41"/>
      <c r="O1108" s="41"/>
      <c r="P1108" s="41"/>
      <c r="Q1108" s="41"/>
      <c r="R1108" s="41"/>
      <c r="S1108" s="41"/>
      <c r="T1108" s="77"/>
      <c r="AT1108" s="23" t="s">
        <v>191</v>
      </c>
      <c r="AU1108" s="23" t="s">
        <v>220</v>
      </c>
    </row>
    <row r="1109" spans="2:65" s="1" customFormat="1" ht="44.25" customHeight="1">
      <c r="B1109" s="40"/>
      <c r="C1109" s="187" t="s">
        <v>1257</v>
      </c>
      <c r="D1109" s="187" t="s">
        <v>184</v>
      </c>
      <c r="E1109" s="188" t="s">
        <v>1258</v>
      </c>
      <c r="F1109" s="189" t="s">
        <v>1259</v>
      </c>
      <c r="G1109" s="190" t="s">
        <v>308</v>
      </c>
      <c r="H1109" s="191">
        <v>6</v>
      </c>
      <c r="I1109" s="192"/>
      <c r="J1109" s="193">
        <f>ROUND(I1109*H1109,2)</f>
        <v>0</v>
      </c>
      <c r="K1109" s="189" t="s">
        <v>22</v>
      </c>
      <c r="L1109" s="60"/>
      <c r="M1109" s="194" t="s">
        <v>22</v>
      </c>
      <c r="N1109" s="195" t="s">
        <v>47</v>
      </c>
      <c r="O1109" s="41"/>
      <c r="P1109" s="196">
        <f>O1109*H1109</f>
        <v>0</v>
      </c>
      <c r="Q1109" s="196">
        <v>0</v>
      </c>
      <c r="R1109" s="196">
        <f>Q1109*H1109</f>
        <v>0</v>
      </c>
      <c r="S1109" s="196">
        <v>0</v>
      </c>
      <c r="T1109" s="197">
        <f>S1109*H1109</f>
        <v>0</v>
      </c>
      <c r="AR1109" s="23" t="s">
        <v>189</v>
      </c>
      <c r="AT1109" s="23" t="s">
        <v>184</v>
      </c>
      <c r="AU1109" s="23" t="s">
        <v>220</v>
      </c>
      <c r="AY1109" s="23" t="s">
        <v>182</v>
      </c>
      <c r="BE1109" s="198">
        <f>IF(N1109="základní",J1109,0)</f>
        <v>0</v>
      </c>
      <c r="BF1109" s="198">
        <f>IF(N1109="snížená",J1109,0)</f>
        <v>0</v>
      </c>
      <c r="BG1109" s="198">
        <f>IF(N1109="zákl. přenesená",J1109,0)</f>
        <v>0</v>
      </c>
      <c r="BH1109" s="198">
        <f>IF(N1109="sníž. přenesená",J1109,0)</f>
        <v>0</v>
      </c>
      <c r="BI1109" s="198">
        <f>IF(N1109="nulová",J1109,0)</f>
        <v>0</v>
      </c>
      <c r="BJ1109" s="23" t="s">
        <v>24</v>
      </c>
      <c r="BK1109" s="198">
        <f>ROUND(I1109*H1109,2)</f>
        <v>0</v>
      </c>
      <c r="BL1109" s="23" t="s">
        <v>189</v>
      </c>
      <c r="BM1109" s="23" t="s">
        <v>1260</v>
      </c>
    </row>
    <row r="1110" spans="2:65" s="1" customFormat="1">
      <c r="B1110" s="40"/>
      <c r="C1110" s="62"/>
      <c r="D1110" s="224" t="s">
        <v>191</v>
      </c>
      <c r="E1110" s="62"/>
      <c r="F1110" s="228" t="s">
        <v>600</v>
      </c>
      <c r="G1110" s="62"/>
      <c r="H1110" s="62"/>
      <c r="I1110" s="157"/>
      <c r="J1110" s="62"/>
      <c r="K1110" s="62"/>
      <c r="L1110" s="60"/>
      <c r="M1110" s="201"/>
      <c r="N1110" s="41"/>
      <c r="O1110" s="41"/>
      <c r="P1110" s="41"/>
      <c r="Q1110" s="41"/>
      <c r="R1110" s="41"/>
      <c r="S1110" s="41"/>
      <c r="T1110" s="77"/>
      <c r="AT1110" s="23" t="s">
        <v>191</v>
      </c>
      <c r="AU1110" s="23" t="s">
        <v>220</v>
      </c>
    </row>
    <row r="1111" spans="2:65" s="1" customFormat="1" ht="44.25" customHeight="1">
      <c r="B1111" s="40"/>
      <c r="C1111" s="187" t="s">
        <v>1261</v>
      </c>
      <c r="D1111" s="187" t="s">
        <v>184</v>
      </c>
      <c r="E1111" s="188" t="s">
        <v>1262</v>
      </c>
      <c r="F1111" s="189" t="s">
        <v>1263</v>
      </c>
      <c r="G1111" s="190" t="s">
        <v>308</v>
      </c>
      <c r="H1111" s="191">
        <v>1</v>
      </c>
      <c r="I1111" s="192"/>
      <c r="J1111" s="193">
        <f>ROUND(I1111*H1111,2)</f>
        <v>0</v>
      </c>
      <c r="K1111" s="189" t="s">
        <v>22</v>
      </c>
      <c r="L1111" s="60"/>
      <c r="M1111" s="194" t="s">
        <v>22</v>
      </c>
      <c r="N1111" s="195" t="s">
        <v>47</v>
      </c>
      <c r="O1111" s="41"/>
      <c r="P1111" s="196">
        <f>O1111*H1111</f>
        <v>0</v>
      </c>
      <c r="Q1111" s="196">
        <v>0</v>
      </c>
      <c r="R1111" s="196">
        <f>Q1111*H1111</f>
        <v>0</v>
      </c>
      <c r="S1111" s="196">
        <v>0</v>
      </c>
      <c r="T1111" s="197">
        <f>S1111*H1111</f>
        <v>0</v>
      </c>
      <c r="AR1111" s="23" t="s">
        <v>189</v>
      </c>
      <c r="AT1111" s="23" t="s">
        <v>184</v>
      </c>
      <c r="AU1111" s="23" t="s">
        <v>220</v>
      </c>
      <c r="AY1111" s="23" t="s">
        <v>182</v>
      </c>
      <c r="BE1111" s="198">
        <f>IF(N1111="základní",J1111,0)</f>
        <v>0</v>
      </c>
      <c r="BF1111" s="198">
        <f>IF(N1111="snížená",J1111,0)</f>
        <v>0</v>
      </c>
      <c r="BG1111" s="198">
        <f>IF(N1111="zákl. přenesená",J1111,0)</f>
        <v>0</v>
      </c>
      <c r="BH1111" s="198">
        <f>IF(N1111="sníž. přenesená",J1111,0)</f>
        <v>0</v>
      </c>
      <c r="BI1111" s="198">
        <f>IF(N1111="nulová",J1111,0)</f>
        <v>0</v>
      </c>
      <c r="BJ1111" s="23" t="s">
        <v>24</v>
      </c>
      <c r="BK1111" s="198">
        <f>ROUND(I1111*H1111,2)</f>
        <v>0</v>
      </c>
      <c r="BL1111" s="23" t="s">
        <v>189</v>
      </c>
      <c r="BM1111" s="23" t="s">
        <v>1264</v>
      </c>
    </row>
    <row r="1112" spans="2:65" s="1" customFormat="1">
      <c r="B1112" s="40"/>
      <c r="C1112" s="62"/>
      <c r="D1112" s="224" t="s">
        <v>191</v>
      </c>
      <c r="E1112" s="62"/>
      <c r="F1112" s="228" t="s">
        <v>826</v>
      </c>
      <c r="G1112" s="62"/>
      <c r="H1112" s="62"/>
      <c r="I1112" s="157"/>
      <c r="J1112" s="62"/>
      <c r="K1112" s="62"/>
      <c r="L1112" s="60"/>
      <c r="M1112" s="201"/>
      <c r="N1112" s="41"/>
      <c r="O1112" s="41"/>
      <c r="P1112" s="41"/>
      <c r="Q1112" s="41"/>
      <c r="R1112" s="41"/>
      <c r="S1112" s="41"/>
      <c r="T1112" s="77"/>
      <c r="AT1112" s="23" t="s">
        <v>191</v>
      </c>
      <c r="AU1112" s="23" t="s">
        <v>220</v>
      </c>
    </row>
    <row r="1113" spans="2:65" s="1" customFormat="1" ht="44.25" customHeight="1">
      <c r="B1113" s="40"/>
      <c r="C1113" s="187" t="s">
        <v>1265</v>
      </c>
      <c r="D1113" s="187" t="s">
        <v>184</v>
      </c>
      <c r="E1113" s="188" t="s">
        <v>1266</v>
      </c>
      <c r="F1113" s="189" t="s">
        <v>1267</v>
      </c>
      <c r="G1113" s="190" t="s">
        <v>308</v>
      </c>
      <c r="H1113" s="191">
        <v>4</v>
      </c>
      <c r="I1113" s="192"/>
      <c r="J1113" s="193">
        <f>ROUND(I1113*H1113,2)</f>
        <v>0</v>
      </c>
      <c r="K1113" s="189" t="s">
        <v>22</v>
      </c>
      <c r="L1113" s="60"/>
      <c r="M1113" s="194" t="s">
        <v>22</v>
      </c>
      <c r="N1113" s="195" t="s">
        <v>47</v>
      </c>
      <c r="O1113" s="41"/>
      <c r="P1113" s="196">
        <f>O1113*H1113</f>
        <v>0</v>
      </c>
      <c r="Q1113" s="196">
        <v>0</v>
      </c>
      <c r="R1113" s="196">
        <f>Q1113*H1113</f>
        <v>0</v>
      </c>
      <c r="S1113" s="196">
        <v>0</v>
      </c>
      <c r="T1113" s="197">
        <f>S1113*H1113</f>
        <v>0</v>
      </c>
      <c r="AR1113" s="23" t="s">
        <v>189</v>
      </c>
      <c r="AT1113" s="23" t="s">
        <v>184</v>
      </c>
      <c r="AU1113" s="23" t="s">
        <v>220</v>
      </c>
      <c r="AY1113" s="23" t="s">
        <v>182</v>
      </c>
      <c r="BE1113" s="198">
        <f>IF(N1113="základní",J1113,0)</f>
        <v>0</v>
      </c>
      <c r="BF1113" s="198">
        <f>IF(N1113="snížená",J1113,0)</f>
        <v>0</v>
      </c>
      <c r="BG1113" s="198">
        <f>IF(N1113="zákl. přenesená",J1113,0)</f>
        <v>0</v>
      </c>
      <c r="BH1113" s="198">
        <f>IF(N1113="sníž. přenesená",J1113,0)</f>
        <v>0</v>
      </c>
      <c r="BI1113" s="198">
        <f>IF(N1113="nulová",J1113,0)</f>
        <v>0</v>
      </c>
      <c r="BJ1113" s="23" t="s">
        <v>24</v>
      </c>
      <c r="BK1113" s="198">
        <f>ROUND(I1113*H1113,2)</f>
        <v>0</v>
      </c>
      <c r="BL1113" s="23" t="s">
        <v>189</v>
      </c>
      <c r="BM1113" s="23" t="s">
        <v>1268</v>
      </c>
    </row>
    <row r="1114" spans="2:65" s="1" customFormat="1">
      <c r="B1114" s="40"/>
      <c r="C1114" s="62"/>
      <c r="D1114" s="224" t="s">
        <v>191</v>
      </c>
      <c r="E1114" s="62"/>
      <c r="F1114" s="228" t="s">
        <v>1118</v>
      </c>
      <c r="G1114" s="62"/>
      <c r="H1114" s="62"/>
      <c r="I1114" s="157"/>
      <c r="J1114" s="62"/>
      <c r="K1114" s="62"/>
      <c r="L1114" s="60"/>
      <c r="M1114" s="201"/>
      <c r="N1114" s="41"/>
      <c r="O1114" s="41"/>
      <c r="P1114" s="41"/>
      <c r="Q1114" s="41"/>
      <c r="R1114" s="41"/>
      <c r="S1114" s="41"/>
      <c r="T1114" s="77"/>
      <c r="AT1114" s="23" t="s">
        <v>191</v>
      </c>
      <c r="AU1114" s="23" t="s">
        <v>220</v>
      </c>
    </row>
    <row r="1115" spans="2:65" s="1" customFormat="1" ht="22.5" customHeight="1">
      <c r="B1115" s="40"/>
      <c r="C1115" s="187" t="s">
        <v>1269</v>
      </c>
      <c r="D1115" s="187" t="s">
        <v>184</v>
      </c>
      <c r="E1115" s="188" t="s">
        <v>1270</v>
      </c>
      <c r="F1115" s="189" t="s">
        <v>1271</v>
      </c>
      <c r="G1115" s="190" t="s">
        <v>1272</v>
      </c>
      <c r="H1115" s="191">
        <v>3</v>
      </c>
      <c r="I1115" s="192"/>
      <c r="J1115" s="193">
        <f>ROUND(I1115*H1115,2)</f>
        <v>0</v>
      </c>
      <c r="K1115" s="189" t="s">
        <v>22</v>
      </c>
      <c r="L1115" s="60"/>
      <c r="M1115" s="194" t="s">
        <v>22</v>
      </c>
      <c r="N1115" s="195" t="s">
        <v>47</v>
      </c>
      <c r="O1115" s="41"/>
      <c r="P1115" s="196">
        <f>O1115*H1115</f>
        <v>0</v>
      </c>
      <c r="Q1115" s="196">
        <v>0</v>
      </c>
      <c r="R1115" s="196">
        <f>Q1115*H1115</f>
        <v>0</v>
      </c>
      <c r="S1115" s="196">
        <v>0</v>
      </c>
      <c r="T1115" s="197">
        <f>S1115*H1115</f>
        <v>0</v>
      </c>
      <c r="AR1115" s="23" t="s">
        <v>189</v>
      </c>
      <c r="AT1115" s="23" t="s">
        <v>184</v>
      </c>
      <c r="AU1115" s="23" t="s">
        <v>220</v>
      </c>
      <c r="AY1115" s="23" t="s">
        <v>182</v>
      </c>
      <c r="BE1115" s="198">
        <f>IF(N1115="základní",J1115,0)</f>
        <v>0</v>
      </c>
      <c r="BF1115" s="198">
        <f>IF(N1115="snížená",J1115,0)</f>
        <v>0</v>
      </c>
      <c r="BG1115" s="198">
        <f>IF(N1115="zákl. přenesená",J1115,0)</f>
        <v>0</v>
      </c>
      <c r="BH1115" s="198">
        <f>IF(N1115="sníž. přenesená",J1115,0)</f>
        <v>0</v>
      </c>
      <c r="BI1115" s="198">
        <f>IF(N1115="nulová",J1115,0)</f>
        <v>0</v>
      </c>
      <c r="BJ1115" s="23" t="s">
        <v>24</v>
      </c>
      <c r="BK1115" s="198">
        <f>ROUND(I1115*H1115,2)</f>
        <v>0</v>
      </c>
      <c r="BL1115" s="23" t="s">
        <v>189</v>
      </c>
      <c r="BM1115" s="23" t="s">
        <v>1273</v>
      </c>
    </row>
    <row r="1116" spans="2:65" s="1" customFormat="1">
      <c r="B1116" s="40"/>
      <c r="C1116" s="62"/>
      <c r="D1116" s="224" t="s">
        <v>191</v>
      </c>
      <c r="E1116" s="62"/>
      <c r="F1116" s="228" t="s">
        <v>1271</v>
      </c>
      <c r="G1116" s="62"/>
      <c r="H1116" s="62"/>
      <c r="I1116" s="157"/>
      <c r="J1116" s="62"/>
      <c r="K1116" s="62"/>
      <c r="L1116" s="60"/>
      <c r="M1116" s="201"/>
      <c r="N1116" s="41"/>
      <c r="O1116" s="41"/>
      <c r="P1116" s="41"/>
      <c r="Q1116" s="41"/>
      <c r="R1116" s="41"/>
      <c r="S1116" s="41"/>
      <c r="T1116" s="77"/>
      <c r="AT1116" s="23" t="s">
        <v>191</v>
      </c>
      <c r="AU1116" s="23" t="s">
        <v>220</v>
      </c>
    </row>
    <row r="1117" spans="2:65" s="1" customFormat="1" ht="22.5" customHeight="1">
      <c r="B1117" s="40"/>
      <c r="C1117" s="187" t="s">
        <v>1274</v>
      </c>
      <c r="D1117" s="187" t="s">
        <v>184</v>
      </c>
      <c r="E1117" s="188" t="s">
        <v>1275</v>
      </c>
      <c r="F1117" s="189" t="s">
        <v>1276</v>
      </c>
      <c r="G1117" s="190" t="s">
        <v>1272</v>
      </c>
      <c r="H1117" s="191">
        <v>2</v>
      </c>
      <c r="I1117" s="192"/>
      <c r="J1117" s="193">
        <f>ROUND(I1117*H1117,2)</f>
        <v>0</v>
      </c>
      <c r="K1117" s="189" t="s">
        <v>22</v>
      </c>
      <c r="L1117" s="60"/>
      <c r="M1117" s="194" t="s">
        <v>22</v>
      </c>
      <c r="N1117" s="195" t="s">
        <v>47</v>
      </c>
      <c r="O1117" s="41"/>
      <c r="P1117" s="196">
        <f>O1117*H1117</f>
        <v>0</v>
      </c>
      <c r="Q1117" s="196">
        <v>0</v>
      </c>
      <c r="R1117" s="196">
        <f>Q1117*H1117</f>
        <v>0</v>
      </c>
      <c r="S1117" s="196">
        <v>0</v>
      </c>
      <c r="T1117" s="197">
        <f>S1117*H1117</f>
        <v>0</v>
      </c>
      <c r="AR1117" s="23" t="s">
        <v>189</v>
      </c>
      <c r="AT1117" s="23" t="s">
        <v>184</v>
      </c>
      <c r="AU1117" s="23" t="s">
        <v>220</v>
      </c>
      <c r="AY1117" s="23" t="s">
        <v>182</v>
      </c>
      <c r="BE1117" s="198">
        <f>IF(N1117="základní",J1117,0)</f>
        <v>0</v>
      </c>
      <c r="BF1117" s="198">
        <f>IF(N1117="snížená",J1117,0)</f>
        <v>0</v>
      </c>
      <c r="BG1117" s="198">
        <f>IF(N1117="zákl. přenesená",J1117,0)</f>
        <v>0</v>
      </c>
      <c r="BH1117" s="198">
        <f>IF(N1117="sníž. přenesená",J1117,0)</f>
        <v>0</v>
      </c>
      <c r="BI1117" s="198">
        <f>IF(N1117="nulová",J1117,0)</f>
        <v>0</v>
      </c>
      <c r="BJ1117" s="23" t="s">
        <v>24</v>
      </c>
      <c r="BK1117" s="198">
        <f>ROUND(I1117*H1117,2)</f>
        <v>0</v>
      </c>
      <c r="BL1117" s="23" t="s">
        <v>189</v>
      </c>
      <c r="BM1117" s="23" t="s">
        <v>1277</v>
      </c>
    </row>
    <row r="1118" spans="2:65" s="1" customFormat="1">
      <c r="B1118" s="40"/>
      <c r="C1118" s="62"/>
      <c r="D1118" s="224" t="s">
        <v>191</v>
      </c>
      <c r="E1118" s="62"/>
      <c r="F1118" s="228" t="s">
        <v>1276</v>
      </c>
      <c r="G1118" s="62"/>
      <c r="H1118" s="62"/>
      <c r="I1118" s="157"/>
      <c r="J1118" s="62"/>
      <c r="K1118" s="62"/>
      <c r="L1118" s="60"/>
      <c r="M1118" s="201"/>
      <c r="N1118" s="41"/>
      <c r="O1118" s="41"/>
      <c r="P1118" s="41"/>
      <c r="Q1118" s="41"/>
      <c r="R1118" s="41"/>
      <c r="S1118" s="41"/>
      <c r="T1118" s="77"/>
      <c r="AT1118" s="23" t="s">
        <v>191</v>
      </c>
      <c r="AU1118" s="23" t="s">
        <v>220</v>
      </c>
    </row>
    <row r="1119" spans="2:65" s="1" customFormat="1" ht="31.5" customHeight="1">
      <c r="B1119" s="40"/>
      <c r="C1119" s="187" t="s">
        <v>1278</v>
      </c>
      <c r="D1119" s="187" t="s">
        <v>184</v>
      </c>
      <c r="E1119" s="188" t="s">
        <v>1279</v>
      </c>
      <c r="F1119" s="189" t="s">
        <v>1280</v>
      </c>
      <c r="G1119" s="190" t="s">
        <v>1272</v>
      </c>
      <c r="H1119" s="191">
        <v>1</v>
      </c>
      <c r="I1119" s="192"/>
      <c r="J1119" s="193">
        <f>ROUND(I1119*H1119,2)</f>
        <v>0</v>
      </c>
      <c r="K1119" s="189" t="s">
        <v>22</v>
      </c>
      <c r="L1119" s="60"/>
      <c r="M1119" s="194" t="s">
        <v>22</v>
      </c>
      <c r="N1119" s="195" t="s">
        <v>47</v>
      </c>
      <c r="O1119" s="41"/>
      <c r="P1119" s="196">
        <f>O1119*H1119</f>
        <v>0</v>
      </c>
      <c r="Q1119" s="196">
        <v>0</v>
      </c>
      <c r="R1119" s="196">
        <f>Q1119*H1119</f>
        <v>0</v>
      </c>
      <c r="S1119" s="196">
        <v>0</v>
      </c>
      <c r="T1119" s="197">
        <f>S1119*H1119</f>
        <v>0</v>
      </c>
      <c r="AR1119" s="23" t="s">
        <v>189</v>
      </c>
      <c r="AT1119" s="23" t="s">
        <v>184</v>
      </c>
      <c r="AU1119" s="23" t="s">
        <v>220</v>
      </c>
      <c r="AY1119" s="23" t="s">
        <v>182</v>
      </c>
      <c r="BE1119" s="198">
        <f>IF(N1119="základní",J1119,0)</f>
        <v>0</v>
      </c>
      <c r="BF1119" s="198">
        <f>IF(N1119="snížená",J1119,0)</f>
        <v>0</v>
      </c>
      <c r="BG1119" s="198">
        <f>IF(N1119="zákl. přenesená",J1119,0)</f>
        <v>0</v>
      </c>
      <c r="BH1119" s="198">
        <f>IF(N1119="sníž. přenesená",J1119,0)</f>
        <v>0</v>
      </c>
      <c r="BI1119" s="198">
        <f>IF(N1119="nulová",J1119,0)</f>
        <v>0</v>
      </c>
      <c r="BJ1119" s="23" t="s">
        <v>24</v>
      </c>
      <c r="BK1119" s="198">
        <f>ROUND(I1119*H1119,2)</f>
        <v>0</v>
      </c>
      <c r="BL1119" s="23" t="s">
        <v>189</v>
      </c>
      <c r="BM1119" s="23" t="s">
        <v>1281</v>
      </c>
    </row>
    <row r="1120" spans="2:65" s="1" customFormat="1" ht="27">
      <c r="B1120" s="40"/>
      <c r="C1120" s="62"/>
      <c r="D1120" s="224" t="s">
        <v>191</v>
      </c>
      <c r="E1120" s="62"/>
      <c r="F1120" s="228" t="s">
        <v>1280</v>
      </c>
      <c r="G1120" s="62"/>
      <c r="H1120" s="62"/>
      <c r="I1120" s="157"/>
      <c r="J1120" s="62"/>
      <c r="K1120" s="62"/>
      <c r="L1120" s="60"/>
      <c r="M1120" s="201"/>
      <c r="N1120" s="41"/>
      <c r="O1120" s="41"/>
      <c r="P1120" s="41"/>
      <c r="Q1120" s="41"/>
      <c r="R1120" s="41"/>
      <c r="S1120" s="41"/>
      <c r="T1120" s="77"/>
      <c r="AT1120" s="23" t="s">
        <v>191</v>
      </c>
      <c r="AU1120" s="23" t="s">
        <v>220</v>
      </c>
    </row>
    <row r="1121" spans="2:65" s="1" customFormat="1" ht="31.5" customHeight="1">
      <c r="B1121" s="40"/>
      <c r="C1121" s="187" t="s">
        <v>1282</v>
      </c>
      <c r="D1121" s="187" t="s">
        <v>184</v>
      </c>
      <c r="E1121" s="188" t="s">
        <v>1283</v>
      </c>
      <c r="F1121" s="189" t="s">
        <v>1284</v>
      </c>
      <c r="G1121" s="190" t="s">
        <v>1272</v>
      </c>
      <c r="H1121" s="191">
        <v>1</v>
      </c>
      <c r="I1121" s="192"/>
      <c r="J1121" s="193">
        <f>ROUND(I1121*H1121,2)</f>
        <v>0</v>
      </c>
      <c r="K1121" s="189" t="s">
        <v>22</v>
      </c>
      <c r="L1121" s="60"/>
      <c r="M1121" s="194" t="s">
        <v>22</v>
      </c>
      <c r="N1121" s="195" t="s">
        <v>47</v>
      </c>
      <c r="O1121" s="41"/>
      <c r="P1121" s="196">
        <f>O1121*H1121</f>
        <v>0</v>
      </c>
      <c r="Q1121" s="196">
        <v>0</v>
      </c>
      <c r="R1121" s="196">
        <f>Q1121*H1121</f>
        <v>0</v>
      </c>
      <c r="S1121" s="196">
        <v>0</v>
      </c>
      <c r="T1121" s="197">
        <f>S1121*H1121</f>
        <v>0</v>
      </c>
      <c r="AR1121" s="23" t="s">
        <v>189</v>
      </c>
      <c r="AT1121" s="23" t="s">
        <v>184</v>
      </c>
      <c r="AU1121" s="23" t="s">
        <v>220</v>
      </c>
      <c r="AY1121" s="23" t="s">
        <v>182</v>
      </c>
      <c r="BE1121" s="198">
        <f>IF(N1121="základní",J1121,0)</f>
        <v>0</v>
      </c>
      <c r="BF1121" s="198">
        <f>IF(N1121="snížená",J1121,0)</f>
        <v>0</v>
      </c>
      <c r="BG1121" s="198">
        <f>IF(N1121="zákl. přenesená",J1121,0)</f>
        <v>0</v>
      </c>
      <c r="BH1121" s="198">
        <f>IF(N1121="sníž. přenesená",J1121,0)</f>
        <v>0</v>
      </c>
      <c r="BI1121" s="198">
        <f>IF(N1121="nulová",J1121,0)</f>
        <v>0</v>
      </c>
      <c r="BJ1121" s="23" t="s">
        <v>24</v>
      </c>
      <c r="BK1121" s="198">
        <f>ROUND(I1121*H1121,2)</f>
        <v>0</v>
      </c>
      <c r="BL1121" s="23" t="s">
        <v>189</v>
      </c>
      <c r="BM1121" s="23" t="s">
        <v>1285</v>
      </c>
    </row>
    <row r="1122" spans="2:65" s="1" customFormat="1" ht="27">
      <c r="B1122" s="40"/>
      <c r="C1122" s="62"/>
      <c r="D1122" s="224" t="s">
        <v>191</v>
      </c>
      <c r="E1122" s="62"/>
      <c r="F1122" s="228" t="s">
        <v>1284</v>
      </c>
      <c r="G1122" s="62"/>
      <c r="H1122" s="62"/>
      <c r="I1122" s="157"/>
      <c r="J1122" s="62"/>
      <c r="K1122" s="62"/>
      <c r="L1122" s="60"/>
      <c r="M1122" s="201"/>
      <c r="N1122" s="41"/>
      <c r="O1122" s="41"/>
      <c r="P1122" s="41"/>
      <c r="Q1122" s="41"/>
      <c r="R1122" s="41"/>
      <c r="S1122" s="41"/>
      <c r="T1122" s="77"/>
      <c r="AT1122" s="23" t="s">
        <v>191</v>
      </c>
      <c r="AU1122" s="23" t="s">
        <v>220</v>
      </c>
    </row>
    <row r="1123" spans="2:65" s="1" customFormat="1" ht="22.5" customHeight="1">
      <c r="B1123" s="40"/>
      <c r="C1123" s="187" t="s">
        <v>1286</v>
      </c>
      <c r="D1123" s="187" t="s">
        <v>184</v>
      </c>
      <c r="E1123" s="188" t="s">
        <v>1287</v>
      </c>
      <c r="F1123" s="189" t="s">
        <v>1288</v>
      </c>
      <c r="G1123" s="190" t="s">
        <v>1272</v>
      </c>
      <c r="H1123" s="191">
        <v>1</v>
      </c>
      <c r="I1123" s="192"/>
      <c r="J1123" s="193">
        <f>ROUND(I1123*H1123,2)</f>
        <v>0</v>
      </c>
      <c r="K1123" s="189" t="s">
        <v>22</v>
      </c>
      <c r="L1123" s="60"/>
      <c r="M1123" s="194" t="s">
        <v>22</v>
      </c>
      <c r="N1123" s="195" t="s">
        <v>47</v>
      </c>
      <c r="O1123" s="41"/>
      <c r="P1123" s="196">
        <f>O1123*H1123</f>
        <v>0</v>
      </c>
      <c r="Q1123" s="196">
        <v>0</v>
      </c>
      <c r="R1123" s="196">
        <f>Q1123*H1123</f>
        <v>0</v>
      </c>
      <c r="S1123" s="196">
        <v>0</v>
      </c>
      <c r="T1123" s="197">
        <f>S1123*H1123</f>
        <v>0</v>
      </c>
      <c r="AR1123" s="23" t="s">
        <v>189</v>
      </c>
      <c r="AT1123" s="23" t="s">
        <v>184</v>
      </c>
      <c r="AU1123" s="23" t="s">
        <v>220</v>
      </c>
      <c r="AY1123" s="23" t="s">
        <v>182</v>
      </c>
      <c r="BE1123" s="198">
        <f>IF(N1123="základní",J1123,0)</f>
        <v>0</v>
      </c>
      <c r="BF1123" s="198">
        <f>IF(N1123="snížená",J1123,0)</f>
        <v>0</v>
      </c>
      <c r="BG1123" s="198">
        <f>IF(N1123="zákl. přenesená",J1123,0)</f>
        <v>0</v>
      </c>
      <c r="BH1123" s="198">
        <f>IF(N1123="sníž. přenesená",J1123,0)</f>
        <v>0</v>
      </c>
      <c r="BI1123" s="198">
        <f>IF(N1123="nulová",J1123,0)</f>
        <v>0</v>
      </c>
      <c r="BJ1123" s="23" t="s">
        <v>24</v>
      </c>
      <c r="BK1123" s="198">
        <f>ROUND(I1123*H1123,2)</f>
        <v>0</v>
      </c>
      <c r="BL1123" s="23" t="s">
        <v>189</v>
      </c>
      <c r="BM1123" s="23" t="s">
        <v>1289</v>
      </c>
    </row>
    <row r="1124" spans="2:65" s="1" customFormat="1">
      <c r="B1124" s="40"/>
      <c r="C1124" s="62"/>
      <c r="D1124" s="224" t="s">
        <v>191</v>
      </c>
      <c r="E1124" s="62"/>
      <c r="F1124" s="228" t="s">
        <v>1288</v>
      </c>
      <c r="G1124" s="62"/>
      <c r="H1124" s="62"/>
      <c r="I1124" s="157"/>
      <c r="J1124" s="62"/>
      <c r="K1124" s="62"/>
      <c r="L1124" s="60"/>
      <c r="M1124" s="201"/>
      <c r="N1124" s="41"/>
      <c r="O1124" s="41"/>
      <c r="P1124" s="41"/>
      <c r="Q1124" s="41"/>
      <c r="R1124" s="41"/>
      <c r="S1124" s="41"/>
      <c r="T1124" s="77"/>
      <c r="AT1124" s="23" t="s">
        <v>191</v>
      </c>
      <c r="AU1124" s="23" t="s">
        <v>220</v>
      </c>
    </row>
    <row r="1125" spans="2:65" s="1" customFormat="1" ht="22.5" customHeight="1">
      <c r="B1125" s="40"/>
      <c r="C1125" s="187" t="s">
        <v>1290</v>
      </c>
      <c r="D1125" s="187" t="s">
        <v>184</v>
      </c>
      <c r="E1125" s="188" t="s">
        <v>1291</v>
      </c>
      <c r="F1125" s="189" t="s">
        <v>1292</v>
      </c>
      <c r="G1125" s="190" t="s">
        <v>1272</v>
      </c>
      <c r="H1125" s="191">
        <v>1</v>
      </c>
      <c r="I1125" s="192"/>
      <c r="J1125" s="193">
        <f>ROUND(I1125*H1125,2)</f>
        <v>0</v>
      </c>
      <c r="K1125" s="189" t="s">
        <v>22</v>
      </c>
      <c r="L1125" s="60"/>
      <c r="M1125" s="194" t="s">
        <v>22</v>
      </c>
      <c r="N1125" s="195" t="s">
        <v>47</v>
      </c>
      <c r="O1125" s="41"/>
      <c r="P1125" s="196">
        <f>O1125*H1125</f>
        <v>0</v>
      </c>
      <c r="Q1125" s="196">
        <v>0</v>
      </c>
      <c r="R1125" s="196">
        <f>Q1125*H1125</f>
        <v>0</v>
      </c>
      <c r="S1125" s="196">
        <v>0</v>
      </c>
      <c r="T1125" s="197">
        <f>S1125*H1125</f>
        <v>0</v>
      </c>
      <c r="AR1125" s="23" t="s">
        <v>189</v>
      </c>
      <c r="AT1125" s="23" t="s">
        <v>184</v>
      </c>
      <c r="AU1125" s="23" t="s">
        <v>220</v>
      </c>
      <c r="AY1125" s="23" t="s">
        <v>182</v>
      </c>
      <c r="BE1125" s="198">
        <f>IF(N1125="základní",J1125,0)</f>
        <v>0</v>
      </c>
      <c r="BF1125" s="198">
        <f>IF(N1125="snížená",J1125,0)</f>
        <v>0</v>
      </c>
      <c r="BG1125" s="198">
        <f>IF(N1125="zákl. přenesená",J1125,0)</f>
        <v>0</v>
      </c>
      <c r="BH1125" s="198">
        <f>IF(N1125="sníž. přenesená",J1125,0)</f>
        <v>0</v>
      </c>
      <c r="BI1125" s="198">
        <f>IF(N1125="nulová",J1125,0)</f>
        <v>0</v>
      </c>
      <c r="BJ1125" s="23" t="s">
        <v>24</v>
      </c>
      <c r="BK1125" s="198">
        <f>ROUND(I1125*H1125,2)</f>
        <v>0</v>
      </c>
      <c r="BL1125" s="23" t="s">
        <v>189</v>
      </c>
      <c r="BM1125" s="23" t="s">
        <v>1293</v>
      </c>
    </row>
    <row r="1126" spans="2:65" s="1" customFormat="1">
      <c r="B1126" s="40"/>
      <c r="C1126" s="62"/>
      <c r="D1126" s="224" t="s">
        <v>191</v>
      </c>
      <c r="E1126" s="62"/>
      <c r="F1126" s="228" t="s">
        <v>1292</v>
      </c>
      <c r="G1126" s="62"/>
      <c r="H1126" s="62"/>
      <c r="I1126" s="157"/>
      <c r="J1126" s="62"/>
      <c r="K1126" s="62"/>
      <c r="L1126" s="60"/>
      <c r="M1126" s="201"/>
      <c r="N1126" s="41"/>
      <c r="O1126" s="41"/>
      <c r="P1126" s="41"/>
      <c r="Q1126" s="41"/>
      <c r="R1126" s="41"/>
      <c r="S1126" s="41"/>
      <c r="T1126" s="77"/>
      <c r="AT1126" s="23" t="s">
        <v>191</v>
      </c>
      <c r="AU1126" s="23" t="s">
        <v>220</v>
      </c>
    </row>
    <row r="1127" spans="2:65" s="1" customFormat="1" ht="22.5" customHeight="1">
      <c r="B1127" s="40"/>
      <c r="C1127" s="187" t="s">
        <v>1294</v>
      </c>
      <c r="D1127" s="187" t="s">
        <v>184</v>
      </c>
      <c r="E1127" s="188" t="s">
        <v>1295</v>
      </c>
      <c r="F1127" s="189" t="s">
        <v>1296</v>
      </c>
      <c r="G1127" s="190" t="s">
        <v>1272</v>
      </c>
      <c r="H1127" s="191">
        <v>1</v>
      </c>
      <c r="I1127" s="192"/>
      <c r="J1127" s="193">
        <f>ROUND(I1127*H1127,2)</f>
        <v>0</v>
      </c>
      <c r="K1127" s="189" t="s">
        <v>22</v>
      </c>
      <c r="L1127" s="60"/>
      <c r="M1127" s="194" t="s">
        <v>22</v>
      </c>
      <c r="N1127" s="195" t="s">
        <v>47</v>
      </c>
      <c r="O1127" s="41"/>
      <c r="P1127" s="196">
        <f>O1127*H1127</f>
        <v>0</v>
      </c>
      <c r="Q1127" s="196">
        <v>0</v>
      </c>
      <c r="R1127" s="196">
        <f>Q1127*H1127</f>
        <v>0</v>
      </c>
      <c r="S1127" s="196">
        <v>0</v>
      </c>
      <c r="T1127" s="197">
        <f>S1127*H1127</f>
        <v>0</v>
      </c>
      <c r="AR1127" s="23" t="s">
        <v>189</v>
      </c>
      <c r="AT1127" s="23" t="s">
        <v>184</v>
      </c>
      <c r="AU1127" s="23" t="s">
        <v>220</v>
      </c>
      <c r="AY1127" s="23" t="s">
        <v>182</v>
      </c>
      <c r="BE1127" s="198">
        <f>IF(N1127="základní",J1127,0)</f>
        <v>0</v>
      </c>
      <c r="BF1127" s="198">
        <f>IF(N1127="snížená",J1127,0)</f>
        <v>0</v>
      </c>
      <c r="BG1127" s="198">
        <f>IF(N1127="zákl. přenesená",J1127,0)</f>
        <v>0</v>
      </c>
      <c r="BH1127" s="198">
        <f>IF(N1127="sníž. přenesená",J1127,0)</f>
        <v>0</v>
      </c>
      <c r="BI1127" s="198">
        <f>IF(N1127="nulová",J1127,0)</f>
        <v>0</v>
      </c>
      <c r="BJ1127" s="23" t="s">
        <v>24</v>
      </c>
      <c r="BK1127" s="198">
        <f>ROUND(I1127*H1127,2)</f>
        <v>0</v>
      </c>
      <c r="BL1127" s="23" t="s">
        <v>189</v>
      </c>
      <c r="BM1127" s="23" t="s">
        <v>1297</v>
      </c>
    </row>
    <row r="1128" spans="2:65" s="1" customFormat="1">
      <c r="B1128" s="40"/>
      <c r="C1128" s="62"/>
      <c r="D1128" s="224" t="s">
        <v>191</v>
      </c>
      <c r="E1128" s="62"/>
      <c r="F1128" s="228" t="s">
        <v>1296</v>
      </c>
      <c r="G1128" s="62"/>
      <c r="H1128" s="62"/>
      <c r="I1128" s="157"/>
      <c r="J1128" s="62"/>
      <c r="K1128" s="62"/>
      <c r="L1128" s="60"/>
      <c r="M1128" s="201"/>
      <c r="N1128" s="41"/>
      <c r="O1128" s="41"/>
      <c r="P1128" s="41"/>
      <c r="Q1128" s="41"/>
      <c r="R1128" s="41"/>
      <c r="S1128" s="41"/>
      <c r="T1128" s="77"/>
      <c r="AT1128" s="23" t="s">
        <v>191</v>
      </c>
      <c r="AU1128" s="23" t="s">
        <v>220</v>
      </c>
    </row>
    <row r="1129" spans="2:65" s="1" customFormat="1" ht="22.5" customHeight="1">
      <c r="B1129" s="40"/>
      <c r="C1129" s="187" t="s">
        <v>1298</v>
      </c>
      <c r="D1129" s="187" t="s">
        <v>184</v>
      </c>
      <c r="E1129" s="188" t="s">
        <v>1299</v>
      </c>
      <c r="F1129" s="189" t="s">
        <v>1300</v>
      </c>
      <c r="G1129" s="190" t="s">
        <v>1272</v>
      </c>
      <c r="H1129" s="191">
        <v>2</v>
      </c>
      <c r="I1129" s="192"/>
      <c r="J1129" s="193">
        <f>ROUND(I1129*H1129,2)</f>
        <v>0</v>
      </c>
      <c r="K1129" s="189" t="s">
        <v>22</v>
      </c>
      <c r="L1129" s="60"/>
      <c r="M1129" s="194" t="s">
        <v>22</v>
      </c>
      <c r="N1129" s="195" t="s">
        <v>47</v>
      </c>
      <c r="O1129" s="41"/>
      <c r="P1129" s="196">
        <f>O1129*H1129</f>
        <v>0</v>
      </c>
      <c r="Q1129" s="196">
        <v>0</v>
      </c>
      <c r="R1129" s="196">
        <f>Q1129*H1129</f>
        <v>0</v>
      </c>
      <c r="S1129" s="196">
        <v>0</v>
      </c>
      <c r="T1129" s="197">
        <f>S1129*H1129</f>
        <v>0</v>
      </c>
      <c r="AR1129" s="23" t="s">
        <v>189</v>
      </c>
      <c r="AT1129" s="23" t="s">
        <v>184</v>
      </c>
      <c r="AU1129" s="23" t="s">
        <v>220</v>
      </c>
      <c r="AY1129" s="23" t="s">
        <v>182</v>
      </c>
      <c r="BE1129" s="198">
        <f>IF(N1129="základní",J1129,0)</f>
        <v>0</v>
      </c>
      <c r="BF1129" s="198">
        <f>IF(N1129="snížená",J1129,0)</f>
        <v>0</v>
      </c>
      <c r="BG1129" s="198">
        <f>IF(N1129="zákl. přenesená",J1129,0)</f>
        <v>0</v>
      </c>
      <c r="BH1129" s="198">
        <f>IF(N1129="sníž. přenesená",J1129,0)</f>
        <v>0</v>
      </c>
      <c r="BI1129" s="198">
        <f>IF(N1129="nulová",J1129,0)</f>
        <v>0</v>
      </c>
      <c r="BJ1129" s="23" t="s">
        <v>24</v>
      </c>
      <c r="BK1129" s="198">
        <f>ROUND(I1129*H1129,2)</f>
        <v>0</v>
      </c>
      <c r="BL1129" s="23" t="s">
        <v>189</v>
      </c>
      <c r="BM1129" s="23" t="s">
        <v>1301</v>
      </c>
    </row>
    <row r="1130" spans="2:65" s="1" customFormat="1">
      <c r="B1130" s="40"/>
      <c r="C1130" s="62"/>
      <c r="D1130" s="224" t="s">
        <v>191</v>
      </c>
      <c r="E1130" s="62"/>
      <c r="F1130" s="228" t="s">
        <v>1300</v>
      </c>
      <c r="G1130" s="62"/>
      <c r="H1130" s="62"/>
      <c r="I1130" s="157"/>
      <c r="J1130" s="62"/>
      <c r="K1130" s="62"/>
      <c r="L1130" s="60"/>
      <c r="M1130" s="201"/>
      <c r="N1130" s="41"/>
      <c r="O1130" s="41"/>
      <c r="P1130" s="41"/>
      <c r="Q1130" s="41"/>
      <c r="R1130" s="41"/>
      <c r="S1130" s="41"/>
      <c r="T1130" s="77"/>
      <c r="AT1130" s="23" t="s">
        <v>191</v>
      </c>
      <c r="AU1130" s="23" t="s">
        <v>220</v>
      </c>
    </row>
    <row r="1131" spans="2:65" s="1" customFormat="1" ht="31.5" customHeight="1">
      <c r="B1131" s="40"/>
      <c r="C1131" s="187" t="s">
        <v>1302</v>
      </c>
      <c r="D1131" s="187" t="s">
        <v>184</v>
      </c>
      <c r="E1131" s="188" t="s">
        <v>1303</v>
      </c>
      <c r="F1131" s="189" t="s">
        <v>1304</v>
      </c>
      <c r="G1131" s="190" t="s">
        <v>1272</v>
      </c>
      <c r="H1131" s="191">
        <v>1</v>
      </c>
      <c r="I1131" s="192"/>
      <c r="J1131" s="193">
        <f>ROUND(I1131*H1131,2)</f>
        <v>0</v>
      </c>
      <c r="K1131" s="189" t="s">
        <v>22</v>
      </c>
      <c r="L1131" s="60"/>
      <c r="M1131" s="194" t="s">
        <v>22</v>
      </c>
      <c r="N1131" s="195" t="s">
        <v>47</v>
      </c>
      <c r="O1131" s="41"/>
      <c r="P1131" s="196">
        <f>O1131*H1131</f>
        <v>0</v>
      </c>
      <c r="Q1131" s="196">
        <v>0</v>
      </c>
      <c r="R1131" s="196">
        <f>Q1131*H1131</f>
        <v>0</v>
      </c>
      <c r="S1131" s="196">
        <v>0</v>
      </c>
      <c r="T1131" s="197">
        <f>S1131*H1131</f>
        <v>0</v>
      </c>
      <c r="AR1131" s="23" t="s">
        <v>189</v>
      </c>
      <c r="AT1131" s="23" t="s">
        <v>184</v>
      </c>
      <c r="AU1131" s="23" t="s">
        <v>220</v>
      </c>
      <c r="AY1131" s="23" t="s">
        <v>182</v>
      </c>
      <c r="BE1131" s="198">
        <f>IF(N1131="základní",J1131,0)</f>
        <v>0</v>
      </c>
      <c r="BF1131" s="198">
        <f>IF(N1131="snížená",J1131,0)</f>
        <v>0</v>
      </c>
      <c r="BG1131" s="198">
        <f>IF(N1131="zákl. přenesená",J1131,0)</f>
        <v>0</v>
      </c>
      <c r="BH1131" s="198">
        <f>IF(N1131="sníž. přenesená",J1131,0)</f>
        <v>0</v>
      </c>
      <c r="BI1131" s="198">
        <f>IF(N1131="nulová",J1131,0)</f>
        <v>0</v>
      </c>
      <c r="BJ1131" s="23" t="s">
        <v>24</v>
      </c>
      <c r="BK1131" s="198">
        <f>ROUND(I1131*H1131,2)</f>
        <v>0</v>
      </c>
      <c r="BL1131" s="23" t="s">
        <v>189</v>
      </c>
      <c r="BM1131" s="23" t="s">
        <v>1305</v>
      </c>
    </row>
    <row r="1132" spans="2:65" s="1" customFormat="1" ht="27">
      <c r="B1132" s="40"/>
      <c r="C1132" s="62"/>
      <c r="D1132" s="224" t="s">
        <v>191</v>
      </c>
      <c r="E1132" s="62"/>
      <c r="F1132" s="228" t="s">
        <v>1304</v>
      </c>
      <c r="G1132" s="62"/>
      <c r="H1132" s="62"/>
      <c r="I1132" s="157"/>
      <c r="J1132" s="62"/>
      <c r="K1132" s="62"/>
      <c r="L1132" s="60"/>
      <c r="M1132" s="201"/>
      <c r="N1132" s="41"/>
      <c r="O1132" s="41"/>
      <c r="P1132" s="41"/>
      <c r="Q1132" s="41"/>
      <c r="R1132" s="41"/>
      <c r="S1132" s="41"/>
      <c r="T1132" s="77"/>
      <c r="AT1132" s="23" t="s">
        <v>191</v>
      </c>
      <c r="AU1132" s="23" t="s">
        <v>220</v>
      </c>
    </row>
    <row r="1133" spans="2:65" s="1" customFormat="1" ht="22.5" customHeight="1">
      <c r="B1133" s="40"/>
      <c r="C1133" s="187" t="s">
        <v>1306</v>
      </c>
      <c r="D1133" s="187" t="s">
        <v>184</v>
      </c>
      <c r="E1133" s="188" t="s">
        <v>1307</v>
      </c>
      <c r="F1133" s="189" t="s">
        <v>1308</v>
      </c>
      <c r="G1133" s="190" t="s">
        <v>308</v>
      </c>
      <c r="H1133" s="191">
        <v>161</v>
      </c>
      <c r="I1133" s="192"/>
      <c r="J1133" s="193">
        <f>ROUND(I1133*H1133,2)</f>
        <v>0</v>
      </c>
      <c r="K1133" s="189" t="s">
        <v>22</v>
      </c>
      <c r="L1133" s="60"/>
      <c r="M1133" s="194" t="s">
        <v>22</v>
      </c>
      <c r="N1133" s="195" t="s">
        <v>47</v>
      </c>
      <c r="O1133" s="41"/>
      <c r="P1133" s="196">
        <f>O1133*H1133</f>
        <v>0</v>
      </c>
      <c r="Q1133" s="196">
        <v>0</v>
      </c>
      <c r="R1133" s="196">
        <f>Q1133*H1133</f>
        <v>0</v>
      </c>
      <c r="S1133" s="196">
        <v>0</v>
      </c>
      <c r="T1133" s="197">
        <f>S1133*H1133</f>
        <v>0</v>
      </c>
      <c r="AR1133" s="23" t="s">
        <v>189</v>
      </c>
      <c r="AT1133" s="23" t="s">
        <v>184</v>
      </c>
      <c r="AU1133" s="23" t="s">
        <v>220</v>
      </c>
      <c r="AY1133" s="23" t="s">
        <v>182</v>
      </c>
      <c r="BE1133" s="198">
        <f>IF(N1133="základní",J1133,0)</f>
        <v>0</v>
      </c>
      <c r="BF1133" s="198">
        <f>IF(N1133="snížená",J1133,0)</f>
        <v>0</v>
      </c>
      <c r="BG1133" s="198">
        <f>IF(N1133="zákl. přenesená",J1133,0)</f>
        <v>0</v>
      </c>
      <c r="BH1133" s="198">
        <f>IF(N1133="sníž. přenesená",J1133,0)</f>
        <v>0</v>
      </c>
      <c r="BI1133" s="198">
        <f>IF(N1133="nulová",J1133,0)</f>
        <v>0</v>
      </c>
      <c r="BJ1133" s="23" t="s">
        <v>24</v>
      </c>
      <c r="BK1133" s="198">
        <f>ROUND(I1133*H1133,2)</f>
        <v>0</v>
      </c>
      <c r="BL1133" s="23" t="s">
        <v>189</v>
      </c>
      <c r="BM1133" s="23" t="s">
        <v>1309</v>
      </c>
    </row>
    <row r="1134" spans="2:65" s="1" customFormat="1">
      <c r="B1134" s="40"/>
      <c r="C1134" s="62"/>
      <c r="D1134" s="224" t="s">
        <v>191</v>
      </c>
      <c r="E1134" s="62"/>
      <c r="F1134" s="228" t="s">
        <v>1308</v>
      </c>
      <c r="G1134" s="62"/>
      <c r="H1134" s="62"/>
      <c r="I1134" s="157"/>
      <c r="J1134" s="62"/>
      <c r="K1134" s="62"/>
      <c r="L1134" s="60"/>
      <c r="M1134" s="201"/>
      <c r="N1134" s="41"/>
      <c r="O1134" s="41"/>
      <c r="P1134" s="41"/>
      <c r="Q1134" s="41"/>
      <c r="R1134" s="41"/>
      <c r="S1134" s="41"/>
      <c r="T1134" s="77"/>
      <c r="AT1134" s="23" t="s">
        <v>191</v>
      </c>
      <c r="AU1134" s="23" t="s">
        <v>220</v>
      </c>
    </row>
    <row r="1135" spans="2:65" s="1" customFormat="1" ht="22.5" customHeight="1">
      <c r="B1135" s="40"/>
      <c r="C1135" s="187" t="s">
        <v>1310</v>
      </c>
      <c r="D1135" s="187" t="s">
        <v>184</v>
      </c>
      <c r="E1135" s="188" t="s">
        <v>1311</v>
      </c>
      <c r="F1135" s="189" t="s">
        <v>1312</v>
      </c>
      <c r="G1135" s="190" t="s">
        <v>1180</v>
      </c>
      <c r="H1135" s="254"/>
      <c r="I1135" s="192"/>
      <c r="J1135" s="193">
        <f>ROUND(I1135*H1135,2)</f>
        <v>0</v>
      </c>
      <c r="K1135" s="189" t="s">
        <v>22</v>
      </c>
      <c r="L1135" s="60"/>
      <c r="M1135" s="194" t="s">
        <v>22</v>
      </c>
      <c r="N1135" s="195" t="s">
        <v>47</v>
      </c>
      <c r="O1135" s="41"/>
      <c r="P1135" s="196">
        <f>O1135*H1135</f>
        <v>0</v>
      </c>
      <c r="Q1135" s="196">
        <v>0</v>
      </c>
      <c r="R1135" s="196">
        <f>Q1135*H1135</f>
        <v>0</v>
      </c>
      <c r="S1135" s="196">
        <v>0</v>
      </c>
      <c r="T1135" s="197">
        <f>S1135*H1135</f>
        <v>0</v>
      </c>
      <c r="AR1135" s="23" t="s">
        <v>189</v>
      </c>
      <c r="AT1135" s="23" t="s">
        <v>184</v>
      </c>
      <c r="AU1135" s="23" t="s">
        <v>220</v>
      </c>
      <c r="AY1135" s="23" t="s">
        <v>182</v>
      </c>
      <c r="BE1135" s="198">
        <f>IF(N1135="základní",J1135,0)</f>
        <v>0</v>
      </c>
      <c r="BF1135" s="198">
        <f>IF(N1135="snížená",J1135,0)</f>
        <v>0</v>
      </c>
      <c r="BG1135" s="198">
        <f>IF(N1135="zákl. přenesená",J1135,0)</f>
        <v>0</v>
      </c>
      <c r="BH1135" s="198">
        <f>IF(N1135="sníž. přenesená",J1135,0)</f>
        <v>0</v>
      </c>
      <c r="BI1135" s="198">
        <f>IF(N1135="nulová",J1135,0)</f>
        <v>0</v>
      </c>
      <c r="BJ1135" s="23" t="s">
        <v>24</v>
      </c>
      <c r="BK1135" s="198">
        <f>ROUND(I1135*H1135,2)</f>
        <v>0</v>
      </c>
      <c r="BL1135" s="23" t="s">
        <v>189</v>
      </c>
      <c r="BM1135" s="23" t="s">
        <v>1313</v>
      </c>
    </row>
    <row r="1136" spans="2:65" s="1" customFormat="1">
      <c r="B1136" s="40"/>
      <c r="C1136" s="62"/>
      <c r="D1136" s="199" t="s">
        <v>191</v>
      </c>
      <c r="E1136" s="62"/>
      <c r="F1136" s="200" t="s">
        <v>1312</v>
      </c>
      <c r="G1136" s="62"/>
      <c r="H1136" s="62"/>
      <c r="I1136" s="157"/>
      <c r="J1136" s="62"/>
      <c r="K1136" s="62"/>
      <c r="L1136" s="60"/>
      <c r="M1136" s="201"/>
      <c r="N1136" s="41"/>
      <c r="O1136" s="41"/>
      <c r="P1136" s="41"/>
      <c r="Q1136" s="41"/>
      <c r="R1136" s="41"/>
      <c r="S1136" s="41"/>
      <c r="T1136" s="77"/>
      <c r="AT1136" s="23" t="s">
        <v>191</v>
      </c>
      <c r="AU1136" s="23" t="s">
        <v>220</v>
      </c>
    </row>
    <row r="1137" spans="2:65" s="10" customFormat="1" ht="22.35" customHeight="1">
      <c r="B1137" s="170"/>
      <c r="C1137" s="171"/>
      <c r="D1137" s="184" t="s">
        <v>75</v>
      </c>
      <c r="E1137" s="185" t="s">
        <v>1314</v>
      </c>
      <c r="F1137" s="185" t="s">
        <v>1315</v>
      </c>
      <c r="G1137" s="171"/>
      <c r="H1137" s="171"/>
      <c r="I1137" s="174"/>
      <c r="J1137" s="186">
        <f>BK1137</f>
        <v>0</v>
      </c>
      <c r="K1137" s="171"/>
      <c r="L1137" s="176"/>
      <c r="M1137" s="177"/>
      <c r="N1137" s="178"/>
      <c r="O1137" s="178"/>
      <c r="P1137" s="179">
        <f>SUM(P1138:P1206)</f>
        <v>0</v>
      </c>
      <c r="Q1137" s="178"/>
      <c r="R1137" s="179">
        <f>SUM(R1138:R1206)</f>
        <v>0</v>
      </c>
      <c r="S1137" s="178"/>
      <c r="T1137" s="180">
        <f>SUM(T1138:T1206)</f>
        <v>0</v>
      </c>
      <c r="AR1137" s="181" t="s">
        <v>87</v>
      </c>
      <c r="AT1137" s="182" t="s">
        <v>75</v>
      </c>
      <c r="AU1137" s="182" t="s">
        <v>87</v>
      </c>
      <c r="AY1137" s="181" t="s">
        <v>182</v>
      </c>
      <c r="BK1137" s="183">
        <f>SUM(BK1138:BK1206)</f>
        <v>0</v>
      </c>
    </row>
    <row r="1138" spans="2:65" s="1" customFormat="1" ht="57" customHeight="1">
      <c r="B1138" s="40"/>
      <c r="C1138" s="187" t="s">
        <v>1316</v>
      </c>
      <c r="D1138" s="187" t="s">
        <v>184</v>
      </c>
      <c r="E1138" s="188" t="s">
        <v>1317</v>
      </c>
      <c r="F1138" s="189" t="s">
        <v>1318</v>
      </c>
      <c r="G1138" s="190" t="s">
        <v>308</v>
      </c>
      <c r="H1138" s="191">
        <v>6</v>
      </c>
      <c r="I1138" s="192"/>
      <c r="J1138" s="193">
        <f>ROUND(I1138*H1138,2)</f>
        <v>0</v>
      </c>
      <c r="K1138" s="189" t="s">
        <v>22</v>
      </c>
      <c r="L1138" s="60"/>
      <c r="M1138" s="194" t="s">
        <v>22</v>
      </c>
      <c r="N1138" s="195" t="s">
        <v>47</v>
      </c>
      <c r="O1138" s="41"/>
      <c r="P1138" s="196">
        <f>O1138*H1138</f>
        <v>0</v>
      </c>
      <c r="Q1138" s="196">
        <v>0</v>
      </c>
      <c r="R1138" s="196">
        <f>Q1138*H1138</f>
        <v>0</v>
      </c>
      <c r="S1138" s="196">
        <v>0</v>
      </c>
      <c r="T1138" s="197">
        <f>S1138*H1138</f>
        <v>0</v>
      </c>
      <c r="AR1138" s="23" t="s">
        <v>189</v>
      </c>
      <c r="AT1138" s="23" t="s">
        <v>184</v>
      </c>
      <c r="AU1138" s="23" t="s">
        <v>220</v>
      </c>
      <c r="AY1138" s="23" t="s">
        <v>182</v>
      </c>
      <c r="BE1138" s="198">
        <f>IF(N1138="základní",J1138,0)</f>
        <v>0</v>
      </c>
      <c r="BF1138" s="198">
        <f>IF(N1138="snížená",J1138,0)</f>
        <v>0</v>
      </c>
      <c r="BG1138" s="198">
        <f>IF(N1138="zákl. přenesená",J1138,0)</f>
        <v>0</v>
      </c>
      <c r="BH1138" s="198">
        <f>IF(N1138="sníž. přenesená",J1138,0)</f>
        <v>0</v>
      </c>
      <c r="BI1138" s="198">
        <f>IF(N1138="nulová",J1138,0)</f>
        <v>0</v>
      </c>
      <c r="BJ1138" s="23" t="s">
        <v>24</v>
      </c>
      <c r="BK1138" s="198">
        <f>ROUND(I1138*H1138,2)</f>
        <v>0</v>
      </c>
      <c r="BL1138" s="23" t="s">
        <v>189</v>
      </c>
      <c r="BM1138" s="23" t="s">
        <v>1319</v>
      </c>
    </row>
    <row r="1139" spans="2:65" s="1" customFormat="1" ht="54">
      <c r="B1139" s="40"/>
      <c r="C1139" s="62"/>
      <c r="D1139" s="224" t="s">
        <v>191</v>
      </c>
      <c r="E1139" s="62"/>
      <c r="F1139" s="228" t="s">
        <v>1320</v>
      </c>
      <c r="G1139" s="62"/>
      <c r="H1139" s="62"/>
      <c r="I1139" s="157"/>
      <c r="J1139" s="62"/>
      <c r="K1139" s="62"/>
      <c r="L1139" s="60"/>
      <c r="M1139" s="201"/>
      <c r="N1139" s="41"/>
      <c r="O1139" s="41"/>
      <c r="P1139" s="41"/>
      <c r="Q1139" s="41"/>
      <c r="R1139" s="41"/>
      <c r="S1139" s="41"/>
      <c r="T1139" s="77"/>
      <c r="AT1139" s="23" t="s">
        <v>191</v>
      </c>
      <c r="AU1139" s="23" t="s">
        <v>220</v>
      </c>
    </row>
    <row r="1140" spans="2:65" s="1" customFormat="1" ht="57" customHeight="1">
      <c r="B1140" s="40"/>
      <c r="C1140" s="187" t="s">
        <v>1321</v>
      </c>
      <c r="D1140" s="187" t="s">
        <v>184</v>
      </c>
      <c r="E1140" s="188" t="s">
        <v>1322</v>
      </c>
      <c r="F1140" s="189" t="s">
        <v>1323</v>
      </c>
      <c r="G1140" s="190" t="s">
        <v>308</v>
      </c>
      <c r="H1140" s="191">
        <v>28</v>
      </c>
      <c r="I1140" s="192"/>
      <c r="J1140" s="193">
        <f>ROUND(I1140*H1140,2)</f>
        <v>0</v>
      </c>
      <c r="K1140" s="189" t="s">
        <v>22</v>
      </c>
      <c r="L1140" s="60"/>
      <c r="M1140" s="194" t="s">
        <v>22</v>
      </c>
      <c r="N1140" s="195" t="s">
        <v>47</v>
      </c>
      <c r="O1140" s="41"/>
      <c r="P1140" s="196">
        <f>O1140*H1140</f>
        <v>0</v>
      </c>
      <c r="Q1140" s="196">
        <v>0</v>
      </c>
      <c r="R1140" s="196">
        <f>Q1140*H1140</f>
        <v>0</v>
      </c>
      <c r="S1140" s="196">
        <v>0</v>
      </c>
      <c r="T1140" s="197">
        <f>S1140*H1140</f>
        <v>0</v>
      </c>
      <c r="AR1140" s="23" t="s">
        <v>189</v>
      </c>
      <c r="AT1140" s="23" t="s">
        <v>184</v>
      </c>
      <c r="AU1140" s="23" t="s">
        <v>220</v>
      </c>
      <c r="AY1140" s="23" t="s">
        <v>182</v>
      </c>
      <c r="BE1140" s="198">
        <f>IF(N1140="základní",J1140,0)</f>
        <v>0</v>
      </c>
      <c r="BF1140" s="198">
        <f>IF(N1140="snížená",J1140,0)</f>
        <v>0</v>
      </c>
      <c r="BG1140" s="198">
        <f>IF(N1140="zákl. přenesená",J1140,0)</f>
        <v>0</v>
      </c>
      <c r="BH1140" s="198">
        <f>IF(N1140="sníž. přenesená",J1140,0)</f>
        <v>0</v>
      </c>
      <c r="BI1140" s="198">
        <f>IF(N1140="nulová",J1140,0)</f>
        <v>0</v>
      </c>
      <c r="BJ1140" s="23" t="s">
        <v>24</v>
      </c>
      <c r="BK1140" s="198">
        <f>ROUND(I1140*H1140,2)</f>
        <v>0</v>
      </c>
      <c r="BL1140" s="23" t="s">
        <v>189</v>
      </c>
      <c r="BM1140" s="23" t="s">
        <v>1324</v>
      </c>
    </row>
    <row r="1141" spans="2:65" s="1" customFormat="1" ht="54">
      <c r="B1141" s="40"/>
      <c r="C1141" s="62"/>
      <c r="D1141" s="224" t="s">
        <v>191</v>
      </c>
      <c r="E1141" s="62"/>
      <c r="F1141" s="228" t="s">
        <v>1325</v>
      </c>
      <c r="G1141" s="62"/>
      <c r="H1141" s="62"/>
      <c r="I1141" s="157"/>
      <c r="J1141" s="62"/>
      <c r="K1141" s="62"/>
      <c r="L1141" s="60"/>
      <c r="M1141" s="201"/>
      <c r="N1141" s="41"/>
      <c r="O1141" s="41"/>
      <c r="P1141" s="41"/>
      <c r="Q1141" s="41"/>
      <c r="R1141" s="41"/>
      <c r="S1141" s="41"/>
      <c r="T1141" s="77"/>
      <c r="AT1141" s="23" t="s">
        <v>191</v>
      </c>
      <c r="AU1141" s="23" t="s">
        <v>220</v>
      </c>
    </row>
    <row r="1142" spans="2:65" s="1" customFormat="1" ht="44.25" customHeight="1">
      <c r="B1142" s="40"/>
      <c r="C1142" s="187" t="s">
        <v>1326</v>
      </c>
      <c r="D1142" s="187" t="s">
        <v>184</v>
      </c>
      <c r="E1142" s="188" t="s">
        <v>1327</v>
      </c>
      <c r="F1142" s="189" t="s">
        <v>1328</v>
      </c>
      <c r="G1142" s="190" t="s">
        <v>308</v>
      </c>
      <c r="H1142" s="191">
        <v>35</v>
      </c>
      <c r="I1142" s="192"/>
      <c r="J1142" s="193">
        <f>ROUND(I1142*H1142,2)</f>
        <v>0</v>
      </c>
      <c r="K1142" s="189" t="s">
        <v>22</v>
      </c>
      <c r="L1142" s="60"/>
      <c r="M1142" s="194" t="s">
        <v>22</v>
      </c>
      <c r="N1142" s="195" t="s">
        <v>47</v>
      </c>
      <c r="O1142" s="41"/>
      <c r="P1142" s="196">
        <f>O1142*H1142</f>
        <v>0</v>
      </c>
      <c r="Q1142" s="196">
        <v>0</v>
      </c>
      <c r="R1142" s="196">
        <f>Q1142*H1142</f>
        <v>0</v>
      </c>
      <c r="S1142" s="196">
        <v>0</v>
      </c>
      <c r="T1142" s="197">
        <f>S1142*H1142</f>
        <v>0</v>
      </c>
      <c r="AR1142" s="23" t="s">
        <v>189</v>
      </c>
      <c r="AT1142" s="23" t="s">
        <v>184</v>
      </c>
      <c r="AU1142" s="23" t="s">
        <v>220</v>
      </c>
      <c r="AY1142" s="23" t="s">
        <v>182</v>
      </c>
      <c r="BE1142" s="198">
        <f>IF(N1142="základní",J1142,0)</f>
        <v>0</v>
      </c>
      <c r="BF1142" s="198">
        <f>IF(N1142="snížená",J1142,0)</f>
        <v>0</v>
      </c>
      <c r="BG1142" s="198">
        <f>IF(N1142="zákl. přenesená",J1142,0)</f>
        <v>0</v>
      </c>
      <c r="BH1142" s="198">
        <f>IF(N1142="sníž. přenesená",J1142,0)</f>
        <v>0</v>
      </c>
      <c r="BI1142" s="198">
        <f>IF(N1142="nulová",J1142,0)</f>
        <v>0</v>
      </c>
      <c r="BJ1142" s="23" t="s">
        <v>24</v>
      </c>
      <c r="BK1142" s="198">
        <f>ROUND(I1142*H1142,2)</f>
        <v>0</v>
      </c>
      <c r="BL1142" s="23" t="s">
        <v>189</v>
      </c>
      <c r="BM1142" s="23" t="s">
        <v>1329</v>
      </c>
    </row>
    <row r="1143" spans="2:65" s="1" customFormat="1">
      <c r="B1143" s="40"/>
      <c r="C1143" s="62"/>
      <c r="D1143" s="224" t="s">
        <v>191</v>
      </c>
      <c r="E1143" s="62"/>
      <c r="F1143" s="228" t="s">
        <v>1330</v>
      </c>
      <c r="G1143" s="62"/>
      <c r="H1143" s="62"/>
      <c r="I1143" s="157"/>
      <c r="J1143" s="62"/>
      <c r="K1143" s="62"/>
      <c r="L1143" s="60"/>
      <c r="M1143" s="201"/>
      <c r="N1143" s="41"/>
      <c r="O1143" s="41"/>
      <c r="P1143" s="41"/>
      <c r="Q1143" s="41"/>
      <c r="R1143" s="41"/>
      <c r="S1143" s="41"/>
      <c r="T1143" s="77"/>
      <c r="AT1143" s="23" t="s">
        <v>191</v>
      </c>
      <c r="AU1143" s="23" t="s">
        <v>220</v>
      </c>
    </row>
    <row r="1144" spans="2:65" s="1" customFormat="1" ht="44.25" customHeight="1">
      <c r="B1144" s="40"/>
      <c r="C1144" s="187" t="s">
        <v>1239</v>
      </c>
      <c r="D1144" s="187" t="s">
        <v>184</v>
      </c>
      <c r="E1144" s="188" t="s">
        <v>1331</v>
      </c>
      <c r="F1144" s="189" t="s">
        <v>1332</v>
      </c>
      <c r="G1144" s="190" t="s">
        <v>308</v>
      </c>
      <c r="H1144" s="191">
        <v>17</v>
      </c>
      <c r="I1144" s="192"/>
      <c r="J1144" s="193">
        <f>ROUND(I1144*H1144,2)</f>
        <v>0</v>
      </c>
      <c r="K1144" s="189" t="s">
        <v>22</v>
      </c>
      <c r="L1144" s="60"/>
      <c r="M1144" s="194" t="s">
        <v>22</v>
      </c>
      <c r="N1144" s="195" t="s">
        <v>47</v>
      </c>
      <c r="O1144" s="41"/>
      <c r="P1144" s="196">
        <f>O1144*H1144</f>
        <v>0</v>
      </c>
      <c r="Q1144" s="196">
        <v>0</v>
      </c>
      <c r="R1144" s="196">
        <f>Q1144*H1144</f>
        <v>0</v>
      </c>
      <c r="S1144" s="196">
        <v>0</v>
      </c>
      <c r="T1144" s="197">
        <f>S1144*H1144</f>
        <v>0</v>
      </c>
      <c r="AR1144" s="23" t="s">
        <v>189</v>
      </c>
      <c r="AT1144" s="23" t="s">
        <v>184</v>
      </c>
      <c r="AU1144" s="23" t="s">
        <v>220</v>
      </c>
      <c r="AY1144" s="23" t="s">
        <v>182</v>
      </c>
      <c r="BE1144" s="198">
        <f>IF(N1144="základní",J1144,0)</f>
        <v>0</v>
      </c>
      <c r="BF1144" s="198">
        <f>IF(N1144="snížená",J1144,0)</f>
        <v>0</v>
      </c>
      <c r="BG1144" s="198">
        <f>IF(N1144="zákl. přenesená",J1144,0)</f>
        <v>0</v>
      </c>
      <c r="BH1144" s="198">
        <f>IF(N1144="sníž. přenesená",J1144,0)</f>
        <v>0</v>
      </c>
      <c r="BI1144" s="198">
        <f>IF(N1144="nulová",J1144,0)</f>
        <v>0</v>
      </c>
      <c r="BJ1144" s="23" t="s">
        <v>24</v>
      </c>
      <c r="BK1144" s="198">
        <f>ROUND(I1144*H1144,2)</f>
        <v>0</v>
      </c>
      <c r="BL1144" s="23" t="s">
        <v>189</v>
      </c>
      <c r="BM1144" s="23" t="s">
        <v>1333</v>
      </c>
    </row>
    <row r="1145" spans="2:65" s="1" customFormat="1">
      <c r="B1145" s="40"/>
      <c r="C1145" s="62"/>
      <c r="D1145" s="224" t="s">
        <v>191</v>
      </c>
      <c r="E1145" s="62"/>
      <c r="F1145" s="228" t="s">
        <v>1334</v>
      </c>
      <c r="G1145" s="62"/>
      <c r="H1145" s="62"/>
      <c r="I1145" s="157"/>
      <c r="J1145" s="62"/>
      <c r="K1145" s="62"/>
      <c r="L1145" s="60"/>
      <c r="M1145" s="201"/>
      <c r="N1145" s="41"/>
      <c r="O1145" s="41"/>
      <c r="P1145" s="41"/>
      <c r="Q1145" s="41"/>
      <c r="R1145" s="41"/>
      <c r="S1145" s="41"/>
      <c r="T1145" s="77"/>
      <c r="AT1145" s="23" t="s">
        <v>191</v>
      </c>
      <c r="AU1145" s="23" t="s">
        <v>220</v>
      </c>
    </row>
    <row r="1146" spans="2:65" s="1" customFormat="1" ht="44.25" customHeight="1">
      <c r="B1146" s="40"/>
      <c r="C1146" s="187" t="s">
        <v>1335</v>
      </c>
      <c r="D1146" s="187" t="s">
        <v>184</v>
      </c>
      <c r="E1146" s="188" t="s">
        <v>1336</v>
      </c>
      <c r="F1146" s="189" t="s">
        <v>1337</v>
      </c>
      <c r="G1146" s="190" t="s">
        <v>308</v>
      </c>
      <c r="H1146" s="191">
        <v>5</v>
      </c>
      <c r="I1146" s="192"/>
      <c r="J1146" s="193">
        <f>ROUND(I1146*H1146,2)</f>
        <v>0</v>
      </c>
      <c r="K1146" s="189" t="s">
        <v>22</v>
      </c>
      <c r="L1146" s="60"/>
      <c r="M1146" s="194" t="s">
        <v>22</v>
      </c>
      <c r="N1146" s="195" t="s">
        <v>47</v>
      </c>
      <c r="O1146" s="41"/>
      <c r="P1146" s="196">
        <f>O1146*H1146</f>
        <v>0</v>
      </c>
      <c r="Q1146" s="196">
        <v>0</v>
      </c>
      <c r="R1146" s="196">
        <f>Q1146*H1146</f>
        <v>0</v>
      </c>
      <c r="S1146" s="196">
        <v>0</v>
      </c>
      <c r="T1146" s="197">
        <f>S1146*H1146</f>
        <v>0</v>
      </c>
      <c r="AR1146" s="23" t="s">
        <v>189</v>
      </c>
      <c r="AT1146" s="23" t="s">
        <v>184</v>
      </c>
      <c r="AU1146" s="23" t="s">
        <v>220</v>
      </c>
      <c r="AY1146" s="23" t="s">
        <v>182</v>
      </c>
      <c r="BE1146" s="198">
        <f>IF(N1146="základní",J1146,0)</f>
        <v>0</v>
      </c>
      <c r="BF1146" s="198">
        <f>IF(N1146="snížená",J1146,0)</f>
        <v>0</v>
      </c>
      <c r="BG1146" s="198">
        <f>IF(N1146="zákl. přenesená",J1146,0)</f>
        <v>0</v>
      </c>
      <c r="BH1146" s="198">
        <f>IF(N1146="sníž. přenesená",J1146,0)</f>
        <v>0</v>
      </c>
      <c r="BI1146" s="198">
        <f>IF(N1146="nulová",J1146,0)</f>
        <v>0</v>
      </c>
      <c r="BJ1146" s="23" t="s">
        <v>24</v>
      </c>
      <c r="BK1146" s="198">
        <f>ROUND(I1146*H1146,2)</f>
        <v>0</v>
      </c>
      <c r="BL1146" s="23" t="s">
        <v>189</v>
      </c>
      <c r="BM1146" s="23" t="s">
        <v>1338</v>
      </c>
    </row>
    <row r="1147" spans="2:65" s="1" customFormat="1">
      <c r="B1147" s="40"/>
      <c r="C1147" s="62"/>
      <c r="D1147" s="224" t="s">
        <v>191</v>
      </c>
      <c r="E1147" s="62"/>
      <c r="F1147" s="228" t="s">
        <v>1339</v>
      </c>
      <c r="G1147" s="62"/>
      <c r="H1147" s="62"/>
      <c r="I1147" s="157"/>
      <c r="J1147" s="62"/>
      <c r="K1147" s="62"/>
      <c r="L1147" s="60"/>
      <c r="M1147" s="201"/>
      <c r="N1147" s="41"/>
      <c r="O1147" s="41"/>
      <c r="P1147" s="41"/>
      <c r="Q1147" s="41"/>
      <c r="R1147" s="41"/>
      <c r="S1147" s="41"/>
      <c r="T1147" s="77"/>
      <c r="AT1147" s="23" t="s">
        <v>191</v>
      </c>
      <c r="AU1147" s="23" t="s">
        <v>220</v>
      </c>
    </row>
    <row r="1148" spans="2:65" s="1" customFormat="1" ht="44.25" customHeight="1">
      <c r="B1148" s="40"/>
      <c r="C1148" s="187" t="s">
        <v>1340</v>
      </c>
      <c r="D1148" s="187" t="s">
        <v>184</v>
      </c>
      <c r="E1148" s="188" t="s">
        <v>1341</v>
      </c>
      <c r="F1148" s="189" t="s">
        <v>1342</v>
      </c>
      <c r="G1148" s="190" t="s">
        <v>308</v>
      </c>
      <c r="H1148" s="191">
        <v>7</v>
      </c>
      <c r="I1148" s="192"/>
      <c r="J1148" s="193">
        <f>ROUND(I1148*H1148,2)</f>
        <v>0</v>
      </c>
      <c r="K1148" s="189" t="s">
        <v>22</v>
      </c>
      <c r="L1148" s="60"/>
      <c r="M1148" s="194" t="s">
        <v>22</v>
      </c>
      <c r="N1148" s="195" t="s">
        <v>47</v>
      </c>
      <c r="O1148" s="41"/>
      <c r="P1148" s="196">
        <f>O1148*H1148</f>
        <v>0</v>
      </c>
      <c r="Q1148" s="196">
        <v>0</v>
      </c>
      <c r="R1148" s="196">
        <f>Q1148*H1148</f>
        <v>0</v>
      </c>
      <c r="S1148" s="196">
        <v>0</v>
      </c>
      <c r="T1148" s="197">
        <f>S1148*H1148</f>
        <v>0</v>
      </c>
      <c r="AR1148" s="23" t="s">
        <v>189</v>
      </c>
      <c r="AT1148" s="23" t="s">
        <v>184</v>
      </c>
      <c r="AU1148" s="23" t="s">
        <v>220</v>
      </c>
      <c r="AY1148" s="23" t="s">
        <v>182</v>
      </c>
      <c r="BE1148" s="198">
        <f>IF(N1148="základní",J1148,0)</f>
        <v>0</v>
      </c>
      <c r="BF1148" s="198">
        <f>IF(N1148="snížená",J1148,0)</f>
        <v>0</v>
      </c>
      <c r="BG1148" s="198">
        <f>IF(N1148="zákl. přenesená",J1148,0)</f>
        <v>0</v>
      </c>
      <c r="BH1148" s="198">
        <f>IF(N1148="sníž. přenesená",J1148,0)</f>
        <v>0</v>
      </c>
      <c r="BI1148" s="198">
        <f>IF(N1148="nulová",J1148,0)</f>
        <v>0</v>
      </c>
      <c r="BJ1148" s="23" t="s">
        <v>24</v>
      </c>
      <c r="BK1148" s="198">
        <f>ROUND(I1148*H1148,2)</f>
        <v>0</v>
      </c>
      <c r="BL1148" s="23" t="s">
        <v>189</v>
      </c>
      <c r="BM1148" s="23" t="s">
        <v>1343</v>
      </c>
    </row>
    <row r="1149" spans="2:65" s="1" customFormat="1">
      <c r="B1149" s="40"/>
      <c r="C1149" s="62"/>
      <c r="D1149" s="224" t="s">
        <v>191</v>
      </c>
      <c r="E1149" s="62"/>
      <c r="F1149" s="228" t="s">
        <v>1344</v>
      </c>
      <c r="G1149" s="62"/>
      <c r="H1149" s="62"/>
      <c r="I1149" s="157"/>
      <c r="J1149" s="62"/>
      <c r="K1149" s="62"/>
      <c r="L1149" s="60"/>
      <c r="M1149" s="201"/>
      <c r="N1149" s="41"/>
      <c r="O1149" s="41"/>
      <c r="P1149" s="41"/>
      <c r="Q1149" s="41"/>
      <c r="R1149" s="41"/>
      <c r="S1149" s="41"/>
      <c r="T1149" s="77"/>
      <c r="AT1149" s="23" t="s">
        <v>191</v>
      </c>
      <c r="AU1149" s="23" t="s">
        <v>220</v>
      </c>
    </row>
    <row r="1150" spans="2:65" s="1" customFormat="1" ht="44.25" customHeight="1">
      <c r="B1150" s="40"/>
      <c r="C1150" s="187" t="s">
        <v>1345</v>
      </c>
      <c r="D1150" s="187" t="s">
        <v>184</v>
      </c>
      <c r="E1150" s="188" t="s">
        <v>1346</v>
      </c>
      <c r="F1150" s="189" t="s">
        <v>1347</v>
      </c>
      <c r="G1150" s="190" t="s">
        <v>308</v>
      </c>
      <c r="H1150" s="191">
        <v>27</v>
      </c>
      <c r="I1150" s="192"/>
      <c r="J1150" s="193">
        <f>ROUND(I1150*H1150,2)</f>
        <v>0</v>
      </c>
      <c r="K1150" s="189" t="s">
        <v>22</v>
      </c>
      <c r="L1150" s="60"/>
      <c r="M1150" s="194" t="s">
        <v>22</v>
      </c>
      <c r="N1150" s="195" t="s">
        <v>47</v>
      </c>
      <c r="O1150" s="41"/>
      <c r="P1150" s="196">
        <f>O1150*H1150</f>
        <v>0</v>
      </c>
      <c r="Q1150" s="196">
        <v>0</v>
      </c>
      <c r="R1150" s="196">
        <f>Q1150*H1150</f>
        <v>0</v>
      </c>
      <c r="S1150" s="196">
        <v>0</v>
      </c>
      <c r="T1150" s="197">
        <f>S1150*H1150</f>
        <v>0</v>
      </c>
      <c r="AR1150" s="23" t="s">
        <v>189</v>
      </c>
      <c r="AT1150" s="23" t="s">
        <v>184</v>
      </c>
      <c r="AU1150" s="23" t="s">
        <v>220</v>
      </c>
      <c r="AY1150" s="23" t="s">
        <v>182</v>
      </c>
      <c r="BE1150" s="198">
        <f>IF(N1150="základní",J1150,0)</f>
        <v>0</v>
      </c>
      <c r="BF1150" s="198">
        <f>IF(N1150="snížená",J1150,0)</f>
        <v>0</v>
      </c>
      <c r="BG1150" s="198">
        <f>IF(N1150="zákl. přenesená",J1150,0)</f>
        <v>0</v>
      </c>
      <c r="BH1150" s="198">
        <f>IF(N1150="sníž. přenesená",J1150,0)</f>
        <v>0</v>
      </c>
      <c r="BI1150" s="198">
        <f>IF(N1150="nulová",J1150,0)</f>
        <v>0</v>
      </c>
      <c r="BJ1150" s="23" t="s">
        <v>24</v>
      </c>
      <c r="BK1150" s="198">
        <f>ROUND(I1150*H1150,2)</f>
        <v>0</v>
      </c>
      <c r="BL1150" s="23" t="s">
        <v>189</v>
      </c>
      <c r="BM1150" s="23" t="s">
        <v>1348</v>
      </c>
    </row>
    <row r="1151" spans="2:65" s="1" customFormat="1">
      <c r="B1151" s="40"/>
      <c r="C1151" s="62"/>
      <c r="D1151" s="224" t="s">
        <v>191</v>
      </c>
      <c r="E1151" s="62"/>
      <c r="F1151" s="228" t="s">
        <v>1349</v>
      </c>
      <c r="G1151" s="62"/>
      <c r="H1151" s="62"/>
      <c r="I1151" s="157"/>
      <c r="J1151" s="62"/>
      <c r="K1151" s="62"/>
      <c r="L1151" s="60"/>
      <c r="M1151" s="201"/>
      <c r="N1151" s="41"/>
      <c r="O1151" s="41"/>
      <c r="P1151" s="41"/>
      <c r="Q1151" s="41"/>
      <c r="R1151" s="41"/>
      <c r="S1151" s="41"/>
      <c r="T1151" s="77"/>
      <c r="AT1151" s="23" t="s">
        <v>191</v>
      </c>
      <c r="AU1151" s="23" t="s">
        <v>220</v>
      </c>
    </row>
    <row r="1152" spans="2:65" s="1" customFormat="1" ht="22.5" customHeight="1">
      <c r="B1152" s="40"/>
      <c r="C1152" s="187" t="s">
        <v>1350</v>
      </c>
      <c r="D1152" s="187" t="s">
        <v>184</v>
      </c>
      <c r="E1152" s="188" t="s">
        <v>1351</v>
      </c>
      <c r="F1152" s="189" t="s">
        <v>1352</v>
      </c>
      <c r="G1152" s="190" t="s">
        <v>1272</v>
      </c>
      <c r="H1152" s="191">
        <v>9</v>
      </c>
      <c r="I1152" s="192"/>
      <c r="J1152" s="193">
        <f>ROUND(I1152*H1152,2)</f>
        <v>0</v>
      </c>
      <c r="K1152" s="189" t="s">
        <v>22</v>
      </c>
      <c r="L1152" s="60"/>
      <c r="M1152" s="194" t="s">
        <v>22</v>
      </c>
      <c r="N1152" s="195" t="s">
        <v>47</v>
      </c>
      <c r="O1152" s="41"/>
      <c r="P1152" s="196">
        <f>O1152*H1152</f>
        <v>0</v>
      </c>
      <c r="Q1152" s="196">
        <v>0</v>
      </c>
      <c r="R1152" s="196">
        <f>Q1152*H1152</f>
        <v>0</v>
      </c>
      <c r="S1152" s="196">
        <v>0</v>
      </c>
      <c r="T1152" s="197">
        <f>S1152*H1152</f>
        <v>0</v>
      </c>
      <c r="AR1152" s="23" t="s">
        <v>189</v>
      </c>
      <c r="AT1152" s="23" t="s">
        <v>184</v>
      </c>
      <c r="AU1152" s="23" t="s">
        <v>220</v>
      </c>
      <c r="AY1152" s="23" t="s">
        <v>182</v>
      </c>
      <c r="BE1152" s="198">
        <f>IF(N1152="základní",J1152,0)</f>
        <v>0</v>
      </c>
      <c r="BF1152" s="198">
        <f>IF(N1152="snížená",J1152,0)</f>
        <v>0</v>
      </c>
      <c r="BG1152" s="198">
        <f>IF(N1152="zákl. přenesená",J1152,0)</f>
        <v>0</v>
      </c>
      <c r="BH1152" s="198">
        <f>IF(N1152="sníž. přenesená",J1152,0)</f>
        <v>0</v>
      </c>
      <c r="BI1152" s="198">
        <f>IF(N1152="nulová",J1152,0)</f>
        <v>0</v>
      </c>
      <c r="BJ1152" s="23" t="s">
        <v>24</v>
      </c>
      <c r="BK1152" s="198">
        <f>ROUND(I1152*H1152,2)</f>
        <v>0</v>
      </c>
      <c r="BL1152" s="23" t="s">
        <v>189</v>
      </c>
      <c r="BM1152" s="23" t="s">
        <v>1353</v>
      </c>
    </row>
    <row r="1153" spans="2:65" s="1" customFormat="1">
      <c r="B1153" s="40"/>
      <c r="C1153" s="62"/>
      <c r="D1153" s="224" t="s">
        <v>191</v>
      </c>
      <c r="E1153" s="62"/>
      <c r="F1153" s="228" t="s">
        <v>1352</v>
      </c>
      <c r="G1153" s="62"/>
      <c r="H1153" s="62"/>
      <c r="I1153" s="157"/>
      <c r="J1153" s="62"/>
      <c r="K1153" s="62"/>
      <c r="L1153" s="60"/>
      <c r="M1153" s="201"/>
      <c r="N1153" s="41"/>
      <c r="O1153" s="41"/>
      <c r="P1153" s="41"/>
      <c r="Q1153" s="41"/>
      <c r="R1153" s="41"/>
      <c r="S1153" s="41"/>
      <c r="T1153" s="77"/>
      <c r="AT1153" s="23" t="s">
        <v>191</v>
      </c>
      <c r="AU1153" s="23" t="s">
        <v>220</v>
      </c>
    </row>
    <row r="1154" spans="2:65" s="1" customFormat="1" ht="22.5" customHeight="1">
      <c r="B1154" s="40"/>
      <c r="C1154" s="187" t="s">
        <v>1354</v>
      </c>
      <c r="D1154" s="187" t="s">
        <v>184</v>
      </c>
      <c r="E1154" s="188" t="s">
        <v>1355</v>
      </c>
      <c r="F1154" s="189" t="s">
        <v>1356</v>
      </c>
      <c r="G1154" s="190" t="s">
        <v>1272</v>
      </c>
      <c r="H1154" s="191">
        <v>2</v>
      </c>
      <c r="I1154" s="192"/>
      <c r="J1154" s="193">
        <f>ROUND(I1154*H1154,2)</f>
        <v>0</v>
      </c>
      <c r="K1154" s="189" t="s">
        <v>22</v>
      </c>
      <c r="L1154" s="60"/>
      <c r="M1154" s="194" t="s">
        <v>22</v>
      </c>
      <c r="N1154" s="195" t="s">
        <v>47</v>
      </c>
      <c r="O1154" s="41"/>
      <c r="P1154" s="196">
        <f>O1154*H1154</f>
        <v>0</v>
      </c>
      <c r="Q1154" s="196">
        <v>0</v>
      </c>
      <c r="R1154" s="196">
        <f>Q1154*H1154</f>
        <v>0</v>
      </c>
      <c r="S1154" s="196">
        <v>0</v>
      </c>
      <c r="T1154" s="197">
        <f>S1154*H1154</f>
        <v>0</v>
      </c>
      <c r="AR1154" s="23" t="s">
        <v>189</v>
      </c>
      <c r="AT1154" s="23" t="s">
        <v>184</v>
      </c>
      <c r="AU1154" s="23" t="s">
        <v>220</v>
      </c>
      <c r="AY1154" s="23" t="s">
        <v>182</v>
      </c>
      <c r="BE1154" s="198">
        <f>IF(N1154="základní",J1154,0)</f>
        <v>0</v>
      </c>
      <c r="BF1154" s="198">
        <f>IF(N1154="snížená",J1154,0)</f>
        <v>0</v>
      </c>
      <c r="BG1154" s="198">
        <f>IF(N1154="zákl. přenesená",J1154,0)</f>
        <v>0</v>
      </c>
      <c r="BH1154" s="198">
        <f>IF(N1154="sníž. přenesená",J1154,0)</f>
        <v>0</v>
      </c>
      <c r="BI1154" s="198">
        <f>IF(N1154="nulová",J1154,0)</f>
        <v>0</v>
      </c>
      <c r="BJ1154" s="23" t="s">
        <v>24</v>
      </c>
      <c r="BK1154" s="198">
        <f>ROUND(I1154*H1154,2)</f>
        <v>0</v>
      </c>
      <c r="BL1154" s="23" t="s">
        <v>189</v>
      </c>
      <c r="BM1154" s="23" t="s">
        <v>1357</v>
      </c>
    </row>
    <row r="1155" spans="2:65" s="1" customFormat="1">
      <c r="B1155" s="40"/>
      <c r="C1155" s="62"/>
      <c r="D1155" s="224" t="s">
        <v>191</v>
      </c>
      <c r="E1155" s="62"/>
      <c r="F1155" s="228" t="s">
        <v>1358</v>
      </c>
      <c r="G1155" s="62"/>
      <c r="H1155" s="62"/>
      <c r="I1155" s="157"/>
      <c r="J1155" s="62"/>
      <c r="K1155" s="62"/>
      <c r="L1155" s="60"/>
      <c r="M1155" s="201"/>
      <c r="N1155" s="41"/>
      <c r="O1155" s="41"/>
      <c r="P1155" s="41"/>
      <c r="Q1155" s="41"/>
      <c r="R1155" s="41"/>
      <c r="S1155" s="41"/>
      <c r="T1155" s="77"/>
      <c r="AT1155" s="23" t="s">
        <v>191</v>
      </c>
      <c r="AU1155" s="23" t="s">
        <v>220</v>
      </c>
    </row>
    <row r="1156" spans="2:65" s="1" customFormat="1" ht="22.5" customHeight="1">
      <c r="B1156" s="40"/>
      <c r="C1156" s="187" t="s">
        <v>1359</v>
      </c>
      <c r="D1156" s="187" t="s">
        <v>184</v>
      </c>
      <c r="E1156" s="188" t="s">
        <v>1360</v>
      </c>
      <c r="F1156" s="189" t="s">
        <v>1361</v>
      </c>
      <c r="G1156" s="190" t="s">
        <v>1272</v>
      </c>
      <c r="H1156" s="191">
        <v>1</v>
      </c>
      <c r="I1156" s="192"/>
      <c r="J1156" s="193">
        <f>ROUND(I1156*H1156,2)</f>
        <v>0</v>
      </c>
      <c r="K1156" s="189" t="s">
        <v>22</v>
      </c>
      <c r="L1156" s="60"/>
      <c r="M1156" s="194" t="s">
        <v>22</v>
      </c>
      <c r="N1156" s="195" t="s">
        <v>47</v>
      </c>
      <c r="O1156" s="41"/>
      <c r="P1156" s="196">
        <f>O1156*H1156</f>
        <v>0</v>
      </c>
      <c r="Q1156" s="196">
        <v>0</v>
      </c>
      <c r="R1156" s="196">
        <f>Q1156*H1156</f>
        <v>0</v>
      </c>
      <c r="S1156" s="196">
        <v>0</v>
      </c>
      <c r="T1156" s="197">
        <f>S1156*H1156</f>
        <v>0</v>
      </c>
      <c r="AR1156" s="23" t="s">
        <v>189</v>
      </c>
      <c r="AT1156" s="23" t="s">
        <v>184</v>
      </c>
      <c r="AU1156" s="23" t="s">
        <v>220</v>
      </c>
      <c r="AY1156" s="23" t="s">
        <v>182</v>
      </c>
      <c r="BE1156" s="198">
        <f>IF(N1156="základní",J1156,0)</f>
        <v>0</v>
      </c>
      <c r="BF1156" s="198">
        <f>IF(N1156="snížená",J1156,0)</f>
        <v>0</v>
      </c>
      <c r="BG1156" s="198">
        <f>IF(N1156="zákl. přenesená",J1156,0)</f>
        <v>0</v>
      </c>
      <c r="BH1156" s="198">
        <f>IF(N1156="sníž. přenesená",J1156,0)</f>
        <v>0</v>
      </c>
      <c r="BI1156" s="198">
        <f>IF(N1156="nulová",J1156,0)</f>
        <v>0</v>
      </c>
      <c r="BJ1156" s="23" t="s">
        <v>24</v>
      </c>
      <c r="BK1156" s="198">
        <f>ROUND(I1156*H1156,2)</f>
        <v>0</v>
      </c>
      <c r="BL1156" s="23" t="s">
        <v>189</v>
      </c>
      <c r="BM1156" s="23" t="s">
        <v>1362</v>
      </c>
    </row>
    <row r="1157" spans="2:65" s="1" customFormat="1">
      <c r="B1157" s="40"/>
      <c r="C1157" s="62"/>
      <c r="D1157" s="224" t="s">
        <v>191</v>
      </c>
      <c r="E1157" s="62"/>
      <c r="F1157" s="228" t="s">
        <v>1363</v>
      </c>
      <c r="G1157" s="62"/>
      <c r="H1157" s="62"/>
      <c r="I1157" s="157"/>
      <c r="J1157" s="62"/>
      <c r="K1157" s="62"/>
      <c r="L1157" s="60"/>
      <c r="M1157" s="201"/>
      <c r="N1157" s="41"/>
      <c r="O1157" s="41"/>
      <c r="P1157" s="41"/>
      <c r="Q1157" s="41"/>
      <c r="R1157" s="41"/>
      <c r="S1157" s="41"/>
      <c r="T1157" s="77"/>
      <c r="AT1157" s="23" t="s">
        <v>191</v>
      </c>
      <c r="AU1157" s="23" t="s">
        <v>220</v>
      </c>
    </row>
    <row r="1158" spans="2:65" s="1" customFormat="1" ht="22.5" customHeight="1">
      <c r="B1158" s="40"/>
      <c r="C1158" s="187" t="s">
        <v>1364</v>
      </c>
      <c r="D1158" s="187" t="s">
        <v>184</v>
      </c>
      <c r="E1158" s="188" t="s">
        <v>1365</v>
      </c>
      <c r="F1158" s="189" t="s">
        <v>1366</v>
      </c>
      <c r="G1158" s="190" t="s">
        <v>1272</v>
      </c>
      <c r="H1158" s="191">
        <v>9</v>
      </c>
      <c r="I1158" s="192"/>
      <c r="J1158" s="193">
        <f>ROUND(I1158*H1158,2)</f>
        <v>0</v>
      </c>
      <c r="K1158" s="189" t="s">
        <v>22</v>
      </c>
      <c r="L1158" s="60"/>
      <c r="M1158" s="194" t="s">
        <v>22</v>
      </c>
      <c r="N1158" s="195" t="s">
        <v>47</v>
      </c>
      <c r="O1158" s="41"/>
      <c r="P1158" s="196">
        <f>O1158*H1158</f>
        <v>0</v>
      </c>
      <c r="Q1158" s="196">
        <v>0</v>
      </c>
      <c r="R1158" s="196">
        <f>Q1158*H1158</f>
        <v>0</v>
      </c>
      <c r="S1158" s="196">
        <v>0</v>
      </c>
      <c r="T1158" s="197">
        <f>S1158*H1158</f>
        <v>0</v>
      </c>
      <c r="AR1158" s="23" t="s">
        <v>189</v>
      </c>
      <c r="AT1158" s="23" t="s">
        <v>184</v>
      </c>
      <c r="AU1158" s="23" t="s">
        <v>220</v>
      </c>
      <c r="AY1158" s="23" t="s">
        <v>182</v>
      </c>
      <c r="BE1158" s="198">
        <f>IF(N1158="základní",J1158,0)</f>
        <v>0</v>
      </c>
      <c r="BF1158" s="198">
        <f>IF(N1158="snížená",J1158,0)</f>
        <v>0</v>
      </c>
      <c r="BG1158" s="198">
        <f>IF(N1158="zákl. přenesená",J1158,0)</f>
        <v>0</v>
      </c>
      <c r="BH1158" s="198">
        <f>IF(N1158="sníž. přenesená",J1158,0)</f>
        <v>0</v>
      </c>
      <c r="BI1158" s="198">
        <f>IF(N1158="nulová",J1158,0)</f>
        <v>0</v>
      </c>
      <c r="BJ1158" s="23" t="s">
        <v>24</v>
      </c>
      <c r="BK1158" s="198">
        <f>ROUND(I1158*H1158,2)</f>
        <v>0</v>
      </c>
      <c r="BL1158" s="23" t="s">
        <v>189</v>
      </c>
      <c r="BM1158" s="23" t="s">
        <v>1367</v>
      </c>
    </row>
    <row r="1159" spans="2:65" s="1" customFormat="1">
      <c r="B1159" s="40"/>
      <c r="C1159" s="62"/>
      <c r="D1159" s="224" t="s">
        <v>191</v>
      </c>
      <c r="E1159" s="62"/>
      <c r="F1159" s="228" t="s">
        <v>1366</v>
      </c>
      <c r="G1159" s="62"/>
      <c r="H1159" s="62"/>
      <c r="I1159" s="157"/>
      <c r="J1159" s="62"/>
      <c r="K1159" s="62"/>
      <c r="L1159" s="60"/>
      <c r="M1159" s="201"/>
      <c r="N1159" s="41"/>
      <c r="O1159" s="41"/>
      <c r="P1159" s="41"/>
      <c r="Q1159" s="41"/>
      <c r="R1159" s="41"/>
      <c r="S1159" s="41"/>
      <c r="T1159" s="77"/>
      <c r="AT1159" s="23" t="s">
        <v>191</v>
      </c>
      <c r="AU1159" s="23" t="s">
        <v>220</v>
      </c>
    </row>
    <row r="1160" spans="2:65" s="1" customFormat="1" ht="31.5" customHeight="1">
      <c r="B1160" s="40"/>
      <c r="C1160" s="187" t="s">
        <v>1368</v>
      </c>
      <c r="D1160" s="187" t="s">
        <v>184</v>
      </c>
      <c r="E1160" s="188" t="s">
        <v>1369</v>
      </c>
      <c r="F1160" s="189" t="s">
        <v>1370</v>
      </c>
      <c r="G1160" s="190" t="s">
        <v>1272</v>
      </c>
      <c r="H1160" s="191">
        <v>3</v>
      </c>
      <c r="I1160" s="192"/>
      <c r="J1160" s="193">
        <f>ROUND(I1160*H1160,2)</f>
        <v>0</v>
      </c>
      <c r="K1160" s="189" t="s">
        <v>22</v>
      </c>
      <c r="L1160" s="60"/>
      <c r="M1160" s="194" t="s">
        <v>22</v>
      </c>
      <c r="N1160" s="195" t="s">
        <v>47</v>
      </c>
      <c r="O1160" s="41"/>
      <c r="P1160" s="196">
        <f>O1160*H1160</f>
        <v>0</v>
      </c>
      <c r="Q1160" s="196">
        <v>0</v>
      </c>
      <c r="R1160" s="196">
        <f>Q1160*H1160</f>
        <v>0</v>
      </c>
      <c r="S1160" s="196">
        <v>0</v>
      </c>
      <c r="T1160" s="197">
        <f>S1160*H1160</f>
        <v>0</v>
      </c>
      <c r="AR1160" s="23" t="s">
        <v>189</v>
      </c>
      <c r="AT1160" s="23" t="s">
        <v>184</v>
      </c>
      <c r="AU1160" s="23" t="s">
        <v>220</v>
      </c>
      <c r="AY1160" s="23" t="s">
        <v>182</v>
      </c>
      <c r="BE1160" s="198">
        <f>IF(N1160="základní",J1160,0)</f>
        <v>0</v>
      </c>
      <c r="BF1160" s="198">
        <f>IF(N1160="snížená",J1160,0)</f>
        <v>0</v>
      </c>
      <c r="BG1160" s="198">
        <f>IF(N1160="zákl. přenesená",J1160,0)</f>
        <v>0</v>
      </c>
      <c r="BH1160" s="198">
        <f>IF(N1160="sníž. přenesená",J1160,0)</f>
        <v>0</v>
      </c>
      <c r="BI1160" s="198">
        <f>IF(N1160="nulová",J1160,0)</f>
        <v>0</v>
      </c>
      <c r="BJ1160" s="23" t="s">
        <v>24</v>
      </c>
      <c r="BK1160" s="198">
        <f>ROUND(I1160*H1160,2)</f>
        <v>0</v>
      </c>
      <c r="BL1160" s="23" t="s">
        <v>189</v>
      </c>
      <c r="BM1160" s="23" t="s">
        <v>1371</v>
      </c>
    </row>
    <row r="1161" spans="2:65" s="1" customFormat="1" ht="27">
      <c r="B1161" s="40"/>
      <c r="C1161" s="62"/>
      <c r="D1161" s="224" t="s">
        <v>191</v>
      </c>
      <c r="E1161" s="62"/>
      <c r="F1161" s="228" t="s">
        <v>1370</v>
      </c>
      <c r="G1161" s="62"/>
      <c r="H1161" s="62"/>
      <c r="I1161" s="157"/>
      <c r="J1161" s="62"/>
      <c r="K1161" s="62"/>
      <c r="L1161" s="60"/>
      <c r="M1161" s="201"/>
      <c r="N1161" s="41"/>
      <c r="O1161" s="41"/>
      <c r="P1161" s="41"/>
      <c r="Q1161" s="41"/>
      <c r="R1161" s="41"/>
      <c r="S1161" s="41"/>
      <c r="T1161" s="77"/>
      <c r="AT1161" s="23" t="s">
        <v>191</v>
      </c>
      <c r="AU1161" s="23" t="s">
        <v>220</v>
      </c>
    </row>
    <row r="1162" spans="2:65" s="1" customFormat="1" ht="31.5" customHeight="1">
      <c r="B1162" s="40"/>
      <c r="C1162" s="187" t="s">
        <v>1372</v>
      </c>
      <c r="D1162" s="187" t="s">
        <v>184</v>
      </c>
      <c r="E1162" s="188" t="s">
        <v>1373</v>
      </c>
      <c r="F1162" s="189" t="s">
        <v>1374</v>
      </c>
      <c r="G1162" s="190" t="s">
        <v>1272</v>
      </c>
      <c r="H1162" s="191">
        <v>2</v>
      </c>
      <c r="I1162" s="192"/>
      <c r="J1162" s="193">
        <f>ROUND(I1162*H1162,2)</f>
        <v>0</v>
      </c>
      <c r="K1162" s="189" t="s">
        <v>22</v>
      </c>
      <c r="L1162" s="60"/>
      <c r="M1162" s="194" t="s">
        <v>22</v>
      </c>
      <c r="N1162" s="195" t="s">
        <v>47</v>
      </c>
      <c r="O1162" s="41"/>
      <c r="P1162" s="196">
        <f>O1162*H1162</f>
        <v>0</v>
      </c>
      <c r="Q1162" s="196">
        <v>0</v>
      </c>
      <c r="R1162" s="196">
        <f>Q1162*H1162</f>
        <v>0</v>
      </c>
      <c r="S1162" s="196">
        <v>0</v>
      </c>
      <c r="T1162" s="197">
        <f>S1162*H1162</f>
        <v>0</v>
      </c>
      <c r="AR1162" s="23" t="s">
        <v>189</v>
      </c>
      <c r="AT1162" s="23" t="s">
        <v>184</v>
      </c>
      <c r="AU1162" s="23" t="s">
        <v>220</v>
      </c>
      <c r="AY1162" s="23" t="s">
        <v>182</v>
      </c>
      <c r="BE1162" s="198">
        <f>IF(N1162="základní",J1162,0)</f>
        <v>0</v>
      </c>
      <c r="BF1162" s="198">
        <f>IF(N1162="snížená",J1162,0)</f>
        <v>0</v>
      </c>
      <c r="BG1162" s="198">
        <f>IF(N1162="zákl. přenesená",J1162,0)</f>
        <v>0</v>
      </c>
      <c r="BH1162" s="198">
        <f>IF(N1162="sníž. přenesená",J1162,0)</f>
        <v>0</v>
      </c>
      <c r="BI1162" s="198">
        <f>IF(N1162="nulová",J1162,0)</f>
        <v>0</v>
      </c>
      <c r="BJ1162" s="23" t="s">
        <v>24</v>
      </c>
      <c r="BK1162" s="198">
        <f>ROUND(I1162*H1162,2)</f>
        <v>0</v>
      </c>
      <c r="BL1162" s="23" t="s">
        <v>189</v>
      </c>
      <c r="BM1162" s="23" t="s">
        <v>1375</v>
      </c>
    </row>
    <row r="1163" spans="2:65" s="1" customFormat="1">
      <c r="B1163" s="40"/>
      <c r="C1163" s="62"/>
      <c r="D1163" s="224" t="s">
        <v>191</v>
      </c>
      <c r="E1163" s="62"/>
      <c r="F1163" s="228" t="s">
        <v>1363</v>
      </c>
      <c r="G1163" s="62"/>
      <c r="H1163" s="62"/>
      <c r="I1163" s="157"/>
      <c r="J1163" s="62"/>
      <c r="K1163" s="62"/>
      <c r="L1163" s="60"/>
      <c r="M1163" s="201"/>
      <c r="N1163" s="41"/>
      <c r="O1163" s="41"/>
      <c r="P1163" s="41"/>
      <c r="Q1163" s="41"/>
      <c r="R1163" s="41"/>
      <c r="S1163" s="41"/>
      <c r="T1163" s="77"/>
      <c r="AT1163" s="23" t="s">
        <v>191</v>
      </c>
      <c r="AU1163" s="23" t="s">
        <v>220</v>
      </c>
    </row>
    <row r="1164" spans="2:65" s="1" customFormat="1" ht="31.5" customHeight="1">
      <c r="B1164" s="40"/>
      <c r="C1164" s="187" t="s">
        <v>1376</v>
      </c>
      <c r="D1164" s="187" t="s">
        <v>184</v>
      </c>
      <c r="E1164" s="188" t="s">
        <v>1377</v>
      </c>
      <c r="F1164" s="189" t="s">
        <v>1378</v>
      </c>
      <c r="G1164" s="190" t="s">
        <v>1272</v>
      </c>
      <c r="H1164" s="191">
        <v>2</v>
      </c>
      <c r="I1164" s="192"/>
      <c r="J1164" s="193">
        <f>ROUND(I1164*H1164,2)</f>
        <v>0</v>
      </c>
      <c r="K1164" s="189" t="s">
        <v>22</v>
      </c>
      <c r="L1164" s="60"/>
      <c r="M1164" s="194" t="s">
        <v>22</v>
      </c>
      <c r="N1164" s="195" t="s">
        <v>47</v>
      </c>
      <c r="O1164" s="41"/>
      <c r="P1164" s="196">
        <f>O1164*H1164</f>
        <v>0</v>
      </c>
      <c r="Q1164" s="196">
        <v>0</v>
      </c>
      <c r="R1164" s="196">
        <f>Q1164*H1164</f>
        <v>0</v>
      </c>
      <c r="S1164" s="196">
        <v>0</v>
      </c>
      <c r="T1164" s="197">
        <f>S1164*H1164</f>
        <v>0</v>
      </c>
      <c r="AR1164" s="23" t="s">
        <v>189</v>
      </c>
      <c r="AT1164" s="23" t="s">
        <v>184</v>
      </c>
      <c r="AU1164" s="23" t="s">
        <v>220</v>
      </c>
      <c r="AY1164" s="23" t="s">
        <v>182</v>
      </c>
      <c r="BE1164" s="198">
        <f>IF(N1164="základní",J1164,0)</f>
        <v>0</v>
      </c>
      <c r="BF1164" s="198">
        <f>IF(N1164="snížená",J1164,0)</f>
        <v>0</v>
      </c>
      <c r="BG1164" s="198">
        <f>IF(N1164="zákl. přenesená",J1164,0)</f>
        <v>0</v>
      </c>
      <c r="BH1164" s="198">
        <f>IF(N1164="sníž. přenesená",J1164,0)</f>
        <v>0</v>
      </c>
      <c r="BI1164" s="198">
        <f>IF(N1164="nulová",J1164,0)</f>
        <v>0</v>
      </c>
      <c r="BJ1164" s="23" t="s">
        <v>24</v>
      </c>
      <c r="BK1164" s="198">
        <f>ROUND(I1164*H1164,2)</f>
        <v>0</v>
      </c>
      <c r="BL1164" s="23" t="s">
        <v>189</v>
      </c>
      <c r="BM1164" s="23" t="s">
        <v>1379</v>
      </c>
    </row>
    <row r="1165" spans="2:65" s="1" customFormat="1" ht="27">
      <c r="B1165" s="40"/>
      <c r="C1165" s="62"/>
      <c r="D1165" s="224" t="s">
        <v>191</v>
      </c>
      <c r="E1165" s="62"/>
      <c r="F1165" s="228" t="s">
        <v>1378</v>
      </c>
      <c r="G1165" s="62"/>
      <c r="H1165" s="62"/>
      <c r="I1165" s="157"/>
      <c r="J1165" s="62"/>
      <c r="K1165" s="62"/>
      <c r="L1165" s="60"/>
      <c r="M1165" s="201"/>
      <c r="N1165" s="41"/>
      <c r="O1165" s="41"/>
      <c r="P1165" s="41"/>
      <c r="Q1165" s="41"/>
      <c r="R1165" s="41"/>
      <c r="S1165" s="41"/>
      <c r="T1165" s="77"/>
      <c r="AT1165" s="23" t="s">
        <v>191</v>
      </c>
      <c r="AU1165" s="23" t="s">
        <v>220</v>
      </c>
    </row>
    <row r="1166" spans="2:65" s="1" customFormat="1" ht="31.5" customHeight="1">
      <c r="B1166" s="40"/>
      <c r="C1166" s="187" t="s">
        <v>1380</v>
      </c>
      <c r="D1166" s="187" t="s">
        <v>184</v>
      </c>
      <c r="E1166" s="188" t="s">
        <v>1381</v>
      </c>
      <c r="F1166" s="189" t="s">
        <v>1382</v>
      </c>
      <c r="G1166" s="190" t="s">
        <v>1272</v>
      </c>
      <c r="H1166" s="191">
        <v>2</v>
      </c>
      <c r="I1166" s="192"/>
      <c r="J1166" s="193">
        <f>ROUND(I1166*H1166,2)</f>
        <v>0</v>
      </c>
      <c r="K1166" s="189" t="s">
        <v>22</v>
      </c>
      <c r="L1166" s="60"/>
      <c r="M1166" s="194" t="s">
        <v>22</v>
      </c>
      <c r="N1166" s="195" t="s">
        <v>47</v>
      </c>
      <c r="O1166" s="41"/>
      <c r="P1166" s="196">
        <f>O1166*H1166</f>
        <v>0</v>
      </c>
      <c r="Q1166" s="196">
        <v>0</v>
      </c>
      <c r="R1166" s="196">
        <f>Q1166*H1166</f>
        <v>0</v>
      </c>
      <c r="S1166" s="196">
        <v>0</v>
      </c>
      <c r="T1166" s="197">
        <f>S1166*H1166</f>
        <v>0</v>
      </c>
      <c r="AR1166" s="23" t="s">
        <v>189</v>
      </c>
      <c r="AT1166" s="23" t="s">
        <v>184</v>
      </c>
      <c r="AU1166" s="23" t="s">
        <v>220</v>
      </c>
      <c r="AY1166" s="23" t="s">
        <v>182</v>
      </c>
      <c r="BE1166" s="198">
        <f>IF(N1166="základní",J1166,0)</f>
        <v>0</v>
      </c>
      <c r="BF1166" s="198">
        <f>IF(N1166="snížená",J1166,0)</f>
        <v>0</v>
      </c>
      <c r="BG1166" s="198">
        <f>IF(N1166="zákl. přenesená",J1166,0)</f>
        <v>0</v>
      </c>
      <c r="BH1166" s="198">
        <f>IF(N1166="sníž. přenesená",J1166,0)</f>
        <v>0</v>
      </c>
      <c r="BI1166" s="198">
        <f>IF(N1166="nulová",J1166,0)</f>
        <v>0</v>
      </c>
      <c r="BJ1166" s="23" t="s">
        <v>24</v>
      </c>
      <c r="BK1166" s="198">
        <f>ROUND(I1166*H1166,2)</f>
        <v>0</v>
      </c>
      <c r="BL1166" s="23" t="s">
        <v>189</v>
      </c>
      <c r="BM1166" s="23" t="s">
        <v>1383</v>
      </c>
    </row>
    <row r="1167" spans="2:65" s="1" customFormat="1">
      <c r="B1167" s="40"/>
      <c r="C1167" s="62"/>
      <c r="D1167" s="224" t="s">
        <v>191</v>
      </c>
      <c r="E1167" s="62"/>
      <c r="F1167" s="228" t="s">
        <v>1363</v>
      </c>
      <c r="G1167" s="62"/>
      <c r="H1167" s="62"/>
      <c r="I1167" s="157"/>
      <c r="J1167" s="62"/>
      <c r="K1167" s="62"/>
      <c r="L1167" s="60"/>
      <c r="M1167" s="201"/>
      <c r="N1167" s="41"/>
      <c r="O1167" s="41"/>
      <c r="P1167" s="41"/>
      <c r="Q1167" s="41"/>
      <c r="R1167" s="41"/>
      <c r="S1167" s="41"/>
      <c r="T1167" s="77"/>
      <c r="AT1167" s="23" t="s">
        <v>191</v>
      </c>
      <c r="AU1167" s="23" t="s">
        <v>220</v>
      </c>
    </row>
    <row r="1168" spans="2:65" s="1" customFormat="1" ht="31.5" customHeight="1">
      <c r="B1168" s="40"/>
      <c r="C1168" s="187" t="s">
        <v>1384</v>
      </c>
      <c r="D1168" s="187" t="s">
        <v>184</v>
      </c>
      <c r="E1168" s="188" t="s">
        <v>1385</v>
      </c>
      <c r="F1168" s="189" t="s">
        <v>1386</v>
      </c>
      <c r="G1168" s="190" t="s">
        <v>1272</v>
      </c>
      <c r="H1168" s="191">
        <v>1</v>
      </c>
      <c r="I1168" s="192"/>
      <c r="J1168" s="193">
        <f>ROUND(I1168*H1168,2)</f>
        <v>0</v>
      </c>
      <c r="K1168" s="189" t="s">
        <v>22</v>
      </c>
      <c r="L1168" s="60"/>
      <c r="M1168" s="194" t="s">
        <v>22</v>
      </c>
      <c r="N1168" s="195" t="s">
        <v>47</v>
      </c>
      <c r="O1168" s="41"/>
      <c r="P1168" s="196">
        <f>O1168*H1168</f>
        <v>0</v>
      </c>
      <c r="Q1168" s="196">
        <v>0</v>
      </c>
      <c r="R1168" s="196">
        <f>Q1168*H1168</f>
        <v>0</v>
      </c>
      <c r="S1168" s="196">
        <v>0</v>
      </c>
      <c r="T1168" s="197">
        <f>S1168*H1168</f>
        <v>0</v>
      </c>
      <c r="AR1168" s="23" t="s">
        <v>189</v>
      </c>
      <c r="AT1168" s="23" t="s">
        <v>184</v>
      </c>
      <c r="AU1168" s="23" t="s">
        <v>220</v>
      </c>
      <c r="AY1168" s="23" t="s">
        <v>182</v>
      </c>
      <c r="BE1168" s="198">
        <f>IF(N1168="základní",J1168,0)</f>
        <v>0</v>
      </c>
      <c r="BF1168" s="198">
        <f>IF(N1168="snížená",J1168,0)</f>
        <v>0</v>
      </c>
      <c r="BG1168" s="198">
        <f>IF(N1168="zákl. přenesená",J1168,0)</f>
        <v>0</v>
      </c>
      <c r="BH1168" s="198">
        <f>IF(N1168="sníž. přenesená",J1168,0)</f>
        <v>0</v>
      </c>
      <c r="BI1168" s="198">
        <f>IF(N1168="nulová",J1168,0)</f>
        <v>0</v>
      </c>
      <c r="BJ1168" s="23" t="s">
        <v>24</v>
      </c>
      <c r="BK1168" s="198">
        <f>ROUND(I1168*H1168,2)</f>
        <v>0</v>
      </c>
      <c r="BL1168" s="23" t="s">
        <v>189</v>
      </c>
      <c r="BM1168" s="23" t="s">
        <v>1387</v>
      </c>
    </row>
    <row r="1169" spans="2:65" s="1" customFormat="1">
      <c r="B1169" s="40"/>
      <c r="C1169" s="62"/>
      <c r="D1169" s="224" t="s">
        <v>191</v>
      </c>
      <c r="E1169" s="62"/>
      <c r="F1169" s="228" t="s">
        <v>1388</v>
      </c>
      <c r="G1169" s="62"/>
      <c r="H1169" s="62"/>
      <c r="I1169" s="157"/>
      <c r="J1169" s="62"/>
      <c r="K1169" s="62"/>
      <c r="L1169" s="60"/>
      <c r="M1169" s="201"/>
      <c r="N1169" s="41"/>
      <c r="O1169" s="41"/>
      <c r="P1169" s="41"/>
      <c r="Q1169" s="41"/>
      <c r="R1169" s="41"/>
      <c r="S1169" s="41"/>
      <c r="T1169" s="77"/>
      <c r="AT1169" s="23" t="s">
        <v>191</v>
      </c>
      <c r="AU1169" s="23" t="s">
        <v>220</v>
      </c>
    </row>
    <row r="1170" spans="2:65" s="1" customFormat="1" ht="31.5" customHeight="1">
      <c r="B1170" s="40"/>
      <c r="C1170" s="187" t="s">
        <v>1389</v>
      </c>
      <c r="D1170" s="187" t="s">
        <v>184</v>
      </c>
      <c r="E1170" s="188" t="s">
        <v>1390</v>
      </c>
      <c r="F1170" s="189" t="s">
        <v>1391</v>
      </c>
      <c r="G1170" s="190" t="s">
        <v>1272</v>
      </c>
      <c r="H1170" s="191">
        <v>1</v>
      </c>
      <c r="I1170" s="192"/>
      <c r="J1170" s="193">
        <f>ROUND(I1170*H1170,2)</f>
        <v>0</v>
      </c>
      <c r="K1170" s="189" t="s">
        <v>22</v>
      </c>
      <c r="L1170" s="60"/>
      <c r="M1170" s="194" t="s">
        <v>22</v>
      </c>
      <c r="N1170" s="195" t="s">
        <v>47</v>
      </c>
      <c r="O1170" s="41"/>
      <c r="P1170" s="196">
        <f>O1170*H1170</f>
        <v>0</v>
      </c>
      <c r="Q1170" s="196">
        <v>0</v>
      </c>
      <c r="R1170" s="196">
        <f>Q1170*H1170</f>
        <v>0</v>
      </c>
      <c r="S1170" s="196">
        <v>0</v>
      </c>
      <c r="T1170" s="197">
        <f>S1170*H1170</f>
        <v>0</v>
      </c>
      <c r="AR1170" s="23" t="s">
        <v>189</v>
      </c>
      <c r="AT1170" s="23" t="s">
        <v>184</v>
      </c>
      <c r="AU1170" s="23" t="s">
        <v>220</v>
      </c>
      <c r="AY1170" s="23" t="s">
        <v>182</v>
      </c>
      <c r="BE1170" s="198">
        <f>IF(N1170="základní",J1170,0)</f>
        <v>0</v>
      </c>
      <c r="BF1170" s="198">
        <f>IF(N1170="snížená",J1170,0)</f>
        <v>0</v>
      </c>
      <c r="BG1170" s="198">
        <f>IF(N1170="zákl. přenesená",J1170,0)</f>
        <v>0</v>
      </c>
      <c r="BH1170" s="198">
        <f>IF(N1170="sníž. přenesená",J1170,0)</f>
        <v>0</v>
      </c>
      <c r="BI1170" s="198">
        <f>IF(N1170="nulová",J1170,0)</f>
        <v>0</v>
      </c>
      <c r="BJ1170" s="23" t="s">
        <v>24</v>
      </c>
      <c r="BK1170" s="198">
        <f>ROUND(I1170*H1170,2)</f>
        <v>0</v>
      </c>
      <c r="BL1170" s="23" t="s">
        <v>189</v>
      </c>
      <c r="BM1170" s="23" t="s">
        <v>1392</v>
      </c>
    </row>
    <row r="1171" spans="2:65" s="1" customFormat="1">
      <c r="B1171" s="40"/>
      <c r="C1171" s="62"/>
      <c r="D1171" s="224" t="s">
        <v>191</v>
      </c>
      <c r="E1171" s="62"/>
      <c r="F1171" s="228" t="s">
        <v>1393</v>
      </c>
      <c r="G1171" s="62"/>
      <c r="H1171" s="62"/>
      <c r="I1171" s="157"/>
      <c r="J1171" s="62"/>
      <c r="K1171" s="62"/>
      <c r="L1171" s="60"/>
      <c r="M1171" s="201"/>
      <c r="N1171" s="41"/>
      <c r="O1171" s="41"/>
      <c r="P1171" s="41"/>
      <c r="Q1171" s="41"/>
      <c r="R1171" s="41"/>
      <c r="S1171" s="41"/>
      <c r="T1171" s="77"/>
      <c r="AT1171" s="23" t="s">
        <v>191</v>
      </c>
      <c r="AU1171" s="23" t="s">
        <v>220</v>
      </c>
    </row>
    <row r="1172" spans="2:65" s="1" customFormat="1" ht="31.5" customHeight="1">
      <c r="B1172" s="40"/>
      <c r="C1172" s="187" t="s">
        <v>1394</v>
      </c>
      <c r="D1172" s="187" t="s">
        <v>184</v>
      </c>
      <c r="E1172" s="188" t="s">
        <v>1395</v>
      </c>
      <c r="F1172" s="189" t="s">
        <v>1396</v>
      </c>
      <c r="G1172" s="190" t="s">
        <v>1272</v>
      </c>
      <c r="H1172" s="191">
        <v>1</v>
      </c>
      <c r="I1172" s="192"/>
      <c r="J1172" s="193">
        <f>ROUND(I1172*H1172,2)</f>
        <v>0</v>
      </c>
      <c r="K1172" s="189" t="s">
        <v>22</v>
      </c>
      <c r="L1172" s="60"/>
      <c r="M1172" s="194" t="s">
        <v>22</v>
      </c>
      <c r="N1172" s="195" t="s">
        <v>47</v>
      </c>
      <c r="O1172" s="41"/>
      <c r="P1172" s="196">
        <f>O1172*H1172</f>
        <v>0</v>
      </c>
      <c r="Q1172" s="196">
        <v>0</v>
      </c>
      <c r="R1172" s="196">
        <f>Q1172*H1172</f>
        <v>0</v>
      </c>
      <c r="S1172" s="196">
        <v>0</v>
      </c>
      <c r="T1172" s="197">
        <f>S1172*H1172</f>
        <v>0</v>
      </c>
      <c r="AR1172" s="23" t="s">
        <v>189</v>
      </c>
      <c r="AT1172" s="23" t="s">
        <v>184</v>
      </c>
      <c r="AU1172" s="23" t="s">
        <v>220</v>
      </c>
      <c r="AY1172" s="23" t="s">
        <v>182</v>
      </c>
      <c r="BE1172" s="198">
        <f>IF(N1172="základní",J1172,0)</f>
        <v>0</v>
      </c>
      <c r="BF1172" s="198">
        <f>IF(N1172="snížená",J1172,0)</f>
        <v>0</v>
      </c>
      <c r="BG1172" s="198">
        <f>IF(N1172="zákl. přenesená",J1172,0)</f>
        <v>0</v>
      </c>
      <c r="BH1172" s="198">
        <f>IF(N1172="sníž. přenesená",J1172,0)</f>
        <v>0</v>
      </c>
      <c r="BI1172" s="198">
        <f>IF(N1172="nulová",J1172,0)</f>
        <v>0</v>
      </c>
      <c r="BJ1172" s="23" t="s">
        <v>24</v>
      </c>
      <c r="BK1172" s="198">
        <f>ROUND(I1172*H1172,2)</f>
        <v>0</v>
      </c>
      <c r="BL1172" s="23" t="s">
        <v>189</v>
      </c>
      <c r="BM1172" s="23" t="s">
        <v>1397</v>
      </c>
    </row>
    <row r="1173" spans="2:65" s="1" customFormat="1">
      <c r="B1173" s="40"/>
      <c r="C1173" s="62"/>
      <c r="D1173" s="224" t="s">
        <v>191</v>
      </c>
      <c r="E1173" s="62"/>
      <c r="F1173" s="228" t="s">
        <v>1396</v>
      </c>
      <c r="G1173" s="62"/>
      <c r="H1173" s="62"/>
      <c r="I1173" s="157"/>
      <c r="J1173" s="62"/>
      <c r="K1173" s="62"/>
      <c r="L1173" s="60"/>
      <c r="M1173" s="201"/>
      <c r="N1173" s="41"/>
      <c r="O1173" s="41"/>
      <c r="P1173" s="41"/>
      <c r="Q1173" s="41"/>
      <c r="R1173" s="41"/>
      <c r="S1173" s="41"/>
      <c r="T1173" s="77"/>
      <c r="AT1173" s="23" t="s">
        <v>191</v>
      </c>
      <c r="AU1173" s="23" t="s">
        <v>220</v>
      </c>
    </row>
    <row r="1174" spans="2:65" s="1" customFormat="1" ht="31.5" customHeight="1">
      <c r="B1174" s="40"/>
      <c r="C1174" s="187" t="s">
        <v>1398</v>
      </c>
      <c r="D1174" s="187" t="s">
        <v>184</v>
      </c>
      <c r="E1174" s="188" t="s">
        <v>1399</v>
      </c>
      <c r="F1174" s="189" t="s">
        <v>1400</v>
      </c>
      <c r="G1174" s="190" t="s">
        <v>1272</v>
      </c>
      <c r="H1174" s="191">
        <v>1</v>
      </c>
      <c r="I1174" s="192"/>
      <c r="J1174" s="193">
        <f>ROUND(I1174*H1174,2)</f>
        <v>0</v>
      </c>
      <c r="K1174" s="189" t="s">
        <v>22</v>
      </c>
      <c r="L1174" s="60"/>
      <c r="M1174" s="194" t="s">
        <v>22</v>
      </c>
      <c r="N1174" s="195" t="s">
        <v>47</v>
      </c>
      <c r="O1174" s="41"/>
      <c r="P1174" s="196">
        <f>O1174*H1174</f>
        <v>0</v>
      </c>
      <c r="Q1174" s="196">
        <v>0</v>
      </c>
      <c r="R1174" s="196">
        <f>Q1174*H1174</f>
        <v>0</v>
      </c>
      <c r="S1174" s="196">
        <v>0</v>
      </c>
      <c r="T1174" s="197">
        <f>S1174*H1174</f>
        <v>0</v>
      </c>
      <c r="AR1174" s="23" t="s">
        <v>189</v>
      </c>
      <c r="AT1174" s="23" t="s">
        <v>184</v>
      </c>
      <c r="AU1174" s="23" t="s">
        <v>220</v>
      </c>
      <c r="AY1174" s="23" t="s">
        <v>182</v>
      </c>
      <c r="BE1174" s="198">
        <f>IF(N1174="základní",J1174,0)</f>
        <v>0</v>
      </c>
      <c r="BF1174" s="198">
        <f>IF(N1174="snížená",J1174,0)</f>
        <v>0</v>
      </c>
      <c r="BG1174" s="198">
        <f>IF(N1174="zákl. přenesená",J1174,0)</f>
        <v>0</v>
      </c>
      <c r="BH1174" s="198">
        <f>IF(N1174="sníž. přenesená",J1174,0)</f>
        <v>0</v>
      </c>
      <c r="BI1174" s="198">
        <f>IF(N1174="nulová",J1174,0)</f>
        <v>0</v>
      </c>
      <c r="BJ1174" s="23" t="s">
        <v>24</v>
      </c>
      <c r="BK1174" s="198">
        <f>ROUND(I1174*H1174,2)</f>
        <v>0</v>
      </c>
      <c r="BL1174" s="23" t="s">
        <v>189</v>
      </c>
      <c r="BM1174" s="23" t="s">
        <v>1401</v>
      </c>
    </row>
    <row r="1175" spans="2:65" s="1" customFormat="1">
      <c r="B1175" s="40"/>
      <c r="C1175" s="62"/>
      <c r="D1175" s="224" t="s">
        <v>191</v>
      </c>
      <c r="E1175" s="62"/>
      <c r="F1175" s="228" t="s">
        <v>1400</v>
      </c>
      <c r="G1175" s="62"/>
      <c r="H1175" s="62"/>
      <c r="I1175" s="157"/>
      <c r="J1175" s="62"/>
      <c r="K1175" s="62"/>
      <c r="L1175" s="60"/>
      <c r="M1175" s="201"/>
      <c r="N1175" s="41"/>
      <c r="O1175" s="41"/>
      <c r="P1175" s="41"/>
      <c r="Q1175" s="41"/>
      <c r="R1175" s="41"/>
      <c r="S1175" s="41"/>
      <c r="T1175" s="77"/>
      <c r="AT1175" s="23" t="s">
        <v>191</v>
      </c>
      <c r="AU1175" s="23" t="s">
        <v>220</v>
      </c>
    </row>
    <row r="1176" spans="2:65" s="1" customFormat="1" ht="31.5" customHeight="1">
      <c r="B1176" s="40"/>
      <c r="C1176" s="187" t="s">
        <v>1402</v>
      </c>
      <c r="D1176" s="187" t="s">
        <v>184</v>
      </c>
      <c r="E1176" s="188" t="s">
        <v>1403</v>
      </c>
      <c r="F1176" s="189" t="s">
        <v>1404</v>
      </c>
      <c r="G1176" s="190" t="s">
        <v>1272</v>
      </c>
      <c r="H1176" s="191">
        <v>1</v>
      </c>
      <c r="I1176" s="192"/>
      <c r="J1176" s="193">
        <f>ROUND(I1176*H1176,2)</f>
        <v>0</v>
      </c>
      <c r="K1176" s="189" t="s">
        <v>22</v>
      </c>
      <c r="L1176" s="60"/>
      <c r="M1176" s="194" t="s">
        <v>22</v>
      </c>
      <c r="N1176" s="195" t="s">
        <v>47</v>
      </c>
      <c r="O1176" s="41"/>
      <c r="P1176" s="196">
        <f>O1176*H1176</f>
        <v>0</v>
      </c>
      <c r="Q1176" s="196">
        <v>0</v>
      </c>
      <c r="R1176" s="196">
        <f>Q1176*H1176</f>
        <v>0</v>
      </c>
      <c r="S1176" s="196">
        <v>0</v>
      </c>
      <c r="T1176" s="197">
        <f>S1176*H1176</f>
        <v>0</v>
      </c>
      <c r="AR1176" s="23" t="s">
        <v>189</v>
      </c>
      <c r="AT1176" s="23" t="s">
        <v>184</v>
      </c>
      <c r="AU1176" s="23" t="s">
        <v>220</v>
      </c>
      <c r="AY1176" s="23" t="s">
        <v>182</v>
      </c>
      <c r="BE1176" s="198">
        <f>IF(N1176="základní",J1176,0)</f>
        <v>0</v>
      </c>
      <c r="BF1176" s="198">
        <f>IF(N1176="snížená",J1176,0)</f>
        <v>0</v>
      </c>
      <c r="BG1176" s="198">
        <f>IF(N1176="zákl. přenesená",J1176,0)</f>
        <v>0</v>
      </c>
      <c r="BH1176" s="198">
        <f>IF(N1176="sníž. přenesená",J1176,0)</f>
        <v>0</v>
      </c>
      <c r="BI1176" s="198">
        <f>IF(N1176="nulová",J1176,0)</f>
        <v>0</v>
      </c>
      <c r="BJ1176" s="23" t="s">
        <v>24</v>
      </c>
      <c r="BK1176" s="198">
        <f>ROUND(I1176*H1176,2)</f>
        <v>0</v>
      </c>
      <c r="BL1176" s="23" t="s">
        <v>189</v>
      </c>
      <c r="BM1176" s="23" t="s">
        <v>1405</v>
      </c>
    </row>
    <row r="1177" spans="2:65" s="1" customFormat="1">
      <c r="B1177" s="40"/>
      <c r="C1177" s="62"/>
      <c r="D1177" s="224" t="s">
        <v>191</v>
      </c>
      <c r="E1177" s="62"/>
      <c r="F1177" s="228" t="s">
        <v>1388</v>
      </c>
      <c r="G1177" s="62"/>
      <c r="H1177" s="62"/>
      <c r="I1177" s="157"/>
      <c r="J1177" s="62"/>
      <c r="K1177" s="62"/>
      <c r="L1177" s="60"/>
      <c r="M1177" s="201"/>
      <c r="N1177" s="41"/>
      <c r="O1177" s="41"/>
      <c r="P1177" s="41"/>
      <c r="Q1177" s="41"/>
      <c r="R1177" s="41"/>
      <c r="S1177" s="41"/>
      <c r="T1177" s="77"/>
      <c r="AT1177" s="23" t="s">
        <v>191</v>
      </c>
      <c r="AU1177" s="23" t="s">
        <v>220</v>
      </c>
    </row>
    <row r="1178" spans="2:65" s="1" customFormat="1" ht="31.5" customHeight="1">
      <c r="B1178" s="40"/>
      <c r="C1178" s="187" t="s">
        <v>1406</v>
      </c>
      <c r="D1178" s="187" t="s">
        <v>184</v>
      </c>
      <c r="E1178" s="188" t="s">
        <v>1407</v>
      </c>
      <c r="F1178" s="189" t="s">
        <v>1408</v>
      </c>
      <c r="G1178" s="190" t="s">
        <v>1272</v>
      </c>
      <c r="H1178" s="191">
        <v>1</v>
      </c>
      <c r="I1178" s="192"/>
      <c r="J1178" s="193">
        <f>ROUND(I1178*H1178,2)</f>
        <v>0</v>
      </c>
      <c r="K1178" s="189" t="s">
        <v>22</v>
      </c>
      <c r="L1178" s="60"/>
      <c r="M1178" s="194" t="s">
        <v>22</v>
      </c>
      <c r="N1178" s="195" t="s">
        <v>47</v>
      </c>
      <c r="O1178" s="41"/>
      <c r="P1178" s="196">
        <f>O1178*H1178</f>
        <v>0</v>
      </c>
      <c r="Q1178" s="196">
        <v>0</v>
      </c>
      <c r="R1178" s="196">
        <f>Q1178*H1178</f>
        <v>0</v>
      </c>
      <c r="S1178" s="196">
        <v>0</v>
      </c>
      <c r="T1178" s="197">
        <f>S1178*H1178</f>
        <v>0</v>
      </c>
      <c r="AR1178" s="23" t="s">
        <v>189</v>
      </c>
      <c r="AT1178" s="23" t="s">
        <v>184</v>
      </c>
      <c r="AU1178" s="23" t="s">
        <v>220</v>
      </c>
      <c r="AY1178" s="23" t="s">
        <v>182</v>
      </c>
      <c r="BE1178" s="198">
        <f>IF(N1178="základní",J1178,0)</f>
        <v>0</v>
      </c>
      <c r="BF1178" s="198">
        <f>IF(N1178="snížená",J1178,0)</f>
        <v>0</v>
      </c>
      <c r="BG1178" s="198">
        <f>IF(N1178="zákl. přenesená",J1178,0)</f>
        <v>0</v>
      </c>
      <c r="BH1178" s="198">
        <f>IF(N1178="sníž. přenesená",J1178,0)</f>
        <v>0</v>
      </c>
      <c r="BI1178" s="198">
        <f>IF(N1178="nulová",J1178,0)</f>
        <v>0</v>
      </c>
      <c r="BJ1178" s="23" t="s">
        <v>24</v>
      </c>
      <c r="BK1178" s="198">
        <f>ROUND(I1178*H1178,2)</f>
        <v>0</v>
      </c>
      <c r="BL1178" s="23" t="s">
        <v>189</v>
      </c>
      <c r="BM1178" s="23" t="s">
        <v>1409</v>
      </c>
    </row>
    <row r="1179" spans="2:65" s="1" customFormat="1">
      <c r="B1179" s="40"/>
      <c r="C1179" s="62"/>
      <c r="D1179" s="224" t="s">
        <v>191</v>
      </c>
      <c r="E1179" s="62"/>
      <c r="F1179" s="228" t="s">
        <v>1393</v>
      </c>
      <c r="G1179" s="62"/>
      <c r="H1179" s="62"/>
      <c r="I1179" s="157"/>
      <c r="J1179" s="62"/>
      <c r="K1179" s="62"/>
      <c r="L1179" s="60"/>
      <c r="M1179" s="201"/>
      <c r="N1179" s="41"/>
      <c r="O1179" s="41"/>
      <c r="P1179" s="41"/>
      <c r="Q1179" s="41"/>
      <c r="R1179" s="41"/>
      <c r="S1179" s="41"/>
      <c r="T1179" s="77"/>
      <c r="AT1179" s="23" t="s">
        <v>191</v>
      </c>
      <c r="AU1179" s="23" t="s">
        <v>220</v>
      </c>
    </row>
    <row r="1180" spans="2:65" s="1" customFormat="1" ht="22.5" customHeight="1">
      <c r="B1180" s="40"/>
      <c r="C1180" s="187" t="s">
        <v>1410</v>
      </c>
      <c r="D1180" s="187" t="s">
        <v>184</v>
      </c>
      <c r="E1180" s="188" t="s">
        <v>1411</v>
      </c>
      <c r="F1180" s="189" t="s">
        <v>1412</v>
      </c>
      <c r="G1180" s="190" t="s">
        <v>1272</v>
      </c>
      <c r="H1180" s="191">
        <v>3</v>
      </c>
      <c r="I1180" s="192"/>
      <c r="J1180" s="193">
        <f>ROUND(I1180*H1180,2)</f>
        <v>0</v>
      </c>
      <c r="K1180" s="189" t="s">
        <v>22</v>
      </c>
      <c r="L1180" s="60"/>
      <c r="M1180" s="194" t="s">
        <v>22</v>
      </c>
      <c r="N1180" s="195" t="s">
        <v>47</v>
      </c>
      <c r="O1180" s="41"/>
      <c r="P1180" s="196">
        <f>O1180*H1180</f>
        <v>0</v>
      </c>
      <c r="Q1180" s="196">
        <v>0</v>
      </c>
      <c r="R1180" s="196">
        <f>Q1180*H1180</f>
        <v>0</v>
      </c>
      <c r="S1180" s="196">
        <v>0</v>
      </c>
      <c r="T1180" s="197">
        <f>S1180*H1180</f>
        <v>0</v>
      </c>
      <c r="AR1180" s="23" t="s">
        <v>189</v>
      </c>
      <c r="AT1180" s="23" t="s">
        <v>184</v>
      </c>
      <c r="AU1180" s="23" t="s">
        <v>220</v>
      </c>
      <c r="AY1180" s="23" t="s">
        <v>182</v>
      </c>
      <c r="BE1180" s="198">
        <f>IF(N1180="základní",J1180,0)</f>
        <v>0</v>
      </c>
      <c r="BF1180" s="198">
        <f>IF(N1180="snížená",J1180,0)</f>
        <v>0</v>
      </c>
      <c r="BG1180" s="198">
        <f>IF(N1180="zákl. přenesená",J1180,0)</f>
        <v>0</v>
      </c>
      <c r="BH1180" s="198">
        <f>IF(N1180="sníž. přenesená",J1180,0)</f>
        <v>0</v>
      </c>
      <c r="BI1180" s="198">
        <f>IF(N1180="nulová",J1180,0)</f>
        <v>0</v>
      </c>
      <c r="BJ1180" s="23" t="s">
        <v>24</v>
      </c>
      <c r="BK1180" s="198">
        <f>ROUND(I1180*H1180,2)</f>
        <v>0</v>
      </c>
      <c r="BL1180" s="23" t="s">
        <v>189</v>
      </c>
      <c r="BM1180" s="23" t="s">
        <v>1413</v>
      </c>
    </row>
    <row r="1181" spans="2:65" s="1" customFormat="1">
      <c r="B1181" s="40"/>
      <c r="C1181" s="62"/>
      <c r="D1181" s="224" t="s">
        <v>191</v>
      </c>
      <c r="E1181" s="62"/>
      <c r="F1181" s="228" t="s">
        <v>1412</v>
      </c>
      <c r="G1181" s="62"/>
      <c r="H1181" s="62"/>
      <c r="I1181" s="157"/>
      <c r="J1181" s="62"/>
      <c r="K1181" s="62"/>
      <c r="L1181" s="60"/>
      <c r="M1181" s="201"/>
      <c r="N1181" s="41"/>
      <c r="O1181" s="41"/>
      <c r="P1181" s="41"/>
      <c r="Q1181" s="41"/>
      <c r="R1181" s="41"/>
      <c r="S1181" s="41"/>
      <c r="T1181" s="77"/>
      <c r="AT1181" s="23" t="s">
        <v>191</v>
      </c>
      <c r="AU1181" s="23" t="s">
        <v>220</v>
      </c>
    </row>
    <row r="1182" spans="2:65" s="1" customFormat="1" ht="22.5" customHeight="1">
      <c r="B1182" s="40"/>
      <c r="C1182" s="187" t="s">
        <v>1414</v>
      </c>
      <c r="D1182" s="187" t="s">
        <v>184</v>
      </c>
      <c r="E1182" s="188" t="s">
        <v>1415</v>
      </c>
      <c r="F1182" s="189" t="s">
        <v>1416</v>
      </c>
      <c r="G1182" s="190" t="s">
        <v>1272</v>
      </c>
      <c r="H1182" s="191">
        <v>1</v>
      </c>
      <c r="I1182" s="192"/>
      <c r="J1182" s="193">
        <f>ROUND(I1182*H1182,2)</f>
        <v>0</v>
      </c>
      <c r="K1182" s="189" t="s">
        <v>22</v>
      </c>
      <c r="L1182" s="60"/>
      <c r="M1182" s="194" t="s">
        <v>22</v>
      </c>
      <c r="N1182" s="195" t="s">
        <v>47</v>
      </c>
      <c r="O1182" s="41"/>
      <c r="P1182" s="196">
        <f>O1182*H1182</f>
        <v>0</v>
      </c>
      <c r="Q1182" s="196">
        <v>0</v>
      </c>
      <c r="R1182" s="196">
        <f>Q1182*H1182</f>
        <v>0</v>
      </c>
      <c r="S1182" s="196">
        <v>0</v>
      </c>
      <c r="T1182" s="197">
        <f>S1182*H1182</f>
        <v>0</v>
      </c>
      <c r="AR1182" s="23" t="s">
        <v>189</v>
      </c>
      <c r="AT1182" s="23" t="s">
        <v>184</v>
      </c>
      <c r="AU1182" s="23" t="s">
        <v>220</v>
      </c>
      <c r="AY1182" s="23" t="s">
        <v>182</v>
      </c>
      <c r="BE1182" s="198">
        <f>IF(N1182="základní",J1182,0)</f>
        <v>0</v>
      </c>
      <c r="BF1182" s="198">
        <f>IF(N1182="snížená",J1182,0)</f>
        <v>0</v>
      </c>
      <c r="BG1182" s="198">
        <f>IF(N1182="zákl. přenesená",J1182,0)</f>
        <v>0</v>
      </c>
      <c r="BH1182" s="198">
        <f>IF(N1182="sníž. přenesená",J1182,0)</f>
        <v>0</v>
      </c>
      <c r="BI1182" s="198">
        <f>IF(N1182="nulová",J1182,0)</f>
        <v>0</v>
      </c>
      <c r="BJ1182" s="23" t="s">
        <v>24</v>
      </c>
      <c r="BK1182" s="198">
        <f>ROUND(I1182*H1182,2)</f>
        <v>0</v>
      </c>
      <c r="BL1182" s="23" t="s">
        <v>189</v>
      </c>
      <c r="BM1182" s="23" t="s">
        <v>1417</v>
      </c>
    </row>
    <row r="1183" spans="2:65" s="1" customFormat="1">
      <c r="B1183" s="40"/>
      <c r="C1183" s="62"/>
      <c r="D1183" s="224" t="s">
        <v>191</v>
      </c>
      <c r="E1183" s="62"/>
      <c r="F1183" s="228" t="s">
        <v>1416</v>
      </c>
      <c r="G1183" s="62"/>
      <c r="H1183" s="62"/>
      <c r="I1183" s="157"/>
      <c r="J1183" s="62"/>
      <c r="K1183" s="62"/>
      <c r="L1183" s="60"/>
      <c r="M1183" s="201"/>
      <c r="N1183" s="41"/>
      <c r="O1183" s="41"/>
      <c r="P1183" s="41"/>
      <c r="Q1183" s="41"/>
      <c r="R1183" s="41"/>
      <c r="S1183" s="41"/>
      <c r="T1183" s="77"/>
      <c r="AT1183" s="23" t="s">
        <v>191</v>
      </c>
      <c r="AU1183" s="23" t="s">
        <v>220</v>
      </c>
    </row>
    <row r="1184" spans="2:65" s="1" customFormat="1" ht="31.5" customHeight="1">
      <c r="B1184" s="40"/>
      <c r="C1184" s="187" t="s">
        <v>1418</v>
      </c>
      <c r="D1184" s="187" t="s">
        <v>184</v>
      </c>
      <c r="E1184" s="188" t="s">
        <v>1419</v>
      </c>
      <c r="F1184" s="189" t="s">
        <v>1420</v>
      </c>
      <c r="G1184" s="190" t="s">
        <v>1272</v>
      </c>
      <c r="H1184" s="191">
        <v>2</v>
      </c>
      <c r="I1184" s="192"/>
      <c r="J1184" s="193">
        <f>ROUND(I1184*H1184,2)</f>
        <v>0</v>
      </c>
      <c r="K1184" s="189" t="s">
        <v>22</v>
      </c>
      <c r="L1184" s="60"/>
      <c r="M1184" s="194" t="s">
        <v>22</v>
      </c>
      <c r="N1184" s="195" t="s">
        <v>47</v>
      </c>
      <c r="O1184" s="41"/>
      <c r="P1184" s="196">
        <f>O1184*H1184</f>
        <v>0</v>
      </c>
      <c r="Q1184" s="196">
        <v>0</v>
      </c>
      <c r="R1184" s="196">
        <f>Q1184*H1184</f>
        <v>0</v>
      </c>
      <c r="S1184" s="196">
        <v>0</v>
      </c>
      <c r="T1184" s="197">
        <f>S1184*H1184</f>
        <v>0</v>
      </c>
      <c r="AR1184" s="23" t="s">
        <v>189</v>
      </c>
      <c r="AT1184" s="23" t="s">
        <v>184</v>
      </c>
      <c r="AU1184" s="23" t="s">
        <v>220</v>
      </c>
      <c r="AY1184" s="23" t="s">
        <v>182</v>
      </c>
      <c r="BE1184" s="198">
        <f>IF(N1184="základní",J1184,0)</f>
        <v>0</v>
      </c>
      <c r="BF1184" s="198">
        <f>IF(N1184="snížená",J1184,0)</f>
        <v>0</v>
      </c>
      <c r="BG1184" s="198">
        <f>IF(N1184="zákl. přenesená",J1184,0)</f>
        <v>0</v>
      </c>
      <c r="BH1184" s="198">
        <f>IF(N1184="sníž. přenesená",J1184,0)</f>
        <v>0</v>
      </c>
      <c r="BI1184" s="198">
        <f>IF(N1184="nulová",J1184,0)</f>
        <v>0</v>
      </c>
      <c r="BJ1184" s="23" t="s">
        <v>24</v>
      </c>
      <c r="BK1184" s="198">
        <f>ROUND(I1184*H1184,2)</f>
        <v>0</v>
      </c>
      <c r="BL1184" s="23" t="s">
        <v>189</v>
      </c>
      <c r="BM1184" s="23" t="s">
        <v>1421</v>
      </c>
    </row>
    <row r="1185" spans="2:65" s="1" customFormat="1" ht="27">
      <c r="B1185" s="40"/>
      <c r="C1185" s="62"/>
      <c r="D1185" s="224" t="s">
        <v>191</v>
      </c>
      <c r="E1185" s="62"/>
      <c r="F1185" s="228" t="s">
        <v>1420</v>
      </c>
      <c r="G1185" s="62"/>
      <c r="H1185" s="62"/>
      <c r="I1185" s="157"/>
      <c r="J1185" s="62"/>
      <c r="K1185" s="62"/>
      <c r="L1185" s="60"/>
      <c r="M1185" s="201"/>
      <c r="N1185" s="41"/>
      <c r="O1185" s="41"/>
      <c r="P1185" s="41"/>
      <c r="Q1185" s="41"/>
      <c r="R1185" s="41"/>
      <c r="S1185" s="41"/>
      <c r="T1185" s="77"/>
      <c r="AT1185" s="23" t="s">
        <v>191</v>
      </c>
      <c r="AU1185" s="23" t="s">
        <v>220</v>
      </c>
    </row>
    <row r="1186" spans="2:65" s="1" customFormat="1" ht="31.5" customHeight="1">
      <c r="B1186" s="40"/>
      <c r="C1186" s="187" t="s">
        <v>1422</v>
      </c>
      <c r="D1186" s="187" t="s">
        <v>184</v>
      </c>
      <c r="E1186" s="188" t="s">
        <v>1423</v>
      </c>
      <c r="F1186" s="189" t="s">
        <v>1424</v>
      </c>
      <c r="G1186" s="190" t="s">
        <v>1036</v>
      </c>
      <c r="H1186" s="191">
        <v>1</v>
      </c>
      <c r="I1186" s="192"/>
      <c r="J1186" s="193">
        <f>ROUND(I1186*H1186,2)</f>
        <v>0</v>
      </c>
      <c r="K1186" s="189" t="s">
        <v>22</v>
      </c>
      <c r="L1186" s="60"/>
      <c r="M1186" s="194" t="s">
        <v>22</v>
      </c>
      <c r="N1186" s="195" t="s">
        <v>47</v>
      </c>
      <c r="O1186" s="41"/>
      <c r="P1186" s="196">
        <f>O1186*H1186</f>
        <v>0</v>
      </c>
      <c r="Q1186" s="196">
        <v>0</v>
      </c>
      <c r="R1186" s="196">
        <f>Q1186*H1186</f>
        <v>0</v>
      </c>
      <c r="S1186" s="196">
        <v>0</v>
      </c>
      <c r="T1186" s="197">
        <f>S1186*H1186</f>
        <v>0</v>
      </c>
      <c r="AR1186" s="23" t="s">
        <v>189</v>
      </c>
      <c r="AT1186" s="23" t="s">
        <v>184</v>
      </c>
      <c r="AU1186" s="23" t="s">
        <v>220</v>
      </c>
      <c r="AY1186" s="23" t="s">
        <v>182</v>
      </c>
      <c r="BE1186" s="198">
        <f>IF(N1186="základní",J1186,0)</f>
        <v>0</v>
      </c>
      <c r="BF1186" s="198">
        <f>IF(N1186="snížená",J1186,0)</f>
        <v>0</v>
      </c>
      <c r="BG1186" s="198">
        <f>IF(N1186="zákl. přenesená",J1186,0)</f>
        <v>0</v>
      </c>
      <c r="BH1186" s="198">
        <f>IF(N1186="sníž. přenesená",J1186,0)</f>
        <v>0</v>
      </c>
      <c r="BI1186" s="198">
        <f>IF(N1186="nulová",J1186,0)</f>
        <v>0</v>
      </c>
      <c r="BJ1186" s="23" t="s">
        <v>24</v>
      </c>
      <c r="BK1186" s="198">
        <f>ROUND(I1186*H1186,2)</f>
        <v>0</v>
      </c>
      <c r="BL1186" s="23" t="s">
        <v>189</v>
      </c>
      <c r="BM1186" s="23" t="s">
        <v>1425</v>
      </c>
    </row>
    <row r="1187" spans="2:65" s="1" customFormat="1">
      <c r="B1187" s="40"/>
      <c r="C1187" s="62"/>
      <c r="D1187" s="224" t="s">
        <v>191</v>
      </c>
      <c r="E1187" s="62"/>
      <c r="F1187" s="228" t="s">
        <v>1424</v>
      </c>
      <c r="G1187" s="62"/>
      <c r="H1187" s="62"/>
      <c r="I1187" s="157"/>
      <c r="J1187" s="62"/>
      <c r="K1187" s="62"/>
      <c r="L1187" s="60"/>
      <c r="M1187" s="201"/>
      <c r="N1187" s="41"/>
      <c r="O1187" s="41"/>
      <c r="P1187" s="41"/>
      <c r="Q1187" s="41"/>
      <c r="R1187" s="41"/>
      <c r="S1187" s="41"/>
      <c r="T1187" s="77"/>
      <c r="AT1187" s="23" t="s">
        <v>191</v>
      </c>
      <c r="AU1187" s="23" t="s">
        <v>220</v>
      </c>
    </row>
    <row r="1188" spans="2:65" s="1" customFormat="1" ht="31.5" customHeight="1">
      <c r="B1188" s="40"/>
      <c r="C1188" s="187" t="s">
        <v>1426</v>
      </c>
      <c r="D1188" s="187" t="s">
        <v>184</v>
      </c>
      <c r="E1188" s="188" t="s">
        <v>1427</v>
      </c>
      <c r="F1188" s="189" t="s">
        <v>1428</v>
      </c>
      <c r="G1188" s="190" t="s">
        <v>1036</v>
      </c>
      <c r="H1188" s="191">
        <v>1</v>
      </c>
      <c r="I1188" s="192"/>
      <c r="J1188" s="193">
        <f>ROUND(I1188*H1188,2)</f>
        <v>0</v>
      </c>
      <c r="K1188" s="189" t="s">
        <v>22</v>
      </c>
      <c r="L1188" s="60"/>
      <c r="M1188" s="194" t="s">
        <v>22</v>
      </c>
      <c r="N1188" s="195" t="s">
        <v>47</v>
      </c>
      <c r="O1188" s="41"/>
      <c r="P1188" s="196">
        <f>O1188*H1188</f>
        <v>0</v>
      </c>
      <c r="Q1188" s="196">
        <v>0</v>
      </c>
      <c r="R1188" s="196">
        <f>Q1188*H1188</f>
        <v>0</v>
      </c>
      <c r="S1188" s="196">
        <v>0</v>
      </c>
      <c r="T1188" s="197">
        <f>S1188*H1188</f>
        <v>0</v>
      </c>
      <c r="AR1188" s="23" t="s">
        <v>189</v>
      </c>
      <c r="AT1188" s="23" t="s">
        <v>184</v>
      </c>
      <c r="AU1188" s="23" t="s">
        <v>220</v>
      </c>
      <c r="AY1188" s="23" t="s">
        <v>182</v>
      </c>
      <c r="BE1188" s="198">
        <f>IF(N1188="základní",J1188,0)</f>
        <v>0</v>
      </c>
      <c r="BF1188" s="198">
        <f>IF(N1188="snížená",J1188,0)</f>
        <v>0</v>
      </c>
      <c r="BG1188" s="198">
        <f>IF(N1188="zákl. přenesená",J1188,0)</f>
        <v>0</v>
      </c>
      <c r="BH1188" s="198">
        <f>IF(N1188="sníž. přenesená",J1188,0)</f>
        <v>0</v>
      </c>
      <c r="BI1188" s="198">
        <f>IF(N1188="nulová",J1188,0)</f>
        <v>0</v>
      </c>
      <c r="BJ1188" s="23" t="s">
        <v>24</v>
      </c>
      <c r="BK1188" s="198">
        <f>ROUND(I1188*H1188,2)</f>
        <v>0</v>
      </c>
      <c r="BL1188" s="23" t="s">
        <v>189</v>
      </c>
      <c r="BM1188" s="23" t="s">
        <v>1429</v>
      </c>
    </row>
    <row r="1189" spans="2:65" s="1" customFormat="1" ht="31.5" customHeight="1">
      <c r="B1189" s="40"/>
      <c r="C1189" s="187" t="s">
        <v>1430</v>
      </c>
      <c r="D1189" s="187" t="s">
        <v>184</v>
      </c>
      <c r="E1189" s="188" t="s">
        <v>1431</v>
      </c>
      <c r="F1189" s="189" t="s">
        <v>1432</v>
      </c>
      <c r="G1189" s="190" t="s">
        <v>1036</v>
      </c>
      <c r="H1189" s="191">
        <v>1</v>
      </c>
      <c r="I1189" s="192"/>
      <c r="J1189" s="193">
        <f>ROUND(I1189*H1189,2)</f>
        <v>0</v>
      </c>
      <c r="K1189" s="189" t="s">
        <v>22</v>
      </c>
      <c r="L1189" s="60"/>
      <c r="M1189" s="194" t="s">
        <v>22</v>
      </c>
      <c r="N1189" s="195" t="s">
        <v>47</v>
      </c>
      <c r="O1189" s="41"/>
      <c r="P1189" s="196">
        <f>O1189*H1189</f>
        <v>0</v>
      </c>
      <c r="Q1189" s="196">
        <v>0</v>
      </c>
      <c r="R1189" s="196">
        <f>Q1189*H1189</f>
        <v>0</v>
      </c>
      <c r="S1189" s="196">
        <v>0</v>
      </c>
      <c r="T1189" s="197">
        <f>S1189*H1189</f>
        <v>0</v>
      </c>
      <c r="AR1189" s="23" t="s">
        <v>189</v>
      </c>
      <c r="AT1189" s="23" t="s">
        <v>184</v>
      </c>
      <c r="AU1189" s="23" t="s">
        <v>220</v>
      </c>
      <c r="AY1189" s="23" t="s">
        <v>182</v>
      </c>
      <c r="BE1189" s="198">
        <f>IF(N1189="základní",J1189,0)</f>
        <v>0</v>
      </c>
      <c r="BF1189" s="198">
        <f>IF(N1189="snížená",J1189,0)</f>
        <v>0</v>
      </c>
      <c r="BG1189" s="198">
        <f>IF(N1189="zákl. přenesená",J1189,0)</f>
        <v>0</v>
      </c>
      <c r="BH1189" s="198">
        <f>IF(N1189="sníž. přenesená",J1189,0)</f>
        <v>0</v>
      </c>
      <c r="BI1189" s="198">
        <f>IF(N1189="nulová",J1189,0)</f>
        <v>0</v>
      </c>
      <c r="BJ1189" s="23" t="s">
        <v>24</v>
      </c>
      <c r="BK1189" s="198">
        <f>ROUND(I1189*H1189,2)</f>
        <v>0</v>
      </c>
      <c r="BL1189" s="23" t="s">
        <v>189</v>
      </c>
      <c r="BM1189" s="23" t="s">
        <v>1433</v>
      </c>
    </row>
    <row r="1190" spans="2:65" s="1" customFormat="1" ht="27">
      <c r="B1190" s="40"/>
      <c r="C1190" s="62"/>
      <c r="D1190" s="224" t="s">
        <v>191</v>
      </c>
      <c r="E1190" s="62"/>
      <c r="F1190" s="228" t="s">
        <v>1432</v>
      </c>
      <c r="G1190" s="62"/>
      <c r="H1190" s="62"/>
      <c r="I1190" s="157"/>
      <c r="J1190" s="62"/>
      <c r="K1190" s="62"/>
      <c r="L1190" s="60"/>
      <c r="M1190" s="201"/>
      <c r="N1190" s="41"/>
      <c r="O1190" s="41"/>
      <c r="P1190" s="41"/>
      <c r="Q1190" s="41"/>
      <c r="R1190" s="41"/>
      <c r="S1190" s="41"/>
      <c r="T1190" s="77"/>
      <c r="AT1190" s="23" t="s">
        <v>191</v>
      </c>
      <c r="AU1190" s="23" t="s">
        <v>220</v>
      </c>
    </row>
    <row r="1191" spans="2:65" s="1" customFormat="1" ht="31.5" customHeight="1">
      <c r="B1191" s="40"/>
      <c r="C1191" s="187" t="s">
        <v>1434</v>
      </c>
      <c r="D1191" s="187" t="s">
        <v>184</v>
      </c>
      <c r="E1191" s="188" t="s">
        <v>1435</v>
      </c>
      <c r="F1191" s="189" t="s">
        <v>1436</v>
      </c>
      <c r="G1191" s="190" t="s">
        <v>308</v>
      </c>
      <c r="H1191" s="191">
        <v>28</v>
      </c>
      <c r="I1191" s="192"/>
      <c r="J1191" s="193">
        <f>ROUND(I1191*H1191,2)</f>
        <v>0</v>
      </c>
      <c r="K1191" s="189" t="s">
        <v>22</v>
      </c>
      <c r="L1191" s="60"/>
      <c r="M1191" s="194" t="s">
        <v>22</v>
      </c>
      <c r="N1191" s="195" t="s">
        <v>47</v>
      </c>
      <c r="O1191" s="41"/>
      <c r="P1191" s="196">
        <f>O1191*H1191</f>
        <v>0</v>
      </c>
      <c r="Q1191" s="196">
        <v>0</v>
      </c>
      <c r="R1191" s="196">
        <f>Q1191*H1191</f>
        <v>0</v>
      </c>
      <c r="S1191" s="196">
        <v>0</v>
      </c>
      <c r="T1191" s="197">
        <f>S1191*H1191</f>
        <v>0</v>
      </c>
      <c r="AR1191" s="23" t="s">
        <v>189</v>
      </c>
      <c r="AT1191" s="23" t="s">
        <v>184</v>
      </c>
      <c r="AU1191" s="23" t="s">
        <v>220</v>
      </c>
      <c r="AY1191" s="23" t="s">
        <v>182</v>
      </c>
      <c r="BE1191" s="198">
        <f>IF(N1191="základní",J1191,0)</f>
        <v>0</v>
      </c>
      <c r="BF1191" s="198">
        <f>IF(N1191="snížená",J1191,0)</f>
        <v>0</v>
      </c>
      <c r="BG1191" s="198">
        <f>IF(N1191="zákl. přenesená",J1191,0)</f>
        <v>0</v>
      </c>
      <c r="BH1191" s="198">
        <f>IF(N1191="sníž. přenesená",J1191,0)</f>
        <v>0</v>
      </c>
      <c r="BI1191" s="198">
        <f>IF(N1191="nulová",J1191,0)</f>
        <v>0</v>
      </c>
      <c r="BJ1191" s="23" t="s">
        <v>24</v>
      </c>
      <c r="BK1191" s="198">
        <f>ROUND(I1191*H1191,2)</f>
        <v>0</v>
      </c>
      <c r="BL1191" s="23" t="s">
        <v>189</v>
      </c>
      <c r="BM1191" s="23" t="s">
        <v>1437</v>
      </c>
    </row>
    <row r="1192" spans="2:65" s="1" customFormat="1" ht="27">
      <c r="B1192" s="40"/>
      <c r="C1192" s="62"/>
      <c r="D1192" s="224" t="s">
        <v>191</v>
      </c>
      <c r="E1192" s="62"/>
      <c r="F1192" s="228" t="s">
        <v>1436</v>
      </c>
      <c r="G1192" s="62"/>
      <c r="H1192" s="62"/>
      <c r="I1192" s="157"/>
      <c r="J1192" s="62"/>
      <c r="K1192" s="62"/>
      <c r="L1192" s="60"/>
      <c r="M1192" s="201"/>
      <c r="N1192" s="41"/>
      <c r="O1192" s="41"/>
      <c r="P1192" s="41"/>
      <c r="Q1192" s="41"/>
      <c r="R1192" s="41"/>
      <c r="S1192" s="41"/>
      <c r="T1192" s="77"/>
      <c r="AT1192" s="23" t="s">
        <v>191</v>
      </c>
      <c r="AU1192" s="23" t="s">
        <v>220</v>
      </c>
    </row>
    <row r="1193" spans="2:65" s="1" customFormat="1" ht="31.5" customHeight="1">
      <c r="B1193" s="40"/>
      <c r="C1193" s="187" t="s">
        <v>1438</v>
      </c>
      <c r="D1193" s="187" t="s">
        <v>184</v>
      </c>
      <c r="E1193" s="188" t="s">
        <v>1439</v>
      </c>
      <c r="F1193" s="189" t="s">
        <v>1440</v>
      </c>
      <c r="G1193" s="190" t="s">
        <v>308</v>
      </c>
      <c r="H1193" s="191">
        <v>35</v>
      </c>
      <c r="I1193" s="192"/>
      <c r="J1193" s="193">
        <f>ROUND(I1193*H1193,2)</f>
        <v>0</v>
      </c>
      <c r="K1193" s="189" t="s">
        <v>22</v>
      </c>
      <c r="L1193" s="60"/>
      <c r="M1193" s="194" t="s">
        <v>22</v>
      </c>
      <c r="N1193" s="195" t="s">
        <v>47</v>
      </c>
      <c r="O1193" s="41"/>
      <c r="P1193" s="196">
        <f>O1193*H1193</f>
        <v>0</v>
      </c>
      <c r="Q1193" s="196">
        <v>0</v>
      </c>
      <c r="R1193" s="196">
        <f>Q1193*H1193</f>
        <v>0</v>
      </c>
      <c r="S1193" s="196">
        <v>0</v>
      </c>
      <c r="T1193" s="197">
        <f>S1193*H1193</f>
        <v>0</v>
      </c>
      <c r="AR1193" s="23" t="s">
        <v>189</v>
      </c>
      <c r="AT1193" s="23" t="s">
        <v>184</v>
      </c>
      <c r="AU1193" s="23" t="s">
        <v>220</v>
      </c>
      <c r="AY1193" s="23" t="s">
        <v>182</v>
      </c>
      <c r="BE1193" s="198">
        <f>IF(N1193="základní",J1193,0)</f>
        <v>0</v>
      </c>
      <c r="BF1193" s="198">
        <f>IF(N1193="snížená",J1193,0)</f>
        <v>0</v>
      </c>
      <c r="BG1193" s="198">
        <f>IF(N1193="zákl. přenesená",J1193,0)</f>
        <v>0</v>
      </c>
      <c r="BH1193" s="198">
        <f>IF(N1193="sníž. přenesená",J1193,0)</f>
        <v>0</v>
      </c>
      <c r="BI1193" s="198">
        <f>IF(N1193="nulová",J1193,0)</f>
        <v>0</v>
      </c>
      <c r="BJ1193" s="23" t="s">
        <v>24</v>
      </c>
      <c r="BK1193" s="198">
        <f>ROUND(I1193*H1193,2)</f>
        <v>0</v>
      </c>
      <c r="BL1193" s="23" t="s">
        <v>189</v>
      </c>
      <c r="BM1193" s="23" t="s">
        <v>1441</v>
      </c>
    </row>
    <row r="1194" spans="2:65" s="1" customFormat="1">
      <c r="B1194" s="40"/>
      <c r="C1194" s="62"/>
      <c r="D1194" s="224" t="s">
        <v>191</v>
      </c>
      <c r="E1194" s="62"/>
      <c r="F1194" s="228" t="s">
        <v>1442</v>
      </c>
      <c r="G1194" s="62"/>
      <c r="H1194" s="62"/>
      <c r="I1194" s="157"/>
      <c r="J1194" s="62"/>
      <c r="K1194" s="62"/>
      <c r="L1194" s="60"/>
      <c r="M1194" s="201"/>
      <c r="N1194" s="41"/>
      <c r="O1194" s="41"/>
      <c r="P1194" s="41"/>
      <c r="Q1194" s="41"/>
      <c r="R1194" s="41"/>
      <c r="S1194" s="41"/>
      <c r="T1194" s="77"/>
      <c r="AT1194" s="23" t="s">
        <v>191</v>
      </c>
      <c r="AU1194" s="23" t="s">
        <v>220</v>
      </c>
    </row>
    <row r="1195" spans="2:65" s="1" customFormat="1" ht="31.5" customHeight="1">
      <c r="B1195" s="40"/>
      <c r="C1195" s="187" t="s">
        <v>1443</v>
      </c>
      <c r="D1195" s="187" t="s">
        <v>184</v>
      </c>
      <c r="E1195" s="188" t="s">
        <v>1444</v>
      </c>
      <c r="F1195" s="189" t="s">
        <v>1445</v>
      </c>
      <c r="G1195" s="190" t="s">
        <v>308</v>
      </c>
      <c r="H1195" s="191">
        <v>17</v>
      </c>
      <c r="I1195" s="192"/>
      <c r="J1195" s="193">
        <f>ROUND(I1195*H1195,2)</f>
        <v>0</v>
      </c>
      <c r="K1195" s="189" t="s">
        <v>22</v>
      </c>
      <c r="L1195" s="60"/>
      <c r="M1195" s="194" t="s">
        <v>22</v>
      </c>
      <c r="N1195" s="195" t="s">
        <v>47</v>
      </c>
      <c r="O1195" s="41"/>
      <c r="P1195" s="196">
        <f>O1195*H1195</f>
        <v>0</v>
      </c>
      <c r="Q1195" s="196">
        <v>0</v>
      </c>
      <c r="R1195" s="196">
        <f>Q1195*H1195</f>
        <v>0</v>
      </c>
      <c r="S1195" s="196">
        <v>0</v>
      </c>
      <c r="T1195" s="197">
        <f>S1195*H1195</f>
        <v>0</v>
      </c>
      <c r="AR1195" s="23" t="s">
        <v>189</v>
      </c>
      <c r="AT1195" s="23" t="s">
        <v>184</v>
      </c>
      <c r="AU1195" s="23" t="s">
        <v>220</v>
      </c>
      <c r="AY1195" s="23" t="s">
        <v>182</v>
      </c>
      <c r="BE1195" s="198">
        <f>IF(N1195="základní",J1195,0)</f>
        <v>0</v>
      </c>
      <c r="BF1195" s="198">
        <f>IF(N1195="snížená",J1195,0)</f>
        <v>0</v>
      </c>
      <c r="BG1195" s="198">
        <f>IF(N1195="zákl. přenesená",J1195,0)</f>
        <v>0</v>
      </c>
      <c r="BH1195" s="198">
        <f>IF(N1195="sníž. přenesená",J1195,0)</f>
        <v>0</v>
      </c>
      <c r="BI1195" s="198">
        <f>IF(N1195="nulová",J1195,0)</f>
        <v>0</v>
      </c>
      <c r="BJ1195" s="23" t="s">
        <v>24</v>
      </c>
      <c r="BK1195" s="198">
        <f>ROUND(I1195*H1195,2)</f>
        <v>0</v>
      </c>
      <c r="BL1195" s="23" t="s">
        <v>189</v>
      </c>
      <c r="BM1195" s="23" t="s">
        <v>1446</v>
      </c>
    </row>
    <row r="1196" spans="2:65" s="1" customFormat="1">
      <c r="B1196" s="40"/>
      <c r="C1196" s="62"/>
      <c r="D1196" s="224" t="s">
        <v>191</v>
      </c>
      <c r="E1196" s="62"/>
      <c r="F1196" s="228" t="s">
        <v>1447</v>
      </c>
      <c r="G1196" s="62"/>
      <c r="H1196" s="62"/>
      <c r="I1196" s="157"/>
      <c r="J1196" s="62"/>
      <c r="K1196" s="62"/>
      <c r="L1196" s="60"/>
      <c r="M1196" s="201"/>
      <c r="N1196" s="41"/>
      <c r="O1196" s="41"/>
      <c r="P1196" s="41"/>
      <c r="Q1196" s="41"/>
      <c r="R1196" s="41"/>
      <c r="S1196" s="41"/>
      <c r="T1196" s="77"/>
      <c r="AT1196" s="23" t="s">
        <v>191</v>
      </c>
      <c r="AU1196" s="23" t="s">
        <v>220</v>
      </c>
    </row>
    <row r="1197" spans="2:65" s="1" customFormat="1" ht="31.5" customHeight="1">
      <c r="B1197" s="40"/>
      <c r="C1197" s="187" t="s">
        <v>1448</v>
      </c>
      <c r="D1197" s="187" t="s">
        <v>184</v>
      </c>
      <c r="E1197" s="188" t="s">
        <v>1449</v>
      </c>
      <c r="F1197" s="189" t="s">
        <v>1450</v>
      </c>
      <c r="G1197" s="190" t="s">
        <v>308</v>
      </c>
      <c r="H1197" s="191">
        <v>5</v>
      </c>
      <c r="I1197" s="192"/>
      <c r="J1197" s="193">
        <f>ROUND(I1197*H1197,2)</f>
        <v>0</v>
      </c>
      <c r="K1197" s="189" t="s">
        <v>22</v>
      </c>
      <c r="L1197" s="60"/>
      <c r="M1197" s="194" t="s">
        <v>22</v>
      </c>
      <c r="N1197" s="195" t="s">
        <v>47</v>
      </c>
      <c r="O1197" s="41"/>
      <c r="P1197" s="196">
        <f>O1197*H1197</f>
        <v>0</v>
      </c>
      <c r="Q1197" s="196">
        <v>0</v>
      </c>
      <c r="R1197" s="196">
        <f>Q1197*H1197</f>
        <v>0</v>
      </c>
      <c r="S1197" s="196">
        <v>0</v>
      </c>
      <c r="T1197" s="197">
        <f>S1197*H1197</f>
        <v>0</v>
      </c>
      <c r="AR1197" s="23" t="s">
        <v>189</v>
      </c>
      <c r="AT1197" s="23" t="s">
        <v>184</v>
      </c>
      <c r="AU1197" s="23" t="s">
        <v>220</v>
      </c>
      <c r="AY1197" s="23" t="s">
        <v>182</v>
      </c>
      <c r="BE1197" s="198">
        <f>IF(N1197="základní",J1197,0)</f>
        <v>0</v>
      </c>
      <c r="BF1197" s="198">
        <f>IF(N1197="snížená",J1197,0)</f>
        <v>0</v>
      </c>
      <c r="BG1197" s="198">
        <f>IF(N1197="zákl. přenesená",J1197,0)</f>
        <v>0</v>
      </c>
      <c r="BH1197" s="198">
        <f>IF(N1197="sníž. přenesená",J1197,0)</f>
        <v>0</v>
      </c>
      <c r="BI1197" s="198">
        <f>IF(N1197="nulová",J1197,0)</f>
        <v>0</v>
      </c>
      <c r="BJ1197" s="23" t="s">
        <v>24</v>
      </c>
      <c r="BK1197" s="198">
        <f>ROUND(I1197*H1197,2)</f>
        <v>0</v>
      </c>
      <c r="BL1197" s="23" t="s">
        <v>189</v>
      </c>
      <c r="BM1197" s="23" t="s">
        <v>1451</v>
      </c>
    </row>
    <row r="1198" spans="2:65" s="1" customFormat="1">
      <c r="B1198" s="40"/>
      <c r="C1198" s="62"/>
      <c r="D1198" s="224" t="s">
        <v>191</v>
      </c>
      <c r="E1198" s="62"/>
      <c r="F1198" s="228" t="s">
        <v>1452</v>
      </c>
      <c r="G1198" s="62"/>
      <c r="H1198" s="62"/>
      <c r="I1198" s="157"/>
      <c r="J1198" s="62"/>
      <c r="K1198" s="62"/>
      <c r="L1198" s="60"/>
      <c r="M1198" s="201"/>
      <c r="N1198" s="41"/>
      <c r="O1198" s="41"/>
      <c r="P1198" s="41"/>
      <c r="Q1198" s="41"/>
      <c r="R1198" s="41"/>
      <c r="S1198" s="41"/>
      <c r="T1198" s="77"/>
      <c r="AT1198" s="23" t="s">
        <v>191</v>
      </c>
      <c r="AU1198" s="23" t="s">
        <v>220</v>
      </c>
    </row>
    <row r="1199" spans="2:65" s="1" customFormat="1" ht="31.5" customHeight="1">
      <c r="B1199" s="40"/>
      <c r="C1199" s="187" t="s">
        <v>1453</v>
      </c>
      <c r="D1199" s="187" t="s">
        <v>184</v>
      </c>
      <c r="E1199" s="188" t="s">
        <v>1454</v>
      </c>
      <c r="F1199" s="189" t="s">
        <v>1455</v>
      </c>
      <c r="G1199" s="190" t="s">
        <v>308</v>
      </c>
      <c r="H1199" s="191">
        <v>7</v>
      </c>
      <c r="I1199" s="192"/>
      <c r="J1199" s="193">
        <f>ROUND(I1199*H1199,2)</f>
        <v>0</v>
      </c>
      <c r="K1199" s="189" t="s">
        <v>22</v>
      </c>
      <c r="L1199" s="60"/>
      <c r="M1199" s="194" t="s">
        <v>22</v>
      </c>
      <c r="N1199" s="195" t="s">
        <v>47</v>
      </c>
      <c r="O1199" s="41"/>
      <c r="P1199" s="196">
        <f>O1199*H1199</f>
        <v>0</v>
      </c>
      <c r="Q1199" s="196">
        <v>0</v>
      </c>
      <c r="R1199" s="196">
        <f>Q1199*H1199</f>
        <v>0</v>
      </c>
      <c r="S1199" s="196">
        <v>0</v>
      </c>
      <c r="T1199" s="197">
        <f>S1199*H1199</f>
        <v>0</v>
      </c>
      <c r="AR1199" s="23" t="s">
        <v>189</v>
      </c>
      <c r="AT1199" s="23" t="s">
        <v>184</v>
      </c>
      <c r="AU1199" s="23" t="s">
        <v>220</v>
      </c>
      <c r="AY1199" s="23" t="s">
        <v>182</v>
      </c>
      <c r="BE1199" s="198">
        <f>IF(N1199="základní",J1199,0)</f>
        <v>0</v>
      </c>
      <c r="BF1199" s="198">
        <f>IF(N1199="snížená",J1199,0)</f>
        <v>0</v>
      </c>
      <c r="BG1199" s="198">
        <f>IF(N1199="zákl. přenesená",J1199,0)</f>
        <v>0</v>
      </c>
      <c r="BH1199" s="198">
        <f>IF(N1199="sníž. přenesená",J1199,0)</f>
        <v>0</v>
      </c>
      <c r="BI1199" s="198">
        <f>IF(N1199="nulová",J1199,0)</f>
        <v>0</v>
      </c>
      <c r="BJ1199" s="23" t="s">
        <v>24</v>
      </c>
      <c r="BK1199" s="198">
        <f>ROUND(I1199*H1199,2)</f>
        <v>0</v>
      </c>
      <c r="BL1199" s="23" t="s">
        <v>189</v>
      </c>
      <c r="BM1199" s="23" t="s">
        <v>1456</v>
      </c>
    </row>
    <row r="1200" spans="2:65" s="1" customFormat="1">
      <c r="B1200" s="40"/>
      <c r="C1200" s="62"/>
      <c r="D1200" s="224" t="s">
        <v>191</v>
      </c>
      <c r="E1200" s="62"/>
      <c r="F1200" s="228" t="s">
        <v>1457</v>
      </c>
      <c r="G1200" s="62"/>
      <c r="H1200" s="62"/>
      <c r="I1200" s="157"/>
      <c r="J1200" s="62"/>
      <c r="K1200" s="62"/>
      <c r="L1200" s="60"/>
      <c r="M1200" s="201"/>
      <c r="N1200" s="41"/>
      <c r="O1200" s="41"/>
      <c r="P1200" s="41"/>
      <c r="Q1200" s="41"/>
      <c r="R1200" s="41"/>
      <c r="S1200" s="41"/>
      <c r="T1200" s="77"/>
      <c r="AT1200" s="23" t="s">
        <v>191</v>
      </c>
      <c r="AU1200" s="23" t="s">
        <v>220</v>
      </c>
    </row>
    <row r="1201" spans="2:65" s="1" customFormat="1" ht="31.5" customHeight="1">
      <c r="B1201" s="40"/>
      <c r="C1201" s="187" t="s">
        <v>1458</v>
      </c>
      <c r="D1201" s="187" t="s">
        <v>184</v>
      </c>
      <c r="E1201" s="188" t="s">
        <v>1459</v>
      </c>
      <c r="F1201" s="189" t="s">
        <v>1460</v>
      </c>
      <c r="G1201" s="190" t="s">
        <v>308</v>
      </c>
      <c r="H1201" s="191">
        <v>27</v>
      </c>
      <c r="I1201" s="192"/>
      <c r="J1201" s="193">
        <f>ROUND(I1201*H1201,2)</f>
        <v>0</v>
      </c>
      <c r="K1201" s="189" t="s">
        <v>22</v>
      </c>
      <c r="L1201" s="60"/>
      <c r="M1201" s="194" t="s">
        <v>22</v>
      </c>
      <c r="N1201" s="195" t="s">
        <v>47</v>
      </c>
      <c r="O1201" s="41"/>
      <c r="P1201" s="196">
        <f>O1201*H1201</f>
        <v>0</v>
      </c>
      <c r="Q1201" s="196">
        <v>0</v>
      </c>
      <c r="R1201" s="196">
        <f>Q1201*H1201</f>
        <v>0</v>
      </c>
      <c r="S1201" s="196">
        <v>0</v>
      </c>
      <c r="T1201" s="197">
        <f>S1201*H1201</f>
        <v>0</v>
      </c>
      <c r="AR1201" s="23" t="s">
        <v>189</v>
      </c>
      <c r="AT1201" s="23" t="s">
        <v>184</v>
      </c>
      <c r="AU1201" s="23" t="s">
        <v>220</v>
      </c>
      <c r="AY1201" s="23" t="s">
        <v>182</v>
      </c>
      <c r="BE1201" s="198">
        <f>IF(N1201="základní",J1201,0)</f>
        <v>0</v>
      </c>
      <c r="BF1201" s="198">
        <f>IF(N1201="snížená",J1201,0)</f>
        <v>0</v>
      </c>
      <c r="BG1201" s="198">
        <f>IF(N1201="zákl. přenesená",J1201,0)</f>
        <v>0</v>
      </c>
      <c r="BH1201" s="198">
        <f>IF(N1201="sníž. přenesená",J1201,0)</f>
        <v>0</v>
      </c>
      <c r="BI1201" s="198">
        <f>IF(N1201="nulová",J1201,0)</f>
        <v>0</v>
      </c>
      <c r="BJ1201" s="23" t="s">
        <v>24</v>
      </c>
      <c r="BK1201" s="198">
        <f>ROUND(I1201*H1201,2)</f>
        <v>0</v>
      </c>
      <c r="BL1201" s="23" t="s">
        <v>189</v>
      </c>
      <c r="BM1201" s="23" t="s">
        <v>1461</v>
      </c>
    </row>
    <row r="1202" spans="2:65" s="1" customFormat="1">
      <c r="B1202" s="40"/>
      <c r="C1202" s="62"/>
      <c r="D1202" s="224" t="s">
        <v>191</v>
      </c>
      <c r="E1202" s="62"/>
      <c r="F1202" s="228" t="s">
        <v>1462</v>
      </c>
      <c r="G1202" s="62"/>
      <c r="H1202" s="62"/>
      <c r="I1202" s="157"/>
      <c r="J1202" s="62"/>
      <c r="K1202" s="62"/>
      <c r="L1202" s="60"/>
      <c r="M1202" s="201"/>
      <c r="N1202" s="41"/>
      <c r="O1202" s="41"/>
      <c r="P1202" s="41"/>
      <c r="Q1202" s="41"/>
      <c r="R1202" s="41"/>
      <c r="S1202" s="41"/>
      <c r="T1202" s="77"/>
      <c r="AT1202" s="23" t="s">
        <v>191</v>
      </c>
      <c r="AU1202" s="23" t="s">
        <v>220</v>
      </c>
    </row>
    <row r="1203" spans="2:65" s="1" customFormat="1" ht="22.5" customHeight="1">
      <c r="B1203" s="40"/>
      <c r="C1203" s="187" t="s">
        <v>1463</v>
      </c>
      <c r="D1203" s="187" t="s">
        <v>184</v>
      </c>
      <c r="E1203" s="188" t="s">
        <v>1464</v>
      </c>
      <c r="F1203" s="189" t="s">
        <v>1465</v>
      </c>
      <c r="G1203" s="190" t="s">
        <v>308</v>
      </c>
      <c r="H1203" s="191">
        <v>125</v>
      </c>
      <c r="I1203" s="192"/>
      <c r="J1203" s="193">
        <f>ROUND(I1203*H1203,2)</f>
        <v>0</v>
      </c>
      <c r="K1203" s="189" t="s">
        <v>22</v>
      </c>
      <c r="L1203" s="60"/>
      <c r="M1203" s="194" t="s">
        <v>22</v>
      </c>
      <c r="N1203" s="195" t="s">
        <v>47</v>
      </c>
      <c r="O1203" s="41"/>
      <c r="P1203" s="196">
        <f>O1203*H1203</f>
        <v>0</v>
      </c>
      <c r="Q1203" s="196">
        <v>0</v>
      </c>
      <c r="R1203" s="196">
        <f>Q1203*H1203</f>
        <v>0</v>
      </c>
      <c r="S1203" s="196">
        <v>0</v>
      </c>
      <c r="T1203" s="197">
        <f>S1203*H1203</f>
        <v>0</v>
      </c>
      <c r="AR1203" s="23" t="s">
        <v>189</v>
      </c>
      <c r="AT1203" s="23" t="s">
        <v>184</v>
      </c>
      <c r="AU1203" s="23" t="s">
        <v>220</v>
      </c>
      <c r="AY1203" s="23" t="s">
        <v>182</v>
      </c>
      <c r="BE1203" s="198">
        <f>IF(N1203="základní",J1203,0)</f>
        <v>0</v>
      </c>
      <c r="BF1203" s="198">
        <f>IF(N1203="snížená",J1203,0)</f>
        <v>0</v>
      </c>
      <c r="BG1203" s="198">
        <f>IF(N1203="zákl. přenesená",J1203,0)</f>
        <v>0</v>
      </c>
      <c r="BH1203" s="198">
        <f>IF(N1203="sníž. přenesená",J1203,0)</f>
        <v>0</v>
      </c>
      <c r="BI1203" s="198">
        <f>IF(N1203="nulová",J1203,0)</f>
        <v>0</v>
      </c>
      <c r="BJ1203" s="23" t="s">
        <v>24</v>
      </c>
      <c r="BK1203" s="198">
        <f>ROUND(I1203*H1203,2)</f>
        <v>0</v>
      </c>
      <c r="BL1203" s="23" t="s">
        <v>189</v>
      </c>
      <c r="BM1203" s="23" t="s">
        <v>1466</v>
      </c>
    </row>
    <row r="1204" spans="2:65" s="1" customFormat="1">
      <c r="B1204" s="40"/>
      <c r="C1204" s="62"/>
      <c r="D1204" s="224" t="s">
        <v>191</v>
      </c>
      <c r="E1204" s="62"/>
      <c r="F1204" s="228" t="s">
        <v>1465</v>
      </c>
      <c r="G1204" s="62"/>
      <c r="H1204" s="62"/>
      <c r="I1204" s="157"/>
      <c r="J1204" s="62"/>
      <c r="K1204" s="62"/>
      <c r="L1204" s="60"/>
      <c r="M1204" s="201"/>
      <c r="N1204" s="41"/>
      <c r="O1204" s="41"/>
      <c r="P1204" s="41"/>
      <c r="Q1204" s="41"/>
      <c r="R1204" s="41"/>
      <c r="S1204" s="41"/>
      <c r="T1204" s="77"/>
      <c r="AT1204" s="23" t="s">
        <v>191</v>
      </c>
      <c r="AU1204" s="23" t="s">
        <v>220</v>
      </c>
    </row>
    <row r="1205" spans="2:65" s="1" customFormat="1" ht="31.5" customHeight="1">
      <c r="B1205" s="40"/>
      <c r="C1205" s="187" t="s">
        <v>1467</v>
      </c>
      <c r="D1205" s="187" t="s">
        <v>184</v>
      </c>
      <c r="E1205" s="188" t="s">
        <v>1468</v>
      </c>
      <c r="F1205" s="189" t="s">
        <v>1469</v>
      </c>
      <c r="G1205" s="190" t="s">
        <v>1180</v>
      </c>
      <c r="H1205" s="254"/>
      <c r="I1205" s="192"/>
      <c r="J1205" s="193">
        <f>ROUND(I1205*H1205,2)</f>
        <v>0</v>
      </c>
      <c r="K1205" s="189" t="s">
        <v>22</v>
      </c>
      <c r="L1205" s="60"/>
      <c r="M1205" s="194" t="s">
        <v>22</v>
      </c>
      <c r="N1205" s="195" t="s">
        <v>47</v>
      </c>
      <c r="O1205" s="41"/>
      <c r="P1205" s="196">
        <f>O1205*H1205</f>
        <v>0</v>
      </c>
      <c r="Q1205" s="196">
        <v>0</v>
      </c>
      <c r="R1205" s="196">
        <f>Q1205*H1205</f>
        <v>0</v>
      </c>
      <c r="S1205" s="196">
        <v>0</v>
      </c>
      <c r="T1205" s="197">
        <f>S1205*H1205</f>
        <v>0</v>
      </c>
      <c r="AR1205" s="23" t="s">
        <v>189</v>
      </c>
      <c r="AT1205" s="23" t="s">
        <v>184</v>
      </c>
      <c r="AU1205" s="23" t="s">
        <v>220</v>
      </c>
      <c r="AY1205" s="23" t="s">
        <v>182</v>
      </c>
      <c r="BE1205" s="198">
        <f>IF(N1205="základní",J1205,0)</f>
        <v>0</v>
      </c>
      <c r="BF1205" s="198">
        <f>IF(N1205="snížená",J1205,0)</f>
        <v>0</v>
      </c>
      <c r="BG1205" s="198">
        <f>IF(N1205="zákl. přenesená",J1205,0)</f>
        <v>0</v>
      </c>
      <c r="BH1205" s="198">
        <f>IF(N1205="sníž. přenesená",J1205,0)</f>
        <v>0</v>
      </c>
      <c r="BI1205" s="198">
        <f>IF(N1205="nulová",J1205,0)</f>
        <v>0</v>
      </c>
      <c r="BJ1205" s="23" t="s">
        <v>24</v>
      </c>
      <c r="BK1205" s="198">
        <f>ROUND(I1205*H1205,2)</f>
        <v>0</v>
      </c>
      <c r="BL1205" s="23" t="s">
        <v>189</v>
      </c>
      <c r="BM1205" s="23" t="s">
        <v>1470</v>
      </c>
    </row>
    <row r="1206" spans="2:65" s="1" customFormat="1" ht="27">
      <c r="B1206" s="40"/>
      <c r="C1206" s="62"/>
      <c r="D1206" s="199" t="s">
        <v>191</v>
      </c>
      <c r="E1206" s="62"/>
      <c r="F1206" s="200" t="s">
        <v>1469</v>
      </c>
      <c r="G1206" s="62"/>
      <c r="H1206" s="62"/>
      <c r="I1206" s="157"/>
      <c r="J1206" s="62"/>
      <c r="K1206" s="62"/>
      <c r="L1206" s="60"/>
      <c r="M1206" s="201"/>
      <c r="N1206" s="41"/>
      <c r="O1206" s="41"/>
      <c r="P1206" s="41"/>
      <c r="Q1206" s="41"/>
      <c r="R1206" s="41"/>
      <c r="S1206" s="41"/>
      <c r="T1206" s="77"/>
      <c r="AT1206" s="23" t="s">
        <v>191</v>
      </c>
      <c r="AU1206" s="23" t="s">
        <v>220</v>
      </c>
    </row>
    <row r="1207" spans="2:65" s="10" customFormat="1" ht="22.35" customHeight="1">
      <c r="B1207" s="170"/>
      <c r="C1207" s="171"/>
      <c r="D1207" s="184" t="s">
        <v>75</v>
      </c>
      <c r="E1207" s="185" t="s">
        <v>1471</v>
      </c>
      <c r="F1207" s="185" t="s">
        <v>1472</v>
      </c>
      <c r="G1207" s="171"/>
      <c r="H1207" s="171"/>
      <c r="I1207" s="174"/>
      <c r="J1207" s="186">
        <f>BK1207</f>
        <v>0</v>
      </c>
      <c r="K1207" s="171"/>
      <c r="L1207" s="176"/>
      <c r="M1207" s="177"/>
      <c r="N1207" s="178"/>
      <c r="O1207" s="178"/>
      <c r="P1207" s="179">
        <f>SUM(P1208:P1225)</f>
        <v>0</v>
      </c>
      <c r="Q1207" s="178"/>
      <c r="R1207" s="179">
        <f>SUM(R1208:R1225)</f>
        <v>0</v>
      </c>
      <c r="S1207" s="178"/>
      <c r="T1207" s="180">
        <f>SUM(T1208:T1225)</f>
        <v>0.11637</v>
      </c>
      <c r="AR1207" s="181" t="s">
        <v>87</v>
      </c>
      <c r="AT1207" s="182" t="s">
        <v>75</v>
      </c>
      <c r="AU1207" s="182" t="s">
        <v>87</v>
      </c>
      <c r="AY1207" s="181" t="s">
        <v>182</v>
      </c>
      <c r="BK1207" s="183">
        <f>SUM(BK1208:BK1225)</f>
        <v>0</v>
      </c>
    </row>
    <row r="1208" spans="2:65" s="1" customFormat="1" ht="57" customHeight="1">
      <c r="B1208" s="40"/>
      <c r="C1208" s="187" t="s">
        <v>1473</v>
      </c>
      <c r="D1208" s="187" t="s">
        <v>184</v>
      </c>
      <c r="E1208" s="188" t="s">
        <v>1474</v>
      </c>
      <c r="F1208" s="189" t="s">
        <v>1475</v>
      </c>
      <c r="G1208" s="190" t="s">
        <v>1036</v>
      </c>
      <c r="H1208" s="191">
        <v>1</v>
      </c>
      <c r="I1208" s="192"/>
      <c r="J1208" s="193">
        <f>ROUND(I1208*H1208,2)</f>
        <v>0</v>
      </c>
      <c r="K1208" s="189" t="s">
        <v>22</v>
      </c>
      <c r="L1208" s="60"/>
      <c r="M1208" s="194" t="s">
        <v>22</v>
      </c>
      <c r="N1208" s="195" t="s">
        <v>47</v>
      </c>
      <c r="O1208" s="41"/>
      <c r="P1208" s="196">
        <f>O1208*H1208</f>
        <v>0</v>
      </c>
      <c r="Q1208" s="196">
        <v>0</v>
      </c>
      <c r="R1208" s="196">
        <f>Q1208*H1208</f>
        <v>0</v>
      </c>
      <c r="S1208" s="196">
        <v>0</v>
      </c>
      <c r="T1208" s="197">
        <f>S1208*H1208</f>
        <v>0</v>
      </c>
      <c r="AR1208" s="23" t="s">
        <v>189</v>
      </c>
      <c r="AT1208" s="23" t="s">
        <v>184</v>
      </c>
      <c r="AU1208" s="23" t="s">
        <v>220</v>
      </c>
      <c r="AY1208" s="23" t="s">
        <v>182</v>
      </c>
      <c r="BE1208" s="198">
        <f>IF(N1208="základní",J1208,0)</f>
        <v>0</v>
      </c>
      <c r="BF1208" s="198">
        <f>IF(N1208="snížená",J1208,0)</f>
        <v>0</v>
      </c>
      <c r="BG1208" s="198">
        <f>IF(N1208="zákl. přenesená",J1208,0)</f>
        <v>0</v>
      </c>
      <c r="BH1208" s="198">
        <f>IF(N1208="sníž. přenesená",J1208,0)</f>
        <v>0</v>
      </c>
      <c r="BI1208" s="198">
        <f>IF(N1208="nulová",J1208,0)</f>
        <v>0</v>
      </c>
      <c r="BJ1208" s="23" t="s">
        <v>24</v>
      </c>
      <c r="BK1208" s="198">
        <f>ROUND(I1208*H1208,2)</f>
        <v>0</v>
      </c>
      <c r="BL1208" s="23" t="s">
        <v>189</v>
      </c>
      <c r="BM1208" s="23" t="s">
        <v>1476</v>
      </c>
    </row>
    <row r="1209" spans="2:65" s="1" customFormat="1" ht="40.5">
      <c r="B1209" s="40"/>
      <c r="C1209" s="62"/>
      <c r="D1209" s="224" t="s">
        <v>191</v>
      </c>
      <c r="E1209" s="62"/>
      <c r="F1209" s="228" t="s">
        <v>1477</v>
      </c>
      <c r="G1209" s="62"/>
      <c r="H1209" s="62"/>
      <c r="I1209" s="157"/>
      <c r="J1209" s="62"/>
      <c r="K1209" s="62"/>
      <c r="L1209" s="60"/>
      <c r="M1209" s="201"/>
      <c r="N1209" s="41"/>
      <c r="O1209" s="41"/>
      <c r="P1209" s="41"/>
      <c r="Q1209" s="41"/>
      <c r="R1209" s="41"/>
      <c r="S1209" s="41"/>
      <c r="T1209" s="77"/>
      <c r="AT1209" s="23" t="s">
        <v>191</v>
      </c>
      <c r="AU1209" s="23" t="s">
        <v>220</v>
      </c>
    </row>
    <row r="1210" spans="2:65" s="1" customFormat="1" ht="57" customHeight="1">
      <c r="B1210" s="40"/>
      <c r="C1210" s="187" t="s">
        <v>1478</v>
      </c>
      <c r="D1210" s="187" t="s">
        <v>184</v>
      </c>
      <c r="E1210" s="188" t="s">
        <v>1479</v>
      </c>
      <c r="F1210" s="189" t="s">
        <v>1480</v>
      </c>
      <c r="G1210" s="190" t="s">
        <v>1036</v>
      </c>
      <c r="H1210" s="191">
        <v>1</v>
      </c>
      <c r="I1210" s="192"/>
      <c r="J1210" s="193">
        <f>ROUND(I1210*H1210,2)</f>
        <v>0</v>
      </c>
      <c r="K1210" s="189" t="s">
        <v>22</v>
      </c>
      <c r="L1210" s="60"/>
      <c r="M1210" s="194" t="s">
        <v>22</v>
      </c>
      <c r="N1210" s="195" t="s">
        <v>47</v>
      </c>
      <c r="O1210" s="41"/>
      <c r="P1210" s="196">
        <f>O1210*H1210</f>
        <v>0</v>
      </c>
      <c r="Q1210" s="196">
        <v>0</v>
      </c>
      <c r="R1210" s="196">
        <f>Q1210*H1210</f>
        <v>0</v>
      </c>
      <c r="S1210" s="196">
        <v>0</v>
      </c>
      <c r="T1210" s="197">
        <f>S1210*H1210</f>
        <v>0</v>
      </c>
      <c r="AR1210" s="23" t="s">
        <v>189</v>
      </c>
      <c r="AT1210" s="23" t="s">
        <v>184</v>
      </c>
      <c r="AU1210" s="23" t="s">
        <v>220</v>
      </c>
      <c r="AY1210" s="23" t="s">
        <v>182</v>
      </c>
      <c r="BE1210" s="198">
        <f>IF(N1210="základní",J1210,0)</f>
        <v>0</v>
      </c>
      <c r="BF1210" s="198">
        <f>IF(N1210="snížená",J1210,0)</f>
        <v>0</v>
      </c>
      <c r="BG1210" s="198">
        <f>IF(N1210="zákl. přenesená",J1210,0)</f>
        <v>0</v>
      </c>
      <c r="BH1210" s="198">
        <f>IF(N1210="sníž. přenesená",J1210,0)</f>
        <v>0</v>
      </c>
      <c r="BI1210" s="198">
        <f>IF(N1210="nulová",J1210,0)</f>
        <v>0</v>
      </c>
      <c r="BJ1210" s="23" t="s">
        <v>24</v>
      </c>
      <c r="BK1210" s="198">
        <f>ROUND(I1210*H1210,2)</f>
        <v>0</v>
      </c>
      <c r="BL1210" s="23" t="s">
        <v>189</v>
      </c>
      <c r="BM1210" s="23" t="s">
        <v>1481</v>
      </c>
    </row>
    <row r="1211" spans="2:65" s="1" customFormat="1" ht="67.5">
      <c r="B1211" s="40"/>
      <c r="C1211" s="62"/>
      <c r="D1211" s="224" t="s">
        <v>191</v>
      </c>
      <c r="E1211" s="62"/>
      <c r="F1211" s="228" t="s">
        <v>1482</v>
      </c>
      <c r="G1211" s="62"/>
      <c r="H1211" s="62"/>
      <c r="I1211" s="157"/>
      <c r="J1211" s="62"/>
      <c r="K1211" s="62"/>
      <c r="L1211" s="60"/>
      <c r="M1211" s="201"/>
      <c r="N1211" s="41"/>
      <c r="O1211" s="41"/>
      <c r="P1211" s="41"/>
      <c r="Q1211" s="41"/>
      <c r="R1211" s="41"/>
      <c r="S1211" s="41"/>
      <c r="T1211" s="77"/>
      <c r="AT1211" s="23" t="s">
        <v>191</v>
      </c>
      <c r="AU1211" s="23" t="s">
        <v>220</v>
      </c>
    </row>
    <row r="1212" spans="2:65" s="1" customFormat="1" ht="44.25" customHeight="1">
      <c r="B1212" s="40"/>
      <c r="C1212" s="187" t="s">
        <v>1483</v>
      </c>
      <c r="D1212" s="187" t="s">
        <v>184</v>
      </c>
      <c r="E1212" s="188" t="s">
        <v>1484</v>
      </c>
      <c r="F1212" s="189" t="s">
        <v>1485</v>
      </c>
      <c r="G1212" s="190" t="s">
        <v>1036</v>
      </c>
      <c r="H1212" s="191">
        <v>2</v>
      </c>
      <c r="I1212" s="192"/>
      <c r="J1212" s="193">
        <f>ROUND(I1212*H1212,2)</f>
        <v>0</v>
      </c>
      <c r="K1212" s="189" t="s">
        <v>22</v>
      </c>
      <c r="L1212" s="60"/>
      <c r="M1212" s="194" t="s">
        <v>22</v>
      </c>
      <c r="N1212" s="195" t="s">
        <v>47</v>
      </c>
      <c r="O1212" s="41"/>
      <c r="P1212" s="196">
        <f>O1212*H1212</f>
        <v>0</v>
      </c>
      <c r="Q1212" s="196">
        <v>0</v>
      </c>
      <c r="R1212" s="196">
        <f>Q1212*H1212</f>
        <v>0</v>
      </c>
      <c r="S1212" s="196">
        <v>0</v>
      </c>
      <c r="T1212" s="197">
        <f>S1212*H1212</f>
        <v>0</v>
      </c>
      <c r="AR1212" s="23" t="s">
        <v>189</v>
      </c>
      <c r="AT1212" s="23" t="s">
        <v>184</v>
      </c>
      <c r="AU1212" s="23" t="s">
        <v>220</v>
      </c>
      <c r="AY1212" s="23" t="s">
        <v>182</v>
      </c>
      <c r="BE1212" s="198">
        <f>IF(N1212="základní",J1212,0)</f>
        <v>0</v>
      </c>
      <c r="BF1212" s="198">
        <f>IF(N1212="snížená",J1212,0)</f>
        <v>0</v>
      </c>
      <c r="BG1212" s="198">
        <f>IF(N1212="zákl. přenesená",J1212,0)</f>
        <v>0</v>
      </c>
      <c r="BH1212" s="198">
        <f>IF(N1212="sníž. přenesená",J1212,0)</f>
        <v>0</v>
      </c>
      <c r="BI1212" s="198">
        <f>IF(N1212="nulová",J1212,0)</f>
        <v>0</v>
      </c>
      <c r="BJ1212" s="23" t="s">
        <v>24</v>
      </c>
      <c r="BK1212" s="198">
        <f>ROUND(I1212*H1212,2)</f>
        <v>0</v>
      </c>
      <c r="BL1212" s="23" t="s">
        <v>189</v>
      </c>
      <c r="BM1212" s="23" t="s">
        <v>1486</v>
      </c>
    </row>
    <row r="1213" spans="2:65" s="1" customFormat="1" ht="40.5">
      <c r="B1213" s="40"/>
      <c r="C1213" s="62"/>
      <c r="D1213" s="224" t="s">
        <v>191</v>
      </c>
      <c r="E1213" s="62"/>
      <c r="F1213" s="228" t="s">
        <v>1485</v>
      </c>
      <c r="G1213" s="62"/>
      <c r="H1213" s="62"/>
      <c r="I1213" s="157"/>
      <c r="J1213" s="62"/>
      <c r="K1213" s="62"/>
      <c r="L1213" s="60"/>
      <c r="M1213" s="201"/>
      <c r="N1213" s="41"/>
      <c r="O1213" s="41"/>
      <c r="P1213" s="41"/>
      <c r="Q1213" s="41"/>
      <c r="R1213" s="41"/>
      <c r="S1213" s="41"/>
      <c r="T1213" s="77"/>
      <c r="AT1213" s="23" t="s">
        <v>191</v>
      </c>
      <c r="AU1213" s="23" t="s">
        <v>220</v>
      </c>
    </row>
    <row r="1214" spans="2:65" s="1" customFormat="1" ht="57" customHeight="1">
      <c r="B1214" s="40"/>
      <c r="C1214" s="187" t="s">
        <v>1487</v>
      </c>
      <c r="D1214" s="187" t="s">
        <v>184</v>
      </c>
      <c r="E1214" s="188" t="s">
        <v>1488</v>
      </c>
      <c r="F1214" s="189" t="s">
        <v>1489</v>
      </c>
      <c r="G1214" s="190" t="s">
        <v>1036</v>
      </c>
      <c r="H1214" s="191">
        <v>1</v>
      </c>
      <c r="I1214" s="192"/>
      <c r="J1214" s="193">
        <f>ROUND(I1214*H1214,2)</f>
        <v>0</v>
      </c>
      <c r="K1214" s="189" t="s">
        <v>22</v>
      </c>
      <c r="L1214" s="60"/>
      <c r="M1214" s="194" t="s">
        <v>22</v>
      </c>
      <c r="N1214" s="195" t="s">
        <v>47</v>
      </c>
      <c r="O1214" s="41"/>
      <c r="P1214" s="196">
        <f>O1214*H1214</f>
        <v>0</v>
      </c>
      <c r="Q1214" s="196">
        <v>0</v>
      </c>
      <c r="R1214" s="196">
        <f>Q1214*H1214</f>
        <v>0</v>
      </c>
      <c r="S1214" s="196">
        <v>0</v>
      </c>
      <c r="T1214" s="197">
        <f>S1214*H1214</f>
        <v>0</v>
      </c>
      <c r="AR1214" s="23" t="s">
        <v>189</v>
      </c>
      <c r="AT1214" s="23" t="s">
        <v>184</v>
      </c>
      <c r="AU1214" s="23" t="s">
        <v>220</v>
      </c>
      <c r="AY1214" s="23" t="s">
        <v>182</v>
      </c>
      <c r="BE1214" s="198">
        <f>IF(N1214="základní",J1214,0)</f>
        <v>0</v>
      </c>
      <c r="BF1214" s="198">
        <f>IF(N1214="snížená",J1214,0)</f>
        <v>0</v>
      </c>
      <c r="BG1214" s="198">
        <f>IF(N1214="zákl. přenesená",J1214,0)</f>
        <v>0</v>
      </c>
      <c r="BH1214" s="198">
        <f>IF(N1214="sníž. přenesená",J1214,0)</f>
        <v>0</v>
      </c>
      <c r="BI1214" s="198">
        <f>IF(N1214="nulová",J1214,0)</f>
        <v>0</v>
      </c>
      <c r="BJ1214" s="23" t="s">
        <v>24</v>
      </c>
      <c r="BK1214" s="198">
        <f>ROUND(I1214*H1214,2)</f>
        <v>0</v>
      </c>
      <c r="BL1214" s="23" t="s">
        <v>189</v>
      </c>
      <c r="BM1214" s="23" t="s">
        <v>1490</v>
      </c>
    </row>
    <row r="1215" spans="2:65" s="1" customFormat="1" ht="40.5">
      <c r="B1215" s="40"/>
      <c r="C1215" s="62"/>
      <c r="D1215" s="224" t="s">
        <v>191</v>
      </c>
      <c r="E1215" s="62"/>
      <c r="F1215" s="228" t="s">
        <v>1491</v>
      </c>
      <c r="G1215" s="62"/>
      <c r="H1215" s="62"/>
      <c r="I1215" s="157"/>
      <c r="J1215" s="62"/>
      <c r="K1215" s="62"/>
      <c r="L1215" s="60"/>
      <c r="M1215" s="201"/>
      <c r="N1215" s="41"/>
      <c r="O1215" s="41"/>
      <c r="P1215" s="41"/>
      <c r="Q1215" s="41"/>
      <c r="R1215" s="41"/>
      <c r="S1215" s="41"/>
      <c r="T1215" s="77"/>
      <c r="AT1215" s="23" t="s">
        <v>191</v>
      </c>
      <c r="AU1215" s="23" t="s">
        <v>220</v>
      </c>
    </row>
    <row r="1216" spans="2:65" s="1" customFormat="1" ht="31.5" customHeight="1">
      <c r="B1216" s="40"/>
      <c r="C1216" s="187" t="s">
        <v>1492</v>
      </c>
      <c r="D1216" s="187" t="s">
        <v>184</v>
      </c>
      <c r="E1216" s="188" t="s">
        <v>1493</v>
      </c>
      <c r="F1216" s="189" t="s">
        <v>1494</v>
      </c>
      <c r="G1216" s="190" t="s">
        <v>1036</v>
      </c>
      <c r="H1216" s="191">
        <v>1</v>
      </c>
      <c r="I1216" s="192"/>
      <c r="J1216" s="193">
        <f>ROUND(I1216*H1216,2)</f>
        <v>0</v>
      </c>
      <c r="K1216" s="189" t="s">
        <v>22</v>
      </c>
      <c r="L1216" s="60"/>
      <c r="M1216" s="194" t="s">
        <v>22</v>
      </c>
      <c r="N1216" s="195" t="s">
        <v>47</v>
      </c>
      <c r="O1216" s="41"/>
      <c r="P1216" s="196">
        <f>O1216*H1216</f>
        <v>0</v>
      </c>
      <c r="Q1216" s="196">
        <v>0</v>
      </c>
      <c r="R1216" s="196">
        <f>Q1216*H1216</f>
        <v>0</v>
      </c>
      <c r="S1216" s="196">
        <v>0</v>
      </c>
      <c r="T1216" s="197">
        <f>S1216*H1216</f>
        <v>0</v>
      </c>
      <c r="AR1216" s="23" t="s">
        <v>189</v>
      </c>
      <c r="AT1216" s="23" t="s">
        <v>184</v>
      </c>
      <c r="AU1216" s="23" t="s">
        <v>220</v>
      </c>
      <c r="AY1216" s="23" t="s">
        <v>182</v>
      </c>
      <c r="BE1216" s="198">
        <f>IF(N1216="základní",J1216,0)</f>
        <v>0</v>
      </c>
      <c r="BF1216" s="198">
        <f>IF(N1216="snížená",J1216,0)</f>
        <v>0</v>
      </c>
      <c r="BG1216" s="198">
        <f>IF(N1216="zákl. přenesená",J1216,0)</f>
        <v>0</v>
      </c>
      <c r="BH1216" s="198">
        <f>IF(N1216="sníž. přenesená",J1216,0)</f>
        <v>0</v>
      </c>
      <c r="BI1216" s="198">
        <f>IF(N1216="nulová",J1216,0)</f>
        <v>0</v>
      </c>
      <c r="BJ1216" s="23" t="s">
        <v>24</v>
      </c>
      <c r="BK1216" s="198">
        <f>ROUND(I1216*H1216,2)</f>
        <v>0</v>
      </c>
      <c r="BL1216" s="23" t="s">
        <v>189</v>
      </c>
      <c r="BM1216" s="23" t="s">
        <v>1495</v>
      </c>
    </row>
    <row r="1217" spans="2:65" s="1" customFormat="1" ht="27">
      <c r="B1217" s="40"/>
      <c r="C1217" s="62"/>
      <c r="D1217" s="224" t="s">
        <v>191</v>
      </c>
      <c r="E1217" s="62"/>
      <c r="F1217" s="228" t="s">
        <v>1494</v>
      </c>
      <c r="G1217" s="62"/>
      <c r="H1217" s="62"/>
      <c r="I1217" s="157"/>
      <c r="J1217" s="62"/>
      <c r="K1217" s="62"/>
      <c r="L1217" s="60"/>
      <c r="M1217" s="201"/>
      <c r="N1217" s="41"/>
      <c r="O1217" s="41"/>
      <c r="P1217" s="41"/>
      <c r="Q1217" s="41"/>
      <c r="R1217" s="41"/>
      <c r="S1217" s="41"/>
      <c r="T1217" s="77"/>
      <c r="AT1217" s="23" t="s">
        <v>191</v>
      </c>
      <c r="AU1217" s="23" t="s">
        <v>220</v>
      </c>
    </row>
    <row r="1218" spans="2:65" s="1" customFormat="1" ht="22.5" customHeight="1">
      <c r="B1218" s="40"/>
      <c r="C1218" s="187" t="s">
        <v>1496</v>
      </c>
      <c r="D1218" s="187" t="s">
        <v>184</v>
      </c>
      <c r="E1218" s="188" t="s">
        <v>1497</v>
      </c>
      <c r="F1218" s="189" t="s">
        <v>1498</v>
      </c>
      <c r="G1218" s="190" t="s">
        <v>1272</v>
      </c>
      <c r="H1218" s="191">
        <v>2</v>
      </c>
      <c r="I1218" s="192"/>
      <c r="J1218" s="193">
        <f>ROUND(I1218*H1218,2)</f>
        <v>0</v>
      </c>
      <c r="K1218" s="189" t="s">
        <v>22</v>
      </c>
      <c r="L1218" s="60"/>
      <c r="M1218" s="194" t="s">
        <v>22</v>
      </c>
      <c r="N1218" s="195" t="s">
        <v>47</v>
      </c>
      <c r="O1218" s="41"/>
      <c r="P1218" s="196">
        <f>O1218*H1218</f>
        <v>0</v>
      </c>
      <c r="Q1218" s="196">
        <v>0</v>
      </c>
      <c r="R1218" s="196">
        <f>Q1218*H1218</f>
        <v>0</v>
      </c>
      <c r="S1218" s="196">
        <v>0</v>
      </c>
      <c r="T1218" s="197">
        <f>S1218*H1218</f>
        <v>0</v>
      </c>
      <c r="AR1218" s="23" t="s">
        <v>189</v>
      </c>
      <c r="AT1218" s="23" t="s">
        <v>184</v>
      </c>
      <c r="AU1218" s="23" t="s">
        <v>220</v>
      </c>
      <c r="AY1218" s="23" t="s">
        <v>182</v>
      </c>
      <c r="BE1218" s="198">
        <f>IF(N1218="základní",J1218,0)</f>
        <v>0</v>
      </c>
      <c r="BF1218" s="198">
        <f>IF(N1218="snížená",J1218,0)</f>
        <v>0</v>
      </c>
      <c r="BG1218" s="198">
        <f>IF(N1218="zákl. přenesená",J1218,0)</f>
        <v>0</v>
      </c>
      <c r="BH1218" s="198">
        <f>IF(N1218="sníž. přenesená",J1218,0)</f>
        <v>0</v>
      </c>
      <c r="BI1218" s="198">
        <f>IF(N1218="nulová",J1218,0)</f>
        <v>0</v>
      </c>
      <c r="BJ1218" s="23" t="s">
        <v>24</v>
      </c>
      <c r="BK1218" s="198">
        <f>ROUND(I1218*H1218,2)</f>
        <v>0</v>
      </c>
      <c r="BL1218" s="23" t="s">
        <v>189</v>
      </c>
      <c r="BM1218" s="23" t="s">
        <v>1499</v>
      </c>
    </row>
    <row r="1219" spans="2:65" s="1" customFormat="1">
      <c r="B1219" s="40"/>
      <c r="C1219" s="62"/>
      <c r="D1219" s="224" t="s">
        <v>191</v>
      </c>
      <c r="E1219" s="62"/>
      <c r="F1219" s="228" t="s">
        <v>1498</v>
      </c>
      <c r="G1219" s="62"/>
      <c r="H1219" s="62"/>
      <c r="I1219" s="157"/>
      <c r="J1219" s="62"/>
      <c r="K1219" s="62"/>
      <c r="L1219" s="60"/>
      <c r="M1219" s="201"/>
      <c r="N1219" s="41"/>
      <c r="O1219" s="41"/>
      <c r="P1219" s="41"/>
      <c r="Q1219" s="41"/>
      <c r="R1219" s="41"/>
      <c r="S1219" s="41"/>
      <c r="T1219" s="77"/>
      <c r="AT1219" s="23" t="s">
        <v>191</v>
      </c>
      <c r="AU1219" s="23" t="s">
        <v>220</v>
      </c>
    </row>
    <row r="1220" spans="2:65" s="1" customFormat="1" ht="22.5" customHeight="1">
      <c r="B1220" s="40"/>
      <c r="C1220" s="187" t="s">
        <v>1500</v>
      </c>
      <c r="D1220" s="187" t="s">
        <v>184</v>
      </c>
      <c r="E1220" s="188" t="s">
        <v>1501</v>
      </c>
      <c r="F1220" s="189" t="s">
        <v>1502</v>
      </c>
      <c r="G1220" s="190" t="s">
        <v>1503</v>
      </c>
      <c r="H1220" s="191">
        <v>3</v>
      </c>
      <c r="I1220" s="192"/>
      <c r="J1220" s="193">
        <f>ROUND(I1220*H1220,2)</f>
        <v>0</v>
      </c>
      <c r="K1220" s="189" t="s">
        <v>188</v>
      </c>
      <c r="L1220" s="60"/>
      <c r="M1220" s="194" t="s">
        <v>22</v>
      </c>
      <c r="N1220" s="195" t="s">
        <v>47</v>
      </c>
      <c r="O1220" s="41"/>
      <c r="P1220" s="196">
        <f>O1220*H1220</f>
        <v>0</v>
      </c>
      <c r="Q1220" s="196">
        <v>0</v>
      </c>
      <c r="R1220" s="196">
        <f>Q1220*H1220</f>
        <v>0</v>
      </c>
      <c r="S1220" s="196">
        <v>1.933E-2</v>
      </c>
      <c r="T1220" s="197">
        <f>S1220*H1220</f>
        <v>5.799E-2</v>
      </c>
      <c r="AR1220" s="23" t="s">
        <v>312</v>
      </c>
      <c r="AT1220" s="23" t="s">
        <v>184</v>
      </c>
      <c r="AU1220" s="23" t="s">
        <v>220</v>
      </c>
      <c r="AY1220" s="23" t="s">
        <v>182</v>
      </c>
      <c r="BE1220" s="198">
        <f>IF(N1220="základní",J1220,0)</f>
        <v>0</v>
      </c>
      <c r="BF1220" s="198">
        <f>IF(N1220="snížená",J1220,0)</f>
        <v>0</v>
      </c>
      <c r="BG1220" s="198">
        <f>IF(N1220="zákl. přenesená",J1220,0)</f>
        <v>0</v>
      </c>
      <c r="BH1220" s="198">
        <f>IF(N1220="sníž. přenesená",J1220,0)</f>
        <v>0</v>
      </c>
      <c r="BI1220" s="198">
        <f>IF(N1220="nulová",J1220,0)</f>
        <v>0</v>
      </c>
      <c r="BJ1220" s="23" t="s">
        <v>24</v>
      </c>
      <c r="BK1220" s="198">
        <f>ROUND(I1220*H1220,2)</f>
        <v>0</v>
      </c>
      <c r="BL1220" s="23" t="s">
        <v>312</v>
      </c>
      <c r="BM1220" s="23" t="s">
        <v>1504</v>
      </c>
    </row>
    <row r="1221" spans="2:65" s="1" customFormat="1">
      <c r="B1221" s="40"/>
      <c r="C1221" s="62"/>
      <c r="D1221" s="199" t="s">
        <v>191</v>
      </c>
      <c r="E1221" s="62"/>
      <c r="F1221" s="200" t="s">
        <v>1505</v>
      </c>
      <c r="G1221" s="62"/>
      <c r="H1221" s="62"/>
      <c r="I1221" s="157"/>
      <c r="J1221" s="62"/>
      <c r="K1221" s="62"/>
      <c r="L1221" s="60"/>
      <c r="M1221" s="201"/>
      <c r="N1221" s="41"/>
      <c r="O1221" s="41"/>
      <c r="P1221" s="41"/>
      <c r="Q1221" s="41"/>
      <c r="R1221" s="41"/>
      <c r="S1221" s="41"/>
      <c r="T1221" s="77"/>
      <c r="AT1221" s="23" t="s">
        <v>191</v>
      </c>
      <c r="AU1221" s="23" t="s">
        <v>220</v>
      </c>
    </row>
    <row r="1222" spans="2:65" s="12" customFormat="1">
      <c r="B1222" s="213"/>
      <c r="C1222" s="214"/>
      <c r="D1222" s="224" t="s">
        <v>193</v>
      </c>
      <c r="E1222" s="225" t="s">
        <v>22</v>
      </c>
      <c r="F1222" s="226" t="s">
        <v>1506</v>
      </c>
      <c r="G1222" s="214"/>
      <c r="H1222" s="227">
        <v>3</v>
      </c>
      <c r="I1222" s="218"/>
      <c r="J1222" s="214"/>
      <c r="K1222" s="214"/>
      <c r="L1222" s="219"/>
      <c r="M1222" s="220"/>
      <c r="N1222" s="221"/>
      <c r="O1222" s="221"/>
      <c r="P1222" s="221"/>
      <c r="Q1222" s="221"/>
      <c r="R1222" s="221"/>
      <c r="S1222" s="221"/>
      <c r="T1222" s="222"/>
      <c r="AT1222" s="223" t="s">
        <v>193</v>
      </c>
      <c r="AU1222" s="223" t="s">
        <v>220</v>
      </c>
      <c r="AV1222" s="12" t="s">
        <v>87</v>
      </c>
      <c r="AW1222" s="12" t="s">
        <v>39</v>
      </c>
      <c r="AX1222" s="12" t="s">
        <v>24</v>
      </c>
      <c r="AY1222" s="223" t="s">
        <v>182</v>
      </c>
    </row>
    <row r="1223" spans="2:65" s="1" customFormat="1" ht="22.5" customHeight="1">
      <c r="B1223" s="40"/>
      <c r="C1223" s="187" t="s">
        <v>1507</v>
      </c>
      <c r="D1223" s="187" t="s">
        <v>184</v>
      </c>
      <c r="E1223" s="188" t="s">
        <v>1508</v>
      </c>
      <c r="F1223" s="189" t="s">
        <v>1509</v>
      </c>
      <c r="G1223" s="190" t="s">
        <v>1503</v>
      </c>
      <c r="H1223" s="191">
        <v>3</v>
      </c>
      <c r="I1223" s="192"/>
      <c r="J1223" s="193">
        <f>ROUND(I1223*H1223,2)</f>
        <v>0</v>
      </c>
      <c r="K1223" s="189" t="s">
        <v>22</v>
      </c>
      <c r="L1223" s="60"/>
      <c r="M1223" s="194" t="s">
        <v>22</v>
      </c>
      <c r="N1223" s="195" t="s">
        <v>47</v>
      </c>
      <c r="O1223" s="41"/>
      <c r="P1223" s="196">
        <f>O1223*H1223</f>
        <v>0</v>
      </c>
      <c r="Q1223" s="196">
        <v>0</v>
      </c>
      <c r="R1223" s="196">
        <f>Q1223*H1223</f>
        <v>0</v>
      </c>
      <c r="S1223" s="196">
        <v>1.9460000000000002E-2</v>
      </c>
      <c r="T1223" s="197">
        <f>S1223*H1223</f>
        <v>5.8380000000000001E-2</v>
      </c>
      <c r="AR1223" s="23" t="s">
        <v>312</v>
      </c>
      <c r="AT1223" s="23" t="s">
        <v>184</v>
      </c>
      <c r="AU1223" s="23" t="s">
        <v>220</v>
      </c>
      <c r="AY1223" s="23" t="s">
        <v>182</v>
      </c>
      <c r="BE1223" s="198">
        <f>IF(N1223="základní",J1223,0)</f>
        <v>0</v>
      </c>
      <c r="BF1223" s="198">
        <f>IF(N1223="snížená",J1223,0)</f>
        <v>0</v>
      </c>
      <c r="BG1223" s="198">
        <f>IF(N1223="zákl. přenesená",J1223,0)</f>
        <v>0</v>
      </c>
      <c r="BH1223" s="198">
        <f>IF(N1223="sníž. přenesená",J1223,0)</f>
        <v>0</v>
      </c>
      <c r="BI1223" s="198">
        <f>IF(N1223="nulová",J1223,0)</f>
        <v>0</v>
      </c>
      <c r="BJ1223" s="23" t="s">
        <v>24</v>
      </c>
      <c r="BK1223" s="198">
        <f>ROUND(I1223*H1223,2)</f>
        <v>0</v>
      </c>
      <c r="BL1223" s="23" t="s">
        <v>312</v>
      </c>
      <c r="BM1223" s="23" t="s">
        <v>1510</v>
      </c>
    </row>
    <row r="1224" spans="2:65" s="1" customFormat="1">
      <c r="B1224" s="40"/>
      <c r="C1224" s="62"/>
      <c r="D1224" s="199" t="s">
        <v>191</v>
      </c>
      <c r="E1224" s="62"/>
      <c r="F1224" s="200" t="s">
        <v>1511</v>
      </c>
      <c r="G1224" s="62"/>
      <c r="H1224" s="62"/>
      <c r="I1224" s="157"/>
      <c r="J1224" s="62"/>
      <c r="K1224" s="62"/>
      <c r="L1224" s="60"/>
      <c r="M1224" s="201"/>
      <c r="N1224" s="41"/>
      <c r="O1224" s="41"/>
      <c r="P1224" s="41"/>
      <c r="Q1224" s="41"/>
      <c r="R1224" s="41"/>
      <c r="S1224" s="41"/>
      <c r="T1224" s="77"/>
      <c r="AT1224" s="23" t="s">
        <v>191</v>
      </c>
      <c r="AU1224" s="23" t="s">
        <v>220</v>
      </c>
    </row>
    <row r="1225" spans="2:65" s="12" customFormat="1">
      <c r="B1225" s="213"/>
      <c r="C1225" s="214"/>
      <c r="D1225" s="199" t="s">
        <v>193</v>
      </c>
      <c r="E1225" s="215" t="s">
        <v>22</v>
      </c>
      <c r="F1225" s="216" t="s">
        <v>1506</v>
      </c>
      <c r="G1225" s="214"/>
      <c r="H1225" s="217">
        <v>3</v>
      </c>
      <c r="I1225" s="218"/>
      <c r="J1225" s="214"/>
      <c r="K1225" s="214"/>
      <c r="L1225" s="219"/>
      <c r="M1225" s="220"/>
      <c r="N1225" s="221"/>
      <c r="O1225" s="221"/>
      <c r="P1225" s="221"/>
      <c r="Q1225" s="221"/>
      <c r="R1225" s="221"/>
      <c r="S1225" s="221"/>
      <c r="T1225" s="222"/>
      <c r="AT1225" s="223" t="s">
        <v>193</v>
      </c>
      <c r="AU1225" s="223" t="s">
        <v>220</v>
      </c>
      <c r="AV1225" s="12" t="s">
        <v>87</v>
      </c>
      <c r="AW1225" s="12" t="s">
        <v>39</v>
      </c>
      <c r="AX1225" s="12" t="s">
        <v>24</v>
      </c>
      <c r="AY1225" s="223" t="s">
        <v>182</v>
      </c>
    </row>
    <row r="1226" spans="2:65" s="10" customFormat="1" ht="29.85" customHeight="1">
      <c r="B1226" s="170"/>
      <c r="C1226" s="171"/>
      <c r="D1226" s="172" t="s">
        <v>75</v>
      </c>
      <c r="E1226" s="255" t="s">
        <v>1512</v>
      </c>
      <c r="F1226" s="255" t="s">
        <v>1513</v>
      </c>
      <c r="G1226" s="171"/>
      <c r="H1226" s="171"/>
      <c r="I1226" s="174"/>
      <c r="J1226" s="256">
        <f>BK1226</f>
        <v>0</v>
      </c>
      <c r="K1226" s="171"/>
      <c r="L1226" s="176"/>
      <c r="M1226" s="177"/>
      <c r="N1226" s="178"/>
      <c r="O1226" s="178"/>
      <c r="P1226" s="179">
        <f>P1227+P1260+P1267+P1272+P1275+P1278+P1285+P1296+P1299+P1308+P1311+P1314</f>
        <v>0</v>
      </c>
      <c r="Q1226" s="178"/>
      <c r="R1226" s="179">
        <f>R1227+R1260+R1267+R1272+R1275+R1278+R1285+R1296+R1299+R1308+R1311+R1314</f>
        <v>0</v>
      </c>
      <c r="S1226" s="178"/>
      <c r="T1226" s="180">
        <f>T1227+T1260+T1267+T1272+T1275+T1278+T1285+T1296+T1299+T1308+T1311+T1314</f>
        <v>0</v>
      </c>
      <c r="AR1226" s="181" t="s">
        <v>87</v>
      </c>
      <c r="AT1226" s="182" t="s">
        <v>75</v>
      </c>
      <c r="AU1226" s="182" t="s">
        <v>24</v>
      </c>
      <c r="AY1226" s="181" t="s">
        <v>182</v>
      </c>
      <c r="BK1226" s="183">
        <f>BK1227+BK1260+BK1267+BK1272+BK1275+BK1278+BK1285+BK1296+BK1299+BK1308+BK1311+BK1314</f>
        <v>0</v>
      </c>
    </row>
    <row r="1227" spans="2:65" s="10" customFormat="1" ht="14.85" customHeight="1">
      <c r="B1227" s="170"/>
      <c r="C1227" s="171"/>
      <c r="D1227" s="184" t="s">
        <v>75</v>
      </c>
      <c r="E1227" s="185" t="s">
        <v>1514</v>
      </c>
      <c r="F1227" s="185" t="s">
        <v>1515</v>
      </c>
      <c r="G1227" s="171"/>
      <c r="H1227" s="171"/>
      <c r="I1227" s="174"/>
      <c r="J1227" s="186">
        <f>BK1227</f>
        <v>0</v>
      </c>
      <c r="K1227" s="171"/>
      <c r="L1227" s="176"/>
      <c r="M1227" s="177"/>
      <c r="N1227" s="178"/>
      <c r="O1227" s="178"/>
      <c r="P1227" s="179">
        <f>SUM(P1228:P1259)</f>
        <v>0</v>
      </c>
      <c r="Q1227" s="178"/>
      <c r="R1227" s="179">
        <f>SUM(R1228:R1259)</f>
        <v>0</v>
      </c>
      <c r="S1227" s="178"/>
      <c r="T1227" s="180">
        <f>SUM(T1228:T1259)</f>
        <v>0</v>
      </c>
      <c r="AR1227" s="181" t="s">
        <v>87</v>
      </c>
      <c r="AT1227" s="182" t="s">
        <v>75</v>
      </c>
      <c r="AU1227" s="182" t="s">
        <v>87</v>
      </c>
      <c r="AY1227" s="181" t="s">
        <v>182</v>
      </c>
      <c r="BK1227" s="183">
        <f>SUM(BK1228:BK1259)</f>
        <v>0</v>
      </c>
    </row>
    <row r="1228" spans="2:65" s="1" customFormat="1" ht="22.5" customHeight="1">
      <c r="B1228" s="40"/>
      <c r="C1228" s="187" t="s">
        <v>1516</v>
      </c>
      <c r="D1228" s="187" t="s">
        <v>184</v>
      </c>
      <c r="E1228" s="188" t="s">
        <v>1517</v>
      </c>
      <c r="F1228" s="189" t="s">
        <v>1518</v>
      </c>
      <c r="G1228" s="190" t="s">
        <v>1272</v>
      </c>
      <c r="H1228" s="191">
        <v>11</v>
      </c>
      <c r="I1228" s="192"/>
      <c r="J1228" s="193">
        <f>ROUND(I1228*H1228,2)</f>
        <v>0</v>
      </c>
      <c r="K1228" s="189" t="s">
        <v>22</v>
      </c>
      <c r="L1228" s="60"/>
      <c r="M1228" s="194" t="s">
        <v>22</v>
      </c>
      <c r="N1228" s="195" t="s">
        <v>47</v>
      </c>
      <c r="O1228" s="41"/>
      <c r="P1228" s="196">
        <f>O1228*H1228</f>
        <v>0</v>
      </c>
      <c r="Q1228" s="196">
        <v>0</v>
      </c>
      <c r="R1228" s="196">
        <f>Q1228*H1228</f>
        <v>0</v>
      </c>
      <c r="S1228" s="196">
        <v>0</v>
      </c>
      <c r="T1228" s="197">
        <f>S1228*H1228</f>
        <v>0</v>
      </c>
      <c r="AR1228" s="23" t="s">
        <v>312</v>
      </c>
      <c r="AT1228" s="23" t="s">
        <v>184</v>
      </c>
      <c r="AU1228" s="23" t="s">
        <v>220</v>
      </c>
      <c r="AY1228" s="23" t="s">
        <v>182</v>
      </c>
      <c r="BE1228" s="198">
        <f>IF(N1228="základní",J1228,0)</f>
        <v>0</v>
      </c>
      <c r="BF1228" s="198">
        <f>IF(N1228="snížená",J1228,0)</f>
        <v>0</v>
      </c>
      <c r="BG1228" s="198">
        <f>IF(N1228="zákl. přenesená",J1228,0)</f>
        <v>0</v>
      </c>
      <c r="BH1228" s="198">
        <f>IF(N1228="sníž. přenesená",J1228,0)</f>
        <v>0</v>
      </c>
      <c r="BI1228" s="198">
        <f>IF(N1228="nulová",J1228,0)</f>
        <v>0</v>
      </c>
      <c r="BJ1228" s="23" t="s">
        <v>24</v>
      </c>
      <c r="BK1228" s="198">
        <f>ROUND(I1228*H1228,2)</f>
        <v>0</v>
      </c>
      <c r="BL1228" s="23" t="s">
        <v>312</v>
      </c>
      <c r="BM1228" s="23" t="s">
        <v>1519</v>
      </c>
    </row>
    <row r="1229" spans="2:65" s="1" customFormat="1">
      <c r="B1229" s="40"/>
      <c r="C1229" s="62"/>
      <c r="D1229" s="224" t="s">
        <v>191</v>
      </c>
      <c r="E1229" s="62"/>
      <c r="F1229" s="228" t="s">
        <v>1518</v>
      </c>
      <c r="G1229" s="62"/>
      <c r="H1229" s="62"/>
      <c r="I1229" s="157"/>
      <c r="J1229" s="62"/>
      <c r="K1229" s="62"/>
      <c r="L1229" s="60"/>
      <c r="M1229" s="201"/>
      <c r="N1229" s="41"/>
      <c r="O1229" s="41"/>
      <c r="P1229" s="41"/>
      <c r="Q1229" s="41"/>
      <c r="R1229" s="41"/>
      <c r="S1229" s="41"/>
      <c r="T1229" s="77"/>
      <c r="AT1229" s="23" t="s">
        <v>191</v>
      </c>
      <c r="AU1229" s="23" t="s">
        <v>220</v>
      </c>
    </row>
    <row r="1230" spans="2:65" s="1" customFormat="1" ht="22.5" customHeight="1">
      <c r="B1230" s="40"/>
      <c r="C1230" s="187" t="s">
        <v>1520</v>
      </c>
      <c r="D1230" s="187" t="s">
        <v>184</v>
      </c>
      <c r="E1230" s="188" t="s">
        <v>1521</v>
      </c>
      <c r="F1230" s="189" t="s">
        <v>1522</v>
      </c>
      <c r="G1230" s="190" t="s">
        <v>1272</v>
      </c>
      <c r="H1230" s="191">
        <v>1</v>
      </c>
      <c r="I1230" s="192"/>
      <c r="J1230" s="193">
        <f>ROUND(I1230*H1230,2)</f>
        <v>0</v>
      </c>
      <c r="K1230" s="189" t="s">
        <v>22</v>
      </c>
      <c r="L1230" s="60"/>
      <c r="M1230" s="194" t="s">
        <v>22</v>
      </c>
      <c r="N1230" s="195" t="s">
        <v>47</v>
      </c>
      <c r="O1230" s="41"/>
      <c r="P1230" s="196">
        <f>O1230*H1230</f>
        <v>0</v>
      </c>
      <c r="Q1230" s="196">
        <v>0</v>
      </c>
      <c r="R1230" s="196">
        <f>Q1230*H1230</f>
        <v>0</v>
      </c>
      <c r="S1230" s="196">
        <v>0</v>
      </c>
      <c r="T1230" s="197">
        <f>S1230*H1230</f>
        <v>0</v>
      </c>
      <c r="AR1230" s="23" t="s">
        <v>312</v>
      </c>
      <c r="AT1230" s="23" t="s">
        <v>184</v>
      </c>
      <c r="AU1230" s="23" t="s">
        <v>220</v>
      </c>
      <c r="AY1230" s="23" t="s">
        <v>182</v>
      </c>
      <c r="BE1230" s="198">
        <f>IF(N1230="základní",J1230,0)</f>
        <v>0</v>
      </c>
      <c r="BF1230" s="198">
        <f>IF(N1230="snížená",J1230,0)</f>
        <v>0</v>
      </c>
      <c r="BG1230" s="198">
        <f>IF(N1230="zákl. přenesená",J1230,0)</f>
        <v>0</v>
      </c>
      <c r="BH1230" s="198">
        <f>IF(N1230="sníž. přenesená",J1230,0)</f>
        <v>0</v>
      </c>
      <c r="BI1230" s="198">
        <f>IF(N1230="nulová",J1230,0)</f>
        <v>0</v>
      </c>
      <c r="BJ1230" s="23" t="s">
        <v>24</v>
      </c>
      <c r="BK1230" s="198">
        <f>ROUND(I1230*H1230,2)</f>
        <v>0</v>
      </c>
      <c r="BL1230" s="23" t="s">
        <v>312</v>
      </c>
      <c r="BM1230" s="23" t="s">
        <v>1523</v>
      </c>
    </row>
    <row r="1231" spans="2:65" s="1" customFormat="1">
      <c r="B1231" s="40"/>
      <c r="C1231" s="62"/>
      <c r="D1231" s="224" t="s">
        <v>191</v>
      </c>
      <c r="E1231" s="62"/>
      <c r="F1231" s="228" t="s">
        <v>1522</v>
      </c>
      <c r="G1231" s="62"/>
      <c r="H1231" s="62"/>
      <c r="I1231" s="157"/>
      <c r="J1231" s="62"/>
      <c r="K1231" s="62"/>
      <c r="L1231" s="60"/>
      <c r="M1231" s="201"/>
      <c r="N1231" s="41"/>
      <c r="O1231" s="41"/>
      <c r="P1231" s="41"/>
      <c r="Q1231" s="41"/>
      <c r="R1231" s="41"/>
      <c r="S1231" s="41"/>
      <c r="T1231" s="77"/>
      <c r="AT1231" s="23" t="s">
        <v>191</v>
      </c>
      <c r="AU1231" s="23" t="s">
        <v>220</v>
      </c>
    </row>
    <row r="1232" spans="2:65" s="1" customFormat="1" ht="22.5" customHeight="1">
      <c r="B1232" s="40"/>
      <c r="C1232" s="187" t="s">
        <v>1524</v>
      </c>
      <c r="D1232" s="187" t="s">
        <v>184</v>
      </c>
      <c r="E1232" s="188" t="s">
        <v>1525</v>
      </c>
      <c r="F1232" s="189" t="s">
        <v>1526</v>
      </c>
      <c r="G1232" s="190" t="s">
        <v>1272</v>
      </c>
      <c r="H1232" s="191">
        <v>1</v>
      </c>
      <c r="I1232" s="192"/>
      <c r="J1232" s="193">
        <f>ROUND(I1232*H1232,2)</f>
        <v>0</v>
      </c>
      <c r="K1232" s="189" t="s">
        <v>22</v>
      </c>
      <c r="L1232" s="60"/>
      <c r="M1232" s="194" t="s">
        <v>22</v>
      </c>
      <c r="N1232" s="195" t="s">
        <v>47</v>
      </c>
      <c r="O1232" s="41"/>
      <c r="P1232" s="196">
        <f>O1232*H1232</f>
        <v>0</v>
      </c>
      <c r="Q1232" s="196">
        <v>0</v>
      </c>
      <c r="R1232" s="196">
        <f>Q1232*H1232</f>
        <v>0</v>
      </c>
      <c r="S1232" s="196">
        <v>0</v>
      </c>
      <c r="T1232" s="197">
        <f>S1232*H1232</f>
        <v>0</v>
      </c>
      <c r="AR1232" s="23" t="s">
        <v>312</v>
      </c>
      <c r="AT1232" s="23" t="s">
        <v>184</v>
      </c>
      <c r="AU1232" s="23" t="s">
        <v>220</v>
      </c>
      <c r="AY1232" s="23" t="s">
        <v>182</v>
      </c>
      <c r="BE1232" s="198">
        <f>IF(N1232="základní",J1232,0)</f>
        <v>0</v>
      </c>
      <c r="BF1232" s="198">
        <f>IF(N1232="snížená",J1232,0)</f>
        <v>0</v>
      </c>
      <c r="BG1232" s="198">
        <f>IF(N1232="zákl. přenesená",J1232,0)</f>
        <v>0</v>
      </c>
      <c r="BH1232" s="198">
        <f>IF(N1232="sníž. přenesená",J1232,0)</f>
        <v>0</v>
      </c>
      <c r="BI1232" s="198">
        <f>IF(N1232="nulová",J1232,0)</f>
        <v>0</v>
      </c>
      <c r="BJ1232" s="23" t="s">
        <v>24</v>
      </c>
      <c r="BK1232" s="198">
        <f>ROUND(I1232*H1232,2)</f>
        <v>0</v>
      </c>
      <c r="BL1232" s="23" t="s">
        <v>312</v>
      </c>
      <c r="BM1232" s="23" t="s">
        <v>1527</v>
      </c>
    </row>
    <row r="1233" spans="2:65" s="1" customFormat="1">
      <c r="B1233" s="40"/>
      <c r="C1233" s="62"/>
      <c r="D1233" s="224" t="s">
        <v>191</v>
      </c>
      <c r="E1233" s="62"/>
      <c r="F1233" s="228" t="s">
        <v>1526</v>
      </c>
      <c r="G1233" s="62"/>
      <c r="H1233" s="62"/>
      <c r="I1233" s="157"/>
      <c r="J1233" s="62"/>
      <c r="K1233" s="62"/>
      <c r="L1233" s="60"/>
      <c r="M1233" s="201"/>
      <c r="N1233" s="41"/>
      <c r="O1233" s="41"/>
      <c r="P1233" s="41"/>
      <c r="Q1233" s="41"/>
      <c r="R1233" s="41"/>
      <c r="S1233" s="41"/>
      <c r="T1233" s="77"/>
      <c r="AT1233" s="23" t="s">
        <v>191</v>
      </c>
      <c r="AU1233" s="23" t="s">
        <v>220</v>
      </c>
    </row>
    <row r="1234" spans="2:65" s="1" customFormat="1" ht="22.5" customHeight="1">
      <c r="B1234" s="40"/>
      <c r="C1234" s="187" t="s">
        <v>1528</v>
      </c>
      <c r="D1234" s="187" t="s">
        <v>184</v>
      </c>
      <c r="E1234" s="188" t="s">
        <v>1529</v>
      </c>
      <c r="F1234" s="189" t="s">
        <v>1530</v>
      </c>
      <c r="G1234" s="190" t="s">
        <v>1272</v>
      </c>
      <c r="H1234" s="191">
        <v>2</v>
      </c>
      <c r="I1234" s="192"/>
      <c r="J1234" s="193">
        <f>ROUND(I1234*H1234,2)</f>
        <v>0</v>
      </c>
      <c r="K1234" s="189" t="s">
        <v>22</v>
      </c>
      <c r="L1234" s="60"/>
      <c r="M1234" s="194" t="s">
        <v>22</v>
      </c>
      <c r="N1234" s="195" t="s">
        <v>47</v>
      </c>
      <c r="O1234" s="41"/>
      <c r="P1234" s="196">
        <f>O1234*H1234</f>
        <v>0</v>
      </c>
      <c r="Q1234" s="196">
        <v>0</v>
      </c>
      <c r="R1234" s="196">
        <f>Q1234*H1234</f>
        <v>0</v>
      </c>
      <c r="S1234" s="196">
        <v>0</v>
      </c>
      <c r="T1234" s="197">
        <f>S1234*H1234</f>
        <v>0</v>
      </c>
      <c r="AR1234" s="23" t="s">
        <v>312</v>
      </c>
      <c r="AT1234" s="23" t="s">
        <v>184</v>
      </c>
      <c r="AU1234" s="23" t="s">
        <v>220</v>
      </c>
      <c r="AY1234" s="23" t="s">
        <v>182</v>
      </c>
      <c r="BE1234" s="198">
        <f>IF(N1234="základní",J1234,0)</f>
        <v>0</v>
      </c>
      <c r="BF1234" s="198">
        <f>IF(N1234="snížená",J1234,0)</f>
        <v>0</v>
      </c>
      <c r="BG1234" s="198">
        <f>IF(N1234="zákl. přenesená",J1234,0)</f>
        <v>0</v>
      </c>
      <c r="BH1234" s="198">
        <f>IF(N1234="sníž. přenesená",J1234,0)</f>
        <v>0</v>
      </c>
      <c r="BI1234" s="198">
        <f>IF(N1234="nulová",J1234,0)</f>
        <v>0</v>
      </c>
      <c r="BJ1234" s="23" t="s">
        <v>24</v>
      </c>
      <c r="BK1234" s="198">
        <f>ROUND(I1234*H1234,2)</f>
        <v>0</v>
      </c>
      <c r="BL1234" s="23" t="s">
        <v>312</v>
      </c>
      <c r="BM1234" s="23" t="s">
        <v>1531</v>
      </c>
    </row>
    <row r="1235" spans="2:65" s="1" customFormat="1">
      <c r="B1235" s="40"/>
      <c r="C1235" s="62"/>
      <c r="D1235" s="224" t="s">
        <v>191</v>
      </c>
      <c r="E1235" s="62"/>
      <c r="F1235" s="228" t="s">
        <v>1530</v>
      </c>
      <c r="G1235" s="62"/>
      <c r="H1235" s="62"/>
      <c r="I1235" s="157"/>
      <c r="J1235" s="62"/>
      <c r="K1235" s="62"/>
      <c r="L1235" s="60"/>
      <c r="M1235" s="201"/>
      <c r="N1235" s="41"/>
      <c r="O1235" s="41"/>
      <c r="P1235" s="41"/>
      <c r="Q1235" s="41"/>
      <c r="R1235" s="41"/>
      <c r="S1235" s="41"/>
      <c r="T1235" s="77"/>
      <c r="AT1235" s="23" t="s">
        <v>191</v>
      </c>
      <c r="AU1235" s="23" t="s">
        <v>220</v>
      </c>
    </row>
    <row r="1236" spans="2:65" s="1" customFormat="1" ht="22.5" customHeight="1">
      <c r="B1236" s="40"/>
      <c r="C1236" s="187" t="s">
        <v>1532</v>
      </c>
      <c r="D1236" s="187" t="s">
        <v>184</v>
      </c>
      <c r="E1236" s="188" t="s">
        <v>1533</v>
      </c>
      <c r="F1236" s="189" t="s">
        <v>1534</v>
      </c>
      <c r="G1236" s="190" t="s">
        <v>1272</v>
      </c>
      <c r="H1236" s="191">
        <v>1</v>
      </c>
      <c r="I1236" s="192"/>
      <c r="J1236" s="193">
        <f>ROUND(I1236*H1236,2)</f>
        <v>0</v>
      </c>
      <c r="K1236" s="189" t="s">
        <v>22</v>
      </c>
      <c r="L1236" s="60"/>
      <c r="M1236" s="194" t="s">
        <v>22</v>
      </c>
      <c r="N1236" s="195" t="s">
        <v>47</v>
      </c>
      <c r="O1236" s="41"/>
      <c r="P1236" s="196">
        <f>O1236*H1236</f>
        <v>0</v>
      </c>
      <c r="Q1236" s="196">
        <v>0</v>
      </c>
      <c r="R1236" s="196">
        <f>Q1236*H1236</f>
        <v>0</v>
      </c>
      <c r="S1236" s="196">
        <v>0</v>
      </c>
      <c r="T1236" s="197">
        <f>S1236*H1236</f>
        <v>0</v>
      </c>
      <c r="AR1236" s="23" t="s">
        <v>312</v>
      </c>
      <c r="AT1236" s="23" t="s">
        <v>184</v>
      </c>
      <c r="AU1236" s="23" t="s">
        <v>220</v>
      </c>
      <c r="AY1236" s="23" t="s">
        <v>182</v>
      </c>
      <c r="BE1236" s="198">
        <f>IF(N1236="základní",J1236,0)</f>
        <v>0</v>
      </c>
      <c r="BF1236" s="198">
        <f>IF(N1236="snížená",J1236,0)</f>
        <v>0</v>
      </c>
      <c r="BG1236" s="198">
        <f>IF(N1236="zákl. přenesená",J1236,0)</f>
        <v>0</v>
      </c>
      <c r="BH1236" s="198">
        <f>IF(N1236="sníž. přenesená",J1236,0)</f>
        <v>0</v>
      </c>
      <c r="BI1236" s="198">
        <f>IF(N1236="nulová",J1236,0)</f>
        <v>0</v>
      </c>
      <c r="BJ1236" s="23" t="s">
        <v>24</v>
      </c>
      <c r="BK1236" s="198">
        <f>ROUND(I1236*H1236,2)</f>
        <v>0</v>
      </c>
      <c r="BL1236" s="23" t="s">
        <v>312</v>
      </c>
      <c r="BM1236" s="23" t="s">
        <v>1535</v>
      </c>
    </row>
    <row r="1237" spans="2:65" s="1" customFormat="1">
      <c r="B1237" s="40"/>
      <c r="C1237" s="62"/>
      <c r="D1237" s="224" t="s">
        <v>191</v>
      </c>
      <c r="E1237" s="62"/>
      <c r="F1237" s="228" t="s">
        <v>1534</v>
      </c>
      <c r="G1237" s="62"/>
      <c r="H1237" s="62"/>
      <c r="I1237" s="157"/>
      <c r="J1237" s="62"/>
      <c r="K1237" s="62"/>
      <c r="L1237" s="60"/>
      <c r="M1237" s="201"/>
      <c r="N1237" s="41"/>
      <c r="O1237" s="41"/>
      <c r="P1237" s="41"/>
      <c r="Q1237" s="41"/>
      <c r="R1237" s="41"/>
      <c r="S1237" s="41"/>
      <c r="T1237" s="77"/>
      <c r="AT1237" s="23" t="s">
        <v>191</v>
      </c>
      <c r="AU1237" s="23" t="s">
        <v>220</v>
      </c>
    </row>
    <row r="1238" spans="2:65" s="1" customFormat="1" ht="22.5" customHeight="1">
      <c r="B1238" s="40"/>
      <c r="C1238" s="187" t="s">
        <v>1536</v>
      </c>
      <c r="D1238" s="187" t="s">
        <v>184</v>
      </c>
      <c r="E1238" s="188" t="s">
        <v>1537</v>
      </c>
      <c r="F1238" s="189" t="s">
        <v>1538</v>
      </c>
      <c r="G1238" s="190" t="s">
        <v>1272</v>
      </c>
      <c r="H1238" s="191">
        <v>1</v>
      </c>
      <c r="I1238" s="192"/>
      <c r="J1238" s="193">
        <f>ROUND(I1238*H1238,2)</f>
        <v>0</v>
      </c>
      <c r="K1238" s="189" t="s">
        <v>22</v>
      </c>
      <c r="L1238" s="60"/>
      <c r="M1238" s="194" t="s">
        <v>22</v>
      </c>
      <c r="N1238" s="195" t="s">
        <v>47</v>
      </c>
      <c r="O1238" s="41"/>
      <c r="P1238" s="196">
        <f>O1238*H1238</f>
        <v>0</v>
      </c>
      <c r="Q1238" s="196">
        <v>0</v>
      </c>
      <c r="R1238" s="196">
        <f>Q1238*H1238</f>
        <v>0</v>
      </c>
      <c r="S1238" s="196">
        <v>0</v>
      </c>
      <c r="T1238" s="197">
        <f>S1238*H1238</f>
        <v>0</v>
      </c>
      <c r="AR1238" s="23" t="s">
        <v>312</v>
      </c>
      <c r="AT1238" s="23" t="s">
        <v>184</v>
      </c>
      <c r="AU1238" s="23" t="s">
        <v>220</v>
      </c>
      <c r="AY1238" s="23" t="s">
        <v>182</v>
      </c>
      <c r="BE1238" s="198">
        <f>IF(N1238="základní",J1238,0)</f>
        <v>0</v>
      </c>
      <c r="BF1238" s="198">
        <f>IF(N1238="snížená",J1238,0)</f>
        <v>0</v>
      </c>
      <c r="BG1238" s="198">
        <f>IF(N1238="zákl. přenesená",J1238,0)</f>
        <v>0</v>
      </c>
      <c r="BH1238" s="198">
        <f>IF(N1238="sníž. přenesená",J1238,0)</f>
        <v>0</v>
      </c>
      <c r="BI1238" s="198">
        <f>IF(N1238="nulová",J1238,0)</f>
        <v>0</v>
      </c>
      <c r="BJ1238" s="23" t="s">
        <v>24</v>
      </c>
      <c r="BK1238" s="198">
        <f>ROUND(I1238*H1238,2)</f>
        <v>0</v>
      </c>
      <c r="BL1238" s="23" t="s">
        <v>312</v>
      </c>
      <c r="BM1238" s="23" t="s">
        <v>1539</v>
      </c>
    </row>
    <row r="1239" spans="2:65" s="1" customFormat="1">
      <c r="B1239" s="40"/>
      <c r="C1239" s="62"/>
      <c r="D1239" s="224" t="s">
        <v>191</v>
      </c>
      <c r="E1239" s="62"/>
      <c r="F1239" s="228" t="s">
        <v>1538</v>
      </c>
      <c r="G1239" s="62"/>
      <c r="H1239" s="62"/>
      <c r="I1239" s="157"/>
      <c r="J1239" s="62"/>
      <c r="K1239" s="62"/>
      <c r="L1239" s="60"/>
      <c r="M1239" s="201"/>
      <c r="N1239" s="41"/>
      <c r="O1239" s="41"/>
      <c r="P1239" s="41"/>
      <c r="Q1239" s="41"/>
      <c r="R1239" s="41"/>
      <c r="S1239" s="41"/>
      <c r="T1239" s="77"/>
      <c r="AT1239" s="23" t="s">
        <v>191</v>
      </c>
      <c r="AU1239" s="23" t="s">
        <v>220</v>
      </c>
    </row>
    <row r="1240" spans="2:65" s="1" customFormat="1" ht="22.5" customHeight="1">
      <c r="B1240" s="40"/>
      <c r="C1240" s="187" t="s">
        <v>1540</v>
      </c>
      <c r="D1240" s="187" t="s">
        <v>184</v>
      </c>
      <c r="E1240" s="188" t="s">
        <v>1541</v>
      </c>
      <c r="F1240" s="189" t="s">
        <v>1542</v>
      </c>
      <c r="G1240" s="190" t="s">
        <v>1272</v>
      </c>
      <c r="H1240" s="191">
        <v>16</v>
      </c>
      <c r="I1240" s="192"/>
      <c r="J1240" s="193">
        <f>ROUND(I1240*H1240,2)</f>
        <v>0</v>
      </c>
      <c r="K1240" s="189" t="s">
        <v>22</v>
      </c>
      <c r="L1240" s="60"/>
      <c r="M1240" s="194" t="s">
        <v>22</v>
      </c>
      <c r="N1240" s="195" t="s">
        <v>47</v>
      </c>
      <c r="O1240" s="41"/>
      <c r="P1240" s="196">
        <f>O1240*H1240</f>
        <v>0</v>
      </c>
      <c r="Q1240" s="196">
        <v>0</v>
      </c>
      <c r="R1240" s="196">
        <f>Q1240*H1240</f>
        <v>0</v>
      </c>
      <c r="S1240" s="196">
        <v>0</v>
      </c>
      <c r="T1240" s="197">
        <f>S1240*H1240</f>
        <v>0</v>
      </c>
      <c r="AR1240" s="23" t="s">
        <v>312</v>
      </c>
      <c r="AT1240" s="23" t="s">
        <v>184</v>
      </c>
      <c r="AU1240" s="23" t="s">
        <v>220</v>
      </c>
      <c r="AY1240" s="23" t="s">
        <v>182</v>
      </c>
      <c r="BE1240" s="198">
        <f>IF(N1240="základní",J1240,0)</f>
        <v>0</v>
      </c>
      <c r="BF1240" s="198">
        <f>IF(N1240="snížená",J1240,0)</f>
        <v>0</v>
      </c>
      <c r="BG1240" s="198">
        <f>IF(N1240="zákl. přenesená",J1240,0)</f>
        <v>0</v>
      </c>
      <c r="BH1240" s="198">
        <f>IF(N1240="sníž. přenesená",J1240,0)</f>
        <v>0</v>
      </c>
      <c r="BI1240" s="198">
        <f>IF(N1240="nulová",J1240,0)</f>
        <v>0</v>
      </c>
      <c r="BJ1240" s="23" t="s">
        <v>24</v>
      </c>
      <c r="BK1240" s="198">
        <f>ROUND(I1240*H1240,2)</f>
        <v>0</v>
      </c>
      <c r="BL1240" s="23" t="s">
        <v>312</v>
      </c>
      <c r="BM1240" s="23" t="s">
        <v>1543</v>
      </c>
    </row>
    <row r="1241" spans="2:65" s="1" customFormat="1">
      <c r="B1241" s="40"/>
      <c r="C1241" s="62"/>
      <c r="D1241" s="224" t="s">
        <v>191</v>
      </c>
      <c r="E1241" s="62"/>
      <c r="F1241" s="228" t="s">
        <v>1542</v>
      </c>
      <c r="G1241" s="62"/>
      <c r="H1241" s="62"/>
      <c r="I1241" s="157"/>
      <c r="J1241" s="62"/>
      <c r="K1241" s="62"/>
      <c r="L1241" s="60"/>
      <c r="M1241" s="201"/>
      <c r="N1241" s="41"/>
      <c r="O1241" s="41"/>
      <c r="P1241" s="41"/>
      <c r="Q1241" s="41"/>
      <c r="R1241" s="41"/>
      <c r="S1241" s="41"/>
      <c r="T1241" s="77"/>
      <c r="AT1241" s="23" t="s">
        <v>191</v>
      </c>
      <c r="AU1241" s="23" t="s">
        <v>220</v>
      </c>
    </row>
    <row r="1242" spans="2:65" s="1" customFormat="1" ht="22.5" customHeight="1">
      <c r="B1242" s="40"/>
      <c r="C1242" s="187" t="s">
        <v>1544</v>
      </c>
      <c r="D1242" s="187" t="s">
        <v>184</v>
      </c>
      <c r="E1242" s="188" t="s">
        <v>1545</v>
      </c>
      <c r="F1242" s="189" t="s">
        <v>1546</v>
      </c>
      <c r="G1242" s="190" t="s">
        <v>1272</v>
      </c>
      <c r="H1242" s="191">
        <v>6</v>
      </c>
      <c r="I1242" s="192"/>
      <c r="J1242" s="193">
        <f>ROUND(I1242*H1242,2)</f>
        <v>0</v>
      </c>
      <c r="K1242" s="189" t="s">
        <v>22</v>
      </c>
      <c r="L1242" s="60"/>
      <c r="M1242" s="194" t="s">
        <v>22</v>
      </c>
      <c r="N1242" s="195" t="s">
        <v>47</v>
      </c>
      <c r="O1242" s="41"/>
      <c r="P1242" s="196">
        <f>O1242*H1242</f>
        <v>0</v>
      </c>
      <c r="Q1242" s="196">
        <v>0</v>
      </c>
      <c r="R1242" s="196">
        <f>Q1242*H1242</f>
        <v>0</v>
      </c>
      <c r="S1242" s="196">
        <v>0</v>
      </c>
      <c r="T1242" s="197">
        <f>S1242*H1242</f>
        <v>0</v>
      </c>
      <c r="AR1242" s="23" t="s">
        <v>312</v>
      </c>
      <c r="AT1242" s="23" t="s">
        <v>184</v>
      </c>
      <c r="AU1242" s="23" t="s">
        <v>220</v>
      </c>
      <c r="AY1242" s="23" t="s">
        <v>182</v>
      </c>
      <c r="BE1242" s="198">
        <f>IF(N1242="základní",J1242,0)</f>
        <v>0</v>
      </c>
      <c r="BF1242" s="198">
        <f>IF(N1242="snížená",J1242,0)</f>
        <v>0</v>
      </c>
      <c r="BG1242" s="198">
        <f>IF(N1242="zákl. přenesená",J1242,0)</f>
        <v>0</v>
      </c>
      <c r="BH1242" s="198">
        <f>IF(N1242="sníž. přenesená",J1242,0)</f>
        <v>0</v>
      </c>
      <c r="BI1242" s="198">
        <f>IF(N1242="nulová",J1242,0)</f>
        <v>0</v>
      </c>
      <c r="BJ1242" s="23" t="s">
        <v>24</v>
      </c>
      <c r="BK1242" s="198">
        <f>ROUND(I1242*H1242,2)</f>
        <v>0</v>
      </c>
      <c r="BL1242" s="23" t="s">
        <v>312</v>
      </c>
      <c r="BM1242" s="23" t="s">
        <v>1547</v>
      </c>
    </row>
    <row r="1243" spans="2:65" s="1" customFormat="1" ht="27">
      <c r="B1243" s="40"/>
      <c r="C1243" s="62"/>
      <c r="D1243" s="224" t="s">
        <v>191</v>
      </c>
      <c r="E1243" s="62"/>
      <c r="F1243" s="228" t="s">
        <v>1548</v>
      </c>
      <c r="G1243" s="62"/>
      <c r="H1243" s="62"/>
      <c r="I1243" s="157"/>
      <c r="J1243" s="62"/>
      <c r="K1243" s="62"/>
      <c r="L1243" s="60"/>
      <c r="M1243" s="201"/>
      <c r="N1243" s="41"/>
      <c r="O1243" s="41"/>
      <c r="P1243" s="41"/>
      <c r="Q1243" s="41"/>
      <c r="R1243" s="41"/>
      <c r="S1243" s="41"/>
      <c r="T1243" s="77"/>
      <c r="AT1243" s="23" t="s">
        <v>191</v>
      </c>
      <c r="AU1243" s="23" t="s">
        <v>220</v>
      </c>
    </row>
    <row r="1244" spans="2:65" s="1" customFormat="1" ht="22.5" customHeight="1">
      <c r="B1244" s="40"/>
      <c r="C1244" s="187" t="s">
        <v>1549</v>
      </c>
      <c r="D1244" s="187" t="s">
        <v>184</v>
      </c>
      <c r="E1244" s="188" t="s">
        <v>1550</v>
      </c>
      <c r="F1244" s="189" t="s">
        <v>1551</v>
      </c>
      <c r="G1244" s="190" t="s">
        <v>1272</v>
      </c>
      <c r="H1244" s="191">
        <v>12</v>
      </c>
      <c r="I1244" s="192"/>
      <c r="J1244" s="193">
        <f>ROUND(I1244*H1244,2)</f>
        <v>0</v>
      </c>
      <c r="K1244" s="189" t="s">
        <v>22</v>
      </c>
      <c r="L1244" s="60"/>
      <c r="M1244" s="194" t="s">
        <v>22</v>
      </c>
      <c r="N1244" s="195" t="s">
        <v>47</v>
      </c>
      <c r="O1244" s="41"/>
      <c r="P1244" s="196">
        <f>O1244*H1244</f>
        <v>0</v>
      </c>
      <c r="Q1244" s="196">
        <v>0</v>
      </c>
      <c r="R1244" s="196">
        <f>Q1244*H1244</f>
        <v>0</v>
      </c>
      <c r="S1244" s="196">
        <v>0</v>
      </c>
      <c r="T1244" s="197">
        <f>S1244*H1244</f>
        <v>0</v>
      </c>
      <c r="AR1244" s="23" t="s">
        <v>312</v>
      </c>
      <c r="AT1244" s="23" t="s">
        <v>184</v>
      </c>
      <c r="AU1244" s="23" t="s">
        <v>220</v>
      </c>
      <c r="AY1244" s="23" t="s">
        <v>182</v>
      </c>
      <c r="BE1244" s="198">
        <f>IF(N1244="základní",J1244,0)</f>
        <v>0</v>
      </c>
      <c r="BF1244" s="198">
        <f>IF(N1244="snížená",J1244,0)</f>
        <v>0</v>
      </c>
      <c r="BG1244" s="198">
        <f>IF(N1244="zákl. přenesená",J1244,0)</f>
        <v>0</v>
      </c>
      <c r="BH1244" s="198">
        <f>IF(N1244="sníž. přenesená",J1244,0)</f>
        <v>0</v>
      </c>
      <c r="BI1244" s="198">
        <f>IF(N1244="nulová",J1244,0)</f>
        <v>0</v>
      </c>
      <c r="BJ1244" s="23" t="s">
        <v>24</v>
      </c>
      <c r="BK1244" s="198">
        <f>ROUND(I1244*H1244,2)</f>
        <v>0</v>
      </c>
      <c r="BL1244" s="23" t="s">
        <v>312</v>
      </c>
      <c r="BM1244" s="23" t="s">
        <v>1552</v>
      </c>
    </row>
    <row r="1245" spans="2:65" s="1" customFormat="1">
      <c r="B1245" s="40"/>
      <c r="C1245" s="62"/>
      <c r="D1245" s="224" t="s">
        <v>191</v>
      </c>
      <c r="E1245" s="62"/>
      <c r="F1245" s="228" t="s">
        <v>1551</v>
      </c>
      <c r="G1245" s="62"/>
      <c r="H1245" s="62"/>
      <c r="I1245" s="157"/>
      <c r="J1245" s="62"/>
      <c r="K1245" s="62"/>
      <c r="L1245" s="60"/>
      <c r="M1245" s="201"/>
      <c r="N1245" s="41"/>
      <c r="O1245" s="41"/>
      <c r="P1245" s="41"/>
      <c r="Q1245" s="41"/>
      <c r="R1245" s="41"/>
      <c r="S1245" s="41"/>
      <c r="T1245" s="77"/>
      <c r="AT1245" s="23" t="s">
        <v>191</v>
      </c>
      <c r="AU1245" s="23" t="s">
        <v>220</v>
      </c>
    </row>
    <row r="1246" spans="2:65" s="1" customFormat="1" ht="22.5" customHeight="1">
      <c r="B1246" s="40"/>
      <c r="C1246" s="187" t="s">
        <v>1553</v>
      </c>
      <c r="D1246" s="187" t="s">
        <v>184</v>
      </c>
      <c r="E1246" s="188" t="s">
        <v>1554</v>
      </c>
      <c r="F1246" s="189" t="s">
        <v>1555</v>
      </c>
      <c r="G1246" s="190" t="s">
        <v>1272</v>
      </c>
      <c r="H1246" s="191">
        <v>4</v>
      </c>
      <c r="I1246" s="192"/>
      <c r="J1246" s="193">
        <f>ROUND(I1246*H1246,2)</f>
        <v>0</v>
      </c>
      <c r="K1246" s="189" t="s">
        <v>22</v>
      </c>
      <c r="L1246" s="60"/>
      <c r="M1246" s="194" t="s">
        <v>22</v>
      </c>
      <c r="N1246" s="195" t="s">
        <v>47</v>
      </c>
      <c r="O1246" s="41"/>
      <c r="P1246" s="196">
        <f>O1246*H1246</f>
        <v>0</v>
      </c>
      <c r="Q1246" s="196">
        <v>0</v>
      </c>
      <c r="R1246" s="196">
        <f>Q1246*H1246</f>
        <v>0</v>
      </c>
      <c r="S1246" s="196">
        <v>0</v>
      </c>
      <c r="T1246" s="197">
        <f>S1246*H1246</f>
        <v>0</v>
      </c>
      <c r="AR1246" s="23" t="s">
        <v>312</v>
      </c>
      <c r="AT1246" s="23" t="s">
        <v>184</v>
      </c>
      <c r="AU1246" s="23" t="s">
        <v>220</v>
      </c>
      <c r="AY1246" s="23" t="s">
        <v>182</v>
      </c>
      <c r="BE1246" s="198">
        <f>IF(N1246="základní",J1246,0)</f>
        <v>0</v>
      </c>
      <c r="BF1246" s="198">
        <f>IF(N1246="snížená",J1246,0)</f>
        <v>0</v>
      </c>
      <c r="BG1246" s="198">
        <f>IF(N1246="zákl. přenesená",J1246,0)</f>
        <v>0</v>
      </c>
      <c r="BH1246" s="198">
        <f>IF(N1246="sníž. přenesená",J1246,0)</f>
        <v>0</v>
      </c>
      <c r="BI1246" s="198">
        <f>IF(N1246="nulová",J1246,0)</f>
        <v>0</v>
      </c>
      <c r="BJ1246" s="23" t="s">
        <v>24</v>
      </c>
      <c r="BK1246" s="198">
        <f>ROUND(I1246*H1246,2)</f>
        <v>0</v>
      </c>
      <c r="BL1246" s="23" t="s">
        <v>312</v>
      </c>
      <c r="BM1246" s="23" t="s">
        <v>1556</v>
      </c>
    </row>
    <row r="1247" spans="2:65" s="1" customFormat="1">
      <c r="B1247" s="40"/>
      <c r="C1247" s="62"/>
      <c r="D1247" s="224" t="s">
        <v>191</v>
      </c>
      <c r="E1247" s="62"/>
      <c r="F1247" s="228" t="s">
        <v>1555</v>
      </c>
      <c r="G1247" s="62"/>
      <c r="H1247" s="62"/>
      <c r="I1247" s="157"/>
      <c r="J1247" s="62"/>
      <c r="K1247" s="62"/>
      <c r="L1247" s="60"/>
      <c r="M1247" s="201"/>
      <c r="N1247" s="41"/>
      <c r="O1247" s="41"/>
      <c r="P1247" s="41"/>
      <c r="Q1247" s="41"/>
      <c r="R1247" s="41"/>
      <c r="S1247" s="41"/>
      <c r="T1247" s="77"/>
      <c r="AT1247" s="23" t="s">
        <v>191</v>
      </c>
      <c r="AU1247" s="23" t="s">
        <v>220</v>
      </c>
    </row>
    <row r="1248" spans="2:65" s="1" customFormat="1" ht="22.5" customHeight="1">
      <c r="B1248" s="40"/>
      <c r="C1248" s="187" t="s">
        <v>1244</v>
      </c>
      <c r="D1248" s="187" t="s">
        <v>184</v>
      </c>
      <c r="E1248" s="188" t="s">
        <v>1557</v>
      </c>
      <c r="F1248" s="189" t="s">
        <v>1558</v>
      </c>
      <c r="G1248" s="190" t="s">
        <v>1272</v>
      </c>
      <c r="H1248" s="191">
        <v>2</v>
      </c>
      <c r="I1248" s="192"/>
      <c r="J1248" s="193">
        <f>ROUND(I1248*H1248,2)</f>
        <v>0</v>
      </c>
      <c r="K1248" s="189" t="s">
        <v>22</v>
      </c>
      <c r="L1248" s="60"/>
      <c r="M1248" s="194" t="s">
        <v>22</v>
      </c>
      <c r="N1248" s="195" t="s">
        <v>47</v>
      </c>
      <c r="O1248" s="41"/>
      <c r="P1248" s="196">
        <f>O1248*H1248</f>
        <v>0</v>
      </c>
      <c r="Q1248" s="196">
        <v>0</v>
      </c>
      <c r="R1248" s="196">
        <f>Q1248*H1248</f>
        <v>0</v>
      </c>
      <c r="S1248" s="196">
        <v>0</v>
      </c>
      <c r="T1248" s="197">
        <f>S1248*H1248</f>
        <v>0</v>
      </c>
      <c r="AR1248" s="23" t="s">
        <v>312</v>
      </c>
      <c r="AT1248" s="23" t="s">
        <v>184</v>
      </c>
      <c r="AU1248" s="23" t="s">
        <v>220</v>
      </c>
      <c r="AY1248" s="23" t="s">
        <v>182</v>
      </c>
      <c r="BE1248" s="198">
        <f>IF(N1248="základní",J1248,0)</f>
        <v>0</v>
      </c>
      <c r="BF1248" s="198">
        <f>IF(N1248="snížená",J1248,0)</f>
        <v>0</v>
      </c>
      <c r="BG1248" s="198">
        <f>IF(N1248="zákl. přenesená",J1248,0)</f>
        <v>0</v>
      </c>
      <c r="BH1248" s="198">
        <f>IF(N1248="sníž. přenesená",J1248,0)</f>
        <v>0</v>
      </c>
      <c r="BI1248" s="198">
        <f>IF(N1248="nulová",J1248,0)</f>
        <v>0</v>
      </c>
      <c r="BJ1248" s="23" t="s">
        <v>24</v>
      </c>
      <c r="BK1248" s="198">
        <f>ROUND(I1248*H1248,2)</f>
        <v>0</v>
      </c>
      <c r="BL1248" s="23" t="s">
        <v>312</v>
      </c>
      <c r="BM1248" s="23" t="s">
        <v>1559</v>
      </c>
    </row>
    <row r="1249" spans="2:65" s="1" customFormat="1">
      <c r="B1249" s="40"/>
      <c r="C1249" s="62"/>
      <c r="D1249" s="224" t="s">
        <v>191</v>
      </c>
      <c r="E1249" s="62"/>
      <c r="F1249" s="228" t="s">
        <v>1558</v>
      </c>
      <c r="G1249" s="62"/>
      <c r="H1249" s="62"/>
      <c r="I1249" s="157"/>
      <c r="J1249" s="62"/>
      <c r="K1249" s="62"/>
      <c r="L1249" s="60"/>
      <c r="M1249" s="201"/>
      <c r="N1249" s="41"/>
      <c r="O1249" s="41"/>
      <c r="P1249" s="41"/>
      <c r="Q1249" s="41"/>
      <c r="R1249" s="41"/>
      <c r="S1249" s="41"/>
      <c r="T1249" s="77"/>
      <c r="AT1249" s="23" t="s">
        <v>191</v>
      </c>
      <c r="AU1249" s="23" t="s">
        <v>220</v>
      </c>
    </row>
    <row r="1250" spans="2:65" s="1" customFormat="1" ht="22.5" customHeight="1">
      <c r="B1250" s="40"/>
      <c r="C1250" s="187" t="s">
        <v>1560</v>
      </c>
      <c r="D1250" s="187" t="s">
        <v>184</v>
      </c>
      <c r="E1250" s="188" t="s">
        <v>1561</v>
      </c>
      <c r="F1250" s="189" t="s">
        <v>1562</v>
      </c>
      <c r="G1250" s="190" t="s">
        <v>1272</v>
      </c>
      <c r="H1250" s="191">
        <v>1</v>
      </c>
      <c r="I1250" s="192"/>
      <c r="J1250" s="193">
        <f>ROUND(I1250*H1250,2)</f>
        <v>0</v>
      </c>
      <c r="K1250" s="189" t="s">
        <v>22</v>
      </c>
      <c r="L1250" s="60"/>
      <c r="M1250" s="194" t="s">
        <v>22</v>
      </c>
      <c r="N1250" s="195" t="s">
        <v>47</v>
      </c>
      <c r="O1250" s="41"/>
      <c r="P1250" s="196">
        <f>O1250*H1250</f>
        <v>0</v>
      </c>
      <c r="Q1250" s="196">
        <v>0</v>
      </c>
      <c r="R1250" s="196">
        <f>Q1250*H1250</f>
        <v>0</v>
      </c>
      <c r="S1250" s="196">
        <v>0</v>
      </c>
      <c r="T1250" s="197">
        <f>S1250*H1250</f>
        <v>0</v>
      </c>
      <c r="AR1250" s="23" t="s">
        <v>312</v>
      </c>
      <c r="AT1250" s="23" t="s">
        <v>184</v>
      </c>
      <c r="AU1250" s="23" t="s">
        <v>220</v>
      </c>
      <c r="AY1250" s="23" t="s">
        <v>182</v>
      </c>
      <c r="BE1250" s="198">
        <f>IF(N1250="základní",J1250,0)</f>
        <v>0</v>
      </c>
      <c r="BF1250" s="198">
        <f>IF(N1250="snížená",J1250,0)</f>
        <v>0</v>
      </c>
      <c r="BG1250" s="198">
        <f>IF(N1250="zákl. přenesená",J1250,0)</f>
        <v>0</v>
      </c>
      <c r="BH1250" s="198">
        <f>IF(N1250="sníž. přenesená",J1250,0)</f>
        <v>0</v>
      </c>
      <c r="BI1250" s="198">
        <f>IF(N1250="nulová",J1250,0)</f>
        <v>0</v>
      </c>
      <c r="BJ1250" s="23" t="s">
        <v>24</v>
      </c>
      <c r="BK1250" s="198">
        <f>ROUND(I1250*H1250,2)</f>
        <v>0</v>
      </c>
      <c r="BL1250" s="23" t="s">
        <v>312</v>
      </c>
      <c r="BM1250" s="23" t="s">
        <v>1563</v>
      </c>
    </row>
    <row r="1251" spans="2:65" s="1" customFormat="1">
      <c r="B1251" s="40"/>
      <c r="C1251" s="62"/>
      <c r="D1251" s="224" t="s">
        <v>191</v>
      </c>
      <c r="E1251" s="62"/>
      <c r="F1251" s="228" t="s">
        <v>1562</v>
      </c>
      <c r="G1251" s="62"/>
      <c r="H1251" s="62"/>
      <c r="I1251" s="157"/>
      <c r="J1251" s="62"/>
      <c r="K1251" s="62"/>
      <c r="L1251" s="60"/>
      <c r="M1251" s="201"/>
      <c r="N1251" s="41"/>
      <c r="O1251" s="41"/>
      <c r="P1251" s="41"/>
      <c r="Q1251" s="41"/>
      <c r="R1251" s="41"/>
      <c r="S1251" s="41"/>
      <c r="T1251" s="77"/>
      <c r="AT1251" s="23" t="s">
        <v>191</v>
      </c>
      <c r="AU1251" s="23" t="s">
        <v>220</v>
      </c>
    </row>
    <row r="1252" spans="2:65" s="1" customFormat="1" ht="22.5" customHeight="1">
      <c r="B1252" s="40"/>
      <c r="C1252" s="187" t="s">
        <v>1564</v>
      </c>
      <c r="D1252" s="187" t="s">
        <v>184</v>
      </c>
      <c r="E1252" s="188" t="s">
        <v>1565</v>
      </c>
      <c r="F1252" s="189" t="s">
        <v>1566</v>
      </c>
      <c r="G1252" s="190" t="s">
        <v>1272</v>
      </c>
      <c r="H1252" s="191">
        <v>1</v>
      </c>
      <c r="I1252" s="192"/>
      <c r="J1252" s="193">
        <f>ROUND(I1252*H1252,2)</f>
        <v>0</v>
      </c>
      <c r="K1252" s="189" t="s">
        <v>22</v>
      </c>
      <c r="L1252" s="60"/>
      <c r="M1252" s="194" t="s">
        <v>22</v>
      </c>
      <c r="N1252" s="195" t="s">
        <v>47</v>
      </c>
      <c r="O1252" s="41"/>
      <c r="P1252" s="196">
        <f>O1252*H1252</f>
        <v>0</v>
      </c>
      <c r="Q1252" s="196">
        <v>0</v>
      </c>
      <c r="R1252" s="196">
        <f>Q1252*H1252</f>
        <v>0</v>
      </c>
      <c r="S1252" s="196">
        <v>0</v>
      </c>
      <c r="T1252" s="197">
        <f>S1252*H1252</f>
        <v>0</v>
      </c>
      <c r="AR1252" s="23" t="s">
        <v>312</v>
      </c>
      <c r="AT1252" s="23" t="s">
        <v>184</v>
      </c>
      <c r="AU1252" s="23" t="s">
        <v>220</v>
      </c>
      <c r="AY1252" s="23" t="s">
        <v>182</v>
      </c>
      <c r="BE1252" s="198">
        <f>IF(N1252="základní",J1252,0)</f>
        <v>0</v>
      </c>
      <c r="BF1252" s="198">
        <f>IF(N1252="snížená",J1252,0)</f>
        <v>0</v>
      </c>
      <c r="BG1252" s="198">
        <f>IF(N1252="zákl. přenesená",J1252,0)</f>
        <v>0</v>
      </c>
      <c r="BH1252" s="198">
        <f>IF(N1252="sníž. přenesená",J1252,0)</f>
        <v>0</v>
      </c>
      <c r="BI1252" s="198">
        <f>IF(N1252="nulová",J1252,0)</f>
        <v>0</v>
      </c>
      <c r="BJ1252" s="23" t="s">
        <v>24</v>
      </c>
      <c r="BK1252" s="198">
        <f>ROUND(I1252*H1252,2)</f>
        <v>0</v>
      </c>
      <c r="BL1252" s="23" t="s">
        <v>312</v>
      </c>
      <c r="BM1252" s="23" t="s">
        <v>1567</v>
      </c>
    </row>
    <row r="1253" spans="2:65" s="1" customFormat="1">
      <c r="B1253" s="40"/>
      <c r="C1253" s="62"/>
      <c r="D1253" s="224" t="s">
        <v>191</v>
      </c>
      <c r="E1253" s="62"/>
      <c r="F1253" s="228" t="s">
        <v>1566</v>
      </c>
      <c r="G1253" s="62"/>
      <c r="H1253" s="62"/>
      <c r="I1253" s="157"/>
      <c r="J1253" s="62"/>
      <c r="K1253" s="62"/>
      <c r="L1253" s="60"/>
      <c r="M1253" s="201"/>
      <c r="N1253" s="41"/>
      <c r="O1253" s="41"/>
      <c r="P1253" s="41"/>
      <c r="Q1253" s="41"/>
      <c r="R1253" s="41"/>
      <c r="S1253" s="41"/>
      <c r="T1253" s="77"/>
      <c r="AT1253" s="23" t="s">
        <v>191</v>
      </c>
      <c r="AU1253" s="23" t="s">
        <v>220</v>
      </c>
    </row>
    <row r="1254" spans="2:65" s="1" customFormat="1" ht="22.5" customHeight="1">
      <c r="B1254" s="40"/>
      <c r="C1254" s="187" t="s">
        <v>1568</v>
      </c>
      <c r="D1254" s="187" t="s">
        <v>184</v>
      </c>
      <c r="E1254" s="188" t="s">
        <v>1569</v>
      </c>
      <c r="F1254" s="189" t="s">
        <v>1570</v>
      </c>
      <c r="G1254" s="190" t="s">
        <v>1272</v>
      </c>
      <c r="H1254" s="191">
        <v>1</v>
      </c>
      <c r="I1254" s="192"/>
      <c r="J1254" s="193">
        <f>ROUND(I1254*H1254,2)</f>
        <v>0</v>
      </c>
      <c r="K1254" s="189" t="s">
        <v>22</v>
      </c>
      <c r="L1254" s="60"/>
      <c r="M1254" s="194" t="s">
        <v>22</v>
      </c>
      <c r="N1254" s="195" t="s">
        <v>47</v>
      </c>
      <c r="O1254" s="41"/>
      <c r="P1254" s="196">
        <f>O1254*H1254</f>
        <v>0</v>
      </c>
      <c r="Q1254" s="196">
        <v>0</v>
      </c>
      <c r="R1254" s="196">
        <f>Q1254*H1254</f>
        <v>0</v>
      </c>
      <c r="S1254" s="196">
        <v>0</v>
      </c>
      <c r="T1254" s="197">
        <f>S1254*H1254</f>
        <v>0</v>
      </c>
      <c r="AR1254" s="23" t="s">
        <v>312</v>
      </c>
      <c r="AT1254" s="23" t="s">
        <v>184</v>
      </c>
      <c r="AU1254" s="23" t="s">
        <v>220</v>
      </c>
      <c r="AY1254" s="23" t="s">
        <v>182</v>
      </c>
      <c r="BE1254" s="198">
        <f>IF(N1254="základní",J1254,0)</f>
        <v>0</v>
      </c>
      <c r="BF1254" s="198">
        <f>IF(N1254="snížená",J1254,0)</f>
        <v>0</v>
      </c>
      <c r="BG1254" s="198">
        <f>IF(N1254="zákl. přenesená",J1254,0)</f>
        <v>0</v>
      </c>
      <c r="BH1254" s="198">
        <f>IF(N1254="sníž. přenesená",J1254,0)</f>
        <v>0</v>
      </c>
      <c r="BI1254" s="198">
        <f>IF(N1254="nulová",J1254,0)</f>
        <v>0</v>
      </c>
      <c r="BJ1254" s="23" t="s">
        <v>24</v>
      </c>
      <c r="BK1254" s="198">
        <f>ROUND(I1254*H1254,2)</f>
        <v>0</v>
      </c>
      <c r="BL1254" s="23" t="s">
        <v>312</v>
      </c>
      <c r="BM1254" s="23" t="s">
        <v>1571</v>
      </c>
    </row>
    <row r="1255" spans="2:65" s="1" customFormat="1">
      <c r="B1255" s="40"/>
      <c r="C1255" s="62"/>
      <c r="D1255" s="224" t="s">
        <v>191</v>
      </c>
      <c r="E1255" s="62"/>
      <c r="F1255" s="228" t="s">
        <v>1570</v>
      </c>
      <c r="G1255" s="62"/>
      <c r="H1255" s="62"/>
      <c r="I1255" s="157"/>
      <c r="J1255" s="62"/>
      <c r="K1255" s="62"/>
      <c r="L1255" s="60"/>
      <c r="M1255" s="201"/>
      <c r="N1255" s="41"/>
      <c r="O1255" s="41"/>
      <c r="P1255" s="41"/>
      <c r="Q1255" s="41"/>
      <c r="R1255" s="41"/>
      <c r="S1255" s="41"/>
      <c r="T1255" s="77"/>
      <c r="AT1255" s="23" t="s">
        <v>191</v>
      </c>
      <c r="AU1255" s="23" t="s">
        <v>220</v>
      </c>
    </row>
    <row r="1256" spans="2:65" s="1" customFormat="1" ht="22.5" customHeight="1">
      <c r="B1256" s="40"/>
      <c r="C1256" s="187" t="s">
        <v>1572</v>
      </c>
      <c r="D1256" s="187" t="s">
        <v>184</v>
      </c>
      <c r="E1256" s="188" t="s">
        <v>1573</v>
      </c>
      <c r="F1256" s="189" t="s">
        <v>1574</v>
      </c>
      <c r="G1256" s="190" t="s">
        <v>1272</v>
      </c>
      <c r="H1256" s="191">
        <v>2</v>
      </c>
      <c r="I1256" s="192"/>
      <c r="J1256" s="193">
        <f>ROUND(I1256*H1256,2)</f>
        <v>0</v>
      </c>
      <c r="K1256" s="189" t="s">
        <v>22</v>
      </c>
      <c r="L1256" s="60"/>
      <c r="M1256" s="194" t="s">
        <v>22</v>
      </c>
      <c r="N1256" s="195" t="s">
        <v>47</v>
      </c>
      <c r="O1256" s="41"/>
      <c r="P1256" s="196">
        <f>O1256*H1256</f>
        <v>0</v>
      </c>
      <c r="Q1256" s="196">
        <v>0</v>
      </c>
      <c r="R1256" s="196">
        <f>Q1256*H1256</f>
        <v>0</v>
      </c>
      <c r="S1256" s="196">
        <v>0</v>
      </c>
      <c r="T1256" s="197">
        <f>S1256*H1256</f>
        <v>0</v>
      </c>
      <c r="AR1256" s="23" t="s">
        <v>312</v>
      </c>
      <c r="AT1256" s="23" t="s">
        <v>184</v>
      </c>
      <c r="AU1256" s="23" t="s">
        <v>220</v>
      </c>
      <c r="AY1256" s="23" t="s">
        <v>182</v>
      </c>
      <c r="BE1256" s="198">
        <f>IF(N1256="základní",J1256,0)</f>
        <v>0</v>
      </c>
      <c r="BF1256" s="198">
        <f>IF(N1256="snížená",J1256,0)</f>
        <v>0</v>
      </c>
      <c r="BG1256" s="198">
        <f>IF(N1256="zákl. přenesená",J1256,0)</f>
        <v>0</v>
      </c>
      <c r="BH1256" s="198">
        <f>IF(N1256="sníž. přenesená",J1256,0)</f>
        <v>0</v>
      </c>
      <c r="BI1256" s="198">
        <f>IF(N1256="nulová",J1256,0)</f>
        <v>0</v>
      </c>
      <c r="BJ1256" s="23" t="s">
        <v>24</v>
      </c>
      <c r="BK1256" s="198">
        <f>ROUND(I1256*H1256,2)</f>
        <v>0</v>
      </c>
      <c r="BL1256" s="23" t="s">
        <v>312</v>
      </c>
      <c r="BM1256" s="23" t="s">
        <v>1575</v>
      </c>
    </row>
    <row r="1257" spans="2:65" s="1" customFormat="1">
      <c r="B1257" s="40"/>
      <c r="C1257" s="62"/>
      <c r="D1257" s="224" t="s">
        <v>191</v>
      </c>
      <c r="E1257" s="62"/>
      <c r="F1257" s="228" t="s">
        <v>1574</v>
      </c>
      <c r="G1257" s="62"/>
      <c r="H1257" s="62"/>
      <c r="I1257" s="157"/>
      <c r="J1257" s="62"/>
      <c r="K1257" s="62"/>
      <c r="L1257" s="60"/>
      <c r="M1257" s="201"/>
      <c r="N1257" s="41"/>
      <c r="O1257" s="41"/>
      <c r="P1257" s="41"/>
      <c r="Q1257" s="41"/>
      <c r="R1257" s="41"/>
      <c r="S1257" s="41"/>
      <c r="T1257" s="77"/>
      <c r="AT1257" s="23" t="s">
        <v>191</v>
      </c>
      <c r="AU1257" s="23" t="s">
        <v>220</v>
      </c>
    </row>
    <row r="1258" spans="2:65" s="1" customFormat="1" ht="22.5" customHeight="1">
      <c r="B1258" s="40"/>
      <c r="C1258" s="187" t="s">
        <v>1576</v>
      </c>
      <c r="D1258" s="187" t="s">
        <v>184</v>
      </c>
      <c r="E1258" s="188" t="s">
        <v>1577</v>
      </c>
      <c r="F1258" s="189" t="s">
        <v>1578</v>
      </c>
      <c r="G1258" s="190" t="s">
        <v>1272</v>
      </c>
      <c r="H1258" s="191">
        <v>1</v>
      </c>
      <c r="I1258" s="192"/>
      <c r="J1258" s="193">
        <f>ROUND(I1258*H1258,2)</f>
        <v>0</v>
      </c>
      <c r="K1258" s="189" t="s">
        <v>22</v>
      </c>
      <c r="L1258" s="60"/>
      <c r="M1258" s="194" t="s">
        <v>22</v>
      </c>
      <c r="N1258" s="195" t="s">
        <v>47</v>
      </c>
      <c r="O1258" s="41"/>
      <c r="P1258" s="196">
        <f>O1258*H1258</f>
        <v>0</v>
      </c>
      <c r="Q1258" s="196">
        <v>0</v>
      </c>
      <c r="R1258" s="196">
        <f>Q1258*H1258</f>
        <v>0</v>
      </c>
      <c r="S1258" s="196">
        <v>0</v>
      </c>
      <c r="T1258" s="197">
        <f>S1258*H1258</f>
        <v>0</v>
      </c>
      <c r="AR1258" s="23" t="s">
        <v>312</v>
      </c>
      <c r="AT1258" s="23" t="s">
        <v>184</v>
      </c>
      <c r="AU1258" s="23" t="s">
        <v>220</v>
      </c>
      <c r="AY1258" s="23" t="s">
        <v>182</v>
      </c>
      <c r="BE1258" s="198">
        <f>IF(N1258="základní",J1258,0)</f>
        <v>0</v>
      </c>
      <c r="BF1258" s="198">
        <f>IF(N1258="snížená",J1258,0)</f>
        <v>0</v>
      </c>
      <c r="BG1258" s="198">
        <f>IF(N1258="zákl. přenesená",J1258,0)</f>
        <v>0</v>
      </c>
      <c r="BH1258" s="198">
        <f>IF(N1258="sníž. přenesená",J1258,0)</f>
        <v>0</v>
      </c>
      <c r="BI1258" s="198">
        <f>IF(N1258="nulová",J1258,0)</f>
        <v>0</v>
      </c>
      <c r="BJ1258" s="23" t="s">
        <v>24</v>
      </c>
      <c r="BK1258" s="198">
        <f>ROUND(I1258*H1258,2)</f>
        <v>0</v>
      </c>
      <c r="BL1258" s="23" t="s">
        <v>312</v>
      </c>
      <c r="BM1258" s="23" t="s">
        <v>1579</v>
      </c>
    </row>
    <row r="1259" spans="2:65" s="1" customFormat="1">
      <c r="B1259" s="40"/>
      <c r="C1259" s="62"/>
      <c r="D1259" s="199" t="s">
        <v>191</v>
      </c>
      <c r="E1259" s="62"/>
      <c r="F1259" s="200" t="s">
        <v>1578</v>
      </c>
      <c r="G1259" s="62"/>
      <c r="H1259" s="62"/>
      <c r="I1259" s="157"/>
      <c r="J1259" s="62"/>
      <c r="K1259" s="62"/>
      <c r="L1259" s="60"/>
      <c r="M1259" s="201"/>
      <c r="N1259" s="41"/>
      <c r="O1259" s="41"/>
      <c r="P1259" s="41"/>
      <c r="Q1259" s="41"/>
      <c r="R1259" s="41"/>
      <c r="S1259" s="41"/>
      <c r="T1259" s="77"/>
      <c r="AT1259" s="23" t="s">
        <v>191</v>
      </c>
      <c r="AU1259" s="23" t="s">
        <v>220</v>
      </c>
    </row>
    <row r="1260" spans="2:65" s="10" customFormat="1" ht="22.35" customHeight="1">
      <c r="B1260" s="170"/>
      <c r="C1260" s="171"/>
      <c r="D1260" s="184" t="s">
        <v>75</v>
      </c>
      <c r="E1260" s="185" t="s">
        <v>1580</v>
      </c>
      <c r="F1260" s="185" t="s">
        <v>1581</v>
      </c>
      <c r="G1260" s="171"/>
      <c r="H1260" s="171"/>
      <c r="I1260" s="174"/>
      <c r="J1260" s="186">
        <f>BK1260</f>
        <v>0</v>
      </c>
      <c r="K1260" s="171"/>
      <c r="L1260" s="176"/>
      <c r="M1260" s="177"/>
      <c r="N1260" s="178"/>
      <c r="O1260" s="178"/>
      <c r="P1260" s="179">
        <f>SUM(P1261:P1266)</f>
        <v>0</v>
      </c>
      <c r="Q1260" s="178"/>
      <c r="R1260" s="179">
        <f>SUM(R1261:R1266)</f>
        <v>0</v>
      </c>
      <c r="S1260" s="178"/>
      <c r="T1260" s="180">
        <f>SUM(T1261:T1266)</f>
        <v>0</v>
      </c>
      <c r="AR1260" s="181" t="s">
        <v>87</v>
      </c>
      <c r="AT1260" s="182" t="s">
        <v>75</v>
      </c>
      <c r="AU1260" s="182" t="s">
        <v>87</v>
      </c>
      <c r="AY1260" s="181" t="s">
        <v>182</v>
      </c>
      <c r="BK1260" s="183">
        <f>SUM(BK1261:BK1266)</f>
        <v>0</v>
      </c>
    </row>
    <row r="1261" spans="2:65" s="1" customFormat="1" ht="22.5" customHeight="1">
      <c r="B1261" s="40"/>
      <c r="C1261" s="187" t="s">
        <v>1582</v>
      </c>
      <c r="D1261" s="187" t="s">
        <v>184</v>
      </c>
      <c r="E1261" s="188" t="s">
        <v>1583</v>
      </c>
      <c r="F1261" s="189" t="s">
        <v>1584</v>
      </c>
      <c r="G1261" s="190" t="s">
        <v>1272</v>
      </c>
      <c r="H1261" s="191">
        <v>1</v>
      </c>
      <c r="I1261" s="192"/>
      <c r="J1261" s="193">
        <f>ROUND(I1261*H1261,2)</f>
        <v>0</v>
      </c>
      <c r="K1261" s="189" t="s">
        <v>22</v>
      </c>
      <c r="L1261" s="60"/>
      <c r="M1261" s="194" t="s">
        <v>22</v>
      </c>
      <c r="N1261" s="195" t="s">
        <v>47</v>
      </c>
      <c r="O1261" s="41"/>
      <c r="P1261" s="196">
        <f>O1261*H1261</f>
        <v>0</v>
      </c>
      <c r="Q1261" s="196">
        <v>0</v>
      </c>
      <c r="R1261" s="196">
        <f>Q1261*H1261</f>
        <v>0</v>
      </c>
      <c r="S1261" s="196">
        <v>0</v>
      </c>
      <c r="T1261" s="197">
        <f>S1261*H1261</f>
        <v>0</v>
      </c>
      <c r="AR1261" s="23" t="s">
        <v>312</v>
      </c>
      <c r="AT1261" s="23" t="s">
        <v>184</v>
      </c>
      <c r="AU1261" s="23" t="s">
        <v>220</v>
      </c>
      <c r="AY1261" s="23" t="s">
        <v>182</v>
      </c>
      <c r="BE1261" s="198">
        <f>IF(N1261="základní",J1261,0)</f>
        <v>0</v>
      </c>
      <c r="BF1261" s="198">
        <f>IF(N1261="snížená",J1261,0)</f>
        <v>0</v>
      </c>
      <c r="BG1261" s="198">
        <f>IF(N1261="zákl. přenesená",J1261,0)</f>
        <v>0</v>
      </c>
      <c r="BH1261" s="198">
        <f>IF(N1261="sníž. přenesená",J1261,0)</f>
        <v>0</v>
      </c>
      <c r="BI1261" s="198">
        <f>IF(N1261="nulová",J1261,0)</f>
        <v>0</v>
      </c>
      <c r="BJ1261" s="23" t="s">
        <v>24</v>
      </c>
      <c r="BK1261" s="198">
        <f>ROUND(I1261*H1261,2)</f>
        <v>0</v>
      </c>
      <c r="BL1261" s="23" t="s">
        <v>312</v>
      </c>
      <c r="BM1261" s="23" t="s">
        <v>1585</v>
      </c>
    </row>
    <row r="1262" spans="2:65" s="1" customFormat="1">
      <c r="B1262" s="40"/>
      <c r="C1262" s="62"/>
      <c r="D1262" s="224" t="s">
        <v>191</v>
      </c>
      <c r="E1262" s="62"/>
      <c r="F1262" s="228" t="s">
        <v>1584</v>
      </c>
      <c r="G1262" s="62"/>
      <c r="H1262" s="62"/>
      <c r="I1262" s="157"/>
      <c r="J1262" s="62"/>
      <c r="K1262" s="62"/>
      <c r="L1262" s="60"/>
      <c r="M1262" s="201"/>
      <c r="N1262" s="41"/>
      <c r="O1262" s="41"/>
      <c r="P1262" s="41"/>
      <c r="Q1262" s="41"/>
      <c r="R1262" s="41"/>
      <c r="S1262" s="41"/>
      <c r="T1262" s="77"/>
      <c r="AT1262" s="23" t="s">
        <v>191</v>
      </c>
      <c r="AU1262" s="23" t="s">
        <v>220</v>
      </c>
    </row>
    <row r="1263" spans="2:65" s="1" customFormat="1" ht="22.5" customHeight="1">
      <c r="B1263" s="40"/>
      <c r="C1263" s="187" t="s">
        <v>1586</v>
      </c>
      <c r="D1263" s="187" t="s">
        <v>184</v>
      </c>
      <c r="E1263" s="188" t="s">
        <v>1587</v>
      </c>
      <c r="F1263" s="189" t="s">
        <v>1588</v>
      </c>
      <c r="G1263" s="190" t="s">
        <v>1272</v>
      </c>
      <c r="H1263" s="191">
        <v>1</v>
      </c>
      <c r="I1263" s="192"/>
      <c r="J1263" s="193">
        <f>ROUND(I1263*H1263,2)</f>
        <v>0</v>
      </c>
      <c r="K1263" s="189" t="s">
        <v>22</v>
      </c>
      <c r="L1263" s="60"/>
      <c r="M1263" s="194" t="s">
        <v>22</v>
      </c>
      <c r="N1263" s="195" t="s">
        <v>47</v>
      </c>
      <c r="O1263" s="41"/>
      <c r="P1263" s="196">
        <f>O1263*H1263</f>
        <v>0</v>
      </c>
      <c r="Q1263" s="196">
        <v>0</v>
      </c>
      <c r="R1263" s="196">
        <f>Q1263*H1263</f>
        <v>0</v>
      </c>
      <c r="S1263" s="196">
        <v>0</v>
      </c>
      <c r="T1263" s="197">
        <f>S1263*H1263</f>
        <v>0</v>
      </c>
      <c r="AR1263" s="23" t="s">
        <v>312</v>
      </c>
      <c r="AT1263" s="23" t="s">
        <v>184</v>
      </c>
      <c r="AU1263" s="23" t="s">
        <v>220</v>
      </c>
      <c r="AY1263" s="23" t="s">
        <v>182</v>
      </c>
      <c r="BE1263" s="198">
        <f>IF(N1263="základní",J1263,0)</f>
        <v>0</v>
      </c>
      <c r="BF1263" s="198">
        <f>IF(N1263="snížená",J1263,0)</f>
        <v>0</v>
      </c>
      <c r="BG1263" s="198">
        <f>IF(N1263="zákl. přenesená",J1263,0)</f>
        <v>0</v>
      </c>
      <c r="BH1263" s="198">
        <f>IF(N1263="sníž. přenesená",J1263,0)</f>
        <v>0</v>
      </c>
      <c r="BI1263" s="198">
        <f>IF(N1263="nulová",J1263,0)</f>
        <v>0</v>
      </c>
      <c r="BJ1263" s="23" t="s">
        <v>24</v>
      </c>
      <c r="BK1263" s="198">
        <f>ROUND(I1263*H1263,2)</f>
        <v>0</v>
      </c>
      <c r="BL1263" s="23" t="s">
        <v>312</v>
      </c>
      <c r="BM1263" s="23" t="s">
        <v>1589</v>
      </c>
    </row>
    <row r="1264" spans="2:65" s="1" customFormat="1">
      <c r="B1264" s="40"/>
      <c r="C1264" s="62"/>
      <c r="D1264" s="224" t="s">
        <v>191</v>
      </c>
      <c r="E1264" s="62"/>
      <c r="F1264" s="228" t="s">
        <v>1588</v>
      </c>
      <c r="G1264" s="62"/>
      <c r="H1264" s="62"/>
      <c r="I1264" s="157"/>
      <c r="J1264" s="62"/>
      <c r="K1264" s="62"/>
      <c r="L1264" s="60"/>
      <c r="M1264" s="201"/>
      <c r="N1264" s="41"/>
      <c r="O1264" s="41"/>
      <c r="P1264" s="41"/>
      <c r="Q1264" s="41"/>
      <c r="R1264" s="41"/>
      <c r="S1264" s="41"/>
      <c r="T1264" s="77"/>
      <c r="AT1264" s="23" t="s">
        <v>191</v>
      </c>
      <c r="AU1264" s="23" t="s">
        <v>220</v>
      </c>
    </row>
    <row r="1265" spans="2:65" s="1" customFormat="1" ht="22.5" customHeight="1">
      <c r="B1265" s="40"/>
      <c r="C1265" s="187" t="s">
        <v>1590</v>
      </c>
      <c r="D1265" s="187" t="s">
        <v>184</v>
      </c>
      <c r="E1265" s="188" t="s">
        <v>1591</v>
      </c>
      <c r="F1265" s="189" t="s">
        <v>1592</v>
      </c>
      <c r="G1265" s="190" t="s">
        <v>1272</v>
      </c>
      <c r="H1265" s="191">
        <v>1</v>
      </c>
      <c r="I1265" s="192"/>
      <c r="J1265" s="193">
        <f>ROUND(I1265*H1265,2)</f>
        <v>0</v>
      </c>
      <c r="K1265" s="189" t="s">
        <v>22</v>
      </c>
      <c r="L1265" s="60"/>
      <c r="M1265" s="194" t="s">
        <v>22</v>
      </c>
      <c r="N1265" s="195" t="s">
        <v>47</v>
      </c>
      <c r="O1265" s="41"/>
      <c r="P1265" s="196">
        <f>O1265*H1265</f>
        <v>0</v>
      </c>
      <c r="Q1265" s="196">
        <v>0</v>
      </c>
      <c r="R1265" s="196">
        <f>Q1265*H1265</f>
        <v>0</v>
      </c>
      <c r="S1265" s="196">
        <v>0</v>
      </c>
      <c r="T1265" s="197">
        <f>S1265*H1265</f>
        <v>0</v>
      </c>
      <c r="AR1265" s="23" t="s">
        <v>312</v>
      </c>
      <c r="AT1265" s="23" t="s">
        <v>184</v>
      </c>
      <c r="AU1265" s="23" t="s">
        <v>220</v>
      </c>
      <c r="AY1265" s="23" t="s">
        <v>182</v>
      </c>
      <c r="BE1265" s="198">
        <f>IF(N1265="základní",J1265,0)</f>
        <v>0</v>
      </c>
      <c r="BF1265" s="198">
        <f>IF(N1265="snížená",J1265,0)</f>
        <v>0</v>
      </c>
      <c r="BG1265" s="198">
        <f>IF(N1265="zákl. přenesená",J1265,0)</f>
        <v>0</v>
      </c>
      <c r="BH1265" s="198">
        <f>IF(N1265="sníž. přenesená",J1265,0)</f>
        <v>0</v>
      </c>
      <c r="BI1265" s="198">
        <f>IF(N1265="nulová",J1265,0)</f>
        <v>0</v>
      </c>
      <c r="BJ1265" s="23" t="s">
        <v>24</v>
      </c>
      <c r="BK1265" s="198">
        <f>ROUND(I1265*H1265,2)</f>
        <v>0</v>
      </c>
      <c r="BL1265" s="23" t="s">
        <v>312</v>
      </c>
      <c r="BM1265" s="23" t="s">
        <v>1593</v>
      </c>
    </row>
    <row r="1266" spans="2:65" s="1" customFormat="1">
      <c r="B1266" s="40"/>
      <c r="C1266" s="62"/>
      <c r="D1266" s="199" t="s">
        <v>191</v>
      </c>
      <c r="E1266" s="62"/>
      <c r="F1266" s="200" t="s">
        <v>1592</v>
      </c>
      <c r="G1266" s="62"/>
      <c r="H1266" s="62"/>
      <c r="I1266" s="157"/>
      <c r="J1266" s="62"/>
      <c r="K1266" s="62"/>
      <c r="L1266" s="60"/>
      <c r="M1266" s="201"/>
      <c r="N1266" s="41"/>
      <c r="O1266" s="41"/>
      <c r="P1266" s="41"/>
      <c r="Q1266" s="41"/>
      <c r="R1266" s="41"/>
      <c r="S1266" s="41"/>
      <c r="T1266" s="77"/>
      <c r="AT1266" s="23" t="s">
        <v>191</v>
      </c>
      <c r="AU1266" s="23" t="s">
        <v>220</v>
      </c>
    </row>
    <row r="1267" spans="2:65" s="10" customFormat="1" ht="22.35" customHeight="1">
      <c r="B1267" s="170"/>
      <c r="C1267" s="171"/>
      <c r="D1267" s="184" t="s">
        <v>75</v>
      </c>
      <c r="E1267" s="185" t="s">
        <v>1594</v>
      </c>
      <c r="F1267" s="185" t="s">
        <v>1595</v>
      </c>
      <c r="G1267" s="171"/>
      <c r="H1267" s="171"/>
      <c r="I1267" s="174"/>
      <c r="J1267" s="186">
        <f>BK1267</f>
        <v>0</v>
      </c>
      <c r="K1267" s="171"/>
      <c r="L1267" s="176"/>
      <c r="M1267" s="177"/>
      <c r="N1267" s="178"/>
      <c r="O1267" s="178"/>
      <c r="P1267" s="179">
        <f>SUM(P1268:P1271)</f>
        <v>0</v>
      </c>
      <c r="Q1267" s="178"/>
      <c r="R1267" s="179">
        <f>SUM(R1268:R1271)</f>
        <v>0</v>
      </c>
      <c r="S1267" s="178"/>
      <c r="T1267" s="180">
        <f>SUM(T1268:T1271)</f>
        <v>0</v>
      </c>
      <c r="AR1267" s="181" t="s">
        <v>87</v>
      </c>
      <c r="AT1267" s="182" t="s">
        <v>75</v>
      </c>
      <c r="AU1267" s="182" t="s">
        <v>87</v>
      </c>
      <c r="AY1267" s="181" t="s">
        <v>182</v>
      </c>
      <c r="BK1267" s="183">
        <f>SUM(BK1268:BK1271)</f>
        <v>0</v>
      </c>
    </row>
    <row r="1268" spans="2:65" s="1" customFormat="1" ht="22.5" customHeight="1">
      <c r="B1268" s="40"/>
      <c r="C1268" s="187" t="s">
        <v>1596</v>
      </c>
      <c r="D1268" s="187" t="s">
        <v>184</v>
      </c>
      <c r="E1268" s="188" t="s">
        <v>1597</v>
      </c>
      <c r="F1268" s="189" t="s">
        <v>1598</v>
      </c>
      <c r="G1268" s="190" t="s">
        <v>1272</v>
      </c>
      <c r="H1268" s="191">
        <v>1</v>
      </c>
      <c r="I1268" s="192"/>
      <c r="J1268" s="193">
        <f>ROUND(I1268*H1268,2)</f>
        <v>0</v>
      </c>
      <c r="K1268" s="189" t="s">
        <v>22</v>
      </c>
      <c r="L1268" s="60"/>
      <c r="M1268" s="194" t="s">
        <v>22</v>
      </c>
      <c r="N1268" s="195" t="s">
        <v>47</v>
      </c>
      <c r="O1268" s="41"/>
      <c r="P1268" s="196">
        <f>O1268*H1268</f>
        <v>0</v>
      </c>
      <c r="Q1268" s="196">
        <v>0</v>
      </c>
      <c r="R1268" s="196">
        <f>Q1268*H1268</f>
        <v>0</v>
      </c>
      <c r="S1268" s="196">
        <v>0</v>
      </c>
      <c r="T1268" s="197">
        <f>S1268*H1268</f>
        <v>0</v>
      </c>
      <c r="AR1268" s="23" t="s">
        <v>312</v>
      </c>
      <c r="AT1268" s="23" t="s">
        <v>184</v>
      </c>
      <c r="AU1268" s="23" t="s">
        <v>220</v>
      </c>
      <c r="AY1268" s="23" t="s">
        <v>182</v>
      </c>
      <c r="BE1268" s="198">
        <f>IF(N1268="základní",J1268,0)</f>
        <v>0</v>
      </c>
      <c r="BF1268" s="198">
        <f>IF(N1268="snížená",J1268,0)</f>
        <v>0</v>
      </c>
      <c r="BG1268" s="198">
        <f>IF(N1268="zákl. přenesená",J1268,0)</f>
        <v>0</v>
      </c>
      <c r="BH1268" s="198">
        <f>IF(N1268="sníž. přenesená",J1268,0)</f>
        <v>0</v>
      </c>
      <c r="BI1268" s="198">
        <f>IF(N1268="nulová",J1268,0)</f>
        <v>0</v>
      </c>
      <c r="BJ1268" s="23" t="s">
        <v>24</v>
      </c>
      <c r="BK1268" s="198">
        <f>ROUND(I1268*H1268,2)</f>
        <v>0</v>
      </c>
      <c r="BL1268" s="23" t="s">
        <v>312</v>
      </c>
      <c r="BM1268" s="23" t="s">
        <v>1599</v>
      </c>
    </row>
    <row r="1269" spans="2:65" s="1" customFormat="1">
      <c r="B1269" s="40"/>
      <c r="C1269" s="62"/>
      <c r="D1269" s="224" t="s">
        <v>191</v>
      </c>
      <c r="E1269" s="62"/>
      <c r="F1269" s="228" t="s">
        <v>1598</v>
      </c>
      <c r="G1269" s="62"/>
      <c r="H1269" s="62"/>
      <c r="I1269" s="157"/>
      <c r="J1269" s="62"/>
      <c r="K1269" s="62"/>
      <c r="L1269" s="60"/>
      <c r="M1269" s="201"/>
      <c r="N1269" s="41"/>
      <c r="O1269" s="41"/>
      <c r="P1269" s="41"/>
      <c r="Q1269" s="41"/>
      <c r="R1269" s="41"/>
      <c r="S1269" s="41"/>
      <c r="T1269" s="77"/>
      <c r="AT1269" s="23" t="s">
        <v>191</v>
      </c>
      <c r="AU1269" s="23" t="s">
        <v>220</v>
      </c>
    </row>
    <row r="1270" spans="2:65" s="1" customFormat="1" ht="22.5" customHeight="1">
      <c r="B1270" s="40"/>
      <c r="C1270" s="187" t="s">
        <v>1600</v>
      </c>
      <c r="D1270" s="187" t="s">
        <v>184</v>
      </c>
      <c r="E1270" s="188" t="s">
        <v>1601</v>
      </c>
      <c r="F1270" s="189" t="s">
        <v>1602</v>
      </c>
      <c r="G1270" s="190" t="s">
        <v>1272</v>
      </c>
      <c r="H1270" s="191">
        <v>1</v>
      </c>
      <c r="I1270" s="192"/>
      <c r="J1270" s="193">
        <f>ROUND(I1270*H1270,2)</f>
        <v>0</v>
      </c>
      <c r="K1270" s="189" t="s">
        <v>22</v>
      </c>
      <c r="L1270" s="60"/>
      <c r="M1270" s="194" t="s">
        <v>22</v>
      </c>
      <c r="N1270" s="195" t="s">
        <v>47</v>
      </c>
      <c r="O1270" s="41"/>
      <c r="P1270" s="196">
        <f>O1270*H1270</f>
        <v>0</v>
      </c>
      <c r="Q1270" s="196">
        <v>0</v>
      </c>
      <c r="R1270" s="196">
        <f>Q1270*H1270</f>
        <v>0</v>
      </c>
      <c r="S1270" s="196">
        <v>0</v>
      </c>
      <c r="T1270" s="197">
        <f>S1270*H1270</f>
        <v>0</v>
      </c>
      <c r="AR1270" s="23" t="s">
        <v>312</v>
      </c>
      <c r="AT1270" s="23" t="s">
        <v>184</v>
      </c>
      <c r="AU1270" s="23" t="s">
        <v>220</v>
      </c>
      <c r="AY1270" s="23" t="s">
        <v>182</v>
      </c>
      <c r="BE1270" s="198">
        <f>IF(N1270="základní",J1270,0)</f>
        <v>0</v>
      </c>
      <c r="BF1270" s="198">
        <f>IF(N1270="snížená",J1270,0)</f>
        <v>0</v>
      </c>
      <c r="BG1270" s="198">
        <f>IF(N1270="zákl. přenesená",J1270,0)</f>
        <v>0</v>
      </c>
      <c r="BH1270" s="198">
        <f>IF(N1270="sníž. přenesená",J1270,0)</f>
        <v>0</v>
      </c>
      <c r="BI1270" s="198">
        <f>IF(N1270="nulová",J1270,0)</f>
        <v>0</v>
      </c>
      <c r="BJ1270" s="23" t="s">
        <v>24</v>
      </c>
      <c r="BK1270" s="198">
        <f>ROUND(I1270*H1270,2)</f>
        <v>0</v>
      </c>
      <c r="BL1270" s="23" t="s">
        <v>312</v>
      </c>
      <c r="BM1270" s="23" t="s">
        <v>1603</v>
      </c>
    </row>
    <row r="1271" spans="2:65" s="1" customFormat="1">
      <c r="B1271" s="40"/>
      <c r="C1271" s="62"/>
      <c r="D1271" s="199" t="s">
        <v>191</v>
      </c>
      <c r="E1271" s="62"/>
      <c r="F1271" s="200" t="s">
        <v>1602</v>
      </c>
      <c r="G1271" s="62"/>
      <c r="H1271" s="62"/>
      <c r="I1271" s="157"/>
      <c r="J1271" s="62"/>
      <c r="K1271" s="62"/>
      <c r="L1271" s="60"/>
      <c r="M1271" s="201"/>
      <c r="N1271" s="41"/>
      <c r="O1271" s="41"/>
      <c r="P1271" s="41"/>
      <c r="Q1271" s="41"/>
      <c r="R1271" s="41"/>
      <c r="S1271" s="41"/>
      <c r="T1271" s="77"/>
      <c r="AT1271" s="23" t="s">
        <v>191</v>
      </c>
      <c r="AU1271" s="23" t="s">
        <v>220</v>
      </c>
    </row>
    <row r="1272" spans="2:65" s="10" customFormat="1" ht="22.35" customHeight="1">
      <c r="B1272" s="170"/>
      <c r="C1272" s="171"/>
      <c r="D1272" s="184" t="s">
        <v>75</v>
      </c>
      <c r="E1272" s="185" t="s">
        <v>1604</v>
      </c>
      <c r="F1272" s="185" t="s">
        <v>1605</v>
      </c>
      <c r="G1272" s="171"/>
      <c r="H1272" s="171"/>
      <c r="I1272" s="174"/>
      <c r="J1272" s="186">
        <f>BK1272</f>
        <v>0</v>
      </c>
      <c r="K1272" s="171"/>
      <c r="L1272" s="176"/>
      <c r="M1272" s="177"/>
      <c r="N1272" s="178"/>
      <c r="O1272" s="178"/>
      <c r="P1272" s="179">
        <f>SUM(P1273:P1274)</f>
        <v>0</v>
      </c>
      <c r="Q1272" s="178"/>
      <c r="R1272" s="179">
        <f>SUM(R1273:R1274)</f>
        <v>0</v>
      </c>
      <c r="S1272" s="178"/>
      <c r="T1272" s="180">
        <f>SUM(T1273:T1274)</f>
        <v>0</v>
      </c>
      <c r="AR1272" s="181" t="s">
        <v>87</v>
      </c>
      <c r="AT1272" s="182" t="s">
        <v>75</v>
      </c>
      <c r="AU1272" s="182" t="s">
        <v>87</v>
      </c>
      <c r="AY1272" s="181" t="s">
        <v>182</v>
      </c>
      <c r="BK1272" s="183">
        <f>SUM(BK1273:BK1274)</f>
        <v>0</v>
      </c>
    </row>
    <row r="1273" spans="2:65" s="1" customFormat="1" ht="22.5" customHeight="1">
      <c r="B1273" s="40"/>
      <c r="C1273" s="187" t="s">
        <v>1606</v>
      </c>
      <c r="D1273" s="187" t="s">
        <v>184</v>
      </c>
      <c r="E1273" s="188" t="s">
        <v>1607</v>
      </c>
      <c r="F1273" s="189" t="s">
        <v>1608</v>
      </c>
      <c r="G1273" s="190" t="s">
        <v>1036</v>
      </c>
      <c r="H1273" s="191">
        <v>7</v>
      </c>
      <c r="I1273" s="192"/>
      <c r="J1273" s="193">
        <f>ROUND(I1273*H1273,2)</f>
        <v>0</v>
      </c>
      <c r="K1273" s="189" t="s">
        <v>22</v>
      </c>
      <c r="L1273" s="60"/>
      <c r="M1273" s="194" t="s">
        <v>22</v>
      </c>
      <c r="N1273" s="195" t="s">
        <v>47</v>
      </c>
      <c r="O1273" s="41"/>
      <c r="P1273" s="196">
        <f>O1273*H1273</f>
        <v>0</v>
      </c>
      <c r="Q1273" s="196">
        <v>0</v>
      </c>
      <c r="R1273" s="196">
        <f>Q1273*H1273</f>
        <v>0</v>
      </c>
      <c r="S1273" s="196">
        <v>0</v>
      </c>
      <c r="T1273" s="197">
        <f>S1273*H1273</f>
        <v>0</v>
      </c>
      <c r="AR1273" s="23" t="s">
        <v>312</v>
      </c>
      <c r="AT1273" s="23" t="s">
        <v>184</v>
      </c>
      <c r="AU1273" s="23" t="s">
        <v>220</v>
      </c>
      <c r="AY1273" s="23" t="s">
        <v>182</v>
      </c>
      <c r="BE1273" s="198">
        <f>IF(N1273="základní",J1273,0)</f>
        <v>0</v>
      </c>
      <c r="BF1273" s="198">
        <f>IF(N1273="snížená",J1273,0)</f>
        <v>0</v>
      </c>
      <c r="BG1273" s="198">
        <f>IF(N1273="zákl. přenesená",J1273,0)</f>
        <v>0</v>
      </c>
      <c r="BH1273" s="198">
        <f>IF(N1273="sníž. přenesená",J1273,0)</f>
        <v>0</v>
      </c>
      <c r="BI1273" s="198">
        <f>IF(N1273="nulová",J1273,0)</f>
        <v>0</v>
      </c>
      <c r="BJ1273" s="23" t="s">
        <v>24</v>
      </c>
      <c r="BK1273" s="198">
        <f>ROUND(I1273*H1273,2)</f>
        <v>0</v>
      </c>
      <c r="BL1273" s="23" t="s">
        <v>312</v>
      </c>
      <c r="BM1273" s="23" t="s">
        <v>1609</v>
      </c>
    </row>
    <row r="1274" spans="2:65" s="1" customFormat="1">
      <c r="B1274" s="40"/>
      <c r="C1274" s="62"/>
      <c r="D1274" s="199" t="s">
        <v>191</v>
      </c>
      <c r="E1274" s="62"/>
      <c r="F1274" s="200" t="s">
        <v>1608</v>
      </c>
      <c r="G1274" s="62"/>
      <c r="H1274" s="62"/>
      <c r="I1274" s="157"/>
      <c r="J1274" s="62"/>
      <c r="K1274" s="62"/>
      <c r="L1274" s="60"/>
      <c r="M1274" s="201"/>
      <c r="N1274" s="41"/>
      <c r="O1274" s="41"/>
      <c r="P1274" s="41"/>
      <c r="Q1274" s="41"/>
      <c r="R1274" s="41"/>
      <c r="S1274" s="41"/>
      <c r="T1274" s="77"/>
      <c r="AT1274" s="23" t="s">
        <v>191</v>
      </c>
      <c r="AU1274" s="23" t="s">
        <v>220</v>
      </c>
    </row>
    <row r="1275" spans="2:65" s="10" customFormat="1" ht="22.35" customHeight="1">
      <c r="B1275" s="170"/>
      <c r="C1275" s="171"/>
      <c r="D1275" s="184" t="s">
        <v>75</v>
      </c>
      <c r="E1275" s="185" t="s">
        <v>1610</v>
      </c>
      <c r="F1275" s="185" t="s">
        <v>1611</v>
      </c>
      <c r="G1275" s="171"/>
      <c r="H1275" s="171"/>
      <c r="I1275" s="174"/>
      <c r="J1275" s="186">
        <f>BK1275</f>
        <v>0</v>
      </c>
      <c r="K1275" s="171"/>
      <c r="L1275" s="176"/>
      <c r="M1275" s="177"/>
      <c r="N1275" s="178"/>
      <c r="O1275" s="178"/>
      <c r="P1275" s="179">
        <f>SUM(P1276:P1277)</f>
        <v>0</v>
      </c>
      <c r="Q1275" s="178"/>
      <c r="R1275" s="179">
        <f>SUM(R1276:R1277)</f>
        <v>0</v>
      </c>
      <c r="S1275" s="178"/>
      <c r="T1275" s="180">
        <f>SUM(T1276:T1277)</f>
        <v>0</v>
      </c>
      <c r="AR1275" s="181" t="s">
        <v>87</v>
      </c>
      <c r="AT1275" s="182" t="s">
        <v>75</v>
      </c>
      <c r="AU1275" s="182" t="s">
        <v>87</v>
      </c>
      <c r="AY1275" s="181" t="s">
        <v>182</v>
      </c>
      <c r="BK1275" s="183">
        <f>SUM(BK1276:BK1277)</f>
        <v>0</v>
      </c>
    </row>
    <row r="1276" spans="2:65" s="1" customFormat="1" ht="31.5" customHeight="1">
      <c r="B1276" s="40"/>
      <c r="C1276" s="187" t="s">
        <v>1612</v>
      </c>
      <c r="D1276" s="187" t="s">
        <v>184</v>
      </c>
      <c r="E1276" s="188" t="s">
        <v>1613</v>
      </c>
      <c r="F1276" s="189" t="s">
        <v>1614</v>
      </c>
      <c r="G1276" s="190" t="s">
        <v>1615</v>
      </c>
      <c r="H1276" s="191">
        <v>345</v>
      </c>
      <c r="I1276" s="192"/>
      <c r="J1276" s="193">
        <f>ROUND(I1276*H1276,2)</f>
        <v>0</v>
      </c>
      <c r="K1276" s="189" t="s">
        <v>22</v>
      </c>
      <c r="L1276" s="60"/>
      <c r="M1276" s="194" t="s">
        <v>22</v>
      </c>
      <c r="N1276" s="195" t="s">
        <v>47</v>
      </c>
      <c r="O1276" s="41"/>
      <c r="P1276" s="196">
        <f>O1276*H1276</f>
        <v>0</v>
      </c>
      <c r="Q1276" s="196">
        <v>0</v>
      </c>
      <c r="R1276" s="196">
        <f>Q1276*H1276</f>
        <v>0</v>
      </c>
      <c r="S1276" s="196">
        <v>0</v>
      </c>
      <c r="T1276" s="197">
        <f>S1276*H1276</f>
        <v>0</v>
      </c>
      <c r="AR1276" s="23" t="s">
        <v>312</v>
      </c>
      <c r="AT1276" s="23" t="s">
        <v>184</v>
      </c>
      <c r="AU1276" s="23" t="s">
        <v>220</v>
      </c>
      <c r="AY1276" s="23" t="s">
        <v>182</v>
      </c>
      <c r="BE1276" s="198">
        <f>IF(N1276="základní",J1276,0)</f>
        <v>0</v>
      </c>
      <c r="BF1276" s="198">
        <f>IF(N1276="snížená",J1276,0)</f>
        <v>0</v>
      </c>
      <c r="BG1276" s="198">
        <f>IF(N1276="zákl. přenesená",J1276,0)</f>
        <v>0</v>
      </c>
      <c r="BH1276" s="198">
        <f>IF(N1276="sníž. přenesená",J1276,0)</f>
        <v>0</v>
      </c>
      <c r="BI1276" s="198">
        <f>IF(N1276="nulová",J1276,0)</f>
        <v>0</v>
      </c>
      <c r="BJ1276" s="23" t="s">
        <v>24</v>
      </c>
      <c r="BK1276" s="198">
        <f>ROUND(I1276*H1276,2)</f>
        <v>0</v>
      </c>
      <c r="BL1276" s="23" t="s">
        <v>312</v>
      </c>
      <c r="BM1276" s="23" t="s">
        <v>1616</v>
      </c>
    </row>
    <row r="1277" spans="2:65" s="1" customFormat="1" ht="229.5">
      <c r="B1277" s="40"/>
      <c r="C1277" s="62"/>
      <c r="D1277" s="199" t="s">
        <v>191</v>
      </c>
      <c r="E1277" s="62"/>
      <c r="F1277" s="200" t="s">
        <v>1617</v>
      </c>
      <c r="G1277" s="62"/>
      <c r="H1277" s="62"/>
      <c r="I1277" s="157"/>
      <c r="J1277" s="62"/>
      <c r="K1277" s="62"/>
      <c r="L1277" s="60"/>
      <c r="M1277" s="201"/>
      <c r="N1277" s="41"/>
      <c r="O1277" s="41"/>
      <c r="P1277" s="41"/>
      <c r="Q1277" s="41"/>
      <c r="R1277" s="41"/>
      <c r="S1277" s="41"/>
      <c r="T1277" s="77"/>
      <c r="AT1277" s="23" t="s">
        <v>191</v>
      </c>
      <c r="AU1277" s="23" t="s">
        <v>220</v>
      </c>
    </row>
    <row r="1278" spans="2:65" s="10" customFormat="1" ht="22.35" customHeight="1">
      <c r="B1278" s="170"/>
      <c r="C1278" s="171"/>
      <c r="D1278" s="184" t="s">
        <v>75</v>
      </c>
      <c r="E1278" s="185" t="s">
        <v>1618</v>
      </c>
      <c r="F1278" s="185" t="s">
        <v>1619</v>
      </c>
      <c r="G1278" s="171"/>
      <c r="H1278" s="171"/>
      <c r="I1278" s="174"/>
      <c r="J1278" s="186">
        <f>BK1278</f>
        <v>0</v>
      </c>
      <c r="K1278" s="171"/>
      <c r="L1278" s="176"/>
      <c r="M1278" s="177"/>
      <c r="N1278" s="178"/>
      <c r="O1278" s="178"/>
      <c r="P1278" s="179">
        <f>SUM(P1279:P1284)</f>
        <v>0</v>
      </c>
      <c r="Q1278" s="178"/>
      <c r="R1278" s="179">
        <f>SUM(R1279:R1284)</f>
        <v>0</v>
      </c>
      <c r="S1278" s="178"/>
      <c r="T1278" s="180">
        <f>SUM(T1279:T1284)</f>
        <v>0</v>
      </c>
      <c r="AR1278" s="181" t="s">
        <v>87</v>
      </c>
      <c r="AT1278" s="182" t="s">
        <v>75</v>
      </c>
      <c r="AU1278" s="182" t="s">
        <v>87</v>
      </c>
      <c r="AY1278" s="181" t="s">
        <v>182</v>
      </c>
      <c r="BK1278" s="183">
        <f>SUM(BK1279:BK1284)</f>
        <v>0</v>
      </c>
    </row>
    <row r="1279" spans="2:65" s="1" customFormat="1" ht="22.5" customHeight="1">
      <c r="B1279" s="40"/>
      <c r="C1279" s="187" t="s">
        <v>1620</v>
      </c>
      <c r="D1279" s="187" t="s">
        <v>184</v>
      </c>
      <c r="E1279" s="188" t="s">
        <v>1621</v>
      </c>
      <c r="F1279" s="189" t="s">
        <v>1622</v>
      </c>
      <c r="G1279" s="190" t="s">
        <v>1623</v>
      </c>
      <c r="H1279" s="191">
        <v>51</v>
      </c>
      <c r="I1279" s="192"/>
      <c r="J1279" s="193">
        <f>ROUND(I1279*H1279,2)</f>
        <v>0</v>
      </c>
      <c r="K1279" s="189" t="s">
        <v>22</v>
      </c>
      <c r="L1279" s="60"/>
      <c r="M1279" s="194" t="s">
        <v>22</v>
      </c>
      <c r="N1279" s="195" t="s">
        <v>47</v>
      </c>
      <c r="O1279" s="41"/>
      <c r="P1279" s="196">
        <f>O1279*H1279</f>
        <v>0</v>
      </c>
      <c r="Q1279" s="196">
        <v>0</v>
      </c>
      <c r="R1279" s="196">
        <f>Q1279*H1279</f>
        <v>0</v>
      </c>
      <c r="S1279" s="196">
        <v>0</v>
      </c>
      <c r="T1279" s="197">
        <f>S1279*H1279</f>
        <v>0</v>
      </c>
      <c r="AR1279" s="23" t="s">
        <v>312</v>
      </c>
      <c r="AT1279" s="23" t="s">
        <v>184</v>
      </c>
      <c r="AU1279" s="23" t="s">
        <v>220</v>
      </c>
      <c r="AY1279" s="23" t="s">
        <v>182</v>
      </c>
      <c r="BE1279" s="198">
        <f>IF(N1279="základní",J1279,0)</f>
        <v>0</v>
      </c>
      <c r="BF1279" s="198">
        <f>IF(N1279="snížená",J1279,0)</f>
        <v>0</v>
      </c>
      <c r="BG1279" s="198">
        <f>IF(N1279="zákl. přenesená",J1279,0)</f>
        <v>0</v>
      </c>
      <c r="BH1279" s="198">
        <f>IF(N1279="sníž. přenesená",J1279,0)</f>
        <v>0</v>
      </c>
      <c r="BI1279" s="198">
        <f>IF(N1279="nulová",J1279,0)</f>
        <v>0</v>
      </c>
      <c r="BJ1279" s="23" t="s">
        <v>24</v>
      </c>
      <c r="BK1279" s="198">
        <f>ROUND(I1279*H1279,2)</f>
        <v>0</v>
      </c>
      <c r="BL1279" s="23" t="s">
        <v>312</v>
      </c>
      <c r="BM1279" s="23" t="s">
        <v>1624</v>
      </c>
    </row>
    <row r="1280" spans="2:65" s="1" customFormat="1">
      <c r="B1280" s="40"/>
      <c r="C1280" s="62"/>
      <c r="D1280" s="224" t="s">
        <v>191</v>
      </c>
      <c r="E1280" s="62"/>
      <c r="F1280" s="228" t="s">
        <v>1625</v>
      </c>
      <c r="G1280" s="62"/>
      <c r="H1280" s="62"/>
      <c r="I1280" s="157"/>
      <c r="J1280" s="62"/>
      <c r="K1280" s="62"/>
      <c r="L1280" s="60"/>
      <c r="M1280" s="201"/>
      <c r="N1280" s="41"/>
      <c r="O1280" s="41"/>
      <c r="P1280" s="41"/>
      <c r="Q1280" s="41"/>
      <c r="R1280" s="41"/>
      <c r="S1280" s="41"/>
      <c r="T1280" s="77"/>
      <c r="AT1280" s="23" t="s">
        <v>191</v>
      </c>
      <c r="AU1280" s="23" t="s">
        <v>220</v>
      </c>
    </row>
    <row r="1281" spans="2:65" s="1" customFormat="1" ht="22.5" customHeight="1">
      <c r="B1281" s="40"/>
      <c r="C1281" s="187" t="s">
        <v>1626</v>
      </c>
      <c r="D1281" s="187" t="s">
        <v>184</v>
      </c>
      <c r="E1281" s="188" t="s">
        <v>1627</v>
      </c>
      <c r="F1281" s="189" t="s">
        <v>1628</v>
      </c>
      <c r="G1281" s="190" t="s">
        <v>1623</v>
      </c>
      <c r="H1281" s="191">
        <v>49</v>
      </c>
      <c r="I1281" s="192"/>
      <c r="J1281" s="193">
        <f>ROUND(I1281*H1281,2)</f>
        <v>0</v>
      </c>
      <c r="K1281" s="189" t="s">
        <v>22</v>
      </c>
      <c r="L1281" s="60"/>
      <c r="M1281" s="194" t="s">
        <v>22</v>
      </c>
      <c r="N1281" s="195" t="s">
        <v>47</v>
      </c>
      <c r="O1281" s="41"/>
      <c r="P1281" s="196">
        <f>O1281*H1281</f>
        <v>0</v>
      </c>
      <c r="Q1281" s="196">
        <v>0</v>
      </c>
      <c r="R1281" s="196">
        <f>Q1281*H1281</f>
        <v>0</v>
      </c>
      <c r="S1281" s="196">
        <v>0</v>
      </c>
      <c r="T1281" s="197">
        <f>S1281*H1281</f>
        <v>0</v>
      </c>
      <c r="AR1281" s="23" t="s">
        <v>312</v>
      </c>
      <c r="AT1281" s="23" t="s">
        <v>184</v>
      </c>
      <c r="AU1281" s="23" t="s">
        <v>220</v>
      </c>
      <c r="AY1281" s="23" t="s">
        <v>182</v>
      </c>
      <c r="BE1281" s="198">
        <f>IF(N1281="základní",J1281,0)</f>
        <v>0</v>
      </c>
      <c r="BF1281" s="198">
        <f>IF(N1281="snížená",J1281,0)</f>
        <v>0</v>
      </c>
      <c r="BG1281" s="198">
        <f>IF(N1281="zákl. přenesená",J1281,0)</f>
        <v>0</v>
      </c>
      <c r="BH1281" s="198">
        <f>IF(N1281="sníž. přenesená",J1281,0)</f>
        <v>0</v>
      </c>
      <c r="BI1281" s="198">
        <f>IF(N1281="nulová",J1281,0)</f>
        <v>0</v>
      </c>
      <c r="BJ1281" s="23" t="s">
        <v>24</v>
      </c>
      <c r="BK1281" s="198">
        <f>ROUND(I1281*H1281,2)</f>
        <v>0</v>
      </c>
      <c r="BL1281" s="23" t="s">
        <v>312</v>
      </c>
      <c r="BM1281" s="23" t="s">
        <v>1629</v>
      </c>
    </row>
    <row r="1282" spans="2:65" s="1" customFormat="1">
      <c r="B1282" s="40"/>
      <c r="C1282" s="62"/>
      <c r="D1282" s="224" t="s">
        <v>191</v>
      </c>
      <c r="E1282" s="62"/>
      <c r="F1282" s="228" t="s">
        <v>1630</v>
      </c>
      <c r="G1282" s="62"/>
      <c r="H1282" s="62"/>
      <c r="I1282" s="157"/>
      <c r="J1282" s="62"/>
      <c r="K1282" s="62"/>
      <c r="L1282" s="60"/>
      <c r="M1282" s="201"/>
      <c r="N1282" s="41"/>
      <c r="O1282" s="41"/>
      <c r="P1282" s="41"/>
      <c r="Q1282" s="41"/>
      <c r="R1282" s="41"/>
      <c r="S1282" s="41"/>
      <c r="T1282" s="77"/>
      <c r="AT1282" s="23" t="s">
        <v>191</v>
      </c>
      <c r="AU1282" s="23" t="s">
        <v>220</v>
      </c>
    </row>
    <row r="1283" spans="2:65" s="1" customFormat="1" ht="22.5" customHeight="1">
      <c r="B1283" s="40"/>
      <c r="C1283" s="187" t="s">
        <v>1631</v>
      </c>
      <c r="D1283" s="187" t="s">
        <v>184</v>
      </c>
      <c r="E1283" s="188" t="s">
        <v>1632</v>
      </c>
      <c r="F1283" s="189" t="s">
        <v>1633</v>
      </c>
      <c r="G1283" s="190" t="s">
        <v>1036</v>
      </c>
      <c r="H1283" s="191">
        <v>1</v>
      </c>
      <c r="I1283" s="192"/>
      <c r="J1283" s="193">
        <f>ROUND(I1283*H1283,2)</f>
        <v>0</v>
      </c>
      <c r="K1283" s="189" t="s">
        <v>22</v>
      </c>
      <c r="L1283" s="60"/>
      <c r="M1283" s="194" t="s">
        <v>22</v>
      </c>
      <c r="N1283" s="195" t="s">
        <v>47</v>
      </c>
      <c r="O1283" s="41"/>
      <c r="P1283" s="196">
        <f>O1283*H1283</f>
        <v>0</v>
      </c>
      <c r="Q1283" s="196">
        <v>0</v>
      </c>
      <c r="R1283" s="196">
        <f>Q1283*H1283</f>
        <v>0</v>
      </c>
      <c r="S1283" s="196">
        <v>0</v>
      </c>
      <c r="T1283" s="197">
        <f>S1283*H1283</f>
        <v>0</v>
      </c>
      <c r="AR1283" s="23" t="s">
        <v>312</v>
      </c>
      <c r="AT1283" s="23" t="s">
        <v>184</v>
      </c>
      <c r="AU1283" s="23" t="s">
        <v>220</v>
      </c>
      <c r="AY1283" s="23" t="s">
        <v>182</v>
      </c>
      <c r="BE1283" s="198">
        <f>IF(N1283="základní",J1283,0)</f>
        <v>0</v>
      </c>
      <c r="BF1283" s="198">
        <f>IF(N1283="snížená",J1283,0)</f>
        <v>0</v>
      </c>
      <c r="BG1283" s="198">
        <f>IF(N1283="zákl. přenesená",J1283,0)</f>
        <v>0</v>
      </c>
      <c r="BH1283" s="198">
        <f>IF(N1283="sníž. přenesená",J1283,0)</f>
        <v>0</v>
      </c>
      <c r="BI1283" s="198">
        <f>IF(N1283="nulová",J1283,0)</f>
        <v>0</v>
      </c>
      <c r="BJ1283" s="23" t="s">
        <v>24</v>
      </c>
      <c r="BK1283" s="198">
        <f>ROUND(I1283*H1283,2)</f>
        <v>0</v>
      </c>
      <c r="BL1283" s="23" t="s">
        <v>312</v>
      </c>
      <c r="BM1283" s="23" t="s">
        <v>1634</v>
      </c>
    </row>
    <row r="1284" spans="2:65" s="1" customFormat="1">
      <c r="B1284" s="40"/>
      <c r="C1284" s="62"/>
      <c r="D1284" s="199" t="s">
        <v>191</v>
      </c>
      <c r="E1284" s="62"/>
      <c r="F1284" s="200" t="s">
        <v>1633</v>
      </c>
      <c r="G1284" s="62"/>
      <c r="H1284" s="62"/>
      <c r="I1284" s="157"/>
      <c r="J1284" s="62"/>
      <c r="K1284" s="62"/>
      <c r="L1284" s="60"/>
      <c r="M1284" s="201"/>
      <c r="N1284" s="41"/>
      <c r="O1284" s="41"/>
      <c r="P1284" s="41"/>
      <c r="Q1284" s="41"/>
      <c r="R1284" s="41"/>
      <c r="S1284" s="41"/>
      <c r="T1284" s="77"/>
      <c r="AT1284" s="23" t="s">
        <v>191</v>
      </c>
      <c r="AU1284" s="23" t="s">
        <v>220</v>
      </c>
    </row>
    <row r="1285" spans="2:65" s="10" customFormat="1" ht="22.35" customHeight="1">
      <c r="B1285" s="170"/>
      <c r="C1285" s="171"/>
      <c r="D1285" s="184" t="s">
        <v>75</v>
      </c>
      <c r="E1285" s="185" t="s">
        <v>1635</v>
      </c>
      <c r="F1285" s="185" t="s">
        <v>1636</v>
      </c>
      <c r="G1285" s="171"/>
      <c r="H1285" s="171"/>
      <c r="I1285" s="174"/>
      <c r="J1285" s="186">
        <f>BK1285</f>
        <v>0</v>
      </c>
      <c r="K1285" s="171"/>
      <c r="L1285" s="176"/>
      <c r="M1285" s="177"/>
      <c r="N1285" s="178"/>
      <c r="O1285" s="178"/>
      <c r="P1285" s="179">
        <f>SUM(P1286:P1295)</f>
        <v>0</v>
      </c>
      <c r="Q1285" s="178"/>
      <c r="R1285" s="179">
        <f>SUM(R1286:R1295)</f>
        <v>0</v>
      </c>
      <c r="S1285" s="178"/>
      <c r="T1285" s="180">
        <f>SUM(T1286:T1295)</f>
        <v>0</v>
      </c>
      <c r="AR1285" s="181" t="s">
        <v>87</v>
      </c>
      <c r="AT1285" s="182" t="s">
        <v>75</v>
      </c>
      <c r="AU1285" s="182" t="s">
        <v>87</v>
      </c>
      <c r="AY1285" s="181" t="s">
        <v>182</v>
      </c>
      <c r="BK1285" s="183">
        <f>SUM(BK1286:BK1295)</f>
        <v>0</v>
      </c>
    </row>
    <row r="1286" spans="2:65" s="1" customFormat="1" ht="22.5" customHeight="1">
      <c r="B1286" s="40"/>
      <c r="C1286" s="187" t="s">
        <v>1637</v>
      </c>
      <c r="D1286" s="187" t="s">
        <v>184</v>
      </c>
      <c r="E1286" s="188" t="s">
        <v>1638</v>
      </c>
      <c r="F1286" s="189" t="s">
        <v>1639</v>
      </c>
      <c r="G1286" s="190" t="s">
        <v>1623</v>
      </c>
      <c r="H1286" s="191">
        <v>76</v>
      </c>
      <c r="I1286" s="192"/>
      <c r="J1286" s="193">
        <f>ROUND(I1286*H1286,2)</f>
        <v>0</v>
      </c>
      <c r="K1286" s="189" t="s">
        <v>22</v>
      </c>
      <c r="L1286" s="60"/>
      <c r="M1286" s="194" t="s">
        <v>22</v>
      </c>
      <c r="N1286" s="195" t="s">
        <v>47</v>
      </c>
      <c r="O1286" s="41"/>
      <c r="P1286" s="196">
        <f>O1286*H1286</f>
        <v>0</v>
      </c>
      <c r="Q1286" s="196">
        <v>0</v>
      </c>
      <c r="R1286" s="196">
        <f>Q1286*H1286</f>
        <v>0</v>
      </c>
      <c r="S1286" s="196">
        <v>0</v>
      </c>
      <c r="T1286" s="197">
        <f>S1286*H1286</f>
        <v>0</v>
      </c>
      <c r="AR1286" s="23" t="s">
        <v>312</v>
      </c>
      <c r="AT1286" s="23" t="s">
        <v>184</v>
      </c>
      <c r="AU1286" s="23" t="s">
        <v>220</v>
      </c>
      <c r="AY1286" s="23" t="s">
        <v>182</v>
      </c>
      <c r="BE1286" s="198">
        <f>IF(N1286="základní",J1286,0)</f>
        <v>0</v>
      </c>
      <c r="BF1286" s="198">
        <f>IF(N1286="snížená",J1286,0)</f>
        <v>0</v>
      </c>
      <c r="BG1286" s="198">
        <f>IF(N1286="zákl. přenesená",J1286,0)</f>
        <v>0</v>
      </c>
      <c r="BH1286" s="198">
        <f>IF(N1286="sníž. přenesená",J1286,0)</f>
        <v>0</v>
      </c>
      <c r="BI1286" s="198">
        <f>IF(N1286="nulová",J1286,0)</f>
        <v>0</v>
      </c>
      <c r="BJ1286" s="23" t="s">
        <v>24</v>
      </c>
      <c r="BK1286" s="198">
        <f>ROUND(I1286*H1286,2)</f>
        <v>0</v>
      </c>
      <c r="BL1286" s="23" t="s">
        <v>312</v>
      </c>
      <c r="BM1286" s="23" t="s">
        <v>1640</v>
      </c>
    </row>
    <row r="1287" spans="2:65" s="1" customFormat="1">
      <c r="B1287" s="40"/>
      <c r="C1287" s="62"/>
      <c r="D1287" s="224" t="s">
        <v>191</v>
      </c>
      <c r="E1287" s="62"/>
      <c r="F1287" s="228" t="s">
        <v>1639</v>
      </c>
      <c r="G1287" s="62"/>
      <c r="H1287" s="62"/>
      <c r="I1287" s="157"/>
      <c r="J1287" s="62"/>
      <c r="K1287" s="62"/>
      <c r="L1287" s="60"/>
      <c r="M1287" s="201"/>
      <c r="N1287" s="41"/>
      <c r="O1287" s="41"/>
      <c r="P1287" s="41"/>
      <c r="Q1287" s="41"/>
      <c r="R1287" s="41"/>
      <c r="S1287" s="41"/>
      <c r="T1287" s="77"/>
      <c r="AT1287" s="23" t="s">
        <v>191</v>
      </c>
      <c r="AU1287" s="23" t="s">
        <v>220</v>
      </c>
    </row>
    <row r="1288" spans="2:65" s="1" customFormat="1" ht="22.5" customHeight="1">
      <c r="B1288" s="40"/>
      <c r="C1288" s="187" t="s">
        <v>1641</v>
      </c>
      <c r="D1288" s="187" t="s">
        <v>184</v>
      </c>
      <c r="E1288" s="188" t="s">
        <v>1642</v>
      </c>
      <c r="F1288" s="189" t="s">
        <v>1643</v>
      </c>
      <c r="G1288" s="190" t="s">
        <v>1623</v>
      </c>
      <c r="H1288" s="191">
        <v>63</v>
      </c>
      <c r="I1288" s="192"/>
      <c r="J1288" s="193">
        <f>ROUND(I1288*H1288,2)</f>
        <v>0</v>
      </c>
      <c r="K1288" s="189" t="s">
        <v>22</v>
      </c>
      <c r="L1288" s="60"/>
      <c r="M1288" s="194" t="s">
        <v>22</v>
      </c>
      <c r="N1288" s="195" t="s">
        <v>47</v>
      </c>
      <c r="O1288" s="41"/>
      <c r="P1288" s="196">
        <f>O1288*H1288</f>
        <v>0</v>
      </c>
      <c r="Q1288" s="196">
        <v>0</v>
      </c>
      <c r="R1288" s="196">
        <f>Q1288*H1288</f>
        <v>0</v>
      </c>
      <c r="S1288" s="196">
        <v>0</v>
      </c>
      <c r="T1288" s="197">
        <f>S1288*H1288</f>
        <v>0</v>
      </c>
      <c r="AR1288" s="23" t="s">
        <v>312</v>
      </c>
      <c r="AT1288" s="23" t="s">
        <v>184</v>
      </c>
      <c r="AU1288" s="23" t="s">
        <v>220</v>
      </c>
      <c r="AY1288" s="23" t="s">
        <v>182</v>
      </c>
      <c r="BE1288" s="198">
        <f>IF(N1288="základní",J1288,0)</f>
        <v>0</v>
      </c>
      <c r="BF1288" s="198">
        <f>IF(N1288="snížená",J1288,0)</f>
        <v>0</v>
      </c>
      <c r="BG1288" s="198">
        <f>IF(N1288="zákl. přenesená",J1288,0)</f>
        <v>0</v>
      </c>
      <c r="BH1288" s="198">
        <f>IF(N1288="sníž. přenesená",J1288,0)</f>
        <v>0</v>
      </c>
      <c r="BI1288" s="198">
        <f>IF(N1288="nulová",J1288,0)</f>
        <v>0</v>
      </c>
      <c r="BJ1288" s="23" t="s">
        <v>24</v>
      </c>
      <c r="BK1288" s="198">
        <f>ROUND(I1288*H1288,2)</f>
        <v>0</v>
      </c>
      <c r="BL1288" s="23" t="s">
        <v>312</v>
      </c>
      <c r="BM1288" s="23" t="s">
        <v>1644</v>
      </c>
    </row>
    <row r="1289" spans="2:65" s="1" customFormat="1">
      <c r="B1289" s="40"/>
      <c r="C1289" s="62"/>
      <c r="D1289" s="224" t="s">
        <v>191</v>
      </c>
      <c r="E1289" s="62"/>
      <c r="F1289" s="228" t="s">
        <v>1643</v>
      </c>
      <c r="G1289" s="62"/>
      <c r="H1289" s="62"/>
      <c r="I1289" s="157"/>
      <c r="J1289" s="62"/>
      <c r="K1289" s="62"/>
      <c r="L1289" s="60"/>
      <c r="M1289" s="201"/>
      <c r="N1289" s="41"/>
      <c r="O1289" s="41"/>
      <c r="P1289" s="41"/>
      <c r="Q1289" s="41"/>
      <c r="R1289" s="41"/>
      <c r="S1289" s="41"/>
      <c r="T1289" s="77"/>
      <c r="AT1289" s="23" t="s">
        <v>191</v>
      </c>
      <c r="AU1289" s="23" t="s">
        <v>220</v>
      </c>
    </row>
    <row r="1290" spans="2:65" s="1" customFormat="1" ht="22.5" customHeight="1">
      <c r="B1290" s="40"/>
      <c r="C1290" s="187" t="s">
        <v>1645</v>
      </c>
      <c r="D1290" s="187" t="s">
        <v>184</v>
      </c>
      <c r="E1290" s="188" t="s">
        <v>1646</v>
      </c>
      <c r="F1290" s="189" t="s">
        <v>1647</v>
      </c>
      <c r="G1290" s="190" t="s">
        <v>1623</v>
      </c>
      <c r="H1290" s="191">
        <v>125</v>
      </c>
      <c r="I1290" s="192"/>
      <c r="J1290" s="193">
        <f>ROUND(I1290*H1290,2)</f>
        <v>0</v>
      </c>
      <c r="K1290" s="189" t="s">
        <v>22</v>
      </c>
      <c r="L1290" s="60"/>
      <c r="M1290" s="194" t="s">
        <v>22</v>
      </c>
      <c r="N1290" s="195" t="s">
        <v>47</v>
      </c>
      <c r="O1290" s="41"/>
      <c r="P1290" s="196">
        <f>O1290*H1290</f>
        <v>0</v>
      </c>
      <c r="Q1290" s="196">
        <v>0</v>
      </c>
      <c r="R1290" s="196">
        <f>Q1290*H1290</f>
        <v>0</v>
      </c>
      <c r="S1290" s="196">
        <v>0</v>
      </c>
      <c r="T1290" s="197">
        <f>S1290*H1290</f>
        <v>0</v>
      </c>
      <c r="AR1290" s="23" t="s">
        <v>312</v>
      </c>
      <c r="AT1290" s="23" t="s">
        <v>184</v>
      </c>
      <c r="AU1290" s="23" t="s">
        <v>220</v>
      </c>
      <c r="AY1290" s="23" t="s">
        <v>182</v>
      </c>
      <c r="BE1290" s="198">
        <f>IF(N1290="základní",J1290,0)</f>
        <v>0</v>
      </c>
      <c r="BF1290" s="198">
        <f>IF(N1290="snížená",J1290,0)</f>
        <v>0</v>
      </c>
      <c r="BG1290" s="198">
        <f>IF(N1290="zákl. přenesená",J1290,0)</f>
        <v>0</v>
      </c>
      <c r="BH1290" s="198">
        <f>IF(N1290="sníž. přenesená",J1290,0)</f>
        <v>0</v>
      </c>
      <c r="BI1290" s="198">
        <f>IF(N1290="nulová",J1290,0)</f>
        <v>0</v>
      </c>
      <c r="BJ1290" s="23" t="s">
        <v>24</v>
      </c>
      <c r="BK1290" s="198">
        <f>ROUND(I1290*H1290,2)</f>
        <v>0</v>
      </c>
      <c r="BL1290" s="23" t="s">
        <v>312</v>
      </c>
      <c r="BM1290" s="23" t="s">
        <v>1648</v>
      </c>
    </row>
    <row r="1291" spans="2:65" s="1" customFormat="1">
      <c r="B1291" s="40"/>
      <c r="C1291" s="62"/>
      <c r="D1291" s="224" t="s">
        <v>191</v>
      </c>
      <c r="E1291" s="62"/>
      <c r="F1291" s="228" t="s">
        <v>1647</v>
      </c>
      <c r="G1291" s="62"/>
      <c r="H1291" s="62"/>
      <c r="I1291" s="157"/>
      <c r="J1291" s="62"/>
      <c r="K1291" s="62"/>
      <c r="L1291" s="60"/>
      <c r="M1291" s="201"/>
      <c r="N1291" s="41"/>
      <c r="O1291" s="41"/>
      <c r="P1291" s="41"/>
      <c r="Q1291" s="41"/>
      <c r="R1291" s="41"/>
      <c r="S1291" s="41"/>
      <c r="T1291" s="77"/>
      <c r="AT1291" s="23" t="s">
        <v>191</v>
      </c>
      <c r="AU1291" s="23" t="s">
        <v>220</v>
      </c>
    </row>
    <row r="1292" spans="2:65" s="1" customFormat="1" ht="22.5" customHeight="1">
      <c r="B1292" s="40"/>
      <c r="C1292" s="187" t="s">
        <v>1649</v>
      </c>
      <c r="D1292" s="187" t="s">
        <v>184</v>
      </c>
      <c r="E1292" s="188" t="s">
        <v>1650</v>
      </c>
      <c r="F1292" s="189" t="s">
        <v>1651</v>
      </c>
      <c r="G1292" s="190" t="s">
        <v>1623</v>
      </c>
      <c r="H1292" s="191">
        <v>116</v>
      </c>
      <c r="I1292" s="192"/>
      <c r="J1292" s="193">
        <f>ROUND(I1292*H1292,2)</f>
        <v>0</v>
      </c>
      <c r="K1292" s="189" t="s">
        <v>22</v>
      </c>
      <c r="L1292" s="60"/>
      <c r="M1292" s="194" t="s">
        <v>22</v>
      </c>
      <c r="N1292" s="195" t="s">
        <v>47</v>
      </c>
      <c r="O1292" s="41"/>
      <c r="P1292" s="196">
        <f>O1292*H1292</f>
        <v>0</v>
      </c>
      <c r="Q1292" s="196">
        <v>0</v>
      </c>
      <c r="R1292" s="196">
        <f>Q1292*H1292</f>
        <v>0</v>
      </c>
      <c r="S1292" s="196">
        <v>0</v>
      </c>
      <c r="T1292" s="197">
        <f>S1292*H1292</f>
        <v>0</v>
      </c>
      <c r="AR1292" s="23" t="s">
        <v>312</v>
      </c>
      <c r="AT1292" s="23" t="s">
        <v>184</v>
      </c>
      <c r="AU1292" s="23" t="s">
        <v>220</v>
      </c>
      <c r="AY1292" s="23" t="s">
        <v>182</v>
      </c>
      <c r="BE1292" s="198">
        <f>IF(N1292="základní",J1292,0)</f>
        <v>0</v>
      </c>
      <c r="BF1292" s="198">
        <f>IF(N1292="snížená",J1292,0)</f>
        <v>0</v>
      </c>
      <c r="BG1292" s="198">
        <f>IF(N1292="zákl. přenesená",J1292,0)</f>
        <v>0</v>
      </c>
      <c r="BH1292" s="198">
        <f>IF(N1292="sníž. přenesená",J1292,0)</f>
        <v>0</v>
      </c>
      <c r="BI1292" s="198">
        <f>IF(N1292="nulová",J1292,0)</f>
        <v>0</v>
      </c>
      <c r="BJ1292" s="23" t="s">
        <v>24</v>
      </c>
      <c r="BK1292" s="198">
        <f>ROUND(I1292*H1292,2)</f>
        <v>0</v>
      </c>
      <c r="BL1292" s="23" t="s">
        <v>312</v>
      </c>
      <c r="BM1292" s="23" t="s">
        <v>1652</v>
      </c>
    </row>
    <row r="1293" spans="2:65" s="1" customFormat="1">
      <c r="B1293" s="40"/>
      <c r="C1293" s="62"/>
      <c r="D1293" s="224" t="s">
        <v>191</v>
      </c>
      <c r="E1293" s="62"/>
      <c r="F1293" s="228" t="s">
        <v>1651</v>
      </c>
      <c r="G1293" s="62"/>
      <c r="H1293" s="62"/>
      <c r="I1293" s="157"/>
      <c r="J1293" s="62"/>
      <c r="K1293" s="62"/>
      <c r="L1293" s="60"/>
      <c r="M1293" s="201"/>
      <c r="N1293" s="41"/>
      <c r="O1293" s="41"/>
      <c r="P1293" s="41"/>
      <c r="Q1293" s="41"/>
      <c r="R1293" s="41"/>
      <c r="S1293" s="41"/>
      <c r="T1293" s="77"/>
      <c r="AT1293" s="23" t="s">
        <v>191</v>
      </c>
      <c r="AU1293" s="23" t="s">
        <v>220</v>
      </c>
    </row>
    <row r="1294" spans="2:65" s="1" customFormat="1" ht="22.5" customHeight="1">
      <c r="B1294" s="40"/>
      <c r="C1294" s="187" t="s">
        <v>1653</v>
      </c>
      <c r="D1294" s="187" t="s">
        <v>184</v>
      </c>
      <c r="E1294" s="188" t="s">
        <v>1654</v>
      </c>
      <c r="F1294" s="189" t="s">
        <v>1655</v>
      </c>
      <c r="G1294" s="190" t="s">
        <v>1623</v>
      </c>
      <c r="H1294" s="191">
        <v>28</v>
      </c>
      <c r="I1294" s="192"/>
      <c r="J1294" s="193">
        <f>ROUND(I1294*H1294,2)</f>
        <v>0</v>
      </c>
      <c r="K1294" s="189" t="s">
        <v>22</v>
      </c>
      <c r="L1294" s="60"/>
      <c r="M1294" s="194" t="s">
        <v>22</v>
      </c>
      <c r="N1294" s="195" t="s">
        <v>47</v>
      </c>
      <c r="O1294" s="41"/>
      <c r="P1294" s="196">
        <f>O1294*H1294</f>
        <v>0</v>
      </c>
      <c r="Q1294" s="196">
        <v>0</v>
      </c>
      <c r="R1294" s="196">
        <f>Q1294*H1294</f>
        <v>0</v>
      </c>
      <c r="S1294" s="196">
        <v>0</v>
      </c>
      <c r="T1294" s="197">
        <f>S1294*H1294</f>
        <v>0</v>
      </c>
      <c r="AR1294" s="23" t="s">
        <v>312</v>
      </c>
      <c r="AT1294" s="23" t="s">
        <v>184</v>
      </c>
      <c r="AU1294" s="23" t="s">
        <v>220</v>
      </c>
      <c r="AY1294" s="23" t="s">
        <v>182</v>
      </c>
      <c r="BE1294" s="198">
        <f>IF(N1294="základní",J1294,0)</f>
        <v>0</v>
      </c>
      <c r="BF1294" s="198">
        <f>IF(N1294="snížená",J1294,0)</f>
        <v>0</v>
      </c>
      <c r="BG1294" s="198">
        <f>IF(N1294="zákl. přenesená",J1294,0)</f>
        <v>0</v>
      </c>
      <c r="BH1294" s="198">
        <f>IF(N1294="sníž. přenesená",J1294,0)</f>
        <v>0</v>
      </c>
      <c r="BI1294" s="198">
        <f>IF(N1294="nulová",J1294,0)</f>
        <v>0</v>
      </c>
      <c r="BJ1294" s="23" t="s">
        <v>24</v>
      </c>
      <c r="BK1294" s="198">
        <f>ROUND(I1294*H1294,2)</f>
        <v>0</v>
      </c>
      <c r="BL1294" s="23" t="s">
        <v>312</v>
      </c>
      <c r="BM1294" s="23" t="s">
        <v>1656</v>
      </c>
    </row>
    <row r="1295" spans="2:65" s="1" customFormat="1">
      <c r="B1295" s="40"/>
      <c r="C1295" s="62"/>
      <c r="D1295" s="199" t="s">
        <v>191</v>
      </c>
      <c r="E1295" s="62"/>
      <c r="F1295" s="200" t="s">
        <v>1655</v>
      </c>
      <c r="G1295" s="62"/>
      <c r="H1295" s="62"/>
      <c r="I1295" s="157"/>
      <c r="J1295" s="62"/>
      <c r="K1295" s="62"/>
      <c r="L1295" s="60"/>
      <c r="M1295" s="201"/>
      <c r="N1295" s="41"/>
      <c r="O1295" s="41"/>
      <c r="P1295" s="41"/>
      <c r="Q1295" s="41"/>
      <c r="R1295" s="41"/>
      <c r="S1295" s="41"/>
      <c r="T1295" s="77"/>
      <c r="AT1295" s="23" t="s">
        <v>191</v>
      </c>
      <c r="AU1295" s="23" t="s">
        <v>220</v>
      </c>
    </row>
    <row r="1296" spans="2:65" s="10" customFormat="1" ht="22.35" customHeight="1">
      <c r="B1296" s="170"/>
      <c r="C1296" s="171"/>
      <c r="D1296" s="184" t="s">
        <v>75</v>
      </c>
      <c r="E1296" s="185" t="s">
        <v>1657</v>
      </c>
      <c r="F1296" s="185" t="s">
        <v>1658</v>
      </c>
      <c r="G1296" s="171"/>
      <c r="H1296" s="171"/>
      <c r="I1296" s="174"/>
      <c r="J1296" s="186">
        <f>BK1296</f>
        <v>0</v>
      </c>
      <c r="K1296" s="171"/>
      <c r="L1296" s="176"/>
      <c r="M1296" s="177"/>
      <c r="N1296" s="178"/>
      <c r="O1296" s="178"/>
      <c r="P1296" s="179">
        <f>SUM(P1297:P1298)</f>
        <v>0</v>
      </c>
      <c r="Q1296" s="178"/>
      <c r="R1296" s="179">
        <f>SUM(R1297:R1298)</f>
        <v>0</v>
      </c>
      <c r="S1296" s="178"/>
      <c r="T1296" s="180">
        <f>SUM(T1297:T1298)</f>
        <v>0</v>
      </c>
      <c r="AR1296" s="181" t="s">
        <v>87</v>
      </c>
      <c r="AT1296" s="182" t="s">
        <v>75</v>
      </c>
      <c r="AU1296" s="182" t="s">
        <v>87</v>
      </c>
      <c r="AY1296" s="181" t="s">
        <v>182</v>
      </c>
      <c r="BK1296" s="183">
        <f>SUM(BK1297:BK1298)</f>
        <v>0</v>
      </c>
    </row>
    <row r="1297" spans="2:65" s="1" customFormat="1" ht="22.5" customHeight="1">
      <c r="B1297" s="40"/>
      <c r="C1297" s="187" t="s">
        <v>1659</v>
      </c>
      <c r="D1297" s="187" t="s">
        <v>184</v>
      </c>
      <c r="E1297" s="188" t="s">
        <v>1660</v>
      </c>
      <c r="F1297" s="189" t="s">
        <v>1661</v>
      </c>
      <c r="G1297" s="190" t="s">
        <v>1623</v>
      </c>
      <c r="H1297" s="191">
        <v>68</v>
      </c>
      <c r="I1297" s="192"/>
      <c r="J1297" s="193">
        <f>ROUND(I1297*H1297,2)</f>
        <v>0</v>
      </c>
      <c r="K1297" s="189" t="s">
        <v>22</v>
      </c>
      <c r="L1297" s="60"/>
      <c r="M1297" s="194" t="s">
        <v>22</v>
      </c>
      <c r="N1297" s="195" t="s">
        <v>47</v>
      </c>
      <c r="O1297" s="41"/>
      <c r="P1297" s="196">
        <f>O1297*H1297</f>
        <v>0</v>
      </c>
      <c r="Q1297" s="196">
        <v>0</v>
      </c>
      <c r="R1297" s="196">
        <f>Q1297*H1297</f>
        <v>0</v>
      </c>
      <c r="S1297" s="196">
        <v>0</v>
      </c>
      <c r="T1297" s="197">
        <f>S1297*H1297</f>
        <v>0</v>
      </c>
      <c r="AR1297" s="23" t="s">
        <v>312</v>
      </c>
      <c r="AT1297" s="23" t="s">
        <v>184</v>
      </c>
      <c r="AU1297" s="23" t="s">
        <v>220</v>
      </c>
      <c r="AY1297" s="23" t="s">
        <v>182</v>
      </c>
      <c r="BE1297" s="198">
        <f>IF(N1297="základní",J1297,0)</f>
        <v>0</v>
      </c>
      <c r="BF1297" s="198">
        <f>IF(N1297="snížená",J1297,0)</f>
        <v>0</v>
      </c>
      <c r="BG1297" s="198">
        <f>IF(N1297="zákl. přenesená",J1297,0)</f>
        <v>0</v>
      </c>
      <c r="BH1297" s="198">
        <f>IF(N1297="sníž. přenesená",J1297,0)</f>
        <v>0</v>
      </c>
      <c r="BI1297" s="198">
        <f>IF(N1297="nulová",J1297,0)</f>
        <v>0</v>
      </c>
      <c r="BJ1297" s="23" t="s">
        <v>24</v>
      </c>
      <c r="BK1297" s="198">
        <f>ROUND(I1297*H1297,2)</f>
        <v>0</v>
      </c>
      <c r="BL1297" s="23" t="s">
        <v>312</v>
      </c>
      <c r="BM1297" s="23" t="s">
        <v>1662</v>
      </c>
    </row>
    <row r="1298" spans="2:65" s="1" customFormat="1">
      <c r="B1298" s="40"/>
      <c r="C1298" s="62"/>
      <c r="D1298" s="199" t="s">
        <v>191</v>
      </c>
      <c r="E1298" s="62"/>
      <c r="F1298" s="200" t="s">
        <v>1661</v>
      </c>
      <c r="G1298" s="62"/>
      <c r="H1298" s="62"/>
      <c r="I1298" s="157"/>
      <c r="J1298" s="62"/>
      <c r="K1298" s="62"/>
      <c r="L1298" s="60"/>
      <c r="M1298" s="201"/>
      <c r="N1298" s="41"/>
      <c r="O1298" s="41"/>
      <c r="P1298" s="41"/>
      <c r="Q1298" s="41"/>
      <c r="R1298" s="41"/>
      <c r="S1298" s="41"/>
      <c r="T1298" s="77"/>
      <c r="AT1298" s="23" t="s">
        <v>191</v>
      </c>
      <c r="AU1298" s="23" t="s">
        <v>220</v>
      </c>
    </row>
    <row r="1299" spans="2:65" s="10" customFormat="1" ht="22.35" customHeight="1">
      <c r="B1299" s="170"/>
      <c r="C1299" s="171"/>
      <c r="D1299" s="184" t="s">
        <v>75</v>
      </c>
      <c r="E1299" s="185" t="s">
        <v>1663</v>
      </c>
      <c r="F1299" s="185" t="s">
        <v>1664</v>
      </c>
      <c r="G1299" s="171"/>
      <c r="H1299" s="171"/>
      <c r="I1299" s="174"/>
      <c r="J1299" s="186">
        <f>BK1299</f>
        <v>0</v>
      </c>
      <c r="K1299" s="171"/>
      <c r="L1299" s="176"/>
      <c r="M1299" s="177"/>
      <c r="N1299" s="178"/>
      <c r="O1299" s="178"/>
      <c r="P1299" s="179">
        <f>SUM(P1300:P1307)</f>
        <v>0</v>
      </c>
      <c r="Q1299" s="178"/>
      <c r="R1299" s="179">
        <f>SUM(R1300:R1307)</f>
        <v>0</v>
      </c>
      <c r="S1299" s="178"/>
      <c r="T1299" s="180">
        <f>SUM(T1300:T1307)</f>
        <v>0</v>
      </c>
      <c r="AR1299" s="181" t="s">
        <v>87</v>
      </c>
      <c r="AT1299" s="182" t="s">
        <v>75</v>
      </c>
      <c r="AU1299" s="182" t="s">
        <v>87</v>
      </c>
      <c r="AY1299" s="181" t="s">
        <v>182</v>
      </c>
      <c r="BK1299" s="183">
        <f>SUM(BK1300:BK1307)</f>
        <v>0</v>
      </c>
    </row>
    <row r="1300" spans="2:65" s="1" customFormat="1" ht="22.5" customHeight="1">
      <c r="B1300" s="40"/>
      <c r="C1300" s="187" t="s">
        <v>1665</v>
      </c>
      <c r="D1300" s="187" t="s">
        <v>184</v>
      </c>
      <c r="E1300" s="188" t="s">
        <v>1666</v>
      </c>
      <c r="F1300" s="189" t="s">
        <v>1667</v>
      </c>
      <c r="G1300" s="190" t="s">
        <v>1623</v>
      </c>
      <c r="H1300" s="191">
        <v>51</v>
      </c>
      <c r="I1300" s="192"/>
      <c r="J1300" s="193">
        <f>ROUND(I1300*H1300,2)</f>
        <v>0</v>
      </c>
      <c r="K1300" s="189" t="s">
        <v>22</v>
      </c>
      <c r="L1300" s="60"/>
      <c r="M1300" s="194" t="s">
        <v>22</v>
      </c>
      <c r="N1300" s="195" t="s">
        <v>47</v>
      </c>
      <c r="O1300" s="41"/>
      <c r="P1300" s="196">
        <f>O1300*H1300</f>
        <v>0</v>
      </c>
      <c r="Q1300" s="196">
        <v>0</v>
      </c>
      <c r="R1300" s="196">
        <f>Q1300*H1300</f>
        <v>0</v>
      </c>
      <c r="S1300" s="196">
        <v>0</v>
      </c>
      <c r="T1300" s="197">
        <f>S1300*H1300</f>
        <v>0</v>
      </c>
      <c r="AR1300" s="23" t="s">
        <v>312</v>
      </c>
      <c r="AT1300" s="23" t="s">
        <v>184</v>
      </c>
      <c r="AU1300" s="23" t="s">
        <v>220</v>
      </c>
      <c r="AY1300" s="23" t="s">
        <v>182</v>
      </c>
      <c r="BE1300" s="198">
        <f>IF(N1300="základní",J1300,0)</f>
        <v>0</v>
      </c>
      <c r="BF1300" s="198">
        <f>IF(N1300="snížená",J1300,0)</f>
        <v>0</v>
      </c>
      <c r="BG1300" s="198">
        <f>IF(N1300="zákl. přenesená",J1300,0)</f>
        <v>0</v>
      </c>
      <c r="BH1300" s="198">
        <f>IF(N1300="sníž. přenesená",J1300,0)</f>
        <v>0</v>
      </c>
      <c r="BI1300" s="198">
        <f>IF(N1300="nulová",J1300,0)</f>
        <v>0</v>
      </c>
      <c r="BJ1300" s="23" t="s">
        <v>24</v>
      </c>
      <c r="BK1300" s="198">
        <f>ROUND(I1300*H1300,2)</f>
        <v>0</v>
      </c>
      <c r="BL1300" s="23" t="s">
        <v>312</v>
      </c>
      <c r="BM1300" s="23" t="s">
        <v>1668</v>
      </c>
    </row>
    <row r="1301" spans="2:65" s="1" customFormat="1">
      <c r="B1301" s="40"/>
      <c r="C1301" s="62"/>
      <c r="D1301" s="224" t="s">
        <v>191</v>
      </c>
      <c r="E1301" s="62"/>
      <c r="F1301" s="228" t="s">
        <v>1667</v>
      </c>
      <c r="G1301" s="62"/>
      <c r="H1301" s="62"/>
      <c r="I1301" s="157"/>
      <c r="J1301" s="62"/>
      <c r="K1301" s="62"/>
      <c r="L1301" s="60"/>
      <c r="M1301" s="201"/>
      <c r="N1301" s="41"/>
      <c r="O1301" s="41"/>
      <c r="P1301" s="41"/>
      <c r="Q1301" s="41"/>
      <c r="R1301" s="41"/>
      <c r="S1301" s="41"/>
      <c r="T1301" s="77"/>
      <c r="AT1301" s="23" t="s">
        <v>191</v>
      </c>
      <c r="AU1301" s="23" t="s">
        <v>220</v>
      </c>
    </row>
    <row r="1302" spans="2:65" s="1" customFormat="1" ht="22.5" customHeight="1">
      <c r="B1302" s="40"/>
      <c r="C1302" s="187" t="s">
        <v>1669</v>
      </c>
      <c r="D1302" s="187" t="s">
        <v>184</v>
      </c>
      <c r="E1302" s="188" t="s">
        <v>1670</v>
      </c>
      <c r="F1302" s="189" t="s">
        <v>1671</v>
      </c>
      <c r="G1302" s="190" t="s">
        <v>1623</v>
      </c>
      <c r="H1302" s="191">
        <v>49</v>
      </c>
      <c r="I1302" s="192"/>
      <c r="J1302" s="193">
        <f>ROUND(I1302*H1302,2)</f>
        <v>0</v>
      </c>
      <c r="K1302" s="189" t="s">
        <v>22</v>
      </c>
      <c r="L1302" s="60"/>
      <c r="M1302" s="194" t="s">
        <v>22</v>
      </c>
      <c r="N1302" s="195" t="s">
        <v>47</v>
      </c>
      <c r="O1302" s="41"/>
      <c r="P1302" s="196">
        <f>O1302*H1302</f>
        <v>0</v>
      </c>
      <c r="Q1302" s="196">
        <v>0</v>
      </c>
      <c r="R1302" s="196">
        <f>Q1302*H1302</f>
        <v>0</v>
      </c>
      <c r="S1302" s="196">
        <v>0</v>
      </c>
      <c r="T1302" s="197">
        <f>S1302*H1302</f>
        <v>0</v>
      </c>
      <c r="AR1302" s="23" t="s">
        <v>312</v>
      </c>
      <c r="AT1302" s="23" t="s">
        <v>184</v>
      </c>
      <c r="AU1302" s="23" t="s">
        <v>220</v>
      </c>
      <c r="AY1302" s="23" t="s">
        <v>182</v>
      </c>
      <c r="BE1302" s="198">
        <f>IF(N1302="základní",J1302,0)</f>
        <v>0</v>
      </c>
      <c r="BF1302" s="198">
        <f>IF(N1302="snížená",J1302,0)</f>
        <v>0</v>
      </c>
      <c r="BG1302" s="198">
        <f>IF(N1302="zákl. přenesená",J1302,0)</f>
        <v>0</v>
      </c>
      <c r="BH1302" s="198">
        <f>IF(N1302="sníž. přenesená",J1302,0)</f>
        <v>0</v>
      </c>
      <c r="BI1302" s="198">
        <f>IF(N1302="nulová",J1302,0)</f>
        <v>0</v>
      </c>
      <c r="BJ1302" s="23" t="s">
        <v>24</v>
      </c>
      <c r="BK1302" s="198">
        <f>ROUND(I1302*H1302,2)</f>
        <v>0</v>
      </c>
      <c r="BL1302" s="23" t="s">
        <v>312</v>
      </c>
      <c r="BM1302" s="23" t="s">
        <v>1672</v>
      </c>
    </row>
    <row r="1303" spans="2:65" s="1" customFormat="1">
      <c r="B1303" s="40"/>
      <c r="C1303" s="62"/>
      <c r="D1303" s="224" t="s">
        <v>191</v>
      </c>
      <c r="E1303" s="62"/>
      <c r="F1303" s="228" t="s">
        <v>1671</v>
      </c>
      <c r="G1303" s="62"/>
      <c r="H1303" s="62"/>
      <c r="I1303" s="157"/>
      <c r="J1303" s="62"/>
      <c r="K1303" s="62"/>
      <c r="L1303" s="60"/>
      <c r="M1303" s="201"/>
      <c r="N1303" s="41"/>
      <c r="O1303" s="41"/>
      <c r="P1303" s="41"/>
      <c r="Q1303" s="41"/>
      <c r="R1303" s="41"/>
      <c r="S1303" s="41"/>
      <c r="T1303" s="77"/>
      <c r="AT1303" s="23" t="s">
        <v>191</v>
      </c>
      <c r="AU1303" s="23" t="s">
        <v>220</v>
      </c>
    </row>
    <row r="1304" spans="2:65" s="1" customFormat="1" ht="22.5" customHeight="1">
      <c r="B1304" s="40"/>
      <c r="C1304" s="187" t="s">
        <v>1673</v>
      </c>
      <c r="D1304" s="187" t="s">
        <v>184</v>
      </c>
      <c r="E1304" s="188" t="s">
        <v>1674</v>
      </c>
      <c r="F1304" s="189" t="s">
        <v>1675</v>
      </c>
      <c r="G1304" s="190" t="s">
        <v>1623</v>
      </c>
      <c r="H1304" s="191">
        <v>31</v>
      </c>
      <c r="I1304" s="192"/>
      <c r="J1304" s="193">
        <f>ROUND(I1304*H1304,2)</f>
        <v>0</v>
      </c>
      <c r="K1304" s="189" t="s">
        <v>22</v>
      </c>
      <c r="L1304" s="60"/>
      <c r="M1304" s="194" t="s">
        <v>22</v>
      </c>
      <c r="N1304" s="195" t="s">
        <v>47</v>
      </c>
      <c r="O1304" s="41"/>
      <c r="P1304" s="196">
        <f>O1304*H1304</f>
        <v>0</v>
      </c>
      <c r="Q1304" s="196">
        <v>0</v>
      </c>
      <c r="R1304" s="196">
        <f>Q1304*H1304</f>
        <v>0</v>
      </c>
      <c r="S1304" s="196">
        <v>0</v>
      </c>
      <c r="T1304" s="197">
        <f>S1304*H1304</f>
        <v>0</v>
      </c>
      <c r="AR1304" s="23" t="s">
        <v>312</v>
      </c>
      <c r="AT1304" s="23" t="s">
        <v>184</v>
      </c>
      <c r="AU1304" s="23" t="s">
        <v>220</v>
      </c>
      <c r="AY1304" s="23" t="s">
        <v>182</v>
      </c>
      <c r="BE1304" s="198">
        <f>IF(N1304="základní",J1304,0)</f>
        <v>0</v>
      </c>
      <c r="BF1304" s="198">
        <f>IF(N1304="snížená",J1304,0)</f>
        <v>0</v>
      </c>
      <c r="BG1304" s="198">
        <f>IF(N1304="zákl. přenesená",J1304,0)</f>
        <v>0</v>
      </c>
      <c r="BH1304" s="198">
        <f>IF(N1304="sníž. přenesená",J1304,0)</f>
        <v>0</v>
      </c>
      <c r="BI1304" s="198">
        <f>IF(N1304="nulová",J1304,0)</f>
        <v>0</v>
      </c>
      <c r="BJ1304" s="23" t="s">
        <v>24</v>
      </c>
      <c r="BK1304" s="198">
        <f>ROUND(I1304*H1304,2)</f>
        <v>0</v>
      </c>
      <c r="BL1304" s="23" t="s">
        <v>312</v>
      </c>
      <c r="BM1304" s="23" t="s">
        <v>1676</v>
      </c>
    </row>
    <row r="1305" spans="2:65" s="1" customFormat="1">
      <c r="B1305" s="40"/>
      <c r="C1305" s="62"/>
      <c r="D1305" s="224" t="s">
        <v>191</v>
      </c>
      <c r="E1305" s="62"/>
      <c r="F1305" s="228" t="s">
        <v>1675</v>
      </c>
      <c r="G1305" s="62"/>
      <c r="H1305" s="62"/>
      <c r="I1305" s="157"/>
      <c r="J1305" s="62"/>
      <c r="K1305" s="62"/>
      <c r="L1305" s="60"/>
      <c r="M1305" s="201"/>
      <c r="N1305" s="41"/>
      <c r="O1305" s="41"/>
      <c r="P1305" s="41"/>
      <c r="Q1305" s="41"/>
      <c r="R1305" s="41"/>
      <c r="S1305" s="41"/>
      <c r="T1305" s="77"/>
      <c r="AT1305" s="23" t="s">
        <v>191</v>
      </c>
      <c r="AU1305" s="23" t="s">
        <v>220</v>
      </c>
    </row>
    <row r="1306" spans="2:65" s="1" customFormat="1" ht="31.5" customHeight="1">
      <c r="B1306" s="40"/>
      <c r="C1306" s="187" t="s">
        <v>1677</v>
      </c>
      <c r="D1306" s="187" t="s">
        <v>184</v>
      </c>
      <c r="E1306" s="188" t="s">
        <v>1678</v>
      </c>
      <c r="F1306" s="189" t="s">
        <v>1679</v>
      </c>
      <c r="G1306" s="190" t="s">
        <v>1623</v>
      </c>
      <c r="H1306" s="191">
        <v>68</v>
      </c>
      <c r="I1306" s="192"/>
      <c r="J1306" s="193">
        <f>ROUND(I1306*H1306,2)</f>
        <v>0</v>
      </c>
      <c r="K1306" s="189" t="s">
        <v>22</v>
      </c>
      <c r="L1306" s="60"/>
      <c r="M1306" s="194" t="s">
        <v>22</v>
      </c>
      <c r="N1306" s="195" t="s">
        <v>47</v>
      </c>
      <c r="O1306" s="41"/>
      <c r="P1306" s="196">
        <f>O1306*H1306</f>
        <v>0</v>
      </c>
      <c r="Q1306" s="196">
        <v>0</v>
      </c>
      <c r="R1306" s="196">
        <f>Q1306*H1306</f>
        <v>0</v>
      </c>
      <c r="S1306" s="196">
        <v>0</v>
      </c>
      <c r="T1306" s="197">
        <f>S1306*H1306</f>
        <v>0</v>
      </c>
      <c r="AR1306" s="23" t="s">
        <v>312</v>
      </c>
      <c r="AT1306" s="23" t="s">
        <v>184</v>
      </c>
      <c r="AU1306" s="23" t="s">
        <v>220</v>
      </c>
      <c r="AY1306" s="23" t="s">
        <v>182</v>
      </c>
      <c r="BE1306" s="198">
        <f>IF(N1306="základní",J1306,0)</f>
        <v>0</v>
      </c>
      <c r="BF1306" s="198">
        <f>IF(N1306="snížená",J1306,0)</f>
        <v>0</v>
      </c>
      <c r="BG1306" s="198">
        <f>IF(N1306="zákl. přenesená",J1306,0)</f>
        <v>0</v>
      </c>
      <c r="BH1306" s="198">
        <f>IF(N1306="sníž. přenesená",J1306,0)</f>
        <v>0</v>
      </c>
      <c r="BI1306" s="198">
        <f>IF(N1306="nulová",J1306,0)</f>
        <v>0</v>
      </c>
      <c r="BJ1306" s="23" t="s">
        <v>24</v>
      </c>
      <c r="BK1306" s="198">
        <f>ROUND(I1306*H1306,2)</f>
        <v>0</v>
      </c>
      <c r="BL1306" s="23" t="s">
        <v>312</v>
      </c>
      <c r="BM1306" s="23" t="s">
        <v>1680</v>
      </c>
    </row>
    <row r="1307" spans="2:65" s="1" customFormat="1" ht="27">
      <c r="B1307" s="40"/>
      <c r="C1307" s="62"/>
      <c r="D1307" s="199" t="s">
        <v>191</v>
      </c>
      <c r="E1307" s="62"/>
      <c r="F1307" s="200" t="s">
        <v>1679</v>
      </c>
      <c r="G1307" s="62"/>
      <c r="H1307" s="62"/>
      <c r="I1307" s="157"/>
      <c r="J1307" s="62"/>
      <c r="K1307" s="62"/>
      <c r="L1307" s="60"/>
      <c r="M1307" s="201"/>
      <c r="N1307" s="41"/>
      <c r="O1307" s="41"/>
      <c r="P1307" s="41"/>
      <c r="Q1307" s="41"/>
      <c r="R1307" s="41"/>
      <c r="S1307" s="41"/>
      <c r="T1307" s="77"/>
      <c r="AT1307" s="23" t="s">
        <v>191</v>
      </c>
      <c r="AU1307" s="23" t="s">
        <v>220</v>
      </c>
    </row>
    <row r="1308" spans="2:65" s="10" customFormat="1" ht="22.35" customHeight="1">
      <c r="B1308" s="170"/>
      <c r="C1308" s="171"/>
      <c r="D1308" s="184" t="s">
        <v>75</v>
      </c>
      <c r="E1308" s="185" t="s">
        <v>1681</v>
      </c>
      <c r="F1308" s="185" t="s">
        <v>1682</v>
      </c>
      <c r="G1308" s="171"/>
      <c r="H1308" s="171"/>
      <c r="I1308" s="174"/>
      <c r="J1308" s="186">
        <f>BK1308</f>
        <v>0</v>
      </c>
      <c r="K1308" s="171"/>
      <c r="L1308" s="176"/>
      <c r="M1308" s="177"/>
      <c r="N1308" s="178"/>
      <c r="O1308" s="178"/>
      <c r="P1308" s="179">
        <f>SUM(P1309:P1310)</f>
        <v>0</v>
      </c>
      <c r="Q1308" s="178"/>
      <c r="R1308" s="179">
        <f>SUM(R1309:R1310)</f>
        <v>0</v>
      </c>
      <c r="S1308" s="178"/>
      <c r="T1308" s="180">
        <f>SUM(T1309:T1310)</f>
        <v>0</v>
      </c>
      <c r="AR1308" s="181" t="s">
        <v>87</v>
      </c>
      <c r="AT1308" s="182" t="s">
        <v>75</v>
      </c>
      <c r="AU1308" s="182" t="s">
        <v>87</v>
      </c>
      <c r="AY1308" s="181" t="s">
        <v>182</v>
      </c>
      <c r="BK1308" s="183">
        <f>SUM(BK1309:BK1310)</f>
        <v>0</v>
      </c>
    </row>
    <row r="1309" spans="2:65" s="1" customFormat="1" ht="22.5" customHeight="1">
      <c r="B1309" s="40"/>
      <c r="C1309" s="187" t="s">
        <v>1683</v>
      </c>
      <c r="D1309" s="187" t="s">
        <v>184</v>
      </c>
      <c r="E1309" s="188" t="s">
        <v>1684</v>
      </c>
      <c r="F1309" s="189" t="s">
        <v>1685</v>
      </c>
      <c r="G1309" s="190" t="s">
        <v>1036</v>
      </c>
      <c r="H1309" s="191">
        <v>1</v>
      </c>
      <c r="I1309" s="192"/>
      <c r="J1309" s="193">
        <f>ROUND(I1309*H1309,2)</f>
        <v>0</v>
      </c>
      <c r="K1309" s="189" t="s">
        <v>22</v>
      </c>
      <c r="L1309" s="60"/>
      <c r="M1309" s="194" t="s">
        <v>22</v>
      </c>
      <c r="N1309" s="195" t="s">
        <v>47</v>
      </c>
      <c r="O1309" s="41"/>
      <c r="P1309" s="196">
        <f>O1309*H1309</f>
        <v>0</v>
      </c>
      <c r="Q1309" s="196">
        <v>0</v>
      </c>
      <c r="R1309" s="196">
        <f>Q1309*H1309</f>
        <v>0</v>
      </c>
      <c r="S1309" s="196">
        <v>0</v>
      </c>
      <c r="T1309" s="197">
        <f>S1309*H1309</f>
        <v>0</v>
      </c>
      <c r="AR1309" s="23" t="s">
        <v>312</v>
      </c>
      <c r="AT1309" s="23" t="s">
        <v>184</v>
      </c>
      <c r="AU1309" s="23" t="s">
        <v>220</v>
      </c>
      <c r="AY1309" s="23" t="s">
        <v>182</v>
      </c>
      <c r="BE1309" s="198">
        <f>IF(N1309="základní",J1309,0)</f>
        <v>0</v>
      </c>
      <c r="BF1309" s="198">
        <f>IF(N1309="snížená",J1309,0)</f>
        <v>0</v>
      </c>
      <c r="BG1309" s="198">
        <f>IF(N1309="zákl. přenesená",J1309,0)</f>
        <v>0</v>
      </c>
      <c r="BH1309" s="198">
        <f>IF(N1309="sníž. přenesená",J1309,0)</f>
        <v>0</v>
      </c>
      <c r="BI1309" s="198">
        <f>IF(N1309="nulová",J1309,0)</f>
        <v>0</v>
      </c>
      <c r="BJ1309" s="23" t="s">
        <v>24</v>
      </c>
      <c r="BK1309" s="198">
        <f>ROUND(I1309*H1309,2)</f>
        <v>0</v>
      </c>
      <c r="BL1309" s="23" t="s">
        <v>312</v>
      </c>
      <c r="BM1309" s="23" t="s">
        <v>1686</v>
      </c>
    </row>
    <row r="1310" spans="2:65" s="1" customFormat="1" ht="67.5">
      <c r="B1310" s="40"/>
      <c r="C1310" s="62"/>
      <c r="D1310" s="199" t="s">
        <v>191</v>
      </c>
      <c r="E1310" s="62"/>
      <c r="F1310" s="200" t="s">
        <v>1687</v>
      </c>
      <c r="G1310" s="62"/>
      <c r="H1310" s="62"/>
      <c r="I1310" s="157"/>
      <c r="J1310" s="62"/>
      <c r="K1310" s="62"/>
      <c r="L1310" s="60"/>
      <c r="M1310" s="201"/>
      <c r="N1310" s="41"/>
      <c r="O1310" s="41"/>
      <c r="P1310" s="41"/>
      <c r="Q1310" s="41"/>
      <c r="R1310" s="41"/>
      <c r="S1310" s="41"/>
      <c r="T1310" s="77"/>
      <c r="AT1310" s="23" t="s">
        <v>191</v>
      </c>
      <c r="AU1310" s="23" t="s">
        <v>220</v>
      </c>
    </row>
    <row r="1311" spans="2:65" s="10" customFormat="1" ht="22.35" customHeight="1">
      <c r="B1311" s="170"/>
      <c r="C1311" s="171"/>
      <c r="D1311" s="184" t="s">
        <v>75</v>
      </c>
      <c r="E1311" s="185" t="s">
        <v>1688</v>
      </c>
      <c r="F1311" s="185" t="s">
        <v>1689</v>
      </c>
      <c r="G1311" s="171"/>
      <c r="H1311" s="171"/>
      <c r="I1311" s="174"/>
      <c r="J1311" s="186">
        <f>BK1311</f>
        <v>0</v>
      </c>
      <c r="K1311" s="171"/>
      <c r="L1311" s="176"/>
      <c r="M1311" s="177"/>
      <c r="N1311" s="178"/>
      <c r="O1311" s="178"/>
      <c r="P1311" s="179">
        <f>SUM(P1312:P1313)</f>
        <v>0</v>
      </c>
      <c r="Q1311" s="178"/>
      <c r="R1311" s="179">
        <f>SUM(R1312:R1313)</f>
        <v>0</v>
      </c>
      <c r="S1311" s="178"/>
      <c r="T1311" s="180">
        <f>SUM(T1312:T1313)</f>
        <v>0</v>
      </c>
      <c r="AR1311" s="181" t="s">
        <v>87</v>
      </c>
      <c r="AT1311" s="182" t="s">
        <v>75</v>
      </c>
      <c r="AU1311" s="182" t="s">
        <v>87</v>
      </c>
      <c r="AY1311" s="181" t="s">
        <v>182</v>
      </c>
      <c r="BK1311" s="183">
        <f>SUM(BK1312:BK1313)</f>
        <v>0</v>
      </c>
    </row>
    <row r="1312" spans="2:65" s="1" customFormat="1" ht="22.5" customHeight="1">
      <c r="B1312" s="40"/>
      <c r="C1312" s="187" t="s">
        <v>1690</v>
      </c>
      <c r="D1312" s="187" t="s">
        <v>184</v>
      </c>
      <c r="E1312" s="188" t="s">
        <v>1691</v>
      </c>
      <c r="F1312" s="189" t="s">
        <v>1692</v>
      </c>
      <c r="G1312" s="190" t="s">
        <v>1036</v>
      </c>
      <c r="H1312" s="191">
        <v>1</v>
      </c>
      <c r="I1312" s="192"/>
      <c r="J1312" s="193">
        <f>ROUND(I1312*H1312,2)</f>
        <v>0</v>
      </c>
      <c r="K1312" s="189" t="s">
        <v>22</v>
      </c>
      <c r="L1312" s="60"/>
      <c r="M1312" s="194" t="s">
        <v>22</v>
      </c>
      <c r="N1312" s="195" t="s">
        <v>47</v>
      </c>
      <c r="O1312" s="41"/>
      <c r="P1312" s="196">
        <f>O1312*H1312</f>
        <v>0</v>
      </c>
      <c r="Q1312" s="196">
        <v>0</v>
      </c>
      <c r="R1312" s="196">
        <f>Q1312*H1312</f>
        <v>0</v>
      </c>
      <c r="S1312" s="196">
        <v>0</v>
      </c>
      <c r="T1312" s="197">
        <f>S1312*H1312</f>
        <v>0</v>
      </c>
      <c r="AR1312" s="23" t="s">
        <v>312</v>
      </c>
      <c r="AT1312" s="23" t="s">
        <v>184</v>
      </c>
      <c r="AU1312" s="23" t="s">
        <v>220</v>
      </c>
      <c r="AY1312" s="23" t="s">
        <v>182</v>
      </c>
      <c r="BE1312" s="198">
        <f>IF(N1312="základní",J1312,0)</f>
        <v>0</v>
      </c>
      <c r="BF1312" s="198">
        <f>IF(N1312="snížená",J1312,0)</f>
        <v>0</v>
      </c>
      <c r="BG1312" s="198">
        <f>IF(N1312="zákl. přenesená",J1312,0)</f>
        <v>0</v>
      </c>
      <c r="BH1312" s="198">
        <f>IF(N1312="sníž. přenesená",J1312,0)</f>
        <v>0</v>
      </c>
      <c r="BI1312" s="198">
        <f>IF(N1312="nulová",J1312,0)</f>
        <v>0</v>
      </c>
      <c r="BJ1312" s="23" t="s">
        <v>24</v>
      </c>
      <c r="BK1312" s="198">
        <f>ROUND(I1312*H1312,2)</f>
        <v>0</v>
      </c>
      <c r="BL1312" s="23" t="s">
        <v>312</v>
      </c>
      <c r="BM1312" s="23" t="s">
        <v>1693</v>
      </c>
    </row>
    <row r="1313" spans="2:65" s="1" customFormat="1">
      <c r="B1313" s="40"/>
      <c r="C1313" s="62"/>
      <c r="D1313" s="199" t="s">
        <v>191</v>
      </c>
      <c r="E1313" s="62"/>
      <c r="F1313" s="200" t="s">
        <v>1692</v>
      </c>
      <c r="G1313" s="62"/>
      <c r="H1313" s="62"/>
      <c r="I1313" s="157"/>
      <c r="J1313" s="62"/>
      <c r="K1313" s="62"/>
      <c r="L1313" s="60"/>
      <c r="M1313" s="201"/>
      <c r="N1313" s="41"/>
      <c r="O1313" s="41"/>
      <c r="P1313" s="41"/>
      <c r="Q1313" s="41"/>
      <c r="R1313" s="41"/>
      <c r="S1313" s="41"/>
      <c r="T1313" s="77"/>
      <c r="AT1313" s="23" t="s">
        <v>191</v>
      </c>
      <c r="AU1313" s="23" t="s">
        <v>220</v>
      </c>
    </row>
    <row r="1314" spans="2:65" s="10" customFormat="1" ht="22.35" customHeight="1">
      <c r="B1314" s="170"/>
      <c r="C1314" s="171"/>
      <c r="D1314" s="184" t="s">
        <v>75</v>
      </c>
      <c r="E1314" s="185" t="s">
        <v>1694</v>
      </c>
      <c r="F1314" s="185" t="s">
        <v>1695</v>
      </c>
      <c r="G1314" s="171"/>
      <c r="H1314" s="171"/>
      <c r="I1314" s="174"/>
      <c r="J1314" s="186">
        <f>BK1314</f>
        <v>0</v>
      </c>
      <c r="K1314" s="171"/>
      <c r="L1314" s="176"/>
      <c r="M1314" s="177"/>
      <c r="N1314" s="178"/>
      <c r="O1314" s="178"/>
      <c r="P1314" s="179">
        <f>SUM(P1315:P1322)</f>
        <v>0</v>
      </c>
      <c r="Q1314" s="178"/>
      <c r="R1314" s="179">
        <f>SUM(R1315:R1322)</f>
        <v>0</v>
      </c>
      <c r="S1314" s="178"/>
      <c r="T1314" s="180">
        <f>SUM(T1315:T1322)</f>
        <v>0</v>
      </c>
      <c r="AR1314" s="181" t="s">
        <v>87</v>
      </c>
      <c r="AT1314" s="182" t="s">
        <v>75</v>
      </c>
      <c r="AU1314" s="182" t="s">
        <v>87</v>
      </c>
      <c r="AY1314" s="181" t="s">
        <v>182</v>
      </c>
      <c r="BK1314" s="183">
        <f>SUM(BK1315:BK1322)</f>
        <v>0</v>
      </c>
    </row>
    <row r="1315" spans="2:65" s="1" customFormat="1" ht="22.5" customHeight="1">
      <c r="B1315" s="40"/>
      <c r="C1315" s="187" t="s">
        <v>1696</v>
      </c>
      <c r="D1315" s="187" t="s">
        <v>184</v>
      </c>
      <c r="E1315" s="188" t="s">
        <v>1697</v>
      </c>
      <c r="F1315" s="189" t="s">
        <v>1698</v>
      </c>
      <c r="G1315" s="190" t="s">
        <v>1036</v>
      </c>
      <c r="H1315" s="191">
        <v>1</v>
      </c>
      <c r="I1315" s="192"/>
      <c r="J1315" s="193">
        <f>ROUND(I1315*H1315,2)</f>
        <v>0</v>
      </c>
      <c r="K1315" s="189" t="s">
        <v>22</v>
      </c>
      <c r="L1315" s="60"/>
      <c r="M1315" s="194" t="s">
        <v>22</v>
      </c>
      <c r="N1315" s="195" t="s">
        <v>47</v>
      </c>
      <c r="O1315" s="41"/>
      <c r="P1315" s="196">
        <f>O1315*H1315</f>
        <v>0</v>
      </c>
      <c r="Q1315" s="196">
        <v>0</v>
      </c>
      <c r="R1315" s="196">
        <f>Q1315*H1315</f>
        <v>0</v>
      </c>
      <c r="S1315" s="196">
        <v>0</v>
      </c>
      <c r="T1315" s="197">
        <f>S1315*H1315</f>
        <v>0</v>
      </c>
      <c r="AR1315" s="23" t="s">
        <v>312</v>
      </c>
      <c r="AT1315" s="23" t="s">
        <v>184</v>
      </c>
      <c r="AU1315" s="23" t="s">
        <v>220</v>
      </c>
      <c r="AY1315" s="23" t="s">
        <v>182</v>
      </c>
      <c r="BE1315" s="198">
        <f>IF(N1315="základní",J1315,0)</f>
        <v>0</v>
      </c>
      <c r="BF1315" s="198">
        <f>IF(N1315="snížená",J1315,0)</f>
        <v>0</v>
      </c>
      <c r="BG1315" s="198">
        <f>IF(N1315="zákl. přenesená",J1315,0)</f>
        <v>0</v>
      </c>
      <c r="BH1315" s="198">
        <f>IF(N1315="sníž. přenesená",J1315,0)</f>
        <v>0</v>
      </c>
      <c r="BI1315" s="198">
        <f>IF(N1315="nulová",J1315,0)</f>
        <v>0</v>
      </c>
      <c r="BJ1315" s="23" t="s">
        <v>24</v>
      </c>
      <c r="BK1315" s="198">
        <f>ROUND(I1315*H1315,2)</f>
        <v>0</v>
      </c>
      <c r="BL1315" s="23" t="s">
        <v>312</v>
      </c>
      <c r="BM1315" s="23" t="s">
        <v>1699</v>
      </c>
    </row>
    <row r="1316" spans="2:65" s="1" customFormat="1">
      <c r="B1316" s="40"/>
      <c r="C1316" s="62"/>
      <c r="D1316" s="224" t="s">
        <v>191</v>
      </c>
      <c r="E1316" s="62"/>
      <c r="F1316" s="228" t="s">
        <v>1698</v>
      </c>
      <c r="G1316" s="62"/>
      <c r="H1316" s="62"/>
      <c r="I1316" s="157"/>
      <c r="J1316" s="62"/>
      <c r="K1316" s="62"/>
      <c r="L1316" s="60"/>
      <c r="M1316" s="201"/>
      <c r="N1316" s="41"/>
      <c r="O1316" s="41"/>
      <c r="P1316" s="41"/>
      <c r="Q1316" s="41"/>
      <c r="R1316" s="41"/>
      <c r="S1316" s="41"/>
      <c r="T1316" s="77"/>
      <c r="AT1316" s="23" t="s">
        <v>191</v>
      </c>
      <c r="AU1316" s="23" t="s">
        <v>220</v>
      </c>
    </row>
    <row r="1317" spans="2:65" s="1" customFormat="1" ht="22.5" customHeight="1">
      <c r="B1317" s="40"/>
      <c r="C1317" s="187" t="s">
        <v>1700</v>
      </c>
      <c r="D1317" s="187" t="s">
        <v>184</v>
      </c>
      <c r="E1317" s="188" t="s">
        <v>1701</v>
      </c>
      <c r="F1317" s="189" t="s">
        <v>1702</v>
      </c>
      <c r="G1317" s="190" t="s">
        <v>1036</v>
      </c>
      <c r="H1317" s="191">
        <v>1</v>
      </c>
      <c r="I1317" s="192"/>
      <c r="J1317" s="193">
        <f>ROUND(I1317*H1317,2)</f>
        <v>0</v>
      </c>
      <c r="K1317" s="189" t="s">
        <v>22</v>
      </c>
      <c r="L1317" s="60"/>
      <c r="M1317" s="194" t="s">
        <v>22</v>
      </c>
      <c r="N1317" s="195" t="s">
        <v>47</v>
      </c>
      <c r="O1317" s="41"/>
      <c r="P1317" s="196">
        <f>O1317*H1317</f>
        <v>0</v>
      </c>
      <c r="Q1317" s="196">
        <v>0</v>
      </c>
      <c r="R1317" s="196">
        <f>Q1317*H1317</f>
        <v>0</v>
      </c>
      <c r="S1317" s="196">
        <v>0</v>
      </c>
      <c r="T1317" s="197">
        <f>S1317*H1317</f>
        <v>0</v>
      </c>
      <c r="AR1317" s="23" t="s">
        <v>312</v>
      </c>
      <c r="AT1317" s="23" t="s">
        <v>184</v>
      </c>
      <c r="AU1317" s="23" t="s">
        <v>220</v>
      </c>
      <c r="AY1317" s="23" t="s">
        <v>182</v>
      </c>
      <c r="BE1317" s="198">
        <f>IF(N1317="základní",J1317,0)</f>
        <v>0</v>
      </c>
      <c r="BF1317" s="198">
        <f>IF(N1317="snížená",J1317,0)</f>
        <v>0</v>
      </c>
      <c r="BG1317" s="198">
        <f>IF(N1317="zákl. přenesená",J1317,0)</f>
        <v>0</v>
      </c>
      <c r="BH1317" s="198">
        <f>IF(N1317="sníž. přenesená",J1317,0)</f>
        <v>0</v>
      </c>
      <c r="BI1317" s="198">
        <f>IF(N1317="nulová",J1317,0)</f>
        <v>0</v>
      </c>
      <c r="BJ1317" s="23" t="s">
        <v>24</v>
      </c>
      <c r="BK1317" s="198">
        <f>ROUND(I1317*H1317,2)</f>
        <v>0</v>
      </c>
      <c r="BL1317" s="23" t="s">
        <v>312</v>
      </c>
      <c r="BM1317" s="23" t="s">
        <v>1703</v>
      </c>
    </row>
    <row r="1318" spans="2:65" s="1" customFormat="1">
      <c r="B1318" s="40"/>
      <c r="C1318" s="62"/>
      <c r="D1318" s="224" t="s">
        <v>191</v>
      </c>
      <c r="E1318" s="62"/>
      <c r="F1318" s="228" t="s">
        <v>1702</v>
      </c>
      <c r="G1318" s="62"/>
      <c r="H1318" s="62"/>
      <c r="I1318" s="157"/>
      <c r="J1318" s="62"/>
      <c r="K1318" s="62"/>
      <c r="L1318" s="60"/>
      <c r="M1318" s="201"/>
      <c r="N1318" s="41"/>
      <c r="O1318" s="41"/>
      <c r="P1318" s="41"/>
      <c r="Q1318" s="41"/>
      <c r="R1318" s="41"/>
      <c r="S1318" s="41"/>
      <c r="T1318" s="77"/>
      <c r="AT1318" s="23" t="s">
        <v>191</v>
      </c>
      <c r="AU1318" s="23" t="s">
        <v>220</v>
      </c>
    </row>
    <row r="1319" spans="2:65" s="1" customFormat="1" ht="22.5" customHeight="1">
      <c r="B1319" s="40"/>
      <c r="C1319" s="187" t="s">
        <v>1704</v>
      </c>
      <c r="D1319" s="187" t="s">
        <v>184</v>
      </c>
      <c r="E1319" s="188" t="s">
        <v>1705</v>
      </c>
      <c r="F1319" s="189" t="s">
        <v>1706</v>
      </c>
      <c r="G1319" s="190" t="s">
        <v>1036</v>
      </c>
      <c r="H1319" s="191">
        <v>1</v>
      </c>
      <c r="I1319" s="192"/>
      <c r="J1319" s="193">
        <f>ROUND(I1319*H1319,2)</f>
        <v>0</v>
      </c>
      <c r="K1319" s="189" t="s">
        <v>22</v>
      </c>
      <c r="L1319" s="60"/>
      <c r="M1319" s="194" t="s">
        <v>22</v>
      </c>
      <c r="N1319" s="195" t="s">
        <v>47</v>
      </c>
      <c r="O1319" s="41"/>
      <c r="P1319" s="196">
        <f>O1319*H1319</f>
        <v>0</v>
      </c>
      <c r="Q1319" s="196">
        <v>0</v>
      </c>
      <c r="R1319" s="196">
        <f>Q1319*H1319</f>
        <v>0</v>
      </c>
      <c r="S1319" s="196">
        <v>0</v>
      </c>
      <c r="T1319" s="197">
        <f>S1319*H1319</f>
        <v>0</v>
      </c>
      <c r="AR1319" s="23" t="s">
        <v>312</v>
      </c>
      <c r="AT1319" s="23" t="s">
        <v>184</v>
      </c>
      <c r="AU1319" s="23" t="s">
        <v>220</v>
      </c>
      <c r="AY1319" s="23" t="s">
        <v>182</v>
      </c>
      <c r="BE1319" s="198">
        <f>IF(N1319="základní",J1319,0)</f>
        <v>0</v>
      </c>
      <c r="BF1319" s="198">
        <f>IF(N1319="snížená",J1319,0)</f>
        <v>0</v>
      </c>
      <c r="BG1319" s="198">
        <f>IF(N1319="zákl. přenesená",J1319,0)</f>
        <v>0</v>
      </c>
      <c r="BH1319" s="198">
        <f>IF(N1319="sníž. přenesená",J1319,0)</f>
        <v>0</v>
      </c>
      <c r="BI1319" s="198">
        <f>IF(N1319="nulová",J1319,0)</f>
        <v>0</v>
      </c>
      <c r="BJ1319" s="23" t="s">
        <v>24</v>
      </c>
      <c r="BK1319" s="198">
        <f>ROUND(I1319*H1319,2)</f>
        <v>0</v>
      </c>
      <c r="BL1319" s="23" t="s">
        <v>312</v>
      </c>
      <c r="BM1319" s="23" t="s">
        <v>1707</v>
      </c>
    </row>
    <row r="1320" spans="2:65" s="1" customFormat="1">
      <c r="B1320" s="40"/>
      <c r="C1320" s="62"/>
      <c r="D1320" s="224" t="s">
        <v>191</v>
      </c>
      <c r="E1320" s="62"/>
      <c r="F1320" s="228" t="s">
        <v>1706</v>
      </c>
      <c r="G1320" s="62"/>
      <c r="H1320" s="62"/>
      <c r="I1320" s="157"/>
      <c r="J1320" s="62"/>
      <c r="K1320" s="62"/>
      <c r="L1320" s="60"/>
      <c r="M1320" s="201"/>
      <c r="N1320" s="41"/>
      <c r="O1320" s="41"/>
      <c r="P1320" s="41"/>
      <c r="Q1320" s="41"/>
      <c r="R1320" s="41"/>
      <c r="S1320" s="41"/>
      <c r="T1320" s="77"/>
      <c r="AT1320" s="23" t="s">
        <v>191</v>
      </c>
      <c r="AU1320" s="23" t="s">
        <v>220</v>
      </c>
    </row>
    <row r="1321" spans="2:65" s="1" customFormat="1" ht="22.5" customHeight="1">
      <c r="B1321" s="40"/>
      <c r="C1321" s="187" t="s">
        <v>1708</v>
      </c>
      <c r="D1321" s="187" t="s">
        <v>184</v>
      </c>
      <c r="E1321" s="188" t="s">
        <v>1709</v>
      </c>
      <c r="F1321" s="189" t="s">
        <v>1710</v>
      </c>
      <c r="G1321" s="190" t="s">
        <v>1036</v>
      </c>
      <c r="H1321" s="191">
        <v>1</v>
      </c>
      <c r="I1321" s="192"/>
      <c r="J1321" s="193">
        <f>ROUND(I1321*H1321,2)</f>
        <v>0</v>
      </c>
      <c r="K1321" s="189" t="s">
        <v>22</v>
      </c>
      <c r="L1321" s="60"/>
      <c r="M1321" s="194" t="s">
        <v>22</v>
      </c>
      <c r="N1321" s="195" t="s">
        <v>47</v>
      </c>
      <c r="O1321" s="41"/>
      <c r="P1321" s="196">
        <f>O1321*H1321</f>
        <v>0</v>
      </c>
      <c r="Q1321" s="196">
        <v>0</v>
      </c>
      <c r="R1321" s="196">
        <f>Q1321*H1321</f>
        <v>0</v>
      </c>
      <c r="S1321" s="196">
        <v>0</v>
      </c>
      <c r="T1321" s="197">
        <f>S1321*H1321</f>
        <v>0</v>
      </c>
      <c r="AR1321" s="23" t="s">
        <v>312</v>
      </c>
      <c r="AT1321" s="23" t="s">
        <v>184</v>
      </c>
      <c r="AU1321" s="23" t="s">
        <v>220</v>
      </c>
      <c r="AY1321" s="23" t="s">
        <v>182</v>
      </c>
      <c r="BE1321" s="198">
        <f>IF(N1321="základní",J1321,0)</f>
        <v>0</v>
      </c>
      <c r="BF1321" s="198">
        <f>IF(N1321="snížená",J1321,0)</f>
        <v>0</v>
      </c>
      <c r="BG1321" s="198">
        <f>IF(N1321="zákl. přenesená",J1321,0)</f>
        <v>0</v>
      </c>
      <c r="BH1321" s="198">
        <f>IF(N1321="sníž. přenesená",J1321,0)</f>
        <v>0</v>
      </c>
      <c r="BI1321" s="198">
        <f>IF(N1321="nulová",J1321,0)</f>
        <v>0</v>
      </c>
      <c r="BJ1321" s="23" t="s">
        <v>24</v>
      </c>
      <c r="BK1321" s="198">
        <f>ROUND(I1321*H1321,2)</f>
        <v>0</v>
      </c>
      <c r="BL1321" s="23" t="s">
        <v>312</v>
      </c>
      <c r="BM1321" s="23" t="s">
        <v>1711</v>
      </c>
    </row>
    <row r="1322" spans="2:65" s="1" customFormat="1">
      <c r="B1322" s="40"/>
      <c r="C1322" s="62"/>
      <c r="D1322" s="199" t="s">
        <v>191</v>
      </c>
      <c r="E1322" s="62"/>
      <c r="F1322" s="200" t="s">
        <v>1710</v>
      </c>
      <c r="G1322" s="62"/>
      <c r="H1322" s="62"/>
      <c r="I1322" s="157"/>
      <c r="J1322" s="62"/>
      <c r="K1322" s="62"/>
      <c r="L1322" s="60"/>
      <c r="M1322" s="201"/>
      <c r="N1322" s="41"/>
      <c r="O1322" s="41"/>
      <c r="P1322" s="41"/>
      <c r="Q1322" s="41"/>
      <c r="R1322" s="41"/>
      <c r="S1322" s="41"/>
      <c r="T1322" s="77"/>
      <c r="AT1322" s="23" t="s">
        <v>191</v>
      </c>
      <c r="AU1322" s="23" t="s">
        <v>220</v>
      </c>
    </row>
    <row r="1323" spans="2:65" s="10" customFormat="1" ht="29.85" customHeight="1">
      <c r="B1323" s="170"/>
      <c r="C1323" s="171"/>
      <c r="D1323" s="172" t="s">
        <v>75</v>
      </c>
      <c r="E1323" s="255" t="s">
        <v>1712</v>
      </c>
      <c r="F1323" s="255" t="s">
        <v>1713</v>
      </c>
      <c r="G1323" s="171"/>
      <c r="H1323" s="171"/>
      <c r="I1323" s="174"/>
      <c r="J1323" s="256">
        <f>BK1323</f>
        <v>0</v>
      </c>
      <c r="K1323" s="171"/>
      <c r="L1323" s="176"/>
      <c r="M1323" s="177"/>
      <c r="N1323" s="178"/>
      <c r="O1323" s="178"/>
      <c r="P1323" s="179">
        <f>P1324+P1375+P1402+P1421</f>
        <v>0</v>
      </c>
      <c r="Q1323" s="178"/>
      <c r="R1323" s="179">
        <f>R1324+R1375+R1402+R1421</f>
        <v>0</v>
      </c>
      <c r="S1323" s="178"/>
      <c r="T1323" s="180">
        <f>T1324+T1375+T1402+T1421</f>
        <v>0</v>
      </c>
      <c r="AR1323" s="181" t="s">
        <v>87</v>
      </c>
      <c r="AT1323" s="182" t="s">
        <v>75</v>
      </c>
      <c r="AU1323" s="182" t="s">
        <v>24</v>
      </c>
      <c r="AY1323" s="181" t="s">
        <v>182</v>
      </c>
      <c r="BK1323" s="183">
        <f>BK1324+BK1375+BK1402+BK1421</f>
        <v>0</v>
      </c>
    </row>
    <row r="1324" spans="2:65" s="10" customFormat="1" ht="14.85" customHeight="1">
      <c r="B1324" s="170"/>
      <c r="C1324" s="171"/>
      <c r="D1324" s="184" t="s">
        <v>75</v>
      </c>
      <c r="E1324" s="185" t="s">
        <v>1714</v>
      </c>
      <c r="F1324" s="185" t="s">
        <v>1715</v>
      </c>
      <c r="G1324" s="171"/>
      <c r="H1324" s="171"/>
      <c r="I1324" s="174"/>
      <c r="J1324" s="186">
        <f>BK1324</f>
        <v>0</v>
      </c>
      <c r="K1324" s="171"/>
      <c r="L1324" s="176"/>
      <c r="M1324" s="177"/>
      <c r="N1324" s="178"/>
      <c r="O1324" s="178"/>
      <c r="P1324" s="179">
        <f>SUM(P1325:P1374)</f>
        <v>0</v>
      </c>
      <c r="Q1324" s="178"/>
      <c r="R1324" s="179">
        <f>SUM(R1325:R1374)</f>
        <v>0</v>
      </c>
      <c r="S1324" s="178"/>
      <c r="T1324" s="180">
        <f>SUM(T1325:T1374)</f>
        <v>0</v>
      </c>
      <c r="AR1324" s="181" t="s">
        <v>87</v>
      </c>
      <c r="AT1324" s="182" t="s">
        <v>75</v>
      </c>
      <c r="AU1324" s="182" t="s">
        <v>87</v>
      </c>
      <c r="AY1324" s="181" t="s">
        <v>182</v>
      </c>
      <c r="BK1324" s="183">
        <f>SUM(BK1325:BK1374)</f>
        <v>0</v>
      </c>
    </row>
    <row r="1325" spans="2:65" s="1" customFormat="1" ht="22.5" customHeight="1">
      <c r="B1325" s="40"/>
      <c r="C1325" s="187" t="s">
        <v>1716</v>
      </c>
      <c r="D1325" s="187" t="s">
        <v>184</v>
      </c>
      <c r="E1325" s="188" t="s">
        <v>1717</v>
      </c>
      <c r="F1325" s="189" t="s">
        <v>1718</v>
      </c>
      <c r="G1325" s="190" t="s">
        <v>1272</v>
      </c>
      <c r="H1325" s="191">
        <v>5</v>
      </c>
      <c r="I1325" s="192"/>
      <c r="J1325" s="193">
        <f>ROUND(I1325*H1325,2)</f>
        <v>0</v>
      </c>
      <c r="K1325" s="189" t="s">
        <v>22</v>
      </c>
      <c r="L1325" s="60"/>
      <c r="M1325" s="194" t="s">
        <v>22</v>
      </c>
      <c r="N1325" s="195" t="s">
        <v>47</v>
      </c>
      <c r="O1325" s="41"/>
      <c r="P1325" s="196">
        <f>O1325*H1325</f>
        <v>0</v>
      </c>
      <c r="Q1325" s="196">
        <v>0</v>
      </c>
      <c r="R1325" s="196">
        <f>Q1325*H1325</f>
        <v>0</v>
      </c>
      <c r="S1325" s="196">
        <v>0</v>
      </c>
      <c r="T1325" s="197">
        <f>S1325*H1325</f>
        <v>0</v>
      </c>
      <c r="AR1325" s="23" t="s">
        <v>189</v>
      </c>
      <c r="AT1325" s="23" t="s">
        <v>184</v>
      </c>
      <c r="AU1325" s="23" t="s">
        <v>220</v>
      </c>
      <c r="AY1325" s="23" t="s">
        <v>182</v>
      </c>
      <c r="BE1325" s="198">
        <f>IF(N1325="základní",J1325,0)</f>
        <v>0</v>
      </c>
      <c r="BF1325" s="198">
        <f>IF(N1325="snížená",J1325,0)</f>
        <v>0</v>
      </c>
      <c r="BG1325" s="198">
        <f>IF(N1325="zákl. přenesená",J1325,0)</f>
        <v>0</v>
      </c>
      <c r="BH1325" s="198">
        <f>IF(N1325="sníž. přenesená",J1325,0)</f>
        <v>0</v>
      </c>
      <c r="BI1325" s="198">
        <f>IF(N1325="nulová",J1325,0)</f>
        <v>0</v>
      </c>
      <c r="BJ1325" s="23" t="s">
        <v>24</v>
      </c>
      <c r="BK1325" s="198">
        <f>ROUND(I1325*H1325,2)</f>
        <v>0</v>
      </c>
      <c r="BL1325" s="23" t="s">
        <v>189</v>
      </c>
      <c r="BM1325" s="23" t="s">
        <v>1719</v>
      </c>
    </row>
    <row r="1326" spans="2:65" s="1" customFormat="1">
      <c r="B1326" s="40"/>
      <c r="C1326" s="62"/>
      <c r="D1326" s="224" t="s">
        <v>191</v>
      </c>
      <c r="E1326" s="62"/>
      <c r="F1326" s="228" t="s">
        <v>1718</v>
      </c>
      <c r="G1326" s="62"/>
      <c r="H1326" s="62"/>
      <c r="I1326" s="157"/>
      <c r="J1326" s="62"/>
      <c r="K1326" s="62"/>
      <c r="L1326" s="60"/>
      <c r="M1326" s="201"/>
      <c r="N1326" s="41"/>
      <c r="O1326" s="41"/>
      <c r="P1326" s="41"/>
      <c r="Q1326" s="41"/>
      <c r="R1326" s="41"/>
      <c r="S1326" s="41"/>
      <c r="T1326" s="77"/>
      <c r="AT1326" s="23" t="s">
        <v>191</v>
      </c>
      <c r="AU1326" s="23" t="s">
        <v>220</v>
      </c>
    </row>
    <row r="1327" spans="2:65" s="1" customFormat="1" ht="31.5" customHeight="1">
      <c r="B1327" s="40"/>
      <c r="C1327" s="187" t="s">
        <v>1720</v>
      </c>
      <c r="D1327" s="187" t="s">
        <v>184</v>
      </c>
      <c r="E1327" s="188" t="s">
        <v>1721</v>
      </c>
      <c r="F1327" s="189" t="s">
        <v>1722</v>
      </c>
      <c r="G1327" s="190" t="s">
        <v>1272</v>
      </c>
      <c r="H1327" s="191">
        <v>4</v>
      </c>
      <c r="I1327" s="192"/>
      <c r="J1327" s="193">
        <f>ROUND(I1327*H1327,2)</f>
        <v>0</v>
      </c>
      <c r="K1327" s="189" t="s">
        <v>22</v>
      </c>
      <c r="L1327" s="60"/>
      <c r="M1327" s="194" t="s">
        <v>22</v>
      </c>
      <c r="N1327" s="195" t="s">
        <v>47</v>
      </c>
      <c r="O1327" s="41"/>
      <c r="P1327" s="196">
        <f>O1327*H1327</f>
        <v>0</v>
      </c>
      <c r="Q1327" s="196">
        <v>0</v>
      </c>
      <c r="R1327" s="196">
        <f>Q1327*H1327</f>
        <v>0</v>
      </c>
      <c r="S1327" s="196">
        <v>0</v>
      </c>
      <c r="T1327" s="197">
        <f>S1327*H1327</f>
        <v>0</v>
      </c>
      <c r="AR1327" s="23" t="s">
        <v>189</v>
      </c>
      <c r="AT1327" s="23" t="s">
        <v>184</v>
      </c>
      <c r="AU1327" s="23" t="s">
        <v>220</v>
      </c>
      <c r="AY1327" s="23" t="s">
        <v>182</v>
      </c>
      <c r="BE1327" s="198">
        <f>IF(N1327="základní",J1327,0)</f>
        <v>0</v>
      </c>
      <c r="BF1327" s="198">
        <f>IF(N1327="snížená",J1327,0)</f>
        <v>0</v>
      </c>
      <c r="BG1327" s="198">
        <f>IF(N1327="zákl. přenesená",J1327,0)</f>
        <v>0</v>
      </c>
      <c r="BH1327" s="198">
        <f>IF(N1327="sníž. přenesená",J1327,0)</f>
        <v>0</v>
      </c>
      <c r="BI1327" s="198">
        <f>IF(N1327="nulová",J1327,0)</f>
        <v>0</v>
      </c>
      <c r="BJ1327" s="23" t="s">
        <v>24</v>
      </c>
      <c r="BK1327" s="198">
        <f>ROUND(I1327*H1327,2)</f>
        <v>0</v>
      </c>
      <c r="BL1327" s="23" t="s">
        <v>189</v>
      </c>
      <c r="BM1327" s="23" t="s">
        <v>1723</v>
      </c>
    </row>
    <row r="1328" spans="2:65" s="1" customFormat="1" ht="27">
      <c r="B1328" s="40"/>
      <c r="C1328" s="62"/>
      <c r="D1328" s="224" t="s">
        <v>191</v>
      </c>
      <c r="E1328" s="62"/>
      <c r="F1328" s="228" t="s">
        <v>1722</v>
      </c>
      <c r="G1328" s="62"/>
      <c r="H1328" s="62"/>
      <c r="I1328" s="157"/>
      <c r="J1328" s="62"/>
      <c r="K1328" s="62"/>
      <c r="L1328" s="60"/>
      <c r="M1328" s="201"/>
      <c r="N1328" s="41"/>
      <c r="O1328" s="41"/>
      <c r="P1328" s="41"/>
      <c r="Q1328" s="41"/>
      <c r="R1328" s="41"/>
      <c r="S1328" s="41"/>
      <c r="T1328" s="77"/>
      <c r="AT1328" s="23" t="s">
        <v>191</v>
      </c>
      <c r="AU1328" s="23" t="s">
        <v>220</v>
      </c>
    </row>
    <row r="1329" spans="2:65" s="1" customFormat="1" ht="22.5" customHeight="1">
      <c r="B1329" s="40"/>
      <c r="C1329" s="187" t="s">
        <v>1724</v>
      </c>
      <c r="D1329" s="187" t="s">
        <v>184</v>
      </c>
      <c r="E1329" s="188" t="s">
        <v>1725</v>
      </c>
      <c r="F1329" s="189" t="s">
        <v>1726</v>
      </c>
      <c r="G1329" s="190" t="s">
        <v>1272</v>
      </c>
      <c r="H1329" s="191">
        <v>5</v>
      </c>
      <c r="I1329" s="192"/>
      <c r="J1329" s="193">
        <f>ROUND(I1329*H1329,2)</f>
        <v>0</v>
      </c>
      <c r="K1329" s="189" t="s">
        <v>22</v>
      </c>
      <c r="L1329" s="60"/>
      <c r="M1329" s="194" t="s">
        <v>22</v>
      </c>
      <c r="N1329" s="195" t="s">
        <v>47</v>
      </c>
      <c r="O1329" s="41"/>
      <c r="P1329" s="196">
        <f>O1329*H1329</f>
        <v>0</v>
      </c>
      <c r="Q1329" s="196">
        <v>0</v>
      </c>
      <c r="R1329" s="196">
        <f>Q1329*H1329</f>
        <v>0</v>
      </c>
      <c r="S1329" s="196">
        <v>0</v>
      </c>
      <c r="T1329" s="197">
        <f>S1329*H1329</f>
        <v>0</v>
      </c>
      <c r="AR1329" s="23" t="s">
        <v>189</v>
      </c>
      <c r="AT1329" s="23" t="s">
        <v>184</v>
      </c>
      <c r="AU1329" s="23" t="s">
        <v>220</v>
      </c>
      <c r="AY1329" s="23" t="s">
        <v>182</v>
      </c>
      <c r="BE1329" s="198">
        <f>IF(N1329="základní",J1329,0)</f>
        <v>0</v>
      </c>
      <c r="BF1329" s="198">
        <f>IF(N1329="snížená",J1329,0)</f>
        <v>0</v>
      </c>
      <c r="BG1329" s="198">
        <f>IF(N1329="zákl. přenesená",J1329,0)</f>
        <v>0</v>
      </c>
      <c r="BH1329" s="198">
        <f>IF(N1329="sníž. přenesená",J1329,0)</f>
        <v>0</v>
      </c>
      <c r="BI1329" s="198">
        <f>IF(N1329="nulová",J1329,0)</f>
        <v>0</v>
      </c>
      <c r="BJ1329" s="23" t="s">
        <v>24</v>
      </c>
      <c r="BK1329" s="198">
        <f>ROUND(I1329*H1329,2)</f>
        <v>0</v>
      </c>
      <c r="BL1329" s="23" t="s">
        <v>189</v>
      </c>
      <c r="BM1329" s="23" t="s">
        <v>1727</v>
      </c>
    </row>
    <row r="1330" spans="2:65" s="1" customFormat="1">
      <c r="B1330" s="40"/>
      <c r="C1330" s="62"/>
      <c r="D1330" s="224" t="s">
        <v>191</v>
      </c>
      <c r="E1330" s="62"/>
      <c r="F1330" s="228" t="s">
        <v>1726</v>
      </c>
      <c r="G1330" s="62"/>
      <c r="H1330" s="62"/>
      <c r="I1330" s="157"/>
      <c r="J1330" s="62"/>
      <c r="K1330" s="62"/>
      <c r="L1330" s="60"/>
      <c r="M1330" s="201"/>
      <c r="N1330" s="41"/>
      <c r="O1330" s="41"/>
      <c r="P1330" s="41"/>
      <c r="Q1330" s="41"/>
      <c r="R1330" s="41"/>
      <c r="S1330" s="41"/>
      <c r="T1330" s="77"/>
      <c r="AT1330" s="23" t="s">
        <v>191</v>
      </c>
      <c r="AU1330" s="23" t="s">
        <v>220</v>
      </c>
    </row>
    <row r="1331" spans="2:65" s="1" customFormat="1" ht="31.5" customHeight="1">
      <c r="B1331" s="40"/>
      <c r="C1331" s="187" t="s">
        <v>1728</v>
      </c>
      <c r="D1331" s="187" t="s">
        <v>184</v>
      </c>
      <c r="E1331" s="188" t="s">
        <v>1729</v>
      </c>
      <c r="F1331" s="189" t="s">
        <v>1730</v>
      </c>
      <c r="G1331" s="190" t="s">
        <v>1272</v>
      </c>
      <c r="H1331" s="191">
        <v>5</v>
      </c>
      <c r="I1331" s="192"/>
      <c r="J1331" s="193">
        <f>ROUND(I1331*H1331,2)</f>
        <v>0</v>
      </c>
      <c r="K1331" s="189" t="s">
        <v>22</v>
      </c>
      <c r="L1331" s="60"/>
      <c r="M1331" s="194" t="s">
        <v>22</v>
      </c>
      <c r="N1331" s="195" t="s">
        <v>47</v>
      </c>
      <c r="O1331" s="41"/>
      <c r="P1331" s="196">
        <f>O1331*H1331</f>
        <v>0</v>
      </c>
      <c r="Q1331" s="196">
        <v>0</v>
      </c>
      <c r="R1331" s="196">
        <f>Q1331*H1331</f>
        <v>0</v>
      </c>
      <c r="S1331" s="196">
        <v>0</v>
      </c>
      <c r="T1331" s="197">
        <f>S1331*H1331</f>
        <v>0</v>
      </c>
      <c r="AR1331" s="23" t="s">
        <v>189</v>
      </c>
      <c r="AT1331" s="23" t="s">
        <v>184</v>
      </c>
      <c r="AU1331" s="23" t="s">
        <v>220</v>
      </c>
      <c r="AY1331" s="23" t="s">
        <v>182</v>
      </c>
      <c r="BE1331" s="198">
        <f>IF(N1331="základní",J1331,0)</f>
        <v>0</v>
      </c>
      <c r="BF1331" s="198">
        <f>IF(N1331="snížená",J1331,0)</f>
        <v>0</v>
      </c>
      <c r="BG1331" s="198">
        <f>IF(N1331="zákl. přenesená",J1331,0)</f>
        <v>0</v>
      </c>
      <c r="BH1331" s="198">
        <f>IF(N1331="sníž. přenesená",J1331,0)</f>
        <v>0</v>
      </c>
      <c r="BI1331" s="198">
        <f>IF(N1331="nulová",J1331,0)</f>
        <v>0</v>
      </c>
      <c r="BJ1331" s="23" t="s">
        <v>24</v>
      </c>
      <c r="BK1331" s="198">
        <f>ROUND(I1331*H1331,2)</f>
        <v>0</v>
      </c>
      <c r="BL1331" s="23" t="s">
        <v>189</v>
      </c>
      <c r="BM1331" s="23" t="s">
        <v>1731</v>
      </c>
    </row>
    <row r="1332" spans="2:65" s="1" customFormat="1">
      <c r="B1332" s="40"/>
      <c r="C1332" s="62"/>
      <c r="D1332" s="224" t="s">
        <v>191</v>
      </c>
      <c r="E1332" s="62"/>
      <c r="F1332" s="228" t="s">
        <v>1730</v>
      </c>
      <c r="G1332" s="62"/>
      <c r="H1332" s="62"/>
      <c r="I1332" s="157"/>
      <c r="J1332" s="62"/>
      <c r="K1332" s="62"/>
      <c r="L1332" s="60"/>
      <c r="M1332" s="201"/>
      <c r="N1332" s="41"/>
      <c r="O1332" s="41"/>
      <c r="P1332" s="41"/>
      <c r="Q1332" s="41"/>
      <c r="R1332" s="41"/>
      <c r="S1332" s="41"/>
      <c r="T1332" s="77"/>
      <c r="AT1332" s="23" t="s">
        <v>191</v>
      </c>
      <c r="AU1332" s="23" t="s">
        <v>220</v>
      </c>
    </row>
    <row r="1333" spans="2:65" s="1" customFormat="1" ht="22.5" customHeight="1">
      <c r="B1333" s="40"/>
      <c r="C1333" s="187" t="s">
        <v>1732</v>
      </c>
      <c r="D1333" s="187" t="s">
        <v>184</v>
      </c>
      <c r="E1333" s="188" t="s">
        <v>1733</v>
      </c>
      <c r="F1333" s="189" t="s">
        <v>1734</v>
      </c>
      <c r="G1333" s="190" t="s">
        <v>1272</v>
      </c>
      <c r="H1333" s="191">
        <v>28</v>
      </c>
      <c r="I1333" s="192"/>
      <c r="J1333" s="193">
        <f>ROUND(I1333*H1333,2)</f>
        <v>0</v>
      </c>
      <c r="K1333" s="189" t="s">
        <v>22</v>
      </c>
      <c r="L1333" s="60"/>
      <c r="M1333" s="194" t="s">
        <v>22</v>
      </c>
      <c r="N1333" s="195" t="s">
        <v>47</v>
      </c>
      <c r="O1333" s="41"/>
      <c r="P1333" s="196">
        <f>O1333*H1333</f>
        <v>0</v>
      </c>
      <c r="Q1333" s="196">
        <v>0</v>
      </c>
      <c r="R1333" s="196">
        <f>Q1333*H1333</f>
        <v>0</v>
      </c>
      <c r="S1333" s="196">
        <v>0</v>
      </c>
      <c r="T1333" s="197">
        <f>S1333*H1333</f>
        <v>0</v>
      </c>
      <c r="AR1333" s="23" t="s">
        <v>189</v>
      </c>
      <c r="AT1333" s="23" t="s">
        <v>184</v>
      </c>
      <c r="AU1333" s="23" t="s">
        <v>220</v>
      </c>
      <c r="AY1333" s="23" t="s">
        <v>182</v>
      </c>
      <c r="BE1333" s="198">
        <f>IF(N1333="základní",J1333,0)</f>
        <v>0</v>
      </c>
      <c r="BF1333" s="198">
        <f>IF(N1333="snížená",J1333,0)</f>
        <v>0</v>
      </c>
      <c r="BG1333" s="198">
        <f>IF(N1333="zákl. přenesená",J1333,0)</f>
        <v>0</v>
      </c>
      <c r="BH1333" s="198">
        <f>IF(N1333="sníž. přenesená",J1333,0)</f>
        <v>0</v>
      </c>
      <c r="BI1333" s="198">
        <f>IF(N1333="nulová",J1333,0)</f>
        <v>0</v>
      </c>
      <c r="BJ1333" s="23" t="s">
        <v>24</v>
      </c>
      <c r="BK1333" s="198">
        <f>ROUND(I1333*H1333,2)</f>
        <v>0</v>
      </c>
      <c r="BL1333" s="23" t="s">
        <v>189</v>
      </c>
      <c r="BM1333" s="23" t="s">
        <v>1735</v>
      </c>
    </row>
    <row r="1334" spans="2:65" s="1" customFormat="1">
      <c r="B1334" s="40"/>
      <c r="C1334" s="62"/>
      <c r="D1334" s="224" t="s">
        <v>191</v>
      </c>
      <c r="E1334" s="62"/>
      <c r="F1334" s="228" t="s">
        <v>1734</v>
      </c>
      <c r="G1334" s="62"/>
      <c r="H1334" s="62"/>
      <c r="I1334" s="157"/>
      <c r="J1334" s="62"/>
      <c r="K1334" s="62"/>
      <c r="L1334" s="60"/>
      <c r="M1334" s="201"/>
      <c r="N1334" s="41"/>
      <c r="O1334" s="41"/>
      <c r="P1334" s="41"/>
      <c r="Q1334" s="41"/>
      <c r="R1334" s="41"/>
      <c r="S1334" s="41"/>
      <c r="T1334" s="77"/>
      <c r="AT1334" s="23" t="s">
        <v>191</v>
      </c>
      <c r="AU1334" s="23" t="s">
        <v>220</v>
      </c>
    </row>
    <row r="1335" spans="2:65" s="1" customFormat="1" ht="22.5" customHeight="1">
      <c r="B1335" s="40"/>
      <c r="C1335" s="187" t="s">
        <v>1736</v>
      </c>
      <c r="D1335" s="187" t="s">
        <v>184</v>
      </c>
      <c r="E1335" s="188" t="s">
        <v>1737</v>
      </c>
      <c r="F1335" s="189" t="s">
        <v>1738</v>
      </c>
      <c r="G1335" s="190" t="s">
        <v>1272</v>
      </c>
      <c r="H1335" s="191">
        <v>8</v>
      </c>
      <c r="I1335" s="192"/>
      <c r="J1335" s="193">
        <f>ROUND(I1335*H1335,2)</f>
        <v>0</v>
      </c>
      <c r="K1335" s="189" t="s">
        <v>22</v>
      </c>
      <c r="L1335" s="60"/>
      <c r="M1335" s="194" t="s">
        <v>22</v>
      </c>
      <c r="N1335" s="195" t="s">
        <v>47</v>
      </c>
      <c r="O1335" s="41"/>
      <c r="P1335" s="196">
        <f>O1335*H1335</f>
        <v>0</v>
      </c>
      <c r="Q1335" s="196">
        <v>0</v>
      </c>
      <c r="R1335" s="196">
        <f>Q1335*H1335</f>
        <v>0</v>
      </c>
      <c r="S1335" s="196">
        <v>0</v>
      </c>
      <c r="T1335" s="197">
        <f>S1335*H1335</f>
        <v>0</v>
      </c>
      <c r="AR1335" s="23" t="s">
        <v>189</v>
      </c>
      <c r="AT1335" s="23" t="s">
        <v>184</v>
      </c>
      <c r="AU1335" s="23" t="s">
        <v>220</v>
      </c>
      <c r="AY1335" s="23" t="s">
        <v>182</v>
      </c>
      <c r="BE1335" s="198">
        <f>IF(N1335="základní",J1335,0)</f>
        <v>0</v>
      </c>
      <c r="BF1335" s="198">
        <f>IF(N1335="snížená",J1335,0)</f>
        <v>0</v>
      </c>
      <c r="BG1335" s="198">
        <f>IF(N1335="zákl. přenesená",J1335,0)</f>
        <v>0</v>
      </c>
      <c r="BH1335" s="198">
        <f>IF(N1335="sníž. přenesená",J1335,0)</f>
        <v>0</v>
      </c>
      <c r="BI1335" s="198">
        <f>IF(N1335="nulová",J1335,0)</f>
        <v>0</v>
      </c>
      <c r="BJ1335" s="23" t="s">
        <v>24</v>
      </c>
      <c r="BK1335" s="198">
        <f>ROUND(I1335*H1335,2)</f>
        <v>0</v>
      </c>
      <c r="BL1335" s="23" t="s">
        <v>189</v>
      </c>
      <c r="BM1335" s="23" t="s">
        <v>1739</v>
      </c>
    </row>
    <row r="1336" spans="2:65" s="1" customFormat="1">
      <c r="B1336" s="40"/>
      <c r="C1336" s="62"/>
      <c r="D1336" s="224" t="s">
        <v>191</v>
      </c>
      <c r="E1336" s="62"/>
      <c r="F1336" s="228" t="s">
        <v>1738</v>
      </c>
      <c r="G1336" s="62"/>
      <c r="H1336" s="62"/>
      <c r="I1336" s="157"/>
      <c r="J1336" s="62"/>
      <c r="K1336" s="62"/>
      <c r="L1336" s="60"/>
      <c r="M1336" s="201"/>
      <c r="N1336" s="41"/>
      <c r="O1336" s="41"/>
      <c r="P1336" s="41"/>
      <c r="Q1336" s="41"/>
      <c r="R1336" s="41"/>
      <c r="S1336" s="41"/>
      <c r="T1336" s="77"/>
      <c r="AT1336" s="23" t="s">
        <v>191</v>
      </c>
      <c r="AU1336" s="23" t="s">
        <v>220</v>
      </c>
    </row>
    <row r="1337" spans="2:65" s="1" customFormat="1" ht="22.5" customHeight="1">
      <c r="B1337" s="40"/>
      <c r="C1337" s="187" t="s">
        <v>1740</v>
      </c>
      <c r="D1337" s="187" t="s">
        <v>184</v>
      </c>
      <c r="E1337" s="188" t="s">
        <v>1741</v>
      </c>
      <c r="F1337" s="189" t="s">
        <v>1742</v>
      </c>
      <c r="G1337" s="190" t="s">
        <v>1272</v>
      </c>
      <c r="H1337" s="191">
        <v>35</v>
      </c>
      <c r="I1337" s="192"/>
      <c r="J1337" s="193">
        <f>ROUND(I1337*H1337,2)</f>
        <v>0</v>
      </c>
      <c r="K1337" s="189" t="s">
        <v>22</v>
      </c>
      <c r="L1337" s="60"/>
      <c r="M1337" s="194" t="s">
        <v>22</v>
      </c>
      <c r="N1337" s="195" t="s">
        <v>47</v>
      </c>
      <c r="O1337" s="41"/>
      <c r="P1337" s="196">
        <f>O1337*H1337</f>
        <v>0</v>
      </c>
      <c r="Q1337" s="196">
        <v>0</v>
      </c>
      <c r="R1337" s="196">
        <f>Q1337*H1337</f>
        <v>0</v>
      </c>
      <c r="S1337" s="196">
        <v>0</v>
      </c>
      <c r="T1337" s="197">
        <f>S1337*H1337</f>
        <v>0</v>
      </c>
      <c r="AR1337" s="23" t="s">
        <v>189</v>
      </c>
      <c r="AT1337" s="23" t="s">
        <v>184</v>
      </c>
      <c r="AU1337" s="23" t="s">
        <v>220</v>
      </c>
      <c r="AY1337" s="23" t="s">
        <v>182</v>
      </c>
      <c r="BE1337" s="198">
        <f>IF(N1337="základní",J1337,0)</f>
        <v>0</v>
      </c>
      <c r="BF1337" s="198">
        <f>IF(N1337="snížená",J1337,0)</f>
        <v>0</v>
      </c>
      <c r="BG1337" s="198">
        <f>IF(N1337="zákl. přenesená",J1337,0)</f>
        <v>0</v>
      </c>
      <c r="BH1337" s="198">
        <f>IF(N1337="sníž. přenesená",J1337,0)</f>
        <v>0</v>
      </c>
      <c r="BI1337" s="198">
        <f>IF(N1337="nulová",J1337,0)</f>
        <v>0</v>
      </c>
      <c r="BJ1337" s="23" t="s">
        <v>24</v>
      </c>
      <c r="BK1337" s="198">
        <f>ROUND(I1337*H1337,2)</f>
        <v>0</v>
      </c>
      <c r="BL1337" s="23" t="s">
        <v>189</v>
      </c>
      <c r="BM1337" s="23" t="s">
        <v>1743</v>
      </c>
    </row>
    <row r="1338" spans="2:65" s="1" customFormat="1">
      <c r="B1338" s="40"/>
      <c r="C1338" s="62"/>
      <c r="D1338" s="224" t="s">
        <v>191</v>
      </c>
      <c r="E1338" s="62"/>
      <c r="F1338" s="228" t="s">
        <v>1742</v>
      </c>
      <c r="G1338" s="62"/>
      <c r="H1338" s="62"/>
      <c r="I1338" s="157"/>
      <c r="J1338" s="62"/>
      <c r="K1338" s="62"/>
      <c r="L1338" s="60"/>
      <c r="M1338" s="201"/>
      <c r="N1338" s="41"/>
      <c r="O1338" s="41"/>
      <c r="P1338" s="41"/>
      <c r="Q1338" s="41"/>
      <c r="R1338" s="41"/>
      <c r="S1338" s="41"/>
      <c r="T1338" s="77"/>
      <c r="AT1338" s="23" t="s">
        <v>191</v>
      </c>
      <c r="AU1338" s="23" t="s">
        <v>220</v>
      </c>
    </row>
    <row r="1339" spans="2:65" s="1" customFormat="1" ht="22.5" customHeight="1">
      <c r="B1339" s="40"/>
      <c r="C1339" s="187" t="s">
        <v>1744</v>
      </c>
      <c r="D1339" s="187" t="s">
        <v>184</v>
      </c>
      <c r="E1339" s="188" t="s">
        <v>1745</v>
      </c>
      <c r="F1339" s="189" t="s">
        <v>1746</v>
      </c>
      <c r="G1339" s="190" t="s">
        <v>1272</v>
      </c>
      <c r="H1339" s="191">
        <v>3</v>
      </c>
      <c r="I1339" s="192"/>
      <c r="J1339" s="193">
        <f>ROUND(I1339*H1339,2)</f>
        <v>0</v>
      </c>
      <c r="K1339" s="189" t="s">
        <v>22</v>
      </c>
      <c r="L1339" s="60"/>
      <c r="M1339" s="194" t="s">
        <v>22</v>
      </c>
      <c r="N1339" s="195" t="s">
        <v>47</v>
      </c>
      <c r="O1339" s="41"/>
      <c r="P1339" s="196">
        <f>O1339*H1339</f>
        <v>0</v>
      </c>
      <c r="Q1339" s="196">
        <v>0</v>
      </c>
      <c r="R1339" s="196">
        <f>Q1339*H1339</f>
        <v>0</v>
      </c>
      <c r="S1339" s="196">
        <v>0</v>
      </c>
      <c r="T1339" s="197">
        <f>S1339*H1339</f>
        <v>0</v>
      </c>
      <c r="AR1339" s="23" t="s">
        <v>189</v>
      </c>
      <c r="AT1339" s="23" t="s">
        <v>184</v>
      </c>
      <c r="AU1339" s="23" t="s">
        <v>220</v>
      </c>
      <c r="AY1339" s="23" t="s">
        <v>182</v>
      </c>
      <c r="BE1339" s="198">
        <f>IF(N1339="základní",J1339,0)</f>
        <v>0</v>
      </c>
      <c r="BF1339" s="198">
        <f>IF(N1339="snížená",J1339,0)</f>
        <v>0</v>
      </c>
      <c r="BG1339" s="198">
        <f>IF(N1339="zákl. přenesená",J1339,0)</f>
        <v>0</v>
      </c>
      <c r="BH1339" s="198">
        <f>IF(N1339="sníž. přenesená",J1339,0)</f>
        <v>0</v>
      </c>
      <c r="BI1339" s="198">
        <f>IF(N1339="nulová",J1339,0)</f>
        <v>0</v>
      </c>
      <c r="BJ1339" s="23" t="s">
        <v>24</v>
      </c>
      <c r="BK1339" s="198">
        <f>ROUND(I1339*H1339,2)</f>
        <v>0</v>
      </c>
      <c r="BL1339" s="23" t="s">
        <v>189</v>
      </c>
      <c r="BM1339" s="23" t="s">
        <v>1747</v>
      </c>
    </row>
    <row r="1340" spans="2:65" s="1" customFormat="1">
      <c r="B1340" s="40"/>
      <c r="C1340" s="62"/>
      <c r="D1340" s="224" t="s">
        <v>191</v>
      </c>
      <c r="E1340" s="62"/>
      <c r="F1340" s="228" t="s">
        <v>1746</v>
      </c>
      <c r="G1340" s="62"/>
      <c r="H1340" s="62"/>
      <c r="I1340" s="157"/>
      <c r="J1340" s="62"/>
      <c r="K1340" s="62"/>
      <c r="L1340" s="60"/>
      <c r="M1340" s="201"/>
      <c r="N1340" s="41"/>
      <c r="O1340" s="41"/>
      <c r="P1340" s="41"/>
      <c r="Q1340" s="41"/>
      <c r="R1340" s="41"/>
      <c r="S1340" s="41"/>
      <c r="T1340" s="77"/>
      <c r="AT1340" s="23" t="s">
        <v>191</v>
      </c>
      <c r="AU1340" s="23" t="s">
        <v>220</v>
      </c>
    </row>
    <row r="1341" spans="2:65" s="1" customFormat="1" ht="22.5" customHeight="1">
      <c r="B1341" s="40"/>
      <c r="C1341" s="187" t="s">
        <v>1748</v>
      </c>
      <c r="D1341" s="187" t="s">
        <v>184</v>
      </c>
      <c r="E1341" s="188" t="s">
        <v>1749</v>
      </c>
      <c r="F1341" s="189" t="s">
        <v>1750</v>
      </c>
      <c r="G1341" s="190" t="s">
        <v>1272</v>
      </c>
      <c r="H1341" s="191">
        <v>6</v>
      </c>
      <c r="I1341" s="192"/>
      <c r="J1341" s="193">
        <f>ROUND(I1341*H1341,2)</f>
        <v>0</v>
      </c>
      <c r="K1341" s="189" t="s">
        <v>22</v>
      </c>
      <c r="L1341" s="60"/>
      <c r="M1341" s="194" t="s">
        <v>22</v>
      </c>
      <c r="N1341" s="195" t="s">
        <v>47</v>
      </c>
      <c r="O1341" s="41"/>
      <c r="P1341" s="196">
        <f>O1341*H1341</f>
        <v>0</v>
      </c>
      <c r="Q1341" s="196">
        <v>0</v>
      </c>
      <c r="R1341" s="196">
        <f>Q1341*H1341</f>
        <v>0</v>
      </c>
      <c r="S1341" s="196">
        <v>0</v>
      </c>
      <c r="T1341" s="197">
        <f>S1341*H1341</f>
        <v>0</v>
      </c>
      <c r="AR1341" s="23" t="s">
        <v>189</v>
      </c>
      <c r="AT1341" s="23" t="s">
        <v>184</v>
      </c>
      <c r="AU1341" s="23" t="s">
        <v>220</v>
      </c>
      <c r="AY1341" s="23" t="s">
        <v>182</v>
      </c>
      <c r="BE1341" s="198">
        <f>IF(N1341="základní",J1341,0)</f>
        <v>0</v>
      </c>
      <c r="BF1341" s="198">
        <f>IF(N1341="snížená",J1341,0)</f>
        <v>0</v>
      </c>
      <c r="BG1341" s="198">
        <f>IF(N1341="zákl. přenesená",J1341,0)</f>
        <v>0</v>
      </c>
      <c r="BH1341" s="198">
        <f>IF(N1341="sníž. přenesená",J1341,0)</f>
        <v>0</v>
      </c>
      <c r="BI1341" s="198">
        <f>IF(N1341="nulová",J1341,0)</f>
        <v>0</v>
      </c>
      <c r="BJ1341" s="23" t="s">
        <v>24</v>
      </c>
      <c r="BK1341" s="198">
        <f>ROUND(I1341*H1341,2)</f>
        <v>0</v>
      </c>
      <c r="BL1341" s="23" t="s">
        <v>189</v>
      </c>
      <c r="BM1341" s="23" t="s">
        <v>1751</v>
      </c>
    </row>
    <row r="1342" spans="2:65" s="1" customFormat="1" ht="27">
      <c r="B1342" s="40"/>
      <c r="C1342" s="62"/>
      <c r="D1342" s="224" t="s">
        <v>191</v>
      </c>
      <c r="E1342" s="62"/>
      <c r="F1342" s="228" t="s">
        <v>1752</v>
      </c>
      <c r="G1342" s="62"/>
      <c r="H1342" s="62"/>
      <c r="I1342" s="157"/>
      <c r="J1342" s="62"/>
      <c r="K1342" s="62"/>
      <c r="L1342" s="60"/>
      <c r="M1342" s="201"/>
      <c r="N1342" s="41"/>
      <c r="O1342" s="41"/>
      <c r="P1342" s="41"/>
      <c r="Q1342" s="41"/>
      <c r="R1342" s="41"/>
      <c r="S1342" s="41"/>
      <c r="T1342" s="77"/>
      <c r="AT1342" s="23" t="s">
        <v>191</v>
      </c>
      <c r="AU1342" s="23" t="s">
        <v>220</v>
      </c>
    </row>
    <row r="1343" spans="2:65" s="1" customFormat="1" ht="22.5" customHeight="1">
      <c r="B1343" s="40"/>
      <c r="C1343" s="187" t="s">
        <v>1753</v>
      </c>
      <c r="D1343" s="187" t="s">
        <v>184</v>
      </c>
      <c r="E1343" s="188" t="s">
        <v>1754</v>
      </c>
      <c r="F1343" s="189" t="s">
        <v>1755</v>
      </c>
      <c r="G1343" s="190" t="s">
        <v>1272</v>
      </c>
      <c r="H1343" s="191">
        <v>6</v>
      </c>
      <c r="I1343" s="192"/>
      <c r="J1343" s="193">
        <f>ROUND(I1343*H1343,2)</f>
        <v>0</v>
      </c>
      <c r="K1343" s="189" t="s">
        <v>22</v>
      </c>
      <c r="L1343" s="60"/>
      <c r="M1343" s="194" t="s">
        <v>22</v>
      </c>
      <c r="N1343" s="195" t="s">
        <v>47</v>
      </c>
      <c r="O1343" s="41"/>
      <c r="P1343" s="196">
        <f>O1343*H1343</f>
        <v>0</v>
      </c>
      <c r="Q1343" s="196">
        <v>0</v>
      </c>
      <c r="R1343" s="196">
        <f>Q1343*H1343</f>
        <v>0</v>
      </c>
      <c r="S1343" s="196">
        <v>0</v>
      </c>
      <c r="T1343" s="197">
        <f>S1343*H1343</f>
        <v>0</v>
      </c>
      <c r="AR1343" s="23" t="s">
        <v>189</v>
      </c>
      <c r="AT1343" s="23" t="s">
        <v>184</v>
      </c>
      <c r="AU1343" s="23" t="s">
        <v>220</v>
      </c>
      <c r="AY1343" s="23" t="s">
        <v>182</v>
      </c>
      <c r="BE1343" s="198">
        <f>IF(N1343="základní",J1343,0)</f>
        <v>0</v>
      </c>
      <c r="BF1343" s="198">
        <f>IF(N1343="snížená",J1343,0)</f>
        <v>0</v>
      </c>
      <c r="BG1343" s="198">
        <f>IF(N1343="zákl. přenesená",J1343,0)</f>
        <v>0</v>
      </c>
      <c r="BH1343" s="198">
        <f>IF(N1343="sníž. přenesená",J1343,0)</f>
        <v>0</v>
      </c>
      <c r="BI1343" s="198">
        <f>IF(N1343="nulová",J1343,0)</f>
        <v>0</v>
      </c>
      <c r="BJ1343" s="23" t="s">
        <v>24</v>
      </c>
      <c r="BK1343" s="198">
        <f>ROUND(I1343*H1343,2)</f>
        <v>0</v>
      </c>
      <c r="BL1343" s="23" t="s">
        <v>189</v>
      </c>
      <c r="BM1343" s="23" t="s">
        <v>1756</v>
      </c>
    </row>
    <row r="1344" spans="2:65" s="1" customFormat="1">
      <c r="B1344" s="40"/>
      <c r="C1344" s="62"/>
      <c r="D1344" s="224" t="s">
        <v>191</v>
      </c>
      <c r="E1344" s="62"/>
      <c r="F1344" s="228" t="s">
        <v>1755</v>
      </c>
      <c r="G1344" s="62"/>
      <c r="H1344" s="62"/>
      <c r="I1344" s="157"/>
      <c r="J1344" s="62"/>
      <c r="K1344" s="62"/>
      <c r="L1344" s="60"/>
      <c r="M1344" s="201"/>
      <c r="N1344" s="41"/>
      <c r="O1344" s="41"/>
      <c r="P1344" s="41"/>
      <c r="Q1344" s="41"/>
      <c r="R1344" s="41"/>
      <c r="S1344" s="41"/>
      <c r="T1344" s="77"/>
      <c r="AT1344" s="23" t="s">
        <v>191</v>
      </c>
      <c r="AU1344" s="23" t="s">
        <v>220</v>
      </c>
    </row>
    <row r="1345" spans="2:65" s="1" customFormat="1" ht="22.5" customHeight="1">
      <c r="B1345" s="40"/>
      <c r="C1345" s="187" t="s">
        <v>1757</v>
      </c>
      <c r="D1345" s="187" t="s">
        <v>184</v>
      </c>
      <c r="E1345" s="188" t="s">
        <v>1758</v>
      </c>
      <c r="F1345" s="189" t="s">
        <v>1759</v>
      </c>
      <c r="G1345" s="190" t="s">
        <v>1272</v>
      </c>
      <c r="H1345" s="191">
        <v>1</v>
      </c>
      <c r="I1345" s="192"/>
      <c r="J1345" s="193">
        <f>ROUND(I1345*H1345,2)</f>
        <v>0</v>
      </c>
      <c r="K1345" s="189" t="s">
        <v>22</v>
      </c>
      <c r="L1345" s="60"/>
      <c r="M1345" s="194" t="s">
        <v>22</v>
      </c>
      <c r="N1345" s="195" t="s">
        <v>47</v>
      </c>
      <c r="O1345" s="41"/>
      <c r="P1345" s="196">
        <f>O1345*H1345</f>
        <v>0</v>
      </c>
      <c r="Q1345" s="196">
        <v>0</v>
      </c>
      <c r="R1345" s="196">
        <f>Q1345*H1345</f>
        <v>0</v>
      </c>
      <c r="S1345" s="196">
        <v>0</v>
      </c>
      <c r="T1345" s="197">
        <f>S1345*H1345</f>
        <v>0</v>
      </c>
      <c r="AR1345" s="23" t="s">
        <v>189</v>
      </c>
      <c r="AT1345" s="23" t="s">
        <v>184</v>
      </c>
      <c r="AU1345" s="23" t="s">
        <v>220</v>
      </c>
      <c r="AY1345" s="23" t="s">
        <v>182</v>
      </c>
      <c r="BE1345" s="198">
        <f>IF(N1345="základní",J1345,0)</f>
        <v>0</v>
      </c>
      <c r="BF1345" s="198">
        <f>IF(N1345="snížená",J1345,0)</f>
        <v>0</v>
      </c>
      <c r="BG1345" s="198">
        <f>IF(N1345="zákl. přenesená",J1345,0)</f>
        <v>0</v>
      </c>
      <c r="BH1345" s="198">
        <f>IF(N1345="sníž. přenesená",J1345,0)</f>
        <v>0</v>
      </c>
      <c r="BI1345" s="198">
        <f>IF(N1345="nulová",J1345,0)</f>
        <v>0</v>
      </c>
      <c r="BJ1345" s="23" t="s">
        <v>24</v>
      </c>
      <c r="BK1345" s="198">
        <f>ROUND(I1345*H1345,2)</f>
        <v>0</v>
      </c>
      <c r="BL1345" s="23" t="s">
        <v>189</v>
      </c>
      <c r="BM1345" s="23" t="s">
        <v>1760</v>
      </c>
    </row>
    <row r="1346" spans="2:65" s="1" customFormat="1">
      <c r="B1346" s="40"/>
      <c r="C1346" s="62"/>
      <c r="D1346" s="224" t="s">
        <v>191</v>
      </c>
      <c r="E1346" s="62"/>
      <c r="F1346" s="228" t="s">
        <v>1759</v>
      </c>
      <c r="G1346" s="62"/>
      <c r="H1346" s="62"/>
      <c r="I1346" s="157"/>
      <c r="J1346" s="62"/>
      <c r="K1346" s="62"/>
      <c r="L1346" s="60"/>
      <c r="M1346" s="201"/>
      <c r="N1346" s="41"/>
      <c r="O1346" s="41"/>
      <c r="P1346" s="41"/>
      <c r="Q1346" s="41"/>
      <c r="R1346" s="41"/>
      <c r="S1346" s="41"/>
      <c r="T1346" s="77"/>
      <c r="AT1346" s="23" t="s">
        <v>191</v>
      </c>
      <c r="AU1346" s="23" t="s">
        <v>220</v>
      </c>
    </row>
    <row r="1347" spans="2:65" s="1" customFormat="1" ht="22.5" customHeight="1">
      <c r="B1347" s="40"/>
      <c r="C1347" s="187" t="s">
        <v>1761</v>
      </c>
      <c r="D1347" s="187" t="s">
        <v>184</v>
      </c>
      <c r="E1347" s="188" t="s">
        <v>1762</v>
      </c>
      <c r="F1347" s="189" t="s">
        <v>1763</v>
      </c>
      <c r="G1347" s="190" t="s">
        <v>1272</v>
      </c>
      <c r="H1347" s="191">
        <v>2</v>
      </c>
      <c r="I1347" s="192"/>
      <c r="J1347" s="193">
        <f>ROUND(I1347*H1347,2)</f>
        <v>0</v>
      </c>
      <c r="K1347" s="189" t="s">
        <v>22</v>
      </c>
      <c r="L1347" s="60"/>
      <c r="M1347" s="194" t="s">
        <v>22</v>
      </c>
      <c r="N1347" s="195" t="s">
        <v>47</v>
      </c>
      <c r="O1347" s="41"/>
      <c r="P1347" s="196">
        <f>O1347*H1347</f>
        <v>0</v>
      </c>
      <c r="Q1347" s="196">
        <v>0</v>
      </c>
      <c r="R1347" s="196">
        <f>Q1347*H1347</f>
        <v>0</v>
      </c>
      <c r="S1347" s="196">
        <v>0</v>
      </c>
      <c r="T1347" s="197">
        <f>S1347*H1347</f>
        <v>0</v>
      </c>
      <c r="AR1347" s="23" t="s">
        <v>189</v>
      </c>
      <c r="AT1347" s="23" t="s">
        <v>184</v>
      </c>
      <c r="AU1347" s="23" t="s">
        <v>220</v>
      </c>
      <c r="AY1347" s="23" t="s">
        <v>182</v>
      </c>
      <c r="BE1347" s="198">
        <f>IF(N1347="základní",J1347,0)</f>
        <v>0</v>
      </c>
      <c r="BF1347" s="198">
        <f>IF(N1347="snížená",J1347,0)</f>
        <v>0</v>
      </c>
      <c r="BG1347" s="198">
        <f>IF(N1347="zákl. přenesená",J1347,0)</f>
        <v>0</v>
      </c>
      <c r="BH1347" s="198">
        <f>IF(N1347="sníž. přenesená",J1347,0)</f>
        <v>0</v>
      </c>
      <c r="BI1347" s="198">
        <f>IF(N1347="nulová",J1347,0)</f>
        <v>0</v>
      </c>
      <c r="BJ1347" s="23" t="s">
        <v>24</v>
      </c>
      <c r="BK1347" s="198">
        <f>ROUND(I1347*H1347,2)</f>
        <v>0</v>
      </c>
      <c r="BL1347" s="23" t="s">
        <v>189</v>
      </c>
      <c r="BM1347" s="23" t="s">
        <v>1764</v>
      </c>
    </row>
    <row r="1348" spans="2:65" s="1" customFormat="1" ht="27">
      <c r="B1348" s="40"/>
      <c r="C1348" s="62"/>
      <c r="D1348" s="224" t="s">
        <v>191</v>
      </c>
      <c r="E1348" s="62"/>
      <c r="F1348" s="228" t="s">
        <v>1765</v>
      </c>
      <c r="G1348" s="62"/>
      <c r="H1348" s="62"/>
      <c r="I1348" s="157"/>
      <c r="J1348" s="62"/>
      <c r="K1348" s="62"/>
      <c r="L1348" s="60"/>
      <c r="M1348" s="201"/>
      <c r="N1348" s="41"/>
      <c r="O1348" s="41"/>
      <c r="P1348" s="41"/>
      <c r="Q1348" s="41"/>
      <c r="R1348" s="41"/>
      <c r="S1348" s="41"/>
      <c r="T1348" s="77"/>
      <c r="AT1348" s="23" t="s">
        <v>191</v>
      </c>
      <c r="AU1348" s="23" t="s">
        <v>220</v>
      </c>
    </row>
    <row r="1349" spans="2:65" s="1" customFormat="1" ht="22.5" customHeight="1">
      <c r="B1349" s="40"/>
      <c r="C1349" s="187" t="s">
        <v>1766</v>
      </c>
      <c r="D1349" s="187" t="s">
        <v>184</v>
      </c>
      <c r="E1349" s="188" t="s">
        <v>1767</v>
      </c>
      <c r="F1349" s="189" t="s">
        <v>1768</v>
      </c>
      <c r="G1349" s="190" t="s">
        <v>1272</v>
      </c>
      <c r="H1349" s="191">
        <v>3</v>
      </c>
      <c r="I1349" s="192"/>
      <c r="J1349" s="193">
        <f>ROUND(I1349*H1349,2)</f>
        <v>0</v>
      </c>
      <c r="K1349" s="189" t="s">
        <v>22</v>
      </c>
      <c r="L1349" s="60"/>
      <c r="M1349" s="194" t="s">
        <v>22</v>
      </c>
      <c r="N1349" s="195" t="s">
        <v>47</v>
      </c>
      <c r="O1349" s="41"/>
      <c r="P1349" s="196">
        <f>O1349*H1349</f>
        <v>0</v>
      </c>
      <c r="Q1349" s="196">
        <v>0</v>
      </c>
      <c r="R1349" s="196">
        <f>Q1349*H1349</f>
        <v>0</v>
      </c>
      <c r="S1349" s="196">
        <v>0</v>
      </c>
      <c r="T1349" s="197">
        <f>S1349*H1349</f>
        <v>0</v>
      </c>
      <c r="AR1349" s="23" t="s">
        <v>189</v>
      </c>
      <c r="AT1349" s="23" t="s">
        <v>184</v>
      </c>
      <c r="AU1349" s="23" t="s">
        <v>220</v>
      </c>
      <c r="AY1349" s="23" t="s">
        <v>182</v>
      </c>
      <c r="BE1349" s="198">
        <f>IF(N1349="základní",J1349,0)</f>
        <v>0</v>
      </c>
      <c r="BF1349" s="198">
        <f>IF(N1349="snížená",J1349,0)</f>
        <v>0</v>
      </c>
      <c r="BG1349" s="198">
        <f>IF(N1349="zákl. přenesená",J1349,0)</f>
        <v>0</v>
      </c>
      <c r="BH1349" s="198">
        <f>IF(N1349="sníž. přenesená",J1349,0)</f>
        <v>0</v>
      </c>
      <c r="BI1349" s="198">
        <f>IF(N1349="nulová",J1349,0)</f>
        <v>0</v>
      </c>
      <c r="BJ1349" s="23" t="s">
        <v>24</v>
      </c>
      <c r="BK1349" s="198">
        <f>ROUND(I1349*H1349,2)</f>
        <v>0</v>
      </c>
      <c r="BL1349" s="23" t="s">
        <v>189</v>
      </c>
      <c r="BM1349" s="23" t="s">
        <v>1769</v>
      </c>
    </row>
    <row r="1350" spans="2:65" s="1" customFormat="1">
      <c r="B1350" s="40"/>
      <c r="C1350" s="62"/>
      <c r="D1350" s="224" t="s">
        <v>191</v>
      </c>
      <c r="E1350" s="62"/>
      <c r="F1350" s="228" t="s">
        <v>1768</v>
      </c>
      <c r="G1350" s="62"/>
      <c r="H1350" s="62"/>
      <c r="I1350" s="157"/>
      <c r="J1350" s="62"/>
      <c r="K1350" s="62"/>
      <c r="L1350" s="60"/>
      <c r="M1350" s="201"/>
      <c r="N1350" s="41"/>
      <c r="O1350" s="41"/>
      <c r="P1350" s="41"/>
      <c r="Q1350" s="41"/>
      <c r="R1350" s="41"/>
      <c r="S1350" s="41"/>
      <c r="T1350" s="77"/>
      <c r="AT1350" s="23" t="s">
        <v>191</v>
      </c>
      <c r="AU1350" s="23" t="s">
        <v>220</v>
      </c>
    </row>
    <row r="1351" spans="2:65" s="1" customFormat="1" ht="22.5" customHeight="1">
      <c r="B1351" s="40"/>
      <c r="C1351" s="187" t="s">
        <v>1770</v>
      </c>
      <c r="D1351" s="187" t="s">
        <v>184</v>
      </c>
      <c r="E1351" s="188" t="s">
        <v>1771</v>
      </c>
      <c r="F1351" s="189" t="s">
        <v>1772</v>
      </c>
      <c r="G1351" s="190" t="s">
        <v>1272</v>
      </c>
      <c r="H1351" s="191">
        <v>1</v>
      </c>
      <c r="I1351" s="192"/>
      <c r="J1351" s="193">
        <f>ROUND(I1351*H1351,2)</f>
        <v>0</v>
      </c>
      <c r="K1351" s="189" t="s">
        <v>22</v>
      </c>
      <c r="L1351" s="60"/>
      <c r="M1351" s="194" t="s">
        <v>22</v>
      </c>
      <c r="N1351" s="195" t="s">
        <v>47</v>
      </c>
      <c r="O1351" s="41"/>
      <c r="P1351" s="196">
        <f>O1351*H1351</f>
        <v>0</v>
      </c>
      <c r="Q1351" s="196">
        <v>0</v>
      </c>
      <c r="R1351" s="196">
        <f>Q1351*H1351</f>
        <v>0</v>
      </c>
      <c r="S1351" s="196">
        <v>0</v>
      </c>
      <c r="T1351" s="197">
        <f>S1351*H1351</f>
        <v>0</v>
      </c>
      <c r="AR1351" s="23" t="s">
        <v>189</v>
      </c>
      <c r="AT1351" s="23" t="s">
        <v>184</v>
      </c>
      <c r="AU1351" s="23" t="s">
        <v>220</v>
      </c>
      <c r="AY1351" s="23" t="s">
        <v>182</v>
      </c>
      <c r="BE1351" s="198">
        <f>IF(N1351="základní",J1351,0)</f>
        <v>0</v>
      </c>
      <c r="BF1351" s="198">
        <f>IF(N1351="snížená",J1351,0)</f>
        <v>0</v>
      </c>
      <c r="BG1351" s="198">
        <f>IF(N1351="zákl. přenesená",J1351,0)</f>
        <v>0</v>
      </c>
      <c r="BH1351" s="198">
        <f>IF(N1351="sníž. přenesená",J1351,0)</f>
        <v>0</v>
      </c>
      <c r="BI1351" s="198">
        <f>IF(N1351="nulová",J1351,0)</f>
        <v>0</v>
      </c>
      <c r="BJ1351" s="23" t="s">
        <v>24</v>
      </c>
      <c r="BK1351" s="198">
        <f>ROUND(I1351*H1351,2)</f>
        <v>0</v>
      </c>
      <c r="BL1351" s="23" t="s">
        <v>189</v>
      </c>
      <c r="BM1351" s="23" t="s">
        <v>1773</v>
      </c>
    </row>
    <row r="1352" spans="2:65" s="1" customFormat="1">
      <c r="B1352" s="40"/>
      <c r="C1352" s="62"/>
      <c r="D1352" s="224" t="s">
        <v>191</v>
      </c>
      <c r="E1352" s="62"/>
      <c r="F1352" s="228" t="s">
        <v>1772</v>
      </c>
      <c r="G1352" s="62"/>
      <c r="H1352" s="62"/>
      <c r="I1352" s="157"/>
      <c r="J1352" s="62"/>
      <c r="K1352" s="62"/>
      <c r="L1352" s="60"/>
      <c r="M1352" s="201"/>
      <c r="N1352" s="41"/>
      <c r="O1352" s="41"/>
      <c r="P1352" s="41"/>
      <c r="Q1352" s="41"/>
      <c r="R1352" s="41"/>
      <c r="S1352" s="41"/>
      <c r="T1352" s="77"/>
      <c r="AT1352" s="23" t="s">
        <v>191</v>
      </c>
      <c r="AU1352" s="23" t="s">
        <v>220</v>
      </c>
    </row>
    <row r="1353" spans="2:65" s="1" customFormat="1" ht="22.5" customHeight="1">
      <c r="B1353" s="40"/>
      <c r="C1353" s="187" t="s">
        <v>1774</v>
      </c>
      <c r="D1353" s="187" t="s">
        <v>184</v>
      </c>
      <c r="E1353" s="188" t="s">
        <v>1775</v>
      </c>
      <c r="F1353" s="189" t="s">
        <v>1776</v>
      </c>
      <c r="G1353" s="190" t="s">
        <v>1272</v>
      </c>
      <c r="H1353" s="191">
        <v>2</v>
      </c>
      <c r="I1353" s="192"/>
      <c r="J1353" s="193">
        <f>ROUND(I1353*H1353,2)</f>
        <v>0</v>
      </c>
      <c r="K1353" s="189" t="s">
        <v>22</v>
      </c>
      <c r="L1353" s="60"/>
      <c r="M1353" s="194" t="s">
        <v>22</v>
      </c>
      <c r="N1353" s="195" t="s">
        <v>47</v>
      </c>
      <c r="O1353" s="41"/>
      <c r="P1353" s="196">
        <f>O1353*H1353</f>
        <v>0</v>
      </c>
      <c r="Q1353" s="196">
        <v>0</v>
      </c>
      <c r="R1353" s="196">
        <f>Q1353*H1353</f>
        <v>0</v>
      </c>
      <c r="S1353" s="196">
        <v>0</v>
      </c>
      <c r="T1353" s="197">
        <f>S1353*H1353</f>
        <v>0</v>
      </c>
      <c r="AR1353" s="23" t="s">
        <v>189</v>
      </c>
      <c r="AT1353" s="23" t="s">
        <v>184</v>
      </c>
      <c r="AU1353" s="23" t="s">
        <v>220</v>
      </c>
      <c r="AY1353" s="23" t="s">
        <v>182</v>
      </c>
      <c r="BE1353" s="198">
        <f>IF(N1353="základní",J1353,0)</f>
        <v>0</v>
      </c>
      <c r="BF1353" s="198">
        <f>IF(N1353="snížená",J1353,0)</f>
        <v>0</v>
      </c>
      <c r="BG1353" s="198">
        <f>IF(N1353="zákl. přenesená",J1353,0)</f>
        <v>0</v>
      </c>
      <c r="BH1353" s="198">
        <f>IF(N1353="sníž. přenesená",J1353,0)</f>
        <v>0</v>
      </c>
      <c r="BI1353" s="198">
        <f>IF(N1353="nulová",J1353,0)</f>
        <v>0</v>
      </c>
      <c r="BJ1353" s="23" t="s">
        <v>24</v>
      </c>
      <c r="BK1353" s="198">
        <f>ROUND(I1353*H1353,2)</f>
        <v>0</v>
      </c>
      <c r="BL1353" s="23" t="s">
        <v>189</v>
      </c>
      <c r="BM1353" s="23" t="s">
        <v>1777</v>
      </c>
    </row>
    <row r="1354" spans="2:65" s="1" customFormat="1">
      <c r="B1354" s="40"/>
      <c r="C1354" s="62"/>
      <c r="D1354" s="224" t="s">
        <v>191</v>
      </c>
      <c r="E1354" s="62"/>
      <c r="F1354" s="228" t="s">
        <v>1776</v>
      </c>
      <c r="G1354" s="62"/>
      <c r="H1354" s="62"/>
      <c r="I1354" s="157"/>
      <c r="J1354" s="62"/>
      <c r="K1354" s="62"/>
      <c r="L1354" s="60"/>
      <c r="M1354" s="201"/>
      <c r="N1354" s="41"/>
      <c r="O1354" s="41"/>
      <c r="P1354" s="41"/>
      <c r="Q1354" s="41"/>
      <c r="R1354" s="41"/>
      <c r="S1354" s="41"/>
      <c r="T1354" s="77"/>
      <c r="AT1354" s="23" t="s">
        <v>191</v>
      </c>
      <c r="AU1354" s="23" t="s">
        <v>220</v>
      </c>
    </row>
    <row r="1355" spans="2:65" s="1" customFormat="1" ht="22.5" customHeight="1">
      <c r="B1355" s="40"/>
      <c r="C1355" s="187" t="s">
        <v>1778</v>
      </c>
      <c r="D1355" s="187" t="s">
        <v>184</v>
      </c>
      <c r="E1355" s="188" t="s">
        <v>1779</v>
      </c>
      <c r="F1355" s="189" t="s">
        <v>1780</v>
      </c>
      <c r="G1355" s="190" t="s">
        <v>1272</v>
      </c>
      <c r="H1355" s="191">
        <v>3</v>
      </c>
      <c r="I1355" s="192"/>
      <c r="J1355" s="193">
        <f>ROUND(I1355*H1355,2)</f>
        <v>0</v>
      </c>
      <c r="K1355" s="189" t="s">
        <v>22</v>
      </c>
      <c r="L1355" s="60"/>
      <c r="M1355" s="194" t="s">
        <v>22</v>
      </c>
      <c r="N1355" s="195" t="s">
        <v>47</v>
      </c>
      <c r="O1355" s="41"/>
      <c r="P1355" s="196">
        <f>O1355*H1355</f>
        <v>0</v>
      </c>
      <c r="Q1355" s="196">
        <v>0</v>
      </c>
      <c r="R1355" s="196">
        <f>Q1355*H1355</f>
        <v>0</v>
      </c>
      <c r="S1355" s="196">
        <v>0</v>
      </c>
      <c r="T1355" s="197">
        <f>S1355*H1355</f>
        <v>0</v>
      </c>
      <c r="AR1355" s="23" t="s">
        <v>189</v>
      </c>
      <c r="AT1355" s="23" t="s">
        <v>184</v>
      </c>
      <c r="AU1355" s="23" t="s">
        <v>220</v>
      </c>
      <c r="AY1355" s="23" t="s">
        <v>182</v>
      </c>
      <c r="BE1355" s="198">
        <f>IF(N1355="základní",J1355,0)</f>
        <v>0</v>
      </c>
      <c r="BF1355" s="198">
        <f>IF(N1355="snížená",J1355,0)</f>
        <v>0</v>
      </c>
      <c r="BG1355" s="198">
        <f>IF(N1355="zákl. přenesená",J1355,0)</f>
        <v>0</v>
      </c>
      <c r="BH1355" s="198">
        <f>IF(N1355="sníž. přenesená",J1355,0)</f>
        <v>0</v>
      </c>
      <c r="BI1355" s="198">
        <f>IF(N1355="nulová",J1355,0)</f>
        <v>0</v>
      </c>
      <c r="BJ1355" s="23" t="s">
        <v>24</v>
      </c>
      <c r="BK1355" s="198">
        <f>ROUND(I1355*H1355,2)</f>
        <v>0</v>
      </c>
      <c r="BL1355" s="23" t="s">
        <v>189</v>
      </c>
      <c r="BM1355" s="23" t="s">
        <v>1781</v>
      </c>
    </row>
    <row r="1356" spans="2:65" s="1" customFormat="1">
      <c r="B1356" s="40"/>
      <c r="C1356" s="62"/>
      <c r="D1356" s="224" t="s">
        <v>191</v>
      </c>
      <c r="E1356" s="62"/>
      <c r="F1356" s="228" t="s">
        <v>1780</v>
      </c>
      <c r="G1356" s="62"/>
      <c r="H1356" s="62"/>
      <c r="I1356" s="157"/>
      <c r="J1356" s="62"/>
      <c r="K1356" s="62"/>
      <c r="L1356" s="60"/>
      <c r="M1356" s="201"/>
      <c r="N1356" s="41"/>
      <c r="O1356" s="41"/>
      <c r="P1356" s="41"/>
      <c r="Q1356" s="41"/>
      <c r="R1356" s="41"/>
      <c r="S1356" s="41"/>
      <c r="T1356" s="77"/>
      <c r="AT1356" s="23" t="s">
        <v>191</v>
      </c>
      <c r="AU1356" s="23" t="s">
        <v>220</v>
      </c>
    </row>
    <row r="1357" spans="2:65" s="1" customFormat="1" ht="22.5" customHeight="1">
      <c r="B1357" s="40"/>
      <c r="C1357" s="187" t="s">
        <v>1782</v>
      </c>
      <c r="D1357" s="187" t="s">
        <v>184</v>
      </c>
      <c r="E1357" s="188" t="s">
        <v>1783</v>
      </c>
      <c r="F1357" s="189" t="s">
        <v>1784</v>
      </c>
      <c r="G1357" s="190" t="s">
        <v>1272</v>
      </c>
      <c r="H1357" s="191">
        <v>1</v>
      </c>
      <c r="I1357" s="192"/>
      <c r="J1357" s="193">
        <f>ROUND(I1357*H1357,2)</f>
        <v>0</v>
      </c>
      <c r="K1357" s="189" t="s">
        <v>22</v>
      </c>
      <c r="L1357" s="60"/>
      <c r="M1357" s="194" t="s">
        <v>22</v>
      </c>
      <c r="N1357" s="195" t="s">
        <v>47</v>
      </c>
      <c r="O1357" s="41"/>
      <c r="P1357" s="196">
        <f>O1357*H1357</f>
        <v>0</v>
      </c>
      <c r="Q1357" s="196">
        <v>0</v>
      </c>
      <c r="R1357" s="196">
        <f>Q1357*H1357</f>
        <v>0</v>
      </c>
      <c r="S1357" s="196">
        <v>0</v>
      </c>
      <c r="T1357" s="197">
        <f>S1357*H1357</f>
        <v>0</v>
      </c>
      <c r="AR1357" s="23" t="s">
        <v>189</v>
      </c>
      <c r="AT1357" s="23" t="s">
        <v>184</v>
      </c>
      <c r="AU1357" s="23" t="s">
        <v>220</v>
      </c>
      <c r="AY1357" s="23" t="s">
        <v>182</v>
      </c>
      <c r="BE1357" s="198">
        <f>IF(N1357="základní",J1357,0)</f>
        <v>0</v>
      </c>
      <c r="BF1357" s="198">
        <f>IF(N1357="snížená",J1357,0)</f>
        <v>0</v>
      </c>
      <c r="BG1357" s="198">
        <f>IF(N1357="zákl. přenesená",J1357,0)</f>
        <v>0</v>
      </c>
      <c r="BH1357" s="198">
        <f>IF(N1357="sníž. přenesená",J1357,0)</f>
        <v>0</v>
      </c>
      <c r="BI1357" s="198">
        <f>IF(N1357="nulová",J1357,0)</f>
        <v>0</v>
      </c>
      <c r="BJ1357" s="23" t="s">
        <v>24</v>
      </c>
      <c r="BK1357" s="198">
        <f>ROUND(I1357*H1357,2)</f>
        <v>0</v>
      </c>
      <c r="BL1357" s="23" t="s">
        <v>189</v>
      </c>
      <c r="BM1357" s="23" t="s">
        <v>1785</v>
      </c>
    </row>
    <row r="1358" spans="2:65" s="1" customFormat="1">
      <c r="B1358" s="40"/>
      <c r="C1358" s="62"/>
      <c r="D1358" s="224" t="s">
        <v>191</v>
      </c>
      <c r="E1358" s="62"/>
      <c r="F1358" s="228" t="s">
        <v>1784</v>
      </c>
      <c r="G1358" s="62"/>
      <c r="H1358" s="62"/>
      <c r="I1358" s="157"/>
      <c r="J1358" s="62"/>
      <c r="K1358" s="62"/>
      <c r="L1358" s="60"/>
      <c r="M1358" s="201"/>
      <c r="N1358" s="41"/>
      <c r="O1358" s="41"/>
      <c r="P1358" s="41"/>
      <c r="Q1358" s="41"/>
      <c r="R1358" s="41"/>
      <c r="S1358" s="41"/>
      <c r="T1358" s="77"/>
      <c r="AT1358" s="23" t="s">
        <v>191</v>
      </c>
      <c r="AU1358" s="23" t="s">
        <v>220</v>
      </c>
    </row>
    <row r="1359" spans="2:65" s="1" customFormat="1" ht="22.5" customHeight="1">
      <c r="B1359" s="40"/>
      <c r="C1359" s="187" t="s">
        <v>1786</v>
      </c>
      <c r="D1359" s="187" t="s">
        <v>184</v>
      </c>
      <c r="E1359" s="188" t="s">
        <v>1787</v>
      </c>
      <c r="F1359" s="189" t="s">
        <v>1788</v>
      </c>
      <c r="G1359" s="190" t="s">
        <v>1272</v>
      </c>
      <c r="H1359" s="191">
        <v>12</v>
      </c>
      <c r="I1359" s="192"/>
      <c r="J1359" s="193">
        <f>ROUND(I1359*H1359,2)</f>
        <v>0</v>
      </c>
      <c r="K1359" s="189" t="s">
        <v>22</v>
      </c>
      <c r="L1359" s="60"/>
      <c r="M1359" s="194" t="s">
        <v>22</v>
      </c>
      <c r="N1359" s="195" t="s">
        <v>47</v>
      </c>
      <c r="O1359" s="41"/>
      <c r="P1359" s="196">
        <f>O1359*H1359</f>
        <v>0</v>
      </c>
      <c r="Q1359" s="196">
        <v>0</v>
      </c>
      <c r="R1359" s="196">
        <f>Q1359*H1359</f>
        <v>0</v>
      </c>
      <c r="S1359" s="196">
        <v>0</v>
      </c>
      <c r="T1359" s="197">
        <f>S1359*H1359</f>
        <v>0</v>
      </c>
      <c r="AR1359" s="23" t="s">
        <v>189</v>
      </c>
      <c r="AT1359" s="23" t="s">
        <v>184</v>
      </c>
      <c r="AU1359" s="23" t="s">
        <v>220</v>
      </c>
      <c r="AY1359" s="23" t="s">
        <v>182</v>
      </c>
      <c r="BE1359" s="198">
        <f>IF(N1359="základní",J1359,0)</f>
        <v>0</v>
      </c>
      <c r="BF1359" s="198">
        <f>IF(N1359="snížená",J1359,0)</f>
        <v>0</v>
      </c>
      <c r="BG1359" s="198">
        <f>IF(N1359="zákl. přenesená",J1359,0)</f>
        <v>0</v>
      </c>
      <c r="BH1359" s="198">
        <f>IF(N1359="sníž. přenesená",J1359,0)</f>
        <v>0</v>
      </c>
      <c r="BI1359" s="198">
        <f>IF(N1359="nulová",J1359,0)</f>
        <v>0</v>
      </c>
      <c r="BJ1359" s="23" t="s">
        <v>24</v>
      </c>
      <c r="BK1359" s="198">
        <f>ROUND(I1359*H1359,2)</f>
        <v>0</v>
      </c>
      <c r="BL1359" s="23" t="s">
        <v>189</v>
      </c>
      <c r="BM1359" s="23" t="s">
        <v>1789</v>
      </c>
    </row>
    <row r="1360" spans="2:65" s="1" customFormat="1">
      <c r="B1360" s="40"/>
      <c r="C1360" s="62"/>
      <c r="D1360" s="224" t="s">
        <v>191</v>
      </c>
      <c r="E1360" s="62"/>
      <c r="F1360" s="228" t="s">
        <v>1788</v>
      </c>
      <c r="G1360" s="62"/>
      <c r="H1360" s="62"/>
      <c r="I1360" s="157"/>
      <c r="J1360" s="62"/>
      <c r="K1360" s="62"/>
      <c r="L1360" s="60"/>
      <c r="M1360" s="201"/>
      <c r="N1360" s="41"/>
      <c r="O1360" s="41"/>
      <c r="P1360" s="41"/>
      <c r="Q1360" s="41"/>
      <c r="R1360" s="41"/>
      <c r="S1360" s="41"/>
      <c r="T1360" s="77"/>
      <c r="AT1360" s="23" t="s">
        <v>191</v>
      </c>
      <c r="AU1360" s="23" t="s">
        <v>220</v>
      </c>
    </row>
    <row r="1361" spans="2:65" s="1" customFormat="1" ht="22.5" customHeight="1">
      <c r="B1361" s="40"/>
      <c r="C1361" s="187" t="s">
        <v>1790</v>
      </c>
      <c r="D1361" s="187" t="s">
        <v>184</v>
      </c>
      <c r="E1361" s="188" t="s">
        <v>1791</v>
      </c>
      <c r="F1361" s="189" t="s">
        <v>1792</v>
      </c>
      <c r="G1361" s="190" t="s">
        <v>1272</v>
      </c>
      <c r="H1361" s="191">
        <v>3</v>
      </c>
      <c r="I1361" s="192"/>
      <c r="J1361" s="193">
        <f>ROUND(I1361*H1361,2)</f>
        <v>0</v>
      </c>
      <c r="K1361" s="189" t="s">
        <v>22</v>
      </c>
      <c r="L1361" s="60"/>
      <c r="M1361" s="194" t="s">
        <v>22</v>
      </c>
      <c r="N1361" s="195" t="s">
        <v>47</v>
      </c>
      <c r="O1361" s="41"/>
      <c r="P1361" s="196">
        <f>O1361*H1361</f>
        <v>0</v>
      </c>
      <c r="Q1361" s="196">
        <v>0</v>
      </c>
      <c r="R1361" s="196">
        <f>Q1361*H1361</f>
        <v>0</v>
      </c>
      <c r="S1361" s="196">
        <v>0</v>
      </c>
      <c r="T1361" s="197">
        <f>S1361*H1361</f>
        <v>0</v>
      </c>
      <c r="AR1361" s="23" t="s">
        <v>189</v>
      </c>
      <c r="AT1361" s="23" t="s">
        <v>184</v>
      </c>
      <c r="AU1361" s="23" t="s">
        <v>220</v>
      </c>
      <c r="AY1361" s="23" t="s">
        <v>182</v>
      </c>
      <c r="BE1361" s="198">
        <f>IF(N1361="základní",J1361,0)</f>
        <v>0</v>
      </c>
      <c r="BF1361" s="198">
        <f>IF(N1361="snížená",J1361,0)</f>
        <v>0</v>
      </c>
      <c r="BG1361" s="198">
        <f>IF(N1361="zákl. přenesená",J1361,0)</f>
        <v>0</v>
      </c>
      <c r="BH1361" s="198">
        <f>IF(N1361="sníž. přenesená",J1361,0)</f>
        <v>0</v>
      </c>
      <c r="BI1361" s="198">
        <f>IF(N1361="nulová",J1361,0)</f>
        <v>0</v>
      </c>
      <c r="BJ1361" s="23" t="s">
        <v>24</v>
      </c>
      <c r="BK1361" s="198">
        <f>ROUND(I1361*H1361,2)</f>
        <v>0</v>
      </c>
      <c r="BL1361" s="23" t="s">
        <v>189</v>
      </c>
      <c r="BM1361" s="23" t="s">
        <v>1793</v>
      </c>
    </row>
    <row r="1362" spans="2:65" s="1" customFormat="1">
      <c r="B1362" s="40"/>
      <c r="C1362" s="62"/>
      <c r="D1362" s="224" t="s">
        <v>191</v>
      </c>
      <c r="E1362" s="62"/>
      <c r="F1362" s="228" t="s">
        <v>1792</v>
      </c>
      <c r="G1362" s="62"/>
      <c r="H1362" s="62"/>
      <c r="I1362" s="157"/>
      <c r="J1362" s="62"/>
      <c r="K1362" s="62"/>
      <c r="L1362" s="60"/>
      <c r="M1362" s="201"/>
      <c r="N1362" s="41"/>
      <c r="O1362" s="41"/>
      <c r="P1362" s="41"/>
      <c r="Q1362" s="41"/>
      <c r="R1362" s="41"/>
      <c r="S1362" s="41"/>
      <c r="T1362" s="77"/>
      <c r="AT1362" s="23" t="s">
        <v>191</v>
      </c>
      <c r="AU1362" s="23" t="s">
        <v>220</v>
      </c>
    </row>
    <row r="1363" spans="2:65" s="1" customFormat="1" ht="22.5" customHeight="1">
      <c r="B1363" s="40"/>
      <c r="C1363" s="187" t="s">
        <v>1794</v>
      </c>
      <c r="D1363" s="187" t="s">
        <v>184</v>
      </c>
      <c r="E1363" s="188" t="s">
        <v>1795</v>
      </c>
      <c r="F1363" s="189" t="s">
        <v>1796</v>
      </c>
      <c r="G1363" s="190" t="s">
        <v>1272</v>
      </c>
      <c r="H1363" s="191">
        <v>1</v>
      </c>
      <c r="I1363" s="192"/>
      <c r="J1363" s="193">
        <f>ROUND(I1363*H1363,2)</f>
        <v>0</v>
      </c>
      <c r="K1363" s="189" t="s">
        <v>22</v>
      </c>
      <c r="L1363" s="60"/>
      <c r="M1363" s="194" t="s">
        <v>22</v>
      </c>
      <c r="N1363" s="195" t="s">
        <v>47</v>
      </c>
      <c r="O1363" s="41"/>
      <c r="P1363" s="196">
        <f>O1363*H1363</f>
        <v>0</v>
      </c>
      <c r="Q1363" s="196">
        <v>0</v>
      </c>
      <c r="R1363" s="196">
        <f>Q1363*H1363</f>
        <v>0</v>
      </c>
      <c r="S1363" s="196">
        <v>0</v>
      </c>
      <c r="T1363" s="197">
        <f>S1363*H1363</f>
        <v>0</v>
      </c>
      <c r="AR1363" s="23" t="s">
        <v>189</v>
      </c>
      <c r="AT1363" s="23" t="s">
        <v>184</v>
      </c>
      <c r="AU1363" s="23" t="s">
        <v>220</v>
      </c>
      <c r="AY1363" s="23" t="s">
        <v>182</v>
      </c>
      <c r="BE1363" s="198">
        <f>IF(N1363="základní",J1363,0)</f>
        <v>0</v>
      </c>
      <c r="BF1363" s="198">
        <f>IF(N1363="snížená",J1363,0)</f>
        <v>0</v>
      </c>
      <c r="BG1363" s="198">
        <f>IF(N1363="zákl. přenesená",J1363,0)</f>
        <v>0</v>
      </c>
      <c r="BH1363" s="198">
        <f>IF(N1363="sníž. přenesená",J1363,0)</f>
        <v>0</v>
      </c>
      <c r="BI1363" s="198">
        <f>IF(N1363="nulová",J1363,0)</f>
        <v>0</v>
      </c>
      <c r="BJ1363" s="23" t="s">
        <v>24</v>
      </c>
      <c r="BK1363" s="198">
        <f>ROUND(I1363*H1363,2)</f>
        <v>0</v>
      </c>
      <c r="BL1363" s="23" t="s">
        <v>189</v>
      </c>
      <c r="BM1363" s="23" t="s">
        <v>1797</v>
      </c>
    </row>
    <row r="1364" spans="2:65" s="1" customFormat="1">
      <c r="B1364" s="40"/>
      <c r="C1364" s="62"/>
      <c r="D1364" s="224" t="s">
        <v>191</v>
      </c>
      <c r="E1364" s="62"/>
      <c r="F1364" s="228" t="s">
        <v>1796</v>
      </c>
      <c r="G1364" s="62"/>
      <c r="H1364" s="62"/>
      <c r="I1364" s="157"/>
      <c r="J1364" s="62"/>
      <c r="K1364" s="62"/>
      <c r="L1364" s="60"/>
      <c r="M1364" s="201"/>
      <c r="N1364" s="41"/>
      <c r="O1364" s="41"/>
      <c r="P1364" s="41"/>
      <c r="Q1364" s="41"/>
      <c r="R1364" s="41"/>
      <c r="S1364" s="41"/>
      <c r="T1364" s="77"/>
      <c r="AT1364" s="23" t="s">
        <v>191</v>
      </c>
      <c r="AU1364" s="23" t="s">
        <v>220</v>
      </c>
    </row>
    <row r="1365" spans="2:65" s="1" customFormat="1" ht="22.5" customHeight="1">
      <c r="B1365" s="40"/>
      <c r="C1365" s="187" t="s">
        <v>1798</v>
      </c>
      <c r="D1365" s="187" t="s">
        <v>184</v>
      </c>
      <c r="E1365" s="188" t="s">
        <v>1799</v>
      </c>
      <c r="F1365" s="189" t="s">
        <v>1800</v>
      </c>
      <c r="G1365" s="190" t="s">
        <v>1272</v>
      </c>
      <c r="H1365" s="191">
        <v>5</v>
      </c>
      <c r="I1365" s="192"/>
      <c r="J1365" s="193">
        <f>ROUND(I1365*H1365,2)</f>
        <v>0</v>
      </c>
      <c r="K1365" s="189" t="s">
        <v>22</v>
      </c>
      <c r="L1365" s="60"/>
      <c r="M1365" s="194" t="s">
        <v>22</v>
      </c>
      <c r="N1365" s="195" t="s">
        <v>47</v>
      </c>
      <c r="O1365" s="41"/>
      <c r="P1365" s="196">
        <f>O1365*H1365</f>
        <v>0</v>
      </c>
      <c r="Q1365" s="196">
        <v>0</v>
      </c>
      <c r="R1365" s="196">
        <f>Q1365*H1365</f>
        <v>0</v>
      </c>
      <c r="S1365" s="196">
        <v>0</v>
      </c>
      <c r="T1365" s="197">
        <f>S1365*H1365</f>
        <v>0</v>
      </c>
      <c r="AR1365" s="23" t="s">
        <v>189</v>
      </c>
      <c r="AT1365" s="23" t="s">
        <v>184</v>
      </c>
      <c r="AU1365" s="23" t="s">
        <v>220</v>
      </c>
      <c r="AY1365" s="23" t="s">
        <v>182</v>
      </c>
      <c r="BE1365" s="198">
        <f>IF(N1365="základní",J1365,0)</f>
        <v>0</v>
      </c>
      <c r="BF1365" s="198">
        <f>IF(N1365="snížená",J1365,0)</f>
        <v>0</v>
      </c>
      <c r="BG1365" s="198">
        <f>IF(N1365="zákl. přenesená",J1365,0)</f>
        <v>0</v>
      </c>
      <c r="BH1365" s="198">
        <f>IF(N1365="sníž. přenesená",J1365,0)</f>
        <v>0</v>
      </c>
      <c r="BI1365" s="198">
        <f>IF(N1365="nulová",J1365,0)</f>
        <v>0</v>
      </c>
      <c r="BJ1365" s="23" t="s">
        <v>24</v>
      </c>
      <c r="BK1365" s="198">
        <f>ROUND(I1365*H1365,2)</f>
        <v>0</v>
      </c>
      <c r="BL1365" s="23" t="s">
        <v>189</v>
      </c>
      <c r="BM1365" s="23" t="s">
        <v>1801</v>
      </c>
    </row>
    <row r="1366" spans="2:65" s="1" customFormat="1">
      <c r="B1366" s="40"/>
      <c r="C1366" s="62"/>
      <c r="D1366" s="224" t="s">
        <v>191</v>
      </c>
      <c r="E1366" s="62"/>
      <c r="F1366" s="228" t="s">
        <v>1800</v>
      </c>
      <c r="G1366" s="62"/>
      <c r="H1366" s="62"/>
      <c r="I1366" s="157"/>
      <c r="J1366" s="62"/>
      <c r="K1366" s="62"/>
      <c r="L1366" s="60"/>
      <c r="M1366" s="201"/>
      <c r="N1366" s="41"/>
      <c r="O1366" s="41"/>
      <c r="P1366" s="41"/>
      <c r="Q1366" s="41"/>
      <c r="R1366" s="41"/>
      <c r="S1366" s="41"/>
      <c r="T1366" s="77"/>
      <c r="AT1366" s="23" t="s">
        <v>191</v>
      </c>
      <c r="AU1366" s="23" t="s">
        <v>220</v>
      </c>
    </row>
    <row r="1367" spans="2:65" s="1" customFormat="1" ht="22.5" customHeight="1">
      <c r="B1367" s="40"/>
      <c r="C1367" s="187" t="s">
        <v>1802</v>
      </c>
      <c r="D1367" s="187" t="s">
        <v>184</v>
      </c>
      <c r="E1367" s="188" t="s">
        <v>1803</v>
      </c>
      <c r="F1367" s="189" t="s">
        <v>1804</v>
      </c>
      <c r="G1367" s="190" t="s">
        <v>1272</v>
      </c>
      <c r="H1367" s="191">
        <v>2</v>
      </c>
      <c r="I1367" s="192"/>
      <c r="J1367" s="193">
        <f>ROUND(I1367*H1367,2)</f>
        <v>0</v>
      </c>
      <c r="K1367" s="189" t="s">
        <v>22</v>
      </c>
      <c r="L1367" s="60"/>
      <c r="M1367" s="194" t="s">
        <v>22</v>
      </c>
      <c r="N1367" s="195" t="s">
        <v>47</v>
      </c>
      <c r="O1367" s="41"/>
      <c r="P1367" s="196">
        <f>O1367*H1367</f>
        <v>0</v>
      </c>
      <c r="Q1367" s="196">
        <v>0</v>
      </c>
      <c r="R1367" s="196">
        <f>Q1367*H1367</f>
        <v>0</v>
      </c>
      <c r="S1367" s="196">
        <v>0</v>
      </c>
      <c r="T1367" s="197">
        <f>S1367*H1367</f>
        <v>0</v>
      </c>
      <c r="AR1367" s="23" t="s">
        <v>189</v>
      </c>
      <c r="AT1367" s="23" t="s">
        <v>184</v>
      </c>
      <c r="AU1367" s="23" t="s">
        <v>220</v>
      </c>
      <c r="AY1367" s="23" t="s">
        <v>182</v>
      </c>
      <c r="BE1367" s="198">
        <f>IF(N1367="základní",J1367,0)</f>
        <v>0</v>
      </c>
      <c r="BF1367" s="198">
        <f>IF(N1367="snížená",J1367,0)</f>
        <v>0</v>
      </c>
      <c r="BG1367" s="198">
        <f>IF(N1367="zákl. přenesená",J1367,0)</f>
        <v>0</v>
      </c>
      <c r="BH1367" s="198">
        <f>IF(N1367="sníž. přenesená",J1367,0)</f>
        <v>0</v>
      </c>
      <c r="BI1367" s="198">
        <f>IF(N1367="nulová",J1367,0)</f>
        <v>0</v>
      </c>
      <c r="BJ1367" s="23" t="s">
        <v>24</v>
      </c>
      <c r="BK1367" s="198">
        <f>ROUND(I1367*H1367,2)</f>
        <v>0</v>
      </c>
      <c r="BL1367" s="23" t="s">
        <v>189</v>
      </c>
      <c r="BM1367" s="23" t="s">
        <v>1805</v>
      </c>
    </row>
    <row r="1368" spans="2:65" s="1" customFormat="1">
      <c r="B1368" s="40"/>
      <c r="C1368" s="62"/>
      <c r="D1368" s="224" t="s">
        <v>191</v>
      </c>
      <c r="E1368" s="62"/>
      <c r="F1368" s="228" t="s">
        <v>1804</v>
      </c>
      <c r="G1368" s="62"/>
      <c r="H1368" s="62"/>
      <c r="I1368" s="157"/>
      <c r="J1368" s="62"/>
      <c r="K1368" s="62"/>
      <c r="L1368" s="60"/>
      <c r="M1368" s="201"/>
      <c r="N1368" s="41"/>
      <c r="O1368" s="41"/>
      <c r="P1368" s="41"/>
      <c r="Q1368" s="41"/>
      <c r="R1368" s="41"/>
      <c r="S1368" s="41"/>
      <c r="T1368" s="77"/>
      <c r="AT1368" s="23" t="s">
        <v>191</v>
      </c>
      <c r="AU1368" s="23" t="s">
        <v>220</v>
      </c>
    </row>
    <row r="1369" spans="2:65" s="1" customFormat="1" ht="22.5" customHeight="1">
      <c r="B1369" s="40"/>
      <c r="C1369" s="187" t="s">
        <v>1806</v>
      </c>
      <c r="D1369" s="187" t="s">
        <v>184</v>
      </c>
      <c r="E1369" s="188" t="s">
        <v>1807</v>
      </c>
      <c r="F1369" s="189" t="s">
        <v>1808</v>
      </c>
      <c r="G1369" s="190" t="s">
        <v>1272</v>
      </c>
      <c r="H1369" s="191">
        <v>3</v>
      </c>
      <c r="I1369" s="192"/>
      <c r="J1369" s="193">
        <f>ROUND(I1369*H1369,2)</f>
        <v>0</v>
      </c>
      <c r="K1369" s="189" t="s">
        <v>22</v>
      </c>
      <c r="L1369" s="60"/>
      <c r="M1369" s="194" t="s">
        <v>22</v>
      </c>
      <c r="N1369" s="195" t="s">
        <v>47</v>
      </c>
      <c r="O1369" s="41"/>
      <c r="P1369" s="196">
        <f>O1369*H1369</f>
        <v>0</v>
      </c>
      <c r="Q1369" s="196">
        <v>0</v>
      </c>
      <c r="R1369" s="196">
        <f>Q1369*H1369</f>
        <v>0</v>
      </c>
      <c r="S1369" s="196">
        <v>0</v>
      </c>
      <c r="T1369" s="197">
        <f>S1369*H1369</f>
        <v>0</v>
      </c>
      <c r="AR1369" s="23" t="s">
        <v>189</v>
      </c>
      <c r="AT1369" s="23" t="s">
        <v>184</v>
      </c>
      <c r="AU1369" s="23" t="s">
        <v>220</v>
      </c>
      <c r="AY1369" s="23" t="s">
        <v>182</v>
      </c>
      <c r="BE1369" s="198">
        <f>IF(N1369="základní",J1369,0)</f>
        <v>0</v>
      </c>
      <c r="BF1369" s="198">
        <f>IF(N1369="snížená",J1369,0)</f>
        <v>0</v>
      </c>
      <c r="BG1369" s="198">
        <f>IF(N1369="zákl. přenesená",J1369,0)</f>
        <v>0</v>
      </c>
      <c r="BH1369" s="198">
        <f>IF(N1369="sníž. přenesená",J1369,0)</f>
        <v>0</v>
      </c>
      <c r="BI1369" s="198">
        <f>IF(N1369="nulová",J1369,0)</f>
        <v>0</v>
      </c>
      <c r="BJ1369" s="23" t="s">
        <v>24</v>
      </c>
      <c r="BK1369" s="198">
        <f>ROUND(I1369*H1369,2)</f>
        <v>0</v>
      </c>
      <c r="BL1369" s="23" t="s">
        <v>189</v>
      </c>
      <c r="BM1369" s="23" t="s">
        <v>1809</v>
      </c>
    </row>
    <row r="1370" spans="2:65" s="1" customFormat="1">
      <c r="B1370" s="40"/>
      <c r="C1370" s="62"/>
      <c r="D1370" s="224" t="s">
        <v>191</v>
      </c>
      <c r="E1370" s="62"/>
      <c r="F1370" s="228" t="s">
        <v>1808</v>
      </c>
      <c r="G1370" s="62"/>
      <c r="H1370" s="62"/>
      <c r="I1370" s="157"/>
      <c r="J1370" s="62"/>
      <c r="K1370" s="62"/>
      <c r="L1370" s="60"/>
      <c r="M1370" s="201"/>
      <c r="N1370" s="41"/>
      <c r="O1370" s="41"/>
      <c r="P1370" s="41"/>
      <c r="Q1370" s="41"/>
      <c r="R1370" s="41"/>
      <c r="S1370" s="41"/>
      <c r="T1370" s="77"/>
      <c r="AT1370" s="23" t="s">
        <v>191</v>
      </c>
      <c r="AU1370" s="23" t="s">
        <v>220</v>
      </c>
    </row>
    <row r="1371" spans="2:65" s="1" customFormat="1" ht="22.5" customHeight="1">
      <c r="B1371" s="40"/>
      <c r="C1371" s="187" t="s">
        <v>1810</v>
      </c>
      <c r="D1371" s="187" t="s">
        <v>184</v>
      </c>
      <c r="E1371" s="188" t="s">
        <v>1811</v>
      </c>
      <c r="F1371" s="189" t="s">
        <v>1812</v>
      </c>
      <c r="G1371" s="190" t="s">
        <v>1272</v>
      </c>
      <c r="H1371" s="191">
        <v>18</v>
      </c>
      <c r="I1371" s="192"/>
      <c r="J1371" s="193">
        <f>ROUND(I1371*H1371,2)</f>
        <v>0</v>
      </c>
      <c r="K1371" s="189" t="s">
        <v>22</v>
      </c>
      <c r="L1371" s="60"/>
      <c r="M1371" s="194" t="s">
        <v>22</v>
      </c>
      <c r="N1371" s="195" t="s">
        <v>47</v>
      </c>
      <c r="O1371" s="41"/>
      <c r="P1371" s="196">
        <f>O1371*H1371</f>
        <v>0</v>
      </c>
      <c r="Q1371" s="196">
        <v>0</v>
      </c>
      <c r="R1371" s="196">
        <f>Q1371*H1371</f>
        <v>0</v>
      </c>
      <c r="S1371" s="196">
        <v>0</v>
      </c>
      <c r="T1371" s="197">
        <f>S1371*H1371</f>
        <v>0</v>
      </c>
      <c r="AR1371" s="23" t="s">
        <v>189</v>
      </c>
      <c r="AT1371" s="23" t="s">
        <v>184</v>
      </c>
      <c r="AU1371" s="23" t="s">
        <v>220</v>
      </c>
      <c r="AY1371" s="23" t="s">
        <v>182</v>
      </c>
      <c r="BE1371" s="198">
        <f>IF(N1371="základní",J1371,0)</f>
        <v>0</v>
      </c>
      <c r="BF1371" s="198">
        <f>IF(N1371="snížená",J1371,0)</f>
        <v>0</v>
      </c>
      <c r="BG1371" s="198">
        <f>IF(N1371="zákl. přenesená",J1371,0)</f>
        <v>0</v>
      </c>
      <c r="BH1371" s="198">
        <f>IF(N1371="sníž. přenesená",J1371,0)</f>
        <v>0</v>
      </c>
      <c r="BI1371" s="198">
        <f>IF(N1371="nulová",J1371,0)</f>
        <v>0</v>
      </c>
      <c r="BJ1371" s="23" t="s">
        <v>24</v>
      </c>
      <c r="BK1371" s="198">
        <f>ROUND(I1371*H1371,2)</f>
        <v>0</v>
      </c>
      <c r="BL1371" s="23" t="s">
        <v>189</v>
      </c>
      <c r="BM1371" s="23" t="s">
        <v>1813</v>
      </c>
    </row>
    <row r="1372" spans="2:65" s="1" customFormat="1">
      <c r="B1372" s="40"/>
      <c r="C1372" s="62"/>
      <c r="D1372" s="224" t="s">
        <v>191</v>
      </c>
      <c r="E1372" s="62"/>
      <c r="F1372" s="228" t="s">
        <v>1812</v>
      </c>
      <c r="G1372" s="62"/>
      <c r="H1372" s="62"/>
      <c r="I1372" s="157"/>
      <c r="J1372" s="62"/>
      <c r="K1372" s="62"/>
      <c r="L1372" s="60"/>
      <c r="M1372" s="201"/>
      <c r="N1372" s="41"/>
      <c r="O1372" s="41"/>
      <c r="P1372" s="41"/>
      <c r="Q1372" s="41"/>
      <c r="R1372" s="41"/>
      <c r="S1372" s="41"/>
      <c r="T1372" s="77"/>
      <c r="AT1372" s="23" t="s">
        <v>191</v>
      </c>
      <c r="AU1372" s="23" t="s">
        <v>220</v>
      </c>
    </row>
    <row r="1373" spans="2:65" s="1" customFormat="1" ht="22.5" customHeight="1">
      <c r="B1373" s="40"/>
      <c r="C1373" s="187" t="s">
        <v>1814</v>
      </c>
      <c r="D1373" s="187" t="s">
        <v>184</v>
      </c>
      <c r="E1373" s="188" t="s">
        <v>1815</v>
      </c>
      <c r="F1373" s="189" t="s">
        <v>1816</v>
      </c>
      <c r="G1373" s="190" t="s">
        <v>1272</v>
      </c>
      <c r="H1373" s="191">
        <v>146</v>
      </c>
      <c r="I1373" s="192"/>
      <c r="J1373" s="193">
        <f>ROUND(I1373*H1373,2)</f>
        <v>0</v>
      </c>
      <c r="K1373" s="189" t="s">
        <v>22</v>
      </c>
      <c r="L1373" s="60"/>
      <c r="M1373" s="194" t="s">
        <v>22</v>
      </c>
      <c r="N1373" s="195" t="s">
        <v>47</v>
      </c>
      <c r="O1373" s="41"/>
      <c r="P1373" s="196">
        <f>O1373*H1373</f>
        <v>0</v>
      </c>
      <c r="Q1373" s="196">
        <v>0</v>
      </c>
      <c r="R1373" s="196">
        <f>Q1373*H1373</f>
        <v>0</v>
      </c>
      <c r="S1373" s="196">
        <v>0</v>
      </c>
      <c r="T1373" s="197">
        <f>S1373*H1373</f>
        <v>0</v>
      </c>
      <c r="AR1373" s="23" t="s">
        <v>189</v>
      </c>
      <c r="AT1373" s="23" t="s">
        <v>184</v>
      </c>
      <c r="AU1373" s="23" t="s">
        <v>220</v>
      </c>
      <c r="AY1373" s="23" t="s">
        <v>182</v>
      </c>
      <c r="BE1373" s="198">
        <f>IF(N1373="základní",J1373,0)</f>
        <v>0</v>
      </c>
      <c r="BF1373" s="198">
        <f>IF(N1373="snížená",J1373,0)</f>
        <v>0</v>
      </c>
      <c r="BG1373" s="198">
        <f>IF(N1373="zákl. přenesená",J1373,0)</f>
        <v>0</v>
      </c>
      <c r="BH1373" s="198">
        <f>IF(N1373="sníž. přenesená",J1373,0)</f>
        <v>0</v>
      </c>
      <c r="BI1373" s="198">
        <f>IF(N1373="nulová",J1373,0)</f>
        <v>0</v>
      </c>
      <c r="BJ1373" s="23" t="s">
        <v>24</v>
      </c>
      <c r="BK1373" s="198">
        <f>ROUND(I1373*H1373,2)</f>
        <v>0</v>
      </c>
      <c r="BL1373" s="23" t="s">
        <v>189</v>
      </c>
      <c r="BM1373" s="23" t="s">
        <v>1817</v>
      </c>
    </row>
    <row r="1374" spans="2:65" s="1" customFormat="1">
      <c r="B1374" s="40"/>
      <c r="C1374" s="62"/>
      <c r="D1374" s="199" t="s">
        <v>191</v>
      </c>
      <c r="E1374" s="62"/>
      <c r="F1374" s="200" t="s">
        <v>1816</v>
      </c>
      <c r="G1374" s="62"/>
      <c r="H1374" s="62"/>
      <c r="I1374" s="157"/>
      <c r="J1374" s="62"/>
      <c r="K1374" s="62"/>
      <c r="L1374" s="60"/>
      <c r="M1374" s="201"/>
      <c r="N1374" s="41"/>
      <c r="O1374" s="41"/>
      <c r="P1374" s="41"/>
      <c r="Q1374" s="41"/>
      <c r="R1374" s="41"/>
      <c r="S1374" s="41"/>
      <c r="T1374" s="77"/>
      <c r="AT1374" s="23" t="s">
        <v>191</v>
      </c>
      <c r="AU1374" s="23" t="s">
        <v>220</v>
      </c>
    </row>
    <row r="1375" spans="2:65" s="10" customFormat="1" ht="22.35" customHeight="1">
      <c r="B1375" s="170"/>
      <c r="C1375" s="171"/>
      <c r="D1375" s="184" t="s">
        <v>75</v>
      </c>
      <c r="E1375" s="185" t="s">
        <v>1818</v>
      </c>
      <c r="F1375" s="185" t="s">
        <v>1819</v>
      </c>
      <c r="G1375" s="171"/>
      <c r="H1375" s="171"/>
      <c r="I1375" s="174"/>
      <c r="J1375" s="186">
        <f>BK1375</f>
        <v>0</v>
      </c>
      <c r="K1375" s="171"/>
      <c r="L1375" s="176"/>
      <c r="M1375" s="177"/>
      <c r="N1375" s="178"/>
      <c r="O1375" s="178"/>
      <c r="P1375" s="179">
        <f>SUM(P1376:P1401)</f>
        <v>0</v>
      </c>
      <c r="Q1375" s="178"/>
      <c r="R1375" s="179">
        <f>SUM(R1376:R1401)</f>
        <v>0</v>
      </c>
      <c r="S1375" s="178"/>
      <c r="T1375" s="180">
        <f>SUM(T1376:T1401)</f>
        <v>0</v>
      </c>
      <c r="AR1375" s="181" t="s">
        <v>87</v>
      </c>
      <c r="AT1375" s="182" t="s">
        <v>75</v>
      </c>
      <c r="AU1375" s="182" t="s">
        <v>87</v>
      </c>
      <c r="AY1375" s="181" t="s">
        <v>182</v>
      </c>
      <c r="BK1375" s="183">
        <f>SUM(BK1376:BK1401)</f>
        <v>0</v>
      </c>
    </row>
    <row r="1376" spans="2:65" s="1" customFormat="1" ht="22.5" customHeight="1">
      <c r="B1376" s="40"/>
      <c r="C1376" s="187" t="s">
        <v>1820</v>
      </c>
      <c r="D1376" s="187" t="s">
        <v>184</v>
      </c>
      <c r="E1376" s="188" t="s">
        <v>1821</v>
      </c>
      <c r="F1376" s="189" t="s">
        <v>1822</v>
      </c>
      <c r="G1376" s="190" t="s">
        <v>1272</v>
      </c>
      <c r="H1376" s="191">
        <v>18</v>
      </c>
      <c r="I1376" s="192"/>
      <c r="J1376" s="193">
        <f>ROUND(I1376*H1376,2)</f>
        <v>0</v>
      </c>
      <c r="K1376" s="189" t="s">
        <v>22</v>
      </c>
      <c r="L1376" s="60"/>
      <c r="M1376" s="194" t="s">
        <v>22</v>
      </c>
      <c r="N1376" s="195" t="s">
        <v>47</v>
      </c>
      <c r="O1376" s="41"/>
      <c r="P1376" s="196">
        <f>O1376*H1376</f>
        <v>0</v>
      </c>
      <c r="Q1376" s="196">
        <v>0</v>
      </c>
      <c r="R1376" s="196">
        <f>Q1376*H1376</f>
        <v>0</v>
      </c>
      <c r="S1376" s="196">
        <v>0</v>
      </c>
      <c r="T1376" s="197">
        <f>S1376*H1376</f>
        <v>0</v>
      </c>
      <c r="AR1376" s="23" t="s">
        <v>701</v>
      </c>
      <c r="AT1376" s="23" t="s">
        <v>184</v>
      </c>
      <c r="AU1376" s="23" t="s">
        <v>220</v>
      </c>
      <c r="AY1376" s="23" t="s">
        <v>182</v>
      </c>
      <c r="BE1376" s="198">
        <f>IF(N1376="základní",J1376,0)</f>
        <v>0</v>
      </c>
      <c r="BF1376" s="198">
        <f>IF(N1376="snížená",J1376,0)</f>
        <v>0</v>
      </c>
      <c r="BG1376" s="198">
        <f>IF(N1376="zákl. přenesená",J1376,0)</f>
        <v>0</v>
      </c>
      <c r="BH1376" s="198">
        <f>IF(N1376="sníž. přenesená",J1376,0)</f>
        <v>0</v>
      </c>
      <c r="BI1376" s="198">
        <f>IF(N1376="nulová",J1376,0)</f>
        <v>0</v>
      </c>
      <c r="BJ1376" s="23" t="s">
        <v>24</v>
      </c>
      <c r="BK1376" s="198">
        <f>ROUND(I1376*H1376,2)</f>
        <v>0</v>
      </c>
      <c r="BL1376" s="23" t="s">
        <v>701</v>
      </c>
      <c r="BM1376" s="23" t="s">
        <v>1823</v>
      </c>
    </row>
    <row r="1377" spans="2:65" s="1" customFormat="1">
      <c r="B1377" s="40"/>
      <c r="C1377" s="62"/>
      <c r="D1377" s="224" t="s">
        <v>191</v>
      </c>
      <c r="E1377" s="62"/>
      <c r="F1377" s="228" t="s">
        <v>1822</v>
      </c>
      <c r="G1377" s="62"/>
      <c r="H1377" s="62"/>
      <c r="I1377" s="157"/>
      <c r="J1377" s="62"/>
      <c r="K1377" s="62"/>
      <c r="L1377" s="60"/>
      <c r="M1377" s="201"/>
      <c r="N1377" s="41"/>
      <c r="O1377" s="41"/>
      <c r="P1377" s="41"/>
      <c r="Q1377" s="41"/>
      <c r="R1377" s="41"/>
      <c r="S1377" s="41"/>
      <c r="T1377" s="77"/>
      <c r="AT1377" s="23" t="s">
        <v>191</v>
      </c>
      <c r="AU1377" s="23" t="s">
        <v>220</v>
      </c>
    </row>
    <row r="1378" spans="2:65" s="1" customFormat="1" ht="22.5" customHeight="1">
      <c r="B1378" s="40"/>
      <c r="C1378" s="187" t="s">
        <v>1824</v>
      </c>
      <c r="D1378" s="187" t="s">
        <v>184</v>
      </c>
      <c r="E1378" s="188" t="s">
        <v>1825</v>
      </c>
      <c r="F1378" s="189" t="s">
        <v>1826</v>
      </c>
      <c r="G1378" s="190" t="s">
        <v>1272</v>
      </c>
      <c r="H1378" s="191">
        <v>11</v>
      </c>
      <c r="I1378" s="192"/>
      <c r="J1378" s="193">
        <f>ROUND(I1378*H1378,2)</f>
        <v>0</v>
      </c>
      <c r="K1378" s="189" t="s">
        <v>22</v>
      </c>
      <c r="L1378" s="60"/>
      <c r="M1378" s="194" t="s">
        <v>22</v>
      </c>
      <c r="N1378" s="195" t="s">
        <v>47</v>
      </c>
      <c r="O1378" s="41"/>
      <c r="P1378" s="196">
        <f>O1378*H1378</f>
        <v>0</v>
      </c>
      <c r="Q1378" s="196">
        <v>0</v>
      </c>
      <c r="R1378" s="196">
        <f>Q1378*H1378</f>
        <v>0</v>
      </c>
      <c r="S1378" s="196">
        <v>0</v>
      </c>
      <c r="T1378" s="197">
        <f>S1378*H1378</f>
        <v>0</v>
      </c>
      <c r="AR1378" s="23" t="s">
        <v>701</v>
      </c>
      <c r="AT1378" s="23" t="s">
        <v>184</v>
      </c>
      <c r="AU1378" s="23" t="s">
        <v>220</v>
      </c>
      <c r="AY1378" s="23" t="s">
        <v>182</v>
      </c>
      <c r="BE1378" s="198">
        <f>IF(N1378="základní",J1378,0)</f>
        <v>0</v>
      </c>
      <c r="BF1378" s="198">
        <f>IF(N1378="snížená",J1378,0)</f>
        <v>0</v>
      </c>
      <c r="BG1378" s="198">
        <f>IF(N1378="zákl. přenesená",J1378,0)</f>
        <v>0</v>
      </c>
      <c r="BH1378" s="198">
        <f>IF(N1378="sníž. přenesená",J1378,0)</f>
        <v>0</v>
      </c>
      <c r="BI1378" s="198">
        <f>IF(N1378="nulová",J1378,0)</f>
        <v>0</v>
      </c>
      <c r="BJ1378" s="23" t="s">
        <v>24</v>
      </c>
      <c r="BK1378" s="198">
        <f>ROUND(I1378*H1378,2)</f>
        <v>0</v>
      </c>
      <c r="BL1378" s="23" t="s">
        <v>701</v>
      </c>
      <c r="BM1378" s="23" t="s">
        <v>1827</v>
      </c>
    </row>
    <row r="1379" spans="2:65" s="1" customFormat="1">
      <c r="B1379" s="40"/>
      <c r="C1379" s="62"/>
      <c r="D1379" s="224" t="s">
        <v>191</v>
      </c>
      <c r="E1379" s="62"/>
      <c r="F1379" s="228" t="s">
        <v>1826</v>
      </c>
      <c r="G1379" s="62"/>
      <c r="H1379" s="62"/>
      <c r="I1379" s="157"/>
      <c r="J1379" s="62"/>
      <c r="K1379" s="62"/>
      <c r="L1379" s="60"/>
      <c r="M1379" s="201"/>
      <c r="N1379" s="41"/>
      <c r="O1379" s="41"/>
      <c r="P1379" s="41"/>
      <c r="Q1379" s="41"/>
      <c r="R1379" s="41"/>
      <c r="S1379" s="41"/>
      <c r="T1379" s="77"/>
      <c r="AT1379" s="23" t="s">
        <v>191</v>
      </c>
      <c r="AU1379" s="23" t="s">
        <v>220</v>
      </c>
    </row>
    <row r="1380" spans="2:65" s="1" customFormat="1" ht="22.5" customHeight="1">
      <c r="B1380" s="40"/>
      <c r="C1380" s="187" t="s">
        <v>1828</v>
      </c>
      <c r="D1380" s="187" t="s">
        <v>184</v>
      </c>
      <c r="E1380" s="188" t="s">
        <v>1829</v>
      </c>
      <c r="F1380" s="189" t="s">
        <v>1830</v>
      </c>
      <c r="G1380" s="190" t="s">
        <v>1272</v>
      </c>
      <c r="H1380" s="191">
        <v>6</v>
      </c>
      <c r="I1380" s="192"/>
      <c r="J1380" s="193">
        <f>ROUND(I1380*H1380,2)</f>
        <v>0</v>
      </c>
      <c r="K1380" s="189" t="s">
        <v>22</v>
      </c>
      <c r="L1380" s="60"/>
      <c r="M1380" s="194" t="s">
        <v>22</v>
      </c>
      <c r="N1380" s="195" t="s">
        <v>47</v>
      </c>
      <c r="O1380" s="41"/>
      <c r="P1380" s="196">
        <f>O1380*H1380</f>
        <v>0</v>
      </c>
      <c r="Q1380" s="196">
        <v>0</v>
      </c>
      <c r="R1380" s="196">
        <f>Q1380*H1380</f>
        <v>0</v>
      </c>
      <c r="S1380" s="196">
        <v>0</v>
      </c>
      <c r="T1380" s="197">
        <f>S1380*H1380</f>
        <v>0</v>
      </c>
      <c r="AR1380" s="23" t="s">
        <v>701</v>
      </c>
      <c r="AT1380" s="23" t="s">
        <v>184</v>
      </c>
      <c r="AU1380" s="23" t="s">
        <v>220</v>
      </c>
      <c r="AY1380" s="23" t="s">
        <v>182</v>
      </c>
      <c r="BE1380" s="198">
        <f>IF(N1380="základní",J1380,0)</f>
        <v>0</v>
      </c>
      <c r="BF1380" s="198">
        <f>IF(N1380="snížená",J1380,0)</f>
        <v>0</v>
      </c>
      <c r="BG1380" s="198">
        <f>IF(N1380="zákl. přenesená",J1380,0)</f>
        <v>0</v>
      </c>
      <c r="BH1380" s="198">
        <f>IF(N1380="sníž. přenesená",J1380,0)</f>
        <v>0</v>
      </c>
      <c r="BI1380" s="198">
        <f>IF(N1380="nulová",J1380,0)</f>
        <v>0</v>
      </c>
      <c r="BJ1380" s="23" t="s">
        <v>24</v>
      </c>
      <c r="BK1380" s="198">
        <f>ROUND(I1380*H1380,2)</f>
        <v>0</v>
      </c>
      <c r="BL1380" s="23" t="s">
        <v>701</v>
      </c>
      <c r="BM1380" s="23" t="s">
        <v>1831</v>
      </c>
    </row>
    <row r="1381" spans="2:65" s="1" customFormat="1">
      <c r="B1381" s="40"/>
      <c r="C1381" s="62"/>
      <c r="D1381" s="224" t="s">
        <v>191</v>
      </c>
      <c r="E1381" s="62"/>
      <c r="F1381" s="228" t="s">
        <v>1830</v>
      </c>
      <c r="G1381" s="62"/>
      <c r="H1381" s="62"/>
      <c r="I1381" s="157"/>
      <c r="J1381" s="62"/>
      <c r="K1381" s="62"/>
      <c r="L1381" s="60"/>
      <c r="M1381" s="201"/>
      <c r="N1381" s="41"/>
      <c r="O1381" s="41"/>
      <c r="P1381" s="41"/>
      <c r="Q1381" s="41"/>
      <c r="R1381" s="41"/>
      <c r="S1381" s="41"/>
      <c r="T1381" s="77"/>
      <c r="AT1381" s="23" t="s">
        <v>191</v>
      </c>
      <c r="AU1381" s="23" t="s">
        <v>220</v>
      </c>
    </row>
    <row r="1382" spans="2:65" s="1" customFormat="1" ht="22.5" customHeight="1">
      <c r="B1382" s="40"/>
      <c r="C1382" s="187" t="s">
        <v>1832</v>
      </c>
      <c r="D1382" s="187" t="s">
        <v>184</v>
      </c>
      <c r="E1382" s="188" t="s">
        <v>1833</v>
      </c>
      <c r="F1382" s="189" t="s">
        <v>1834</v>
      </c>
      <c r="G1382" s="190" t="s">
        <v>1272</v>
      </c>
      <c r="H1382" s="191">
        <v>2</v>
      </c>
      <c r="I1382" s="192"/>
      <c r="J1382" s="193">
        <f>ROUND(I1382*H1382,2)</f>
        <v>0</v>
      </c>
      <c r="K1382" s="189" t="s">
        <v>22</v>
      </c>
      <c r="L1382" s="60"/>
      <c r="M1382" s="194" t="s">
        <v>22</v>
      </c>
      <c r="N1382" s="195" t="s">
        <v>47</v>
      </c>
      <c r="O1382" s="41"/>
      <c r="P1382" s="196">
        <f>O1382*H1382</f>
        <v>0</v>
      </c>
      <c r="Q1382" s="196">
        <v>0</v>
      </c>
      <c r="R1382" s="196">
        <f>Q1382*H1382</f>
        <v>0</v>
      </c>
      <c r="S1382" s="196">
        <v>0</v>
      </c>
      <c r="T1382" s="197">
        <f>S1382*H1382</f>
        <v>0</v>
      </c>
      <c r="AR1382" s="23" t="s">
        <v>701</v>
      </c>
      <c r="AT1382" s="23" t="s">
        <v>184</v>
      </c>
      <c r="AU1382" s="23" t="s">
        <v>220</v>
      </c>
      <c r="AY1382" s="23" t="s">
        <v>182</v>
      </c>
      <c r="BE1382" s="198">
        <f>IF(N1382="základní",J1382,0)</f>
        <v>0</v>
      </c>
      <c r="BF1382" s="198">
        <f>IF(N1382="snížená",J1382,0)</f>
        <v>0</v>
      </c>
      <c r="BG1382" s="198">
        <f>IF(N1382="zákl. přenesená",J1382,0)</f>
        <v>0</v>
      </c>
      <c r="BH1382" s="198">
        <f>IF(N1382="sníž. přenesená",J1382,0)</f>
        <v>0</v>
      </c>
      <c r="BI1382" s="198">
        <f>IF(N1382="nulová",J1382,0)</f>
        <v>0</v>
      </c>
      <c r="BJ1382" s="23" t="s">
        <v>24</v>
      </c>
      <c r="BK1382" s="198">
        <f>ROUND(I1382*H1382,2)</f>
        <v>0</v>
      </c>
      <c r="BL1382" s="23" t="s">
        <v>701</v>
      </c>
      <c r="BM1382" s="23" t="s">
        <v>1835</v>
      </c>
    </row>
    <row r="1383" spans="2:65" s="1" customFormat="1">
      <c r="B1383" s="40"/>
      <c r="C1383" s="62"/>
      <c r="D1383" s="224" t="s">
        <v>191</v>
      </c>
      <c r="E1383" s="62"/>
      <c r="F1383" s="228" t="s">
        <v>1834</v>
      </c>
      <c r="G1383" s="62"/>
      <c r="H1383" s="62"/>
      <c r="I1383" s="157"/>
      <c r="J1383" s="62"/>
      <c r="K1383" s="62"/>
      <c r="L1383" s="60"/>
      <c r="M1383" s="201"/>
      <c r="N1383" s="41"/>
      <c r="O1383" s="41"/>
      <c r="P1383" s="41"/>
      <c r="Q1383" s="41"/>
      <c r="R1383" s="41"/>
      <c r="S1383" s="41"/>
      <c r="T1383" s="77"/>
      <c r="AT1383" s="23" t="s">
        <v>191</v>
      </c>
      <c r="AU1383" s="23" t="s">
        <v>220</v>
      </c>
    </row>
    <row r="1384" spans="2:65" s="1" customFormat="1" ht="22.5" customHeight="1">
      <c r="B1384" s="40"/>
      <c r="C1384" s="187" t="s">
        <v>1836</v>
      </c>
      <c r="D1384" s="187" t="s">
        <v>184</v>
      </c>
      <c r="E1384" s="188" t="s">
        <v>1837</v>
      </c>
      <c r="F1384" s="189" t="s">
        <v>1838</v>
      </c>
      <c r="G1384" s="190" t="s">
        <v>1272</v>
      </c>
      <c r="H1384" s="191">
        <v>8</v>
      </c>
      <c r="I1384" s="192"/>
      <c r="J1384" s="193">
        <f>ROUND(I1384*H1384,2)</f>
        <v>0</v>
      </c>
      <c r="K1384" s="189" t="s">
        <v>22</v>
      </c>
      <c r="L1384" s="60"/>
      <c r="M1384" s="194" t="s">
        <v>22</v>
      </c>
      <c r="N1384" s="195" t="s">
        <v>47</v>
      </c>
      <c r="O1384" s="41"/>
      <c r="P1384" s="196">
        <f>O1384*H1384</f>
        <v>0</v>
      </c>
      <c r="Q1384" s="196">
        <v>0</v>
      </c>
      <c r="R1384" s="196">
        <f>Q1384*H1384</f>
        <v>0</v>
      </c>
      <c r="S1384" s="196">
        <v>0</v>
      </c>
      <c r="T1384" s="197">
        <f>S1384*H1384</f>
        <v>0</v>
      </c>
      <c r="AR1384" s="23" t="s">
        <v>701</v>
      </c>
      <c r="AT1384" s="23" t="s">
        <v>184</v>
      </c>
      <c r="AU1384" s="23" t="s">
        <v>220</v>
      </c>
      <c r="AY1384" s="23" t="s">
        <v>182</v>
      </c>
      <c r="BE1384" s="198">
        <f>IF(N1384="základní",J1384,0)</f>
        <v>0</v>
      </c>
      <c r="BF1384" s="198">
        <f>IF(N1384="snížená",J1384,0)</f>
        <v>0</v>
      </c>
      <c r="BG1384" s="198">
        <f>IF(N1384="zákl. přenesená",J1384,0)</f>
        <v>0</v>
      </c>
      <c r="BH1384" s="198">
        <f>IF(N1384="sníž. přenesená",J1384,0)</f>
        <v>0</v>
      </c>
      <c r="BI1384" s="198">
        <f>IF(N1384="nulová",J1384,0)</f>
        <v>0</v>
      </c>
      <c r="BJ1384" s="23" t="s">
        <v>24</v>
      </c>
      <c r="BK1384" s="198">
        <f>ROUND(I1384*H1384,2)</f>
        <v>0</v>
      </c>
      <c r="BL1384" s="23" t="s">
        <v>701</v>
      </c>
      <c r="BM1384" s="23" t="s">
        <v>1839</v>
      </c>
    </row>
    <row r="1385" spans="2:65" s="1" customFormat="1">
      <c r="B1385" s="40"/>
      <c r="C1385" s="62"/>
      <c r="D1385" s="224" t="s">
        <v>191</v>
      </c>
      <c r="E1385" s="62"/>
      <c r="F1385" s="228" t="s">
        <v>1838</v>
      </c>
      <c r="G1385" s="62"/>
      <c r="H1385" s="62"/>
      <c r="I1385" s="157"/>
      <c r="J1385" s="62"/>
      <c r="K1385" s="62"/>
      <c r="L1385" s="60"/>
      <c r="M1385" s="201"/>
      <c r="N1385" s="41"/>
      <c r="O1385" s="41"/>
      <c r="P1385" s="41"/>
      <c r="Q1385" s="41"/>
      <c r="R1385" s="41"/>
      <c r="S1385" s="41"/>
      <c r="T1385" s="77"/>
      <c r="AT1385" s="23" t="s">
        <v>191</v>
      </c>
      <c r="AU1385" s="23" t="s">
        <v>220</v>
      </c>
    </row>
    <row r="1386" spans="2:65" s="1" customFormat="1" ht="22.5" customHeight="1">
      <c r="B1386" s="40"/>
      <c r="C1386" s="187" t="s">
        <v>1840</v>
      </c>
      <c r="D1386" s="187" t="s">
        <v>184</v>
      </c>
      <c r="E1386" s="188" t="s">
        <v>1841</v>
      </c>
      <c r="F1386" s="189" t="s">
        <v>1842</v>
      </c>
      <c r="G1386" s="190" t="s">
        <v>1272</v>
      </c>
      <c r="H1386" s="191">
        <v>10</v>
      </c>
      <c r="I1386" s="192"/>
      <c r="J1386" s="193">
        <f>ROUND(I1386*H1386,2)</f>
        <v>0</v>
      </c>
      <c r="K1386" s="189" t="s">
        <v>22</v>
      </c>
      <c r="L1386" s="60"/>
      <c r="M1386" s="194" t="s">
        <v>22</v>
      </c>
      <c r="N1386" s="195" t="s">
        <v>47</v>
      </c>
      <c r="O1386" s="41"/>
      <c r="P1386" s="196">
        <f>O1386*H1386</f>
        <v>0</v>
      </c>
      <c r="Q1386" s="196">
        <v>0</v>
      </c>
      <c r="R1386" s="196">
        <f>Q1386*H1386</f>
        <v>0</v>
      </c>
      <c r="S1386" s="196">
        <v>0</v>
      </c>
      <c r="T1386" s="197">
        <f>S1386*H1386</f>
        <v>0</v>
      </c>
      <c r="AR1386" s="23" t="s">
        <v>701</v>
      </c>
      <c r="AT1386" s="23" t="s">
        <v>184</v>
      </c>
      <c r="AU1386" s="23" t="s">
        <v>220</v>
      </c>
      <c r="AY1386" s="23" t="s">
        <v>182</v>
      </c>
      <c r="BE1386" s="198">
        <f>IF(N1386="základní",J1386,0)</f>
        <v>0</v>
      </c>
      <c r="BF1386" s="198">
        <f>IF(N1386="snížená",J1386,0)</f>
        <v>0</v>
      </c>
      <c r="BG1386" s="198">
        <f>IF(N1386="zákl. přenesená",J1386,0)</f>
        <v>0</v>
      </c>
      <c r="BH1386" s="198">
        <f>IF(N1386="sníž. přenesená",J1386,0)</f>
        <v>0</v>
      </c>
      <c r="BI1386" s="198">
        <f>IF(N1386="nulová",J1386,0)</f>
        <v>0</v>
      </c>
      <c r="BJ1386" s="23" t="s">
        <v>24</v>
      </c>
      <c r="BK1386" s="198">
        <f>ROUND(I1386*H1386,2)</f>
        <v>0</v>
      </c>
      <c r="BL1386" s="23" t="s">
        <v>701</v>
      </c>
      <c r="BM1386" s="23" t="s">
        <v>1843</v>
      </c>
    </row>
    <row r="1387" spans="2:65" s="1" customFormat="1">
      <c r="B1387" s="40"/>
      <c r="C1387" s="62"/>
      <c r="D1387" s="224" t="s">
        <v>191</v>
      </c>
      <c r="E1387" s="62"/>
      <c r="F1387" s="228" t="s">
        <v>1842</v>
      </c>
      <c r="G1387" s="62"/>
      <c r="H1387" s="62"/>
      <c r="I1387" s="157"/>
      <c r="J1387" s="62"/>
      <c r="K1387" s="62"/>
      <c r="L1387" s="60"/>
      <c r="M1387" s="201"/>
      <c r="N1387" s="41"/>
      <c r="O1387" s="41"/>
      <c r="P1387" s="41"/>
      <c r="Q1387" s="41"/>
      <c r="R1387" s="41"/>
      <c r="S1387" s="41"/>
      <c r="T1387" s="77"/>
      <c r="AT1387" s="23" t="s">
        <v>191</v>
      </c>
      <c r="AU1387" s="23" t="s">
        <v>220</v>
      </c>
    </row>
    <row r="1388" spans="2:65" s="1" customFormat="1" ht="22.5" customHeight="1">
      <c r="B1388" s="40"/>
      <c r="C1388" s="187" t="s">
        <v>1844</v>
      </c>
      <c r="D1388" s="187" t="s">
        <v>184</v>
      </c>
      <c r="E1388" s="188" t="s">
        <v>1845</v>
      </c>
      <c r="F1388" s="189" t="s">
        <v>1846</v>
      </c>
      <c r="G1388" s="190" t="s">
        <v>1272</v>
      </c>
      <c r="H1388" s="191">
        <v>27</v>
      </c>
      <c r="I1388" s="192"/>
      <c r="J1388" s="193">
        <f>ROUND(I1388*H1388,2)</f>
        <v>0</v>
      </c>
      <c r="K1388" s="189" t="s">
        <v>22</v>
      </c>
      <c r="L1388" s="60"/>
      <c r="M1388" s="194" t="s">
        <v>22</v>
      </c>
      <c r="N1388" s="195" t="s">
        <v>47</v>
      </c>
      <c r="O1388" s="41"/>
      <c r="P1388" s="196">
        <f>O1388*H1388</f>
        <v>0</v>
      </c>
      <c r="Q1388" s="196">
        <v>0</v>
      </c>
      <c r="R1388" s="196">
        <f>Q1388*H1388</f>
        <v>0</v>
      </c>
      <c r="S1388" s="196">
        <v>0</v>
      </c>
      <c r="T1388" s="197">
        <f>S1388*H1388</f>
        <v>0</v>
      </c>
      <c r="AR1388" s="23" t="s">
        <v>701</v>
      </c>
      <c r="AT1388" s="23" t="s">
        <v>184</v>
      </c>
      <c r="AU1388" s="23" t="s">
        <v>220</v>
      </c>
      <c r="AY1388" s="23" t="s">
        <v>182</v>
      </c>
      <c r="BE1388" s="198">
        <f>IF(N1388="základní",J1388,0)</f>
        <v>0</v>
      </c>
      <c r="BF1388" s="198">
        <f>IF(N1388="snížená",J1388,0)</f>
        <v>0</v>
      </c>
      <c r="BG1388" s="198">
        <f>IF(N1388="zákl. přenesená",J1388,0)</f>
        <v>0</v>
      </c>
      <c r="BH1388" s="198">
        <f>IF(N1388="sníž. přenesená",J1388,0)</f>
        <v>0</v>
      </c>
      <c r="BI1388" s="198">
        <f>IF(N1388="nulová",J1388,0)</f>
        <v>0</v>
      </c>
      <c r="BJ1388" s="23" t="s">
        <v>24</v>
      </c>
      <c r="BK1388" s="198">
        <f>ROUND(I1388*H1388,2)</f>
        <v>0</v>
      </c>
      <c r="BL1388" s="23" t="s">
        <v>701</v>
      </c>
      <c r="BM1388" s="23" t="s">
        <v>1847</v>
      </c>
    </row>
    <row r="1389" spans="2:65" s="1" customFormat="1">
      <c r="B1389" s="40"/>
      <c r="C1389" s="62"/>
      <c r="D1389" s="224" t="s">
        <v>191</v>
      </c>
      <c r="E1389" s="62"/>
      <c r="F1389" s="228" t="s">
        <v>1846</v>
      </c>
      <c r="G1389" s="62"/>
      <c r="H1389" s="62"/>
      <c r="I1389" s="157"/>
      <c r="J1389" s="62"/>
      <c r="K1389" s="62"/>
      <c r="L1389" s="60"/>
      <c r="M1389" s="201"/>
      <c r="N1389" s="41"/>
      <c r="O1389" s="41"/>
      <c r="P1389" s="41"/>
      <c r="Q1389" s="41"/>
      <c r="R1389" s="41"/>
      <c r="S1389" s="41"/>
      <c r="T1389" s="77"/>
      <c r="AT1389" s="23" t="s">
        <v>191</v>
      </c>
      <c r="AU1389" s="23" t="s">
        <v>220</v>
      </c>
    </row>
    <row r="1390" spans="2:65" s="1" customFormat="1" ht="22.5" customHeight="1">
      <c r="B1390" s="40"/>
      <c r="C1390" s="187" t="s">
        <v>1848</v>
      </c>
      <c r="D1390" s="187" t="s">
        <v>184</v>
      </c>
      <c r="E1390" s="188" t="s">
        <v>1849</v>
      </c>
      <c r="F1390" s="189" t="s">
        <v>1850</v>
      </c>
      <c r="G1390" s="190" t="s">
        <v>1272</v>
      </c>
      <c r="H1390" s="191">
        <v>54</v>
      </c>
      <c r="I1390" s="192"/>
      <c r="J1390" s="193">
        <f>ROUND(I1390*H1390,2)</f>
        <v>0</v>
      </c>
      <c r="K1390" s="189" t="s">
        <v>22</v>
      </c>
      <c r="L1390" s="60"/>
      <c r="M1390" s="194" t="s">
        <v>22</v>
      </c>
      <c r="N1390" s="195" t="s">
        <v>47</v>
      </c>
      <c r="O1390" s="41"/>
      <c r="P1390" s="196">
        <f>O1390*H1390</f>
        <v>0</v>
      </c>
      <c r="Q1390" s="196">
        <v>0</v>
      </c>
      <c r="R1390" s="196">
        <f>Q1390*H1390</f>
        <v>0</v>
      </c>
      <c r="S1390" s="196">
        <v>0</v>
      </c>
      <c r="T1390" s="197">
        <f>S1390*H1390</f>
        <v>0</v>
      </c>
      <c r="AR1390" s="23" t="s">
        <v>701</v>
      </c>
      <c r="AT1390" s="23" t="s">
        <v>184</v>
      </c>
      <c r="AU1390" s="23" t="s">
        <v>220</v>
      </c>
      <c r="AY1390" s="23" t="s">
        <v>182</v>
      </c>
      <c r="BE1390" s="198">
        <f>IF(N1390="základní",J1390,0)</f>
        <v>0</v>
      </c>
      <c r="BF1390" s="198">
        <f>IF(N1390="snížená",J1390,0)</f>
        <v>0</v>
      </c>
      <c r="BG1390" s="198">
        <f>IF(N1390="zákl. přenesená",J1390,0)</f>
        <v>0</v>
      </c>
      <c r="BH1390" s="198">
        <f>IF(N1390="sníž. přenesená",J1390,0)</f>
        <v>0</v>
      </c>
      <c r="BI1390" s="198">
        <f>IF(N1390="nulová",J1390,0)</f>
        <v>0</v>
      </c>
      <c r="BJ1390" s="23" t="s">
        <v>24</v>
      </c>
      <c r="BK1390" s="198">
        <f>ROUND(I1390*H1390,2)</f>
        <v>0</v>
      </c>
      <c r="BL1390" s="23" t="s">
        <v>701</v>
      </c>
      <c r="BM1390" s="23" t="s">
        <v>1851</v>
      </c>
    </row>
    <row r="1391" spans="2:65" s="1" customFormat="1">
      <c r="B1391" s="40"/>
      <c r="C1391" s="62"/>
      <c r="D1391" s="224" t="s">
        <v>191</v>
      </c>
      <c r="E1391" s="62"/>
      <c r="F1391" s="228" t="s">
        <v>1850</v>
      </c>
      <c r="G1391" s="62"/>
      <c r="H1391" s="62"/>
      <c r="I1391" s="157"/>
      <c r="J1391" s="62"/>
      <c r="K1391" s="62"/>
      <c r="L1391" s="60"/>
      <c r="M1391" s="201"/>
      <c r="N1391" s="41"/>
      <c r="O1391" s="41"/>
      <c r="P1391" s="41"/>
      <c r="Q1391" s="41"/>
      <c r="R1391" s="41"/>
      <c r="S1391" s="41"/>
      <c r="T1391" s="77"/>
      <c r="AT1391" s="23" t="s">
        <v>191</v>
      </c>
      <c r="AU1391" s="23" t="s">
        <v>220</v>
      </c>
    </row>
    <row r="1392" spans="2:65" s="1" customFormat="1" ht="22.5" customHeight="1">
      <c r="B1392" s="40"/>
      <c r="C1392" s="187" t="s">
        <v>1852</v>
      </c>
      <c r="D1392" s="187" t="s">
        <v>184</v>
      </c>
      <c r="E1392" s="188" t="s">
        <v>1853</v>
      </c>
      <c r="F1392" s="189" t="s">
        <v>1854</v>
      </c>
      <c r="G1392" s="190" t="s">
        <v>1272</v>
      </c>
      <c r="H1392" s="191">
        <v>2</v>
      </c>
      <c r="I1392" s="192"/>
      <c r="J1392" s="193">
        <f>ROUND(I1392*H1392,2)</f>
        <v>0</v>
      </c>
      <c r="K1392" s="189" t="s">
        <v>22</v>
      </c>
      <c r="L1392" s="60"/>
      <c r="M1392" s="194" t="s">
        <v>22</v>
      </c>
      <c r="N1392" s="195" t="s">
        <v>47</v>
      </c>
      <c r="O1392" s="41"/>
      <c r="P1392" s="196">
        <f>O1392*H1392</f>
        <v>0</v>
      </c>
      <c r="Q1392" s="196">
        <v>0</v>
      </c>
      <c r="R1392" s="196">
        <f>Q1392*H1392</f>
        <v>0</v>
      </c>
      <c r="S1392" s="196">
        <v>0</v>
      </c>
      <c r="T1392" s="197">
        <f>S1392*H1392</f>
        <v>0</v>
      </c>
      <c r="AR1392" s="23" t="s">
        <v>701</v>
      </c>
      <c r="AT1392" s="23" t="s">
        <v>184</v>
      </c>
      <c r="AU1392" s="23" t="s">
        <v>220</v>
      </c>
      <c r="AY1392" s="23" t="s">
        <v>182</v>
      </c>
      <c r="BE1392" s="198">
        <f>IF(N1392="základní",J1392,0)</f>
        <v>0</v>
      </c>
      <c r="BF1392" s="198">
        <f>IF(N1392="snížená",J1392,0)</f>
        <v>0</v>
      </c>
      <c r="BG1392" s="198">
        <f>IF(N1392="zákl. přenesená",J1392,0)</f>
        <v>0</v>
      </c>
      <c r="BH1392" s="198">
        <f>IF(N1392="sníž. přenesená",J1392,0)</f>
        <v>0</v>
      </c>
      <c r="BI1392" s="198">
        <f>IF(N1392="nulová",J1392,0)</f>
        <v>0</v>
      </c>
      <c r="BJ1392" s="23" t="s">
        <v>24</v>
      </c>
      <c r="BK1392" s="198">
        <f>ROUND(I1392*H1392,2)</f>
        <v>0</v>
      </c>
      <c r="BL1392" s="23" t="s">
        <v>701</v>
      </c>
      <c r="BM1392" s="23" t="s">
        <v>1855</v>
      </c>
    </row>
    <row r="1393" spans="2:65" s="1" customFormat="1">
      <c r="B1393" s="40"/>
      <c r="C1393" s="62"/>
      <c r="D1393" s="224" t="s">
        <v>191</v>
      </c>
      <c r="E1393" s="62"/>
      <c r="F1393" s="228" t="s">
        <v>1854</v>
      </c>
      <c r="G1393" s="62"/>
      <c r="H1393" s="62"/>
      <c r="I1393" s="157"/>
      <c r="J1393" s="62"/>
      <c r="K1393" s="62"/>
      <c r="L1393" s="60"/>
      <c r="M1393" s="201"/>
      <c r="N1393" s="41"/>
      <c r="O1393" s="41"/>
      <c r="P1393" s="41"/>
      <c r="Q1393" s="41"/>
      <c r="R1393" s="41"/>
      <c r="S1393" s="41"/>
      <c r="T1393" s="77"/>
      <c r="AT1393" s="23" t="s">
        <v>191</v>
      </c>
      <c r="AU1393" s="23" t="s">
        <v>220</v>
      </c>
    </row>
    <row r="1394" spans="2:65" s="1" customFormat="1" ht="22.5" customHeight="1">
      <c r="B1394" s="40"/>
      <c r="C1394" s="187" t="s">
        <v>1856</v>
      </c>
      <c r="D1394" s="187" t="s">
        <v>184</v>
      </c>
      <c r="E1394" s="188" t="s">
        <v>1857</v>
      </c>
      <c r="F1394" s="189" t="s">
        <v>1858</v>
      </c>
      <c r="G1394" s="190" t="s">
        <v>1272</v>
      </c>
      <c r="H1394" s="191">
        <v>34</v>
      </c>
      <c r="I1394" s="192"/>
      <c r="J1394" s="193">
        <f>ROUND(I1394*H1394,2)</f>
        <v>0</v>
      </c>
      <c r="K1394" s="189" t="s">
        <v>22</v>
      </c>
      <c r="L1394" s="60"/>
      <c r="M1394" s="194" t="s">
        <v>22</v>
      </c>
      <c r="N1394" s="195" t="s">
        <v>47</v>
      </c>
      <c r="O1394" s="41"/>
      <c r="P1394" s="196">
        <f>O1394*H1394</f>
        <v>0</v>
      </c>
      <c r="Q1394" s="196">
        <v>0</v>
      </c>
      <c r="R1394" s="196">
        <f>Q1394*H1394</f>
        <v>0</v>
      </c>
      <c r="S1394" s="196">
        <v>0</v>
      </c>
      <c r="T1394" s="197">
        <f>S1394*H1394</f>
        <v>0</v>
      </c>
      <c r="AR1394" s="23" t="s">
        <v>701</v>
      </c>
      <c r="AT1394" s="23" t="s">
        <v>184</v>
      </c>
      <c r="AU1394" s="23" t="s">
        <v>220</v>
      </c>
      <c r="AY1394" s="23" t="s">
        <v>182</v>
      </c>
      <c r="BE1394" s="198">
        <f>IF(N1394="základní",J1394,0)</f>
        <v>0</v>
      </c>
      <c r="BF1394" s="198">
        <f>IF(N1394="snížená",J1394,0)</f>
        <v>0</v>
      </c>
      <c r="BG1394" s="198">
        <f>IF(N1394="zákl. přenesená",J1394,0)</f>
        <v>0</v>
      </c>
      <c r="BH1394" s="198">
        <f>IF(N1394="sníž. přenesená",J1394,0)</f>
        <v>0</v>
      </c>
      <c r="BI1394" s="198">
        <f>IF(N1394="nulová",J1394,0)</f>
        <v>0</v>
      </c>
      <c r="BJ1394" s="23" t="s">
        <v>24</v>
      </c>
      <c r="BK1394" s="198">
        <f>ROUND(I1394*H1394,2)</f>
        <v>0</v>
      </c>
      <c r="BL1394" s="23" t="s">
        <v>701</v>
      </c>
      <c r="BM1394" s="23" t="s">
        <v>1859</v>
      </c>
    </row>
    <row r="1395" spans="2:65" s="1" customFormat="1">
      <c r="B1395" s="40"/>
      <c r="C1395" s="62"/>
      <c r="D1395" s="224" t="s">
        <v>191</v>
      </c>
      <c r="E1395" s="62"/>
      <c r="F1395" s="228" t="s">
        <v>1858</v>
      </c>
      <c r="G1395" s="62"/>
      <c r="H1395" s="62"/>
      <c r="I1395" s="157"/>
      <c r="J1395" s="62"/>
      <c r="K1395" s="62"/>
      <c r="L1395" s="60"/>
      <c r="M1395" s="201"/>
      <c r="N1395" s="41"/>
      <c r="O1395" s="41"/>
      <c r="P1395" s="41"/>
      <c r="Q1395" s="41"/>
      <c r="R1395" s="41"/>
      <c r="S1395" s="41"/>
      <c r="T1395" s="77"/>
      <c r="AT1395" s="23" t="s">
        <v>191</v>
      </c>
      <c r="AU1395" s="23" t="s">
        <v>220</v>
      </c>
    </row>
    <row r="1396" spans="2:65" s="1" customFormat="1" ht="22.5" customHeight="1">
      <c r="B1396" s="40"/>
      <c r="C1396" s="187" t="s">
        <v>1860</v>
      </c>
      <c r="D1396" s="187" t="s">
        <v>184</v>
      </c>
      <c r="E1396" s="188" t="s">
        <v>1861</v>
      </c>
      <c r="F1396" s="189" t="s">
        <v>1862</v>
      </c>
      <c r="G1396" s="190" t="s">
        <v>1272</v>
      </c>
      <c r="H1396" s="191">
        <v>172</v>
      </c>
      <c r="I1396" s="192"/>
      <c r="J1396" s="193">
        <f>ROUND(I1396*H1396,2)</f>
        <v>0</v>
      </c>
      <c r="K1396" s="189" t="s">
        <v>22</v>
      </c>
      <c r="L1396" s="60"/>
      <c r="M1396" s="194" t="s">
        <v>22</v>
      </c>
      <c r="N1396" s="195" t="s">
        <v>47</v>
      </c>
      <c r="O1396" s="41"/>
      <c r="P1396" s="196">
        <f>O1396*H1396</f>
        <v>0</v>
      </c>
      <c r="Q1396" s="196">
        <v>0</v>
      </c>
      <c r="R1396" s="196">
        <f>Q1396*H1396</f>
        <v>0</v>
      </c>
      <c r="S1396" s="196">
        <v>0</v>
      </c>
      <c r="T1396" s="197">
        <f>S1396*H1396</f>
        <v>0</v>
      </c>
      <c r="AR1396" s="23" t="s">
        <v>701</v>
      </c>
      <c r="AT1396" s="23" t="s">
        <v>184</v>
      </c>
      <c r="AU1396" s="23" t="s">
        <v>220</v>
      </c>
      <c r="AY1396" s="23" t="s">
        <v>182</v>
      </c>
      <c r="BE1396" s="198">
        <f>IF(N1396="základní",J1396,0)</f>
        <v>0</v>
      </c>
      <c r="BF1396" s="198">
        <f>IF(N1396="snížená",J1396,0)</f>
        <v>0</v>
      </c>
      <c r="BG1396" s="198">
        <f>IF(N1396="zákl. přenesená",J1396,0)</f>
        <v>0</v>
      </c>
      <c r="BH1396" s="198">
        <f>IF(N1396="sníž. přenesená",J1396,0)</f>
        <v>0</v>
      </c>
      <c r="BI1396" s="198">
        <f>IF(N1396="nulová",J1396,0)</f>
        <v>0</v>
      </c>
      <c r="BJ1396" s="23" t="s">
        <v>24</v>
      </c>
      <c r="BK1396" s="198">
        <f>ROUND(I1396*H1396,2)</f>
        <v>0</v>
      </c>
      <c r="BL1396" s="23" t="s">
        <v>701</v>
      </c>
      <c r="BM1396" s="23" t="s">
        <v>1863</v>
      </c>
    </row>
    <row r="1397" spans="2:65" s="1" customFormat="1">
      <c r="B1397" s="40"/>
      <c r="C1397" s="62"/>
      <c r="D1397" s="224" t="s">
        <v>191</v>
      </c>
      <c r="E1397" s="62"/>
      <c r="F1397" s="228" t="s">
        <v>1862</v>
      </c>
      <c r="G1397" s="62"/>
      <c r="H1397" s="62"/>
      <c r="I1397" s="157"/>
      <c r="J1397" s="62"/>
      <c r="K1397" s="62"/>
      <c r="L1397" s="60"/>
      <c r="M1397" s="201"/>
      <c r="N1397" s="41"/>
      <c r="O1397" s="41"/>
      <c r="P1397" s="41"/>
      <c r="Q1397" s="41"/>
      <c r="R1397" s="41"/>
      <c r="S1397" s="41"/>
      <c r="T1397" s="77"/>
      <c r="AT1397" s="23" t="s">
        <v>191</v>
      </c>
      <c r="AU1397" s="23" t="s">
        <v>220</v>
      </c>
    </row>
    <row r="1398" spans="2:65" s="1" customFormat="1" ht="22.5" customHeight="1">
      <c r="B1398" s="40"/>
      <c r="C1398" s="187" t="s">
        <v>1864</v>
      </c>
      <c r="D1398" s="187" t="s">
        <v>184</v>
      </c>
      <c r="E1398" s="188" t="s">
        <v>1865</v>
      </c>
      <c r="F1398" s="189" t="s">
        <v>1866</v>
      </c>
      <c r="G1398" s="190" t="s">
        <v>1272</v>
      </c>
      <c r="H1398" s="191">
        <v>135</v>
      </c>
      <c r="I1398" s="192"/>
      <c r="J1398" s="193">
        <f>ROUND(I1398*H1398,2)</f>
        <v>0</v>
      </c>
      <c r="K1398" s="189" t="s">
        <v>22</v>
      </c>
      <c r="L1398" s="60"/>
      <c r="M1398" s="194" t="s">
        <v>22</v>
      </c>
      <c r="N1398" s="195" t="s">
        <v>47</v>
      </c>
      <c r="O1398" s="41"/>
      <c r="P1398" s="196">
        <f>O1398*H1398</f>
        <v>0</v>
      </c>
      <c r="Q1398" s="196">
        <v>0</v>
      </c>
      <c r="R1398" s="196">
        <f>Q1398*H1398</f>
        <v>0</v>
      </c>
      <c r="S1398" s="196">
        <v>0</v>
      </c>
      <c r="T1398" s="197">
        <f>S1398*H1398</f>
        <v>0</v>
      </c>
      <c r="AR1398" s="23" t="s">
        <v>701</v>
      </c>
      <c r="AT1398" s="23" t="s">
        <v>184</v>
      </c>
      <c r="AU1398" s="23" t="s">
        <v>220</v>
      </c>
      <c r="AY1398" s="23" t="s">
        <v>182</v>
      </c>
      <c r="BE1398" s="198">
        <f>IF(N1398="základní",J1398,0)</f>
        <v>0</v>
      </c>
      <c r="BF1398" s="198">
        <f>IF(N1398="snížená",J1398,0)</f>
        <v>0</v>
      </c>
      <c r="BG1398" s="198">
        <f>IF(N1398="zákl. přenesená",J1398,0)</f>
        <v>0</v>
      </c>
      <c r="BH1398" s="198">
        <f>IF(N1398="sníž. přenesená",J1398,0)</f>
        <v>0</v>
      </c>
      <c r="BI1398" s="198">
        <f>IF(N1398="nulová",J1398,0)</f>
        <v>0</v>
      </c>
      <c r="BJ1398" s="23" t="s">
        <v>24</v>
      </c>
      <c r="BK1398" s="198">
        <f>ROUND(I1398*H1398,2)</f>
        <v>0</v>
      </c>
      <c r="BL1398" s="23" t="s">
        <v>701</v>
      </c>
      <c r="BM1398" s="23" t="s">
        <v>1867</v>
      </c>
    </row>
    <row r="1399" spans="2:65" s="1" customFormat="1">
      <c r="B1399" s="40"/>
      <c r="C1399" s="62"/>
      <c r="D1399" s="224" t="s">
        <v>191</v>
      </c>
      <c r="E1399" s="62"/>
      <c r="F1399" s="228" t="s">
        <v>1866</v>
      </c>
      <c r="G1399" s="62"/>
      <c r="H1399" s="62"/>
      <c r="I1399" s="157"/>
      <c r="J1399" s="62"/>
      <c r="K1399" s="62"/>
      <c r="L1399" s="60"/>
      <c r="M1399" s="201"/>
      <c r="N1399" s="41"/>
      <c r="O1399" s="41"/>
      <c r="P1399" s="41"/>
      <c r="Q1399" s="41"/>
      <c r="R1399" s="41"/>
      <c r="S1399" s="41"/>
      <c r="T1399" s="77"/>
      <c r="AT1399" s="23" t="s">
        <v>191</v>
      </c>
      <c r="AU1399" s="23" t="s">
        <v>220</v>
      </c>
    </row>
    <row r="1400" spans="2:65" s="1" customFormat="1" ht="22.5" customHeight="1">
      <c r="B1400" s="40"/>
      <c r="C1400" s="187" t="s">
        <v>1868</v>
      </c>
      <c r="D1400" s="187" t="s">
        <v>184</v>
      </c>
      <c r="E1400" s="188" t="s">
        <v>1869</v>
      </c>
      <c r="F1400" s="189" t="s">
        <v>1870</v>
      </c>
      <c r="G1400" s="190" t="s">
        <v>308</v>
      </c>
      <c r="H1400" s="191">
        <v>120</v>
      </c>
      <c r="I1400" s="192"/>
      <c r="J1400" s="193">
        <f>ROUND(I1400*H1400,2)</f>
        <v>0</v>
      </c>
      <c r="K1400" s="189" t="s">
        <v>22</v>
      </c>
      <c r="L1400" s="60"/>
      <c r="M1400" s="194" t="s">
        <v>22</v>
      </c>
      <c r="N1400" s="195" t="s">
        <v>47</v>
      </c>
      <c r="O1400" s="41"/>
      <c r="P1400" s="196">
        <f>O1400*H1400</f>
        <v>0</v>
      </c>
      <c r="Q1400" s="196">
        <v>0</v>
      </c>
      <c r="R1400" s="196">
        <f>Q1400*H1400</f>
        <v>0</v>
      </c>
      <c r="S1400" s="196">
        <v>0</v>
      </c>
      <c r="T1400" s="197">
        <f>S1400*H1400</f>
        <v>0</v>
      </c>
      <c r="AR1400" s="23" t="s">
        <v>701</v>
      </c>
      <c r="AT1400" s="23" t="s">
        <v>184</v>
      </c>
      <c r="AU1400" s="23" t="s">
        <v>220</v>
      </c>
      <c r="AY1400" s="23" t="s">
        <v>182</v>
      </c>
      <c r="BE1400" s="198">
        <f>IF(N1400="základní",J1400,0)</f>
        <v>0</v>
      </c>
      <c r="BF1400" s="198">
        <f>IF(N1400="snížená",J1400,0)</f>
        <v>0</v>
      </c>
      <c r="BG1400" s="198">
        <f>IF(N1400="zákl. přenesená",J1400,0)</f>
        <v>0</v>
      </c>
      <c r="BH1400" s="198">
        <f>IF(N1400="sníž. přenesená",J1400,0)</f>
        <v>0</v>
      </c>
      <c r="BI1400" s="198">
        <f>IF(N1400="nulová",J1400,0)</f>
        <v>0</v>
      </c>
      <c r="BJ1400" s="23" t="s">
        <v>24</v>
      </c>
      <c r="BK1400" s="198">
        <f>ROUND(I1400*H1400,2)</f>
        <v>0</v>
      </c>
      <c r="BL1400" s="23" t="s">
        <v>701</v>
      </c>
      <c r="BM1400" s="23" t="s">
        <v>1871</v>
      </c>
    </row>
    <row r="1401" spans="2:65" s="1" customFormat="1">
      <c r="B1401" s="40"/>
      <c r="C1401" s="62"/>
      <c r="D1401" s="199" t="s">
        <v>191</v>
      </c>
      <c r="E1401" s="62"/>
      <c r="F1401" s="200" t="s">
        <v>1870</v>
      </c>
      <c r="G1401" s="62"/>
      <c r="H1401" s="62"/>
      <c r="I1401" s="157"/>
      <c r="J1401" s="62"/>
      <c r="K1401" s="62"/>
      <c r="L1401" s="60"/>
      <c r="M1401" s="201"/>
      <c r="N1401" s="41"/>
      <c r="O1401" s="41"/>
      <c r="P1401" s="41"/>
      <c r="Q1401" s="41"/>
      <c r="R1401" s="41"/>
      <c r="S1401" s="41"/>
      <c r="T1401" s="77"/>
      <c r="AT1401" s="23" t="s">
        <v>191</v>
      </c>
      <c r="AU1401" s="23" t="s">
        <v>220</v>
      </c>
    </row>
    <row r="1402" spans="2:65" s="10" customFormat="1" ht="22.35" customHeight="1">
      <c r="B1402" s="170"/>
      <c r="C1402" s="171"/>
      <c r="D1402" s="184" t="s">
        <v>75</v>
      </c>
      <c r="E1402" s="185" t="s">
        <v>1872</v>
      </c>
      <c r="F1402" s="185" t="s">
        <v>1873</v>
      </c>
      <c r="G1402" s="171"/>
      <c r="H1402" s="171"/>
      <c r="I1402" s="174"/>
      <c r="J1402" s="186">
        <f>BK1402</f>
        <v>0</v>
      </c>
      <c r="K1402" s="171"/>
      <c r="L1402" s="176"/>
      <c r="M1402" s="177"/>
      <c r="N1402" s="178"/>
      <c r="O1402" s="178"/>
      <c r="P1402" s="179">
        <f>SUM(P1403:P1420)</f>
        <v>0</v>
      </c>
      <c r="Q1402" s="178"/>
      <c r="R1402" s="179">
        <f>SUM(R1403:R1420)</f>
        <v>0</v>
      </c>
      <c r="S1402" s="178"/>
      <c r="T1402" s="180">
        <f>SUM(T1403:T1420)</f>
        <v>0</v>
      </c>
      <c r="AR1402" s="181" t="s">
        <v>87</v>
      </c>
      <c r="AT1402" s="182" t="s">
        <v>75</v>
      </c>
      <c r="AU1402" s="182" t="s">
        <v>87</v>
      </c>
      <c r="AY1402" s="181" t="s">
        <v>182</v>
      </c>
      <c r="BK1402" s="183">
        <f>SUM(BK1403:BK1420)</f>
        <v>0</v>
      </c>
    </row>
    <row r="1403" spans="2:65" s="1" customFormat="1" ht="22.5" customHeight="1">
      <c r="B1403" s="40"/>
      <c r="C1403" s="187" t="s">
        <v>1874</v>
      </c>
      <c r="D1403" s="187" t="s">
        <v>184</v>
      </c>
      <c r="E1403" s="188" t="s">
        <v>1875</v>
      </c>
      <c r="F1403" s="189" t="s">
        <v>1876</v>
      </c>
      <c r="G1403" s="190" t="s">
        <v>308</v>
      </c>
      <c r="H1403" s="191">
        <v>850</v>
      </c>
      <c r="I1403" s="192"/>
      <c r="J1403" s="193">
        <f>ROUND(I1403*H1403,2)</f>
        <v>0</v>
      </c>
      <c r="K1403" s="189" t="s">
        <v>22</v>
      </c>
      <c r="L1403" s="60"/>
      <c r="M1403" s="194" t="s">
        <v>22</v>
      </c>
      <c r="N1403" s="195" t="s">
        <v>47</v>
      </c>
      <c r="O1403" s="41"/>
      <c r="P1403" s="196">
        <f>O1403*H1403</f>
        <v>0</v>
      </c>
      <c r="Q1403" s="196">
        <v>0</v>
      </c>
      <c r="R1403" s="196">
        <f>Q1403*H1403</f>
        <v>0</v>
      </c>
      <c r="S1403" s="196">
        <v>0</v>
      </c>
      <c r="T1403" s="197">
        <f>S1403*H1403</f>
        <v>0</v>
      </c>
      <c r="AR1403" s="23" t="s">
        <v>701</v>
      </c>
      <c r="AT1403" s="23" t="s">
        <v>184</v>
      </c>
      <c r="AU1403" s="23" t="s">
        <v>220</v>
      </c>
      <c r="AY1403" s="23" t="s">
        <v>182</v>
      </c>
      <c r="BE1403" s="198">
        <f>IF(N1403="základní",J1403,0)</f>
        <v>0</v>
      </c>
      <c r="BF1403" s="198">
        <f>IF(N1403="snížená",J1403,0)</f>
        <v>0</v>
      </c>
      <c r="BG1403" s="198">
        <f>IF(N1403="zákl. přenesená",J1403,0)</f>
        <v>0</v>
      </c>
      <c r="BH1403" s="198">
        <f>IF(N1403="sníž. přenesená",J1403,0)</f>
        <v>0</v>
      </c>
      <c r="BI1403" s="198">
        <f>IF(N1403="nulová",J1403,0)</f>
        <v>0</v>
      </c>
      <c r="BJ1403" s="23" t="s">
        <v>24</v>
      </c>
      <c r="BK1403" s="198">
        <f>ROUND(I1403*H1403,2)</f>
        <v>0</v>
      </c>
      <c r="BL1403" s="23" t="s">
        <v>701</v>
      </c>
      <c r="BM1403" s="23" t="s">
        <v>1877</v>
      </c>
    </row>
    <row r="1404" spans="2:65" s="1" customFormat="1">
      <c r="B1404" s="40"/>
      <c r="C1404" s="62"/>
      <c r="D1404" s="224" t="s">
        <v>191</v>
      </c>
      <c r="E1404" s="62"/>
      <c r="F1404" s="228" t="s">
        <v>1876</v>
      </c>
      <c r="G1404" s="62"/>
      <c r="H1404" s="62"/>
      <c r="I1404" s="157"/>
      <c r="J1404" s="62"/>
      <c r="K1404" s="62"/>
      <c r="L1404" s="60"/>
      <c r="M1404" s="201"/>
      <c r="N1404" s="41"/>
      <c r="O1404" s="41"/>
      <c r="P1404" s="41"/>
      <c r="Q1404" s="41"/>
      <c r="R1404" s="41"/>
      <c r="S1404" s="41"/>
      <c r="T1404" s="77"/>
      <c r="AT1404" s="23" t="s">
        <v>191</v>
      </c>
      <c r="AU1404" s="23" t="s">
        <v>220</v>
      </c>
    </row>
    <row r="1405" spans="2:65" s="1" customFormat="1" ht="22.5" customHeight="1">
      <c r="B1405" s="40"/>
      <c r="C1405" s="187" t="s">
        <v>1878</v>
      </c>
      <c r="D1405" s="187" t="s">
        <v>184</v>
      </c>
      <c r="E1405" s="188" t="s">
        <v>1879</v>
      </c>
      <c r="F1405" s="189" t="s">
        <v>1880</v>
      </c>
      <c r="G1405" s="190" t="s">
        <v>308</v>
      </c>
      <c r="H1405" s="191">
        <v>200</v>
      </c>
      <c r="I1405" s="192"/>
      <c r="J1405" s="193">
        <f>ROUND(I1405*H1405,2)</f>
        <v>0</v>
      </c>
      <c r="K1405" s="189" t="s">
        <v>22</v>
      </c>
      <c r="L1405" s="60"/>
      <c r="M1405" s="194" t="s">
        <v>22</v>
      </c>
      <c r="N1405" s="195" t="s">
        <v>47</v>
      </c>
      <c r="O1405" s="41"/>
      <c r="P1405" s="196">
        <f>O1405*H1405</f>
        <v>0</v>
      </c>
      <c r="Q1405" s="196">
        <v>0</v>
      </c>
      <c r="R1405" s="196">
        <f>Q1405*H1405</f>
        <v>0</v>
      </c>
      <c r="S1405" s="196">
        <v>0</v>
      </c>
      <c r="T1405" s="197">
        <f>S1405*H1405</f>
        <v>0</v>
      </c>
      <c r="AR1405" s="23" t="s">
        <v>701</v>
      </c>
      <c r="AT1405" s="23" t="s">
        <v>184</v>
      </c>
      <c r="AU1405" s="23" t="s">
        <v>220</v>
      </c>
      <c r="AY1405" s="23" t="s">
        <v>182</v>
      </c>
      <c r="BE1405" s="198">
        <f>IF(N1405="základní",J1405,0)</f>
        <v>0</v>
      </c>
      <c r="BF1405" s="198">
        <f>IF(N1405="snížená",J1405,0)</f>
        <v>0</v>
      </c>
      <c r="BG1405" s="198">
        <f>IF(N1405="zákl. přenesená",J1405,0)</f>
        <v>0</v>
      </c>
      <c r="BH1405" s="198">
        <f>IF(N1405="sníž. přenesená",J1405,0)</f>
        <v>0</v>
      </c>
      <c r="BI1405" s="198">
        <f>IF(N1405="nulová",J1405,0)</f>
        <v>0</v>
      </c>
      <c r="BJ1405" s="23" t="s">
        <v>24</v>
      </c>
      <c r="BK1405" s="198">
        <f>ROUND(I1405*H1405,2)</f>
        <v>0</v>
      </c>
      <c r="BL1405" s="23" t="s">
        <v>701</v>
      </c>
      <c r="BM1405" s="23" t="s">
        <v>1881</v>
      </c>
    </row>
    <row r="1406" spans="2:65" s="1" customFormat="1">
      <c r="B1406" s="40"/>
      <c r="C1406" s="62"/>
      <c r="D1406" s="224" t="s">
        <v>191</v>
      </c>
      <c r="E1406" s="62"/>
      <c r="F1406" s="228" t="s">
        <v>1880</v>
      </c>
      <c r="G1406" s="62"/>
      <c r="H1406" s="62"/>
      <c r="I1406" s="157"/>
      <c r="J1406" s="62"/>
      <c r="K1406" s="62"/>
      <c r="L1406" s="60"/>
      <c r="M1406" s="201"/>
      <c r="N1406" s="41"/>
      <c r="O1406" s="41"/>
      <c r="P1406" s="41"/>
      <c r="Q1406" s="41"/>
      <c r="R1406" s="41"/>
      <c r="S1406" s="41"/>
      <c r="T1406" s="77"/>
      <c r="AT1406" s="23" t="s">
        <v>191</v>
      </c>
      <c r="AU1406" s="23" t="s">
        <v>220</v>
      </c>
    </row>
    <row r="1407" spans="2:65" s="1" customFormat="1" ht="22.5" customHeight="1">
      <c r="B1407" s="40"/>
      <c r="C1407" s="187" t="s">
        <v>1882</v>
      </c>
      <c r="D1407" s="187" t="s">
        <v>184</v>
      </c>
      <c r="E1407" s="188" t="s">
        <v>1883</v>
      </c>
      <c r="F1407" s="189" t="s">
        <v>1884</v>
      </c>
      <c r="G1407" s="190" t="s">
        <v>308</v>
      </c>
      <c r="H1407" s="191">
        <v>1600</v>
      </c>
      <c r="I1407" s="192"/>
      <c r="J1407" s="193">
        <f>ROUND(I1407*H1407,2)</f>
        <v>0</v>
      </c>
      <c r="K1407" s="189" t="s">
        <v>22</v>
      </c>
      <c r="L1407" s="60"/>
      <c r="M1407" s="194" t="s">
        <v>22</v>
      </c>
      <c r="N1407" s="195" t="s">
        <v>47</v>
      </c>
      <c r="O1407" s="41"/>
      <c r="P1407" s="196">
        <f>O1407*H1407</f>
        <v>0</v>
      </c>
      <c r="Q1407" s="196">
        <v>0</v>
      </c>
      <c r="R1407" s="196">
        <f>Q1407*H1407</f>
        <v>0</v>
      </c>
      <c r="S1407" s="196">
        <v>0</v>
      </c>
      <c r="T1407" s="197">
        <f>S1407*H1407</f>
        <v>0</v>
      </c>
      <c r="AR1407" s="23" t="s">
        <v>701</v>
      </c>
      <c r="AT1407" s="23" t="s">
        <v>184</v>
      </c>
      <c r="AU1407" s="23" t="s">
        <v>220</v>
      </c>
      <c r="AY1407" s="23" t="s">
        <v>182</v>
      </c>
      <c r="BE1407" s="198">
        <f>IF(N1407="základní",J1407,0)</f>
        <v>0</v>
      </c>
      <c r="BF1407" s="198">
        <f>IF(N1407="snížená",J1407,0)</f>
        <v>0</v>
      </c>
      <c r="BG1407" s="198">
        <f>IF(N1407="zákl. přenesená",J1407,0)</f>
        <v>0</v>
      </c>
      <c r="BH1407" s="198">
        <f>IF(N1407="sníž. přenesená",J1407,0)</f>
        <v>0</v>
      </c>
      <c r="BI1407" s="198">
        <f>IF(N1407="nulová",J1407,0)</f>
        <v>0</v>
      </c>
      <c r="BJ1407" s="23" t="s">
        <v>24</v>
      </c>
      <c r="BK1407" s="198">
        <f>ROUND(I1407*H1407,2)</f>
        <v>0</v>
      </c>
      <c r="BL1407" s="23" t="s">
        <v>701</v>
      </c>
      <c r="BM1407" s="23" t="s">
        <v>1885</v>
      </c>
    </row>
    <row r="1408" spans="2:65" s="1" customFormat="1">
      <c r="B1408" s="40"/>
      <c r="C1408" s="62"/>
      <c r="D1408" s="224" t="s">
        <v>191</v>
      </c>
      <c r="E1408" s="62"/>
      <c r="F1408" s="228" t="s">
        <v>1884</v>
      </c>
      <c r="G1408" s="62"/>
      <c r="H1408" s="62"/>
      <c r="I1408" s="157"/>
      <c r="J1408" s="62"/>
      <c r="K1408" s="62"/>
      <c r="L1408" s="60"/>
      <c r="M1408" s="201"/>
      <c r="N1408" s="41"/>
      <c r="O1408" s="41"/>
      <c r="P1408" s="41"/>
      <c r="Q1408" s="41"/>
      <c r="R1408" s="41"/>
      <c r="S1408" s="41"/>
      <c r="T1408" s="77"/>
      <c r="AT1408" s="23" t="s">
        <v>191</v>
      </c>
      <c r="AU1408" s="23" t="s">
        <v>220</v>
      </c>
    </row>
    <row r="1409" spans="2:65" s="1" customFormat="1" ht="22.5" customHeight="1">
      <c r="B1409" s="40"/>
      <c r="C1409" s="187" t="s">
        <v>1886</v>
      </c>
      <c r="D1409" s="187" t="s">
        <v>184</v>
      </c>
      <c r="E1409" s="188" t="s">
        <v>1887</v>
      </c>
      <c r="F1409" s="189" t="s">
        <v>1888</v>
      </c>
      <c r="G1409" s="190" t="s">
        <v>308</v>
      </c>
      <c r="H1409" s="191">
        <v>20</v>
      </c>
      <c r="I1409" s="192"/>
      <c r="J1409" s="193">
        <f>ROUND(I1409*H1409,2)</f>
        <v>0</v>
      </c>
      <c r="K1409" s="189" t="s">
        <v>22</v>
      </c>
      <c r="L1409" s="60"/>
      <c r="M1409" s="194" t="s">
        <v>22</v>
      </c>
      <c r="N1409" s="195" t="s">
        <v>47</v>
      </c>
      <c r="O1409" s="41"/>
      <c r="P1409" s="196">
        <f>O1409*H1409</f>
        <v>0</v>
      </c>
      <c r="Q1409" s="196">
        <v>0</v>
      </c>
      <c r="R1409" s="196">
        <f>Q1409*H1409</f>
        <v>0</v>
      </c>
      <c r="S1409" s="196">
        <v>0</v>
      </c>
      <c r="T1409" s="197">
        <f>S1409*H1409</f>
        <v>0</v>
      </c>
      <c r="AR1409" s="23" t="s">
        <v>701</v>
      </c>
      <c r="AT1409" s="23" t="s">
        <v>184</v>
      </c>
      <c r="AU1409" s="23" t="s">
        <v>220</v>
      </c>
      <c r="AY1409" s="23" t="s">
        <v>182</v>
      </c>
      <c r="BE1409" s="198">
        <f>IF(N1409="základní",J1409,0)</f>
        <v>0</v>
      </c>
      <c r="BF1409" s="198">
        <f>IF(N1409="snížená",J1409,0)</f>
        <v>0</v>
      </c>
      <c r="BG1409" s="198">
        <f>IF(N1409="zákl. přenesená",J1409,0)</f>
        <v>0</v>
      </c>
      <c r="BH1409" s="198">
        <f>IF(N1409="sníž. přenesená",J1409,0)</f>
        <v>0</v>
      </c>
      <c r="BI1409" s="198">
        <f>IF(N1409="nulová",J1409,0)</f>
        <v>0</v>
      </c>
      <c r="BJ1409" s="23" t="s">
        <v>24</v>
      </c>
      <c r="BK1409" s="198">
        <f>ROUND(I1409*H1409,2)</f>
        <v>0</v>
      </c>
      <c r="BL1409" s="23" t="s">
        <v>701</v>
      </c>
      <c r="BM1409" s="23" t="s">
        <v>1889</v>
      </c>
    </row>
    <row r="1410" spans="2:65" s="1" customFormat="1">
      <c r="B1410" s="40"/>
      <c r="C1410" s="62"/>
      <c r="D1410" s="224" t="s">
        <v>191</v>
      </c>
      <c r="E1410" s="62"/>
      <c r="F1410" s="228" t="s">
        <v>1888</v>
      </c>
      <c r="G1410" s="62"/>
      <c r="H1410" s="62"/>
      <c r="I1410" s="157"/>
      <c r="J1410" s="62"/>
      <c r="K1410" s="62"/>
      <c r="L1410" s="60"/>
      <c r="M1410" s="201"/>
      <c r="N1410" s="41"/>
      <c r="O1410" s="41"/>
      <c r="P1410" s="41"/>
      <c r="Q1410" s="41"/>
      <c r="R1410" s="41"/>
      <c r="S1410" s="41"/>
      <c r="T1410" s="77"/>
      <c r="AT1410" s="23" t="s">
        <v>191</v>
      </c>
      <c r="AU1410" s="23" t="s">
        <v>220</v>
      </c>
    </row>
    <row r="1411" spans="2:65" s="1" customFormat="1" ht="22.5" customHeight="1">
      <c r="B1411" s="40"/>
      <c r="C1411" s="187" t="s">
        <v>1890</v>
      </c>
      <c r="D1411" s="187" t="s">
        <v>184</v>
      </c>
      <c r="E1411" s="188" t="s">
        <v>1891</v>
      </c>
      <c r="F1411" s="189" t="s">
        <v>1892</v>
      </c>
      <c r="G1411" s="190" t="s">
        <v>308</v>
      </c>
      <c r="H1411" s="191">
        <v>20</v>
      </c>
      <c r="I1411" s="192"/>
      <c r="J1411" s="193">
        <f>ROUND(I1411*H1411,2)</f>
        <v>0</v>
      </c>
      <c r="K1411" s="189" t="s">
        <v>22</v>
      </c>
      <c r="L1411" s="60"/>
      <c r="M1411" s="194" t="s">
        <v>22</v>
      </c>
      <c r="N1411" s="195" t="s">
        <v>47</v>
      </c>
      <c r="O1411" s="41"/>
      <c r="P1411" s="196">
        <f>O1411*H1411</f>
        <v>0</v>
      </c>
      <c r="Q1411" s="196">
        <v>0</v>
      </c>
      <c r="R1411" s="196">
        <f>Q1411*H1411</f>
        <v>0</v>
      </c>
      <c r="S1411" s="196">
        <v>0</v>
      </c>
      <c r="T1411" s="197">
        <f>S1411*H1411</f>
        <v>0</v>
      </c>
      <c r="AR1411" s="23" t="s">
        <v>701</v>
      </c>
      <c r="AT1411" s="23" t="s">
        <v>184</v>
      </c>
      <c r="AU1411" s="23" t="s">
        <v>220</v>
      </c>
      <c r="AY1411" s="23" t="s">
        <v>182</v>
      </c>
      <c r="BE1411" s="198">
        <f>IF(N1411="základní",J1411,0)</f>
        <v>0</v>
      </c>
      <c r="BF1411" s="198">
        <f>IF(N1411="snížená",J1411,0)</f>
        <v>0</v>
      </c>
      <c r="BG1411" s="198">
        <f>IF(N1411="zákl. přenesená",J1411,0)</f>
        <v>0</v>
      </c>
      <c r="BH1411" s="198">
        <f>IF(N1411="sníž. přenesená",J1411,0)</f>
        <v>0</v>
      </c>
      <c r="BI1411" s="198">
        <f>IF(N1411="nulová",J1411,0)</f>
        <v>0</v>
      </c>
      <c r="BJ1411" s="23" t="s">
        <v>24</v>
      </c>
      <c r="BK1411" s="198">
        <f>ROUND(I1411*H1411,2)</f>
        <v>0</v>
      </c>
      <c r="BL1411" s="23" t="s">
        <v>701</v>
      </c>
      <c r="BM1411" s="23" t="s">
        <v>1893</v>
      </c>
    </row>
    <row r="1412" spans="2:65" s="1" customFormat="1">
      <c r="B1412" s="40"/>
      <c r="C1412" s="62"/>
      <c r="D1412" s="224" t="s">
        <v>191</v>
      </c>
      <c r="E1412" s="62"/>
      <c r="F1412" s="228" t="s">
        <v>1892</v>
      </c>
      <c r="G1412" s="62"/>
      <c r="H1412" s="62"/>
      <c r="I1412" s="157"/>
      <c r="J1412" s="62"/>
      <c r="K1412" s="62"/>
      <c r="L1412" s="60"/>
      <c r="M1412" s="201"/>
      <c r="N1412" s="41"/>
      <c r="O1412" s="41"/>
      <c r="P1412" s="41"/>
      <c r="Q1412" s="41"/>
      <c r="R1412" s="41"/>
      <c r="S1412" s="41"/>
      <c r="T1412" s="77"/>
      <c r="AT1412" s="23" t="s">
        <v>191</v>
      </c>
      <c r="AU1412" s="23" t="s">
        <v>220</v>
      </c>
    </row>
    <row r="1413" spans="2:65" s="1" customFormat="1" ht="22.5" customHeight="1">
      <c r="B1413" s="40"/>
      <c r="C1413" s="187" t="s">
        <v>1894</v>
      </c>
      <c r="D1413" s="187" t="s">
        <v>184</v>
      </c>
      <c r="E1413" s="188" t="s">
        <v>1895</v>
      </c>
      <c r="F1413" s="189" t="s">
        <v>1896</v>
      </c>
      <c r="G1413" s="190" t="s">
        <v>308</v>
      </c>
      <c r="H1413" s="191">
        <v>25</v>
      </c>
      <c r="I1413" s="192"/>
      <c r="J1413" s="193">
        <f>ROUND(I1413*H1413,2)</f>
        <v>0</v>
      </c>
      <c r="K1413" s="189" t="s">
        <v>22</v>
      </c>
      <c r="L1413" s="60"/>
      <c r="M1413" s="194" t="s">
        <v>22</v>
      </c>
      <c r="N1413" s="195" t="s">
        <v>47</v>
      </c>
      <c r="O1413" s="41"/>
      <c r="P1413" s="196">
        <f>O1413*H1413</f>
        <v>0</v>
      </c>
      <c r="Q1413" s="196">
        <v>0</v>
      </c>
      <c r="R1413" s="196">
        <f>Q1413*H1413</f>
        <v>0</v>
      </c>
      <c r="S1413" s="196">
        <v>0</v>
      </c>
      <c r="T1413" s="197">
        <f>S1413*H1413</f>
        <v>0</v>
      </c>
      <c r="AR1413" s="23" t="s">
        <v>701</v>
      </c>
      <c r="AT1413" s="23" t="s">
        <v>184</v>
      </c>
      <c r="AU1413" s="23" t="s">
        <v>220</v>
      </c>
      <c r="AY1413" s="23" t="s">
        <v>182</v>
      </c>
      <c r="BE1413" s="198">
        <f>IF(N1413="základní",J1413,0)</f>
        <v>0</v>
      </c>
      <c r="BF1413" s="198">
        <f>IF(N1413="snížená",J1413,0)</f>
        <v>0</v>
      </c>
      <c r="BG1413" s="198">
        <f>IF(N1413="zákl. přenesená",J1413,0)</f>
        <v>0</v>
      </c>
      <c r="BH1413" s="198">
        <f>IF(N1413="sníž. přenesená",J1413,0)</f>
        <v>0</v>
      </c>
      <c r="BI1413" s="198">
        <f>IF(N1413="nulová",J1413,0)</f>
        <v>0</v>
      </c>
      <c r="BJ1413" s="23" t="s">
        <v>24</v>
      </c>
      <c r="BK1413" s="198">
        <f>ROUND(I1413*H1413,2)</f>
        <v>0</v>
      </c>
      <c r="BL1413" s="23" t="s">
        <v>701</v>
      </c>
      <c r="BM1413" s="23" t="s">
        <v>1897</v>
      </c>
    </row>
    <row r="1414" spans="2:65" s="1" customFormat="1">
      <c r="B1414" s="40"/>
      <c r="C1414" s="62"/>
      <c r="D1414" s="224" t="s">
        <v>191</v>
      </c>
      <c r="E1414" s="62"/>
      <c r="F1414" s="228" t="s">
        <v>1896</v>
      </c>
      <c r="G1414" s="62"/>
      <c r="H1414" s="62"/>
      <c r="I1414" s="157"/>
      <c r="J1414" s="62"/>
      <c r="K1414" s="62"/>
      <c r="L1414" s="60"/>
      <c r="M1414" s="201"/>
      <c r="N1414" s="41"/>
      <c r="O1414" s="41"/>
      <c r="P1414" s="41"/>
      <c r="Q1414" s="41"/>
      <c r="R1414" s="41"/>
      <c r="S1414" s="41"/>
      <c r="T1414" s="77"/>
      <c r="AT1414" s="23" t="s">
        <v>191</v>
      </c>
      <c r="AU1414" s="23" t="s">
        <v>220</v>
      </c>
    </row>
    <row r="1415" spans="2:65" s="1" customFormat="1" ht="22.5" customHeight="1">
      <c r="B1415" s="40"/>
      <c r="C1415" s="187" t="s">
        <v>1898</v>
      </c>
      <c r="D1415" s="187" t="s">
        <v>184</v>
      </c>
      <c r="E1415" s="188" t="s">
        <v>1899</v>
      </c>
      <c r="F1415" s="189" t="s">
        <v>1900</v>
      </c>
      <c r="G1415" s="190" t="s">
        <v>308</v>
      </c>
      <c r="H1415" s="191">
        <v>100</v>
      </c>
      <c r="I1415" s="192"/>
      <c r="J1415" s="193">
        <f>ROUND(I1415*H1415,2)</f>
        <v>0</v>
      </c>
      <c r="K1415" s="189" t="s">
        <v>22</v>
      </c>
      <c r="L1415" s="60"/>
      <c r="M1415" s="194" t="s">
        <v>22</v>
      </c>
      <c r="N1415" s="195" t="s">
        <v>47</v>
      </c>
      <c r="O1415" s="41"/>
      <c r="P1415" s="196">
        <f>O1415*H1415</f>
        <v>0</v>
      </c>
      <c r="Q1415" s="196">
        <v>0</v>
      </c>
      <c r="R1415" s="196">
        <f>Q1415*H1415</f>
        <v>0</v>
      </c>
      <c r="S1415" s="196">
        <v>0</v>
      </c>
      <c r="T1415" s="197">
        <f>S1415*H1415</f>
        <v>0</v>
      </c>
      <c r="AR1415" s="23" t="s">
        <v>701</v>
      </c>
      <c r="AT1415" s="23" t="s">
        <v>184</v>
      </c>
      <c r="AU1415" s="23" t="s">
        <v>220</v>
      </c>
      <c r="AY1415" s="23" t="s">
        <v>182</v>
      </c>
      <c r="BE1415" s="198">
        <f>IF(N1415="základní",J1415,0)</f>
        <v>0</v>
      </c>
      <c r="BF1415" s="198">
        <f>IF(N1415="snížená",J1415,0)</f>
        <v>0</v>
      </c>
      <c r="BG1415" s="198">
        <f>IF(N1415="zákl. přenesená",J1415,0)</f>
        <v>0</v>
      </c>
      <c r="BH1415" s="198">
        <f>IF(N1415="sníž. přenesená",J1415,0)</f>
        <v>0</v>
      </c>
      <c r="BI1415" s="198">
        <f>IF(N1415="nulová",J1415,0)</f>
        <v>0</v>
      </c>
      <c r="BJ1415" s="23" t="s">
        <v>24</v>
      </c>
      <c r="BK1415" s="198">
        <f>ROUND(I1415*H1415,2)</f>
        <v>0</v>
      </c>
      <c r="BL1415" s="23" t="s">
        <v>701</v>
      </c>
      <c r="BM1415" s="23" t="s">
        <v>1901</v>
      </c>
    </row>
    <row r="1416" spans="2:65" s="1" customFormat="1">
      <c r="B1416" s="40"/>
      <c r="C1416" s="62"/>
      <c r="D1416" s="224" t="s">
        <v>191</v>
      </c>
      <c r="E1416" s="62"/>
      <c r="F1416" s="228" t="s">
        <v>1900</v>
      </c>
      <c r="G1416" s="62"/>
      <c r="H1416" s="62"/>
      <c r="I1416" s="157"/>
      <c r="J1416" s="62"/>
      <c r="K1416" s="62"/>
      <c r="L1416" s="60"/>
      <c r="M1416" s="201"/>
      <c r="N1416" s="41"/>
      <c r="O1416" s="41"/>
      <c r="P1416" s="41"/>
      <c r="Q1416" s="41"/>
      <c r="R1416" s="41"/>
      <c r="S1416" s="41"/>
      <c r="T1416" s="77"/>
      <c r="AT1416" s="23" t="s">
        <v>191</v>
      </c>
      <c r="AU1416" s="23" t="s">
        <v>220</v>
      </c>
    </row>
    <row r="1417" spans="2:65" s="1" customFormat="1" ht="22.5" customHeight="1">
      <c r="B1417" s="40"/>
      <c r="C1417" s="187" t="s">
        <v>1902</v>
      </c>
      <c r="D1417" s="187" t="s">
        <v>184</v>
      </c>
      <c r="E1417" s="188" t="s">
        <v>1903</v>
      </c>
      <c r="F1417" s="189" t="s">
        <v>1904</v>
      </c>
      <c r="G1417" s="190" t="s">
        <v>1272</v>
      </c>
      <c r="H1417" s="191">
        <v>3</v>
      </c>
      <c r="I1417" s="192"/>
      <c r="J1417" s="193">
        <f>ROUND(I1417*H1417,2)</f>
        <v>0</v>
      </c>
      <c r="K1417" s="189" t="s">
        <v>22</v>
      </c>
      <c r="L1417" s="60"/>
      <c r="M1417" s="194" t="s">
        <v>22</v>
      </c>
      <c r="N1417" s="195" t="s">
        <v>47</v>
      </c>
      <c r="O1417" s="41"/>
      <c r="P1417" s="196">
        <f>O1417*H1417</f>
        <v>0</v>
      </c>
      <c r="Q1417" s="196">
        <v>0</v>
      </c>
      <c r="R1417" s="196">
        <f>Q1417*H1417</f>
        <v>0</v>
      </c>
      <c r="S1417" s="196">
        <v>0</v>
      </c>
      <c r="T1417" s="197">
        <f>S1417*H1417</f>
        <v>0</v>
      </c>
      <c r="AR1417" s="23" t="s">
        <v>701</v>
      </c>
      <c r="AT1417" s="23" t="s">
        <v>184</v>
      </c>
      <c r="AU1417" s="23" t="s">
        <v>220</v>
      </c>
      <c r="AY1417" s="23" t="s">
        <v>182</v>
      </c>
      <c r="BE1417" s="198">
        <f>IF(N1417="základní",J1417,0)</f>
        <v>0</v>
      </c>
      <c r="BF1417" s="198">
        <f>IF(N1417="snížená",J1417,0)</f>
        <v>0</v>
      </c>
      <c r="BG1417" s="198">
        <f>IF(N1417="zákl. přenesená",J1417,0)</f>
        <v>0</v>
      </c>
      <c r="BH1417" s="198">
        <f>IF(N1417="sníž. přenesená",J1417,0)</f>
        <v>0</v>
      </c>
      <c r="BI1417" s="198">
        <f>IF(N1417="nulová",J1417,0)</f>
        <v>0</v>
      </c>
      <c r="BJ1417" s="23" t="s">
        <v>24</v>
      </c>
      <c r="BK1417" s="198">
        <f>ROUND(I1417*H1417,2)</f>
        <v>0</v>
      </c>
      <c r="BL1417" s="23" t="s">
        <v>701</v>
      </c>
      <c r="BM1417" s="23" t="s">
        <v>1905</v>
      </c>
    </row>
    <row r="1418" spans="2:65" s="1" customFormat="1">
      <c r="B1418" s="40"/>
      <c r="C1418" s="62"/>
      <c r="D1418" s="224" t="s">
        <v>191</v>
      </c>
      <c r="E1418" s="62"/>
      <c r="F1418" s="228" t="s">
        <v>1904</v>
      </c>
      <c r="G1418" s="62"/>
      <c r="H1418" s="62"/>
      <c r="I1418" s="157"/>
      <c r="J1418" s="62"/>
      <c r="K1418" s="62"/>
      <c r="L1418" s="60"/>
      <c r="M1418" s="201"/>
      <c r="N1418" s="41"/>
      <c r="O1418" s="41"/>
      <c r="P1418" s="41"/>
      <c r="Q1418" s="41"/>
      <c r="R1418" s="41"/>
      <c r="S1418" s="41"/>
      <c r="T1418" s="77"/>
      <c r="AT1418" s="23" t="s">
        <v>191</v>
      </c>
      <c r="AU1418" s="23" t="s">
        <v>220</v>
      </c>
    </row>
    <row r="1419" spans="2:65" s="1" customFormat="1" ht="22.5" customHeight="1">
      <c r="B1419" s="40"/>
      <c r="C1419" s="187" t="s">
        <v>1906</v>
      </c>
      <c r="D1419" s="187" t="s">
        <v>184</v>
      </c>
      <c r="E1419" s="188" t="s">
        <v>1907</v>
      </c>
      <c r="F1419" s="189" t="s">
        <v>1908</v>
      </c>
      <c r="G1419" s="190" t="s">
        <v>308</v>
      </c>
      <c r="H1419" s="191">
        <v>25</v>
      </c>
      <c r="I1419" s="192"/>
      <c r="J1419" s="193">
        <f>ROUND(I1419*H1419,2)</f>
        <v>0</v>
      </c>
      <c r="K1419" s="189" t="s">
        <v>22</v>
      </c>
      <c r="L1419" s="60"/>
      <c r="M1419" s="194" t="s">
        <v>22</v>
      </c>
      <c r="N1419" s="195" t="s">
        <v>47</v>
      </c>
      <c r="O1419" s="41"/>
      <c r="P1419" s="196">
        <f>O1419*H1419</f>
        <v>0</v>
      </c>
      <c r="Q1419" s="196">
        <v>0</v>
      </c>
      <c r="R1419" s="196">
        <f>Q1419*H1419</f>
        <v>0</v>
      </c>
      <c r="S1419" s="196">
        <v>0</v>
      </c>
      <c r="T1419" s="197">
        <f>S1419*H1419</f>
        <v>0</v>
      </c>
      <c r="AR1419" s="23" t="s">
        <v>701</v>
      </c>
      <c r="AT1419" s="23" t="s">
        <v>184</v>
      </c>
      <c r="AU1419" s="23" t="s">
        <v>220</v>
      </c>
      <c r="AY1419" s="23" t="s">
        <v>182</v>
      </c>
      <c r="BE1419" s="198">
        <f>IF(N1419="základní",J1419,0)</f>
        <v>0</v>
      </c>
      <c r="BF1419" s="198">
        <f>IF(N1419="snížená",J1419,0)</f>
        <v>0</v>
      </c>
      <c r="BG1419" s="198">
        <f>IF(N1419="zákl. přenesená",J1419,0)</f>
        <v>0</v>
      </c>
      <c r="BH1419" s="198">
        <f>IF(N1419="sníž. přenesená",J1419,0)</f>
        <v>0</v>
      </c>
      <c r="BI1419" s="198">
        <f>IF(N1419="nulová",J1419,0)</f>
        <v>0</v>
      </c>
      <c r="BJ1419" s="23" t="s">
        <v>24</v>
      </c>
      <c r="BK1419" s="198">
        <f>ROUND(I1419*H1419,2)</f>
        <v>0</v>
      </c>
      <c r="BL1419" s="23" t="s">
        <v>701</v>
      </c>
      <c r="BM1419" s="23" t="s">
        <v>1909</v>
      </c>
    </row>
    <row r="1420" spans="2:65" s="1" customFormat="1">
      <c r="B1420" s="40"/>
      <c r="C1420" s="62"/>
      <c r="D1420" s="199" t="s">
        <v>191</v>
      </c>
      <c r="E1420" s="62"/>
      <c r="F1420" s="200" t="s">
        <v>1908</v>
      </c>
      <c r="G1420" s="62"/>
      <c r="H1420" s="62"/>
      <c r="I1420" s="157"/>
      <c r="J1420" s="62"/>
      <c r="K1420" s="62"/>
      <c r="L1420" s="60"/>
      <c r="M1420" s="201"/>
      <c r="N1420" s="41"/>
      <c r="O1420" s="41"/>
      <c r="P1420" s="41"/>
      <c r="Q1420" s="41"/>
      <c r="R1420" s="41"/>
      <c r="S1420" s="41"/>
      <c r="T1420" s="77"/>
      <c r="AT1420" s="23" t="s">
        <v>191</v>
      </c>
      <c r="AU1420" s="23" t="s">
        <v>220</v>
      </c>
    </row>
    <row r="1421" spans="2:65" s="10" customFormat="1" ht="22.35" customHeight="1">
      <c r="B1421" s="170"/>
      <c r="C1421" s="171"/>
      <c r="D1421" s="184" t="s">
        <v>75</v>
      </c>
      <c r="E1421" s="185" t="s">
        <v>1910</v>
      </c>
      <c r="F1421" s="185" t="s">
        <v>1911</v>
      </c>
      <c r="G1421" s="171"/>
      <c r="H1421" s="171"/>
      <c r="I1421" s="174"/>
      <c r="J1421" s="186">
        <f>BK1421</f>
        <v>0</v>
      </c>
      <c r="K1421" s="171"/>
      <c r="L1421" s="176"/>
      <c r="M1421" s="177"/>
      <c r="N1421" s="178"/>
      <c r="O1421" s="178"/>
      <c r="P1421" s="179">
        <f>SUM(P1422:P1427)</f>
        <v>0</v>
      </c>
      <c r="Q1421" s="178"/>
      <c r="R1421" s="179">
        <f>SUM(R1422:R1427)</f>
        <v>0</v>
      </c>
      <c r="S1421" s="178"/>
      <c r="T1421" s="180">
        <f>SUM(T1422:T1427)</f>
        <v>0</v>
      </c>
      <c r="AR1421" s="181" t="s">
        <v>24</v>
      </c>
      <c r="AT1421" s="182" t="s">
        <v>75</v>
      </c>
      <c r="AU1421" s="182" t="s">
        <v>87</v>
      </c>
      <c r="AY1421" s="181" t="s">
        <v>182</v>
      </c>
      <c r="BK1421" s="183">
        <f>SUM(BK1422:BK1427)</f>
        <v>0</v>
      </c>
    </row>
    <row r="1422" spans="2:65" s="1" customFormat="1" ht="22.5" customHeight="1">
      <c r="B1422" s="40"/>
      <c r="C1422" s="187" t="s">
        <v>1912</v>
      </c>
      <c r="D1422" s="187" t="s">
        <v>184</v>
      </c>
      <c r="E1422" s="188" t="s">
        <v>1913</v>
      </c>
      <c r="F1422" s="189" t="s">
        <v>1914</v>
      </c>
      <c r="G1422" s="190" t="s">
        <v>1272</v>
      </c>
      <c r="H1422" s="191">
        <v>1</v>
      </c>
      <c r="I1422" s="192"/>
      <c r="J1422" s="193">
        <f>ROUND(I1422*H1422,2)</f>
        <v>0</v>
      </c>
      <c r="K1422" s="189" t="s">
        <v>22</v>
      </c>
      <c r="L1422" s="60"/>
      <c r="M1422" s="194" t="s">
        <v>22</v>
      </c>
      <c r="N1422" s="195" t="s">
        <v>47</v>
      </c>
      <c r="O1422" s="41"/>
      <c r="P1422" s="196">
        <f>O1422*H1422</f>
        <v>0</v>
      </c>
      <c r="Q1422" s="196">
        <v>0</v>
      </c>
      <c r="R1422" s="196">
        <f>Q1422*H1422</f>
        <v>0</v>
      </c>
      <c r="S1422" s="196">
        <v>0</v>
      </c>
      <c r="T1422" s="197">
        <f>S1422*H1422</f>
        <v>0</v>
      </c>
      <c r="AR1422" s="23" t="s">
        <v>701</v>
      </c>
      <c r="AT1422" s="23" t="s">
        <v>184</v>
      </c>
      <c r="AU1422" s="23" t="s">
        <v>220</v>
      </c>
      <c r="AY1422" s="23" t="s">
        <v>182</v>
      </c>
      <c r="BE1422" s="198">
        <f>IF(N1422="základní",J1422,0)</f>
        <v>0</v>
      </c>
      <c r="BF1422" s="198">
        <f>IF(N1422="snížená",J1422,0)</f>
        <v>0</v>
      </c>
      <c r="BG1422" s="198">
        <f>IF(N1422="zákl. přenesená",J1422,0)</f>
        <v>0</v>
      </c>
      <c r="BH1422" s="198">
        <f>IF(N1422="sníž. přenesená",J1422,0)</f>
        <v>0</v>
      </c>
      <c r="BI1422" s="198">
        <f>IF(N1422="nulová",J1422,0)</f>
        <v>0</v>
      </c>
      <c r="BJ1422" s="23" t="s">
        <v>24</v>
      </c>
      <c r="BK1422" s="198">
        <f>ROUND(I1422*H1422,2)</f>
        <v>0</v>
      </c>
      <c r="BL1422" s="23" t="s">
        <v>701</v>
      </c>
      <c r="BM1422" s="23" t="s">
        <v>1915</v>
      </c>
    </row>
    <row r="1423" spans="2:65" s="1" customFormat="1">
      <c r="B1423" s="40"/>
      <c r="C1423" s="62"/>
      <c r="D1423" s="224" t="s">
        <v>191</v>
      </c>
      <c r="E1423" s="62"/>
      <c r="F1423" s="228" t="s">
        <v>1914</v>
      </c>
      <c r="G1423" s="62"/>
      <c r="H1423" s="62"/>
      <c r="I1423" s="157"/>
      <c r="J1423" s="62"/>
      <c r="K1423" s="62"/>
      <c r="L1423" s="60"/>
      <c r="M1423" s="201"/>
      <c r="N1423" s="41"/>
      <c r="O1423" s="41"/>
      <c r="P1423" s="41"/>
      <c r="Q1423" s="41"/>
      <c r="R1423" s="41"/>
      <c r="S1423" s="41"/>
      <c r="T1423" s="77"/>
      <c r="AT1423" s="23" t="s">
        <v>191</v>
      </c>
      <c r="AU1423" s="23" t="s">
        <v>220</v>
      </c>
    </row>
    <row r="1424" spans="2:65" s="1" customFormat="1" ht="22.5" customHeight="1">
      <c r="B1424" s="40"/>
      <c r="C1424" s="187" t="s">
        <v>1916</v>
      </c>
      <c r="D1424" s="187" t="s">
        <v>184</v>
      </c>
      <c r="E1424" s="188" t="s">
        <v>1917</v>
      </c>
      <c r="F1424" s="189" t="s">
        <v>1918</v>
      </c>
      <c r="G1424" s="190" t="s">
        <v>1272</v>
      </c>
      <c r="H1424" s="191">
        <v>1</v>
      </c>
      <c r="I1424" s="192"/>
      <c r="J1424" s="193">
        <f>ROUND(I1424*H1424,2)</f>
        <v>0</v>
      </c>
      <c r="K1424" s="189" t="s">
        <v>22</v>
      </c>
      <c r="L1424" s="60"/>
      <c r="M1424" s="194" t="s">
        <v>22</v>
      </c>
      <c r="N1424" s="195" t="s">
        <v>47</v>
      </c>
      <c r="O1424" s="41"/>
      <c r="P1424" s="196">
        <f>O1424*H1424</f>
        <v>0</v>
      </c>
      <c r="Q1424" s="196">
        <v>0</v>
      </c>
      <c r="R1424" s="196">
        <f>Q1424*H1424</f>
        <v>0</v>
      </c>
      <c r="S1424" s="196">
        <v>0</v>
      </c>
      <c r="T1424" s="197">
        <f>S1424*H1424</f>
        <v>0</v>
      </c>
      <c r="AR1424" s="23" t="s">
        <v>701</v>
      </c>
      <c r="AT1424" s="23" t="s">
        <v>184</v>
      </c>
      <c r="AU1424" s="23" t="s">
        <v>220</v>
      </c>
      <c r="AY1424" s="23" t="s">
        <v>182</v>
      </c>
      <c r="BE1424" s="198">
        <f>IF(N1424="základní",J1424,0)</f>
        <v>0</v>
      </c>
      <c r="BF1424" s="198">
        <f>IF(N1424="snížená",J1424,0)</f>
        <v>0</v>
      </c>
      <c r="BG1424" s="198">
        <f>IF(N1424="zákl. přenesená",J1424,0)</f>
        <v>0</v>
      </c>
      <c r="BH1424" s="198">
        <f>IF(N1424="sníž. přenesená",J1424,0)</f>
        <v>0</v>
      </c>
      <c r="BI1424" s="198">
        <f>IF(N1424="nulová",J1424,0)</f>
        <v>0</v>
      </c>
      <c r="BJ1424" s="23" t="s">
        <v>24</v>
      </c>
      <c r="BK1424" s="198">
        <f>ROUND(I1424*H1424,2)</f>
        <v>0</v>
      </c>
      <c r="BL1424" s="23" t="s">
        <v>701</v>
      </c>
      <c r="BM1424" s="23" t="s">
        <v>1919</v>
      </c>
    </row>
    <row r="1425" spans="2:65" s="1" customFormat="1">
      <c r="B1425" s="40"/>
      <c r="C1425" s="62"/>
      <c r="D1425" s="224" t="s">
        <v>191</v>
      </c>
      <c r="E1425" s="62"/>
      <c r="F1425" s="228" t="s">
        <v>1918</v>
      </c>
      <c r="G1425" s="62"/>
      <c r="H1425" s="62"/>
      <c r="I1425" s="157"/>
      <c r="J1425" s="62"/>
      <c r="K1425" s="62"/>
      <c r="L1425" s="60"/>
      <c r="M1425" s="201"/>
      <c r="N1425" s="41"/>
      <c r="O1425" s="41"/>
      <c r="P1425" s="41"/>
      <c r="Q1425" s="41"/>
      <c r="R1425" s="41"/>
      <c r="S1425" s="41"/>
      <c r="T1425" s="77"/>
      <c r="AT1425" s="23" t="s">
        <v>191</v>
      </c>
      <c r="AU1425" s="23" t="s">
        <v>220</v>
      </c>
    </row>
    <row r="1426" spans="2:65" s="1" customFormat="1" ht="22.5" customHeight="1">
      <c r="B1426" s="40"/>
      <c r="C1426" s="187" t="s">
        <v>1920</v>
      </c>
      <c r="D1426" s="187" t="s">
        <v>184</v>
      </c>
      <c r="E1426" s="188" t="s">
        <v>1921</v>
      </c>
      <c r="F1426" s="189" t="s">
        <v>1922</v>
      </c>
      <c r="G1426" s="190" t="s">
        <v>1036</v>
      </c>
      <c r="H1426" s="191">
        <v>1</v>
      </c>
      <c r="I1426" s="192"/>
      <c r="J1426" s="193">
        <f>ROUND(I1426*H1426,2)</f>
        <v>0</v>
      </c>
      <c r="K1426" s="189" t="s">
        <v>22</v>
      </c>
      <c r="L1426" s="60"/>
      <c r="M1426" s="194" t="s">
        <v>22</v>
      </c>
      <c r="N1426" s="195" t="s">
        <v>47</v>
      </c>
      <c r="O1426" s="41"/>
      <c r="P1426" s="196">
        <f>O1426*H1426</f>
        <v>0</v>
      </c>
      <c r="Q1426" s="196">
        <v>0</v>
      </c>
      <c r="R1426" s="196">
        <f>Q1426*H1426</f>
        <v>0</v>
      </c>
      <c r="S1426" s="196">
        <v>0</v>
      </c>
      <c r="T1426" s="197">
        <f>S1426*H1426</f>
        <v>0</v>
      </c>
      <c r="AR1426" s="23" t="s">
        <v>701</v>
      </c>
      <c r="AT1426" s="23" t="s">
        <v>184</v>
      </c>
      <c r="AU1426" s="23" t="s">
        <v>220</v>
      </c>
      <c r="AY1426" s="23" t="s">
        <v>182</v>
      </c>
      <c r="BE1426" s="198">
        <f>IF(N1426="základní",J1426,0)</f>
        <v>0</v>
      </c>
      <c r="BF1426" s="198">
        <f>IF(N1426="snížená",J1426,0)</f>
        <v>0</v>
      </c>
      <c r="BG1426" s="198">
        <f>IF(N1426="zákl. přenesená",J1426,0)</f>
        <v>0</v>
      </c>
      <c r="BH1426" s="198">
        <f>IF(N1426="sníž. přenesená",J1426,0)</f>
        <v>0</v>
      </c>
      <c r="BI1426" s="198">
        <f>IF(N1426="nulová",J1426,0)</f>
        <v>0</v>
      </c>
      <c r="BJ1426" s="23" t="s">
        <v>24</v>
      </c>
      <c r="BK1426" s="198">
        <f>ROUND(I1426*H1426,2)</f>
        <v>0</v>
      </c>
      <c r="BL1426" s="23" t="s">
        <v>701</v>
      </c>
      <c r="BM1426" s="23" t="s">
        <v>1923</v>
      </c>
    </row>
    <row r="1427" spans="2:65" s="1" customFormat="1">
      <c r="B1427" s="40"/>
      <c r="C1427" s="62"/>
      <c r="D1427" s="199" t="s">
        <v>191</v>
      </c>
      <c r="E1427" s="62"/>
      <c r="F1427" s="200" t="s">
        <v>1922</v>
      </c>
      <c r="G1427" s="62"/>
      <c r="H1427" s="62"/>
      <c r="I1427" s="157"/>
      <c r="J1427" s="62"/>
      <c r="K1427" s="62"/>
      <c r="L1427" s="60"/>
      <c r="M1427" s="201"/>
      <c r="N1427" s="41"/>
      <c r="O1427" s="41"/>
      <c r="P1427" s="41"/>
      <c r="Q1427" s="41"/>
      <c r="R1427" s="41"/>
      <c r="S1427" s="41"/>
      <c r="T1427" s="77"/>
      <c r="AT1427" s="23" t="s">
        <v>191</v>
      </c>
      <c r="AU1427" s="23" t="s">
        <v>220</v>
      </c>
    </row>
    <row r="1428" spans="2:65" s="10" customFormat="1" ht="29.85" customHeight="1">
      <c r="B1428" s="170"/>
      <c r="C1428" s="171"/>
      <c r="D1428" s="184" t="s">
        <v>75</v>
      </c>
      <c r="E1428" s="185" t="s">
        <v>1924</v>
      </c>
      <c r="F1428" s="185" t="s">
        <v>1925</v>
      </c>
      <c r="G1428" s="171"/>
      <c r="H1428" s="171"/>
      <c r="I1428" s="174"/>
      <c r="J1428" s="186">
        <f>BK1428</f>
        <v>0</v>
      </c>
      <c r="K1428" s="171"/>
      <c r="L1428" s="176"/>
      <c r="M1428" s="177"/>
      <c r="N1428" s="178"/>
      <c r="O1428" s="178"/>
      <c r="P1428" s="179">
        <f>SUM(P1429:P1486)</f>
        <v>0</v>
      </c>
      <c r="Q1428" s="178"/>
      <c r="R1428" s="179">
        <f>SUM(R1429:R1486)</f>
        <v>0</v>
      </c>
      <c r="S1428" s="178"/>
      <c r="T1428" s="180">
        <f>SUM(T1429:T1486)</f>
        <v>0</v>
      </c>
      <c r="AR1428" s="181" t="s">
        <v>87</v>
      </c>
      <c r="AT1428" s="182" t="s">
        <v>75</v>
      </c>
      <c r="AU1428" s="182" t="s">
        <v>24</v>
      </c>
      <c r="AY1428" s="181" t="s">
        <v>182</v>
      </c>
      <c r="BK1428" s="183">
        <f>SUM(BK1429:BK1486)</f>
        <v>0</v>
      </c>
    </row>
    <row r="1429" spans="2:65" s="1" customFormat="1" ht="22.5" customHeight="1">
      <c r="B1429" s="40"/>
      <c r="C1429" s="187" t="s">
        <v>1926</v>
      </c>
      <c r="D1429" s="187" t="s">
        <v>184</v>
      </c>
      <c r="E1429" s="188" t="s">
        <v>1927</v>
      </c>
      <c r="F1429" s="189" t="s">
        <v>1928</v>
      </c>
      <c r="G1429" s="190" t="s">
        <v>1272</v>
      </c>
      <c r="H1429" s="191">
        <v>1</v>
      </c>
      <c r="I1429" s="192"/>
      <c r="J1429" s="193">
        <f>ROUND(I1429*H1429,2)</f>
        <v>0</v>
      </c>
      <c r="K1429" s="189" t="s">
        <v>22</v>
      </c>
      <c r="L1429" s="60"/>
      <c r="M1429" s="194" t="s">
        <v>22</v>
      </c>
      <c r="N1429" s="195" t="s">
        <v>47</v>
      </c>
      <c r="O1429" s="41"/>
      <c r="P1429" s="196">
        <f>O1429*H1429</f>
        <v>0</v>
      </c>
      <c r="Q1429" s="196">
        <v>0</v>
      </c>
      <c r="R1429" s="196">
        <f>Q1429*H1429</f>
        <v>0</v>
      </c>
      <c r="S1429" s="196">
        <v>0</v>
      </c>
      <c r="T1429" s="197">
        <f>S1429*H1429</f>
        <v>0</v>
      </c>
      <c r="AR1429" s="23" t="s">
        <v>312</v>
      </c>
      <c r="AT1429" s="23" t="s">
        <v>184</v>
      </c>
      <c r="AU1429" s="23" t="s">
        <v>87</v>
      </c>
      <c r="AY1429" s="23" t="s">
        <v>182</v>
      </c>
      <c r="BE1429" s="198">
        <f>IF(N1429="základní",J1429,0)</f>
        <v>0</v>
      </c>
      <c r="BF1429" s="198">
        <f>IF(N1429="snížená",J1429,0)</f>
        <v>0</v>
      </c>
      <c r="BG1429" s="198">
        <f>IF(N1429="zákl. přenesená",J1429,0)</f>
        <v>0</v>
      </c>
      <c r="BH1429" s="198">
        <f>IF(N1429="sníž. přenesená",J1429,0)</f>
        <v>0</v>
      </c>
      <c r="BI1429" s="198">
        <f>IF(N1429="nulová",J1429,0)</f>
        <v>0</v>
      </c>
      <c r="BJ1429" s="23" t="s">
        <v>24</v>
      </c>
      <c r="BK1429" s="198">
        <f>ROUND(I1429*H1429,2)</f>
        <v>0</v>
      </c>
      <c r="BL1429" s="23" t="s">
        <v>312</v>
      </c>
      <c r="BM1429" s="23" t="s">
        <v>1929</v>
      </c>
    </row>
    <row r="1430" spans="2:65" s="1" customFormat="1">
      <c r="B1430" s="40"/>
      <c r="C1430" s="62"/>
      <c r="D1430" s="224" t="s">
        <v>191</v>
      </c>
      <c r="E1430" s="62"/>
      <c r="F1430" s="228" t="s">
        <v>1928</v>
      </c>
      <c r="G1430" s="62"/>
      <c r="H1430" s="62"/>
      <c r="I1430" s="157"/>
      <c r="J1430" s="62"/>
      <c r="K1430" s="62"/>
      <c r="L1430" s="60"/>
      <c r="M1430" s="201"/>
      <c r="N1430" s="41"/>
      <c r="O1430" s="41"/>
      <c r="P1430" s="41"/>
      <c r="Q1430" s="41"/>
      <c r="R1430" s="41"/>
      <c r="S1430" s="41"/>
      <c r="T1430" s="77"/>
      <c r="AT1430" s="23" t="s">
        <v>191</v>
      </c>
      <c r="AU1430" s="23" t="s">
        <v>87</v>
      </c>
    </row>
    <row r="1431" spans="2:65" s="1" customFormat="1" ht="22.5" customHeight="1">
      <c r="B1431" s="40"/>
      <c r="C1431" s="187" t="s">
        <v>1930</v>
      </c>
      <c r="D1431" s="187" t="s">
        <v>184</v>
      </c>
      <c r="E1431" s="188" t="s">
        <v>1931</v>
      </c>
      <c r="F1431" s="189" t="s">
        <v>1932</v>
      </c>
      <c r="G1431" s="190" t="s">
        <v>1272</v>
      </c>
      <c r="H1431" s="191">
        <v>1</v>
      </c>
      <c r="I1431" s="192"/>
      <c r="J1431" s="193">
        <f>ROUND(I1431*H1431,2)</f>
        <v>0</v>
      </c>
      <c r="K1431" s="189" t="s">
        <v>22</v>
      </c>
      <c r="L1431" s="60"/>
      <c r="M1431" s="194" t="s">
        <v>22</v>
      </c>
      <c r="N1431" s="195" t="s">
        <v>47</v>
      </c>
      <c r="O1431" s="41"/>
      <c r="P1431" s="196">
        <f>O1431*H1431</f>
        <v>0</v>
      </c>
      <c r="Q1431" s="196">
        <v>0</v>
      </c>
      <c r="R1431" s="196">
        <f>Q1431*H1431</f>
        <v>0</v>
      </c>
      <c r="S1431" s="196">
        <v>0</v>
      </c>
      <c r="T1431" s="197">
        <f>S1431*H1431</f>
        <v>0</v>
      </c>
      <c r="AR1431" s="23" t="s">
        <v>312</v>
      </c>
      <c r="AT1431" s="23" t="s">
        <v>184</v>
      </c>
      <c r="AU1431" s="23" t="s">
        <v>87</v>
      </c>
      <c r="AY1431" s="23" t="s">
        <v>182</v>
      </c>
      <c r="BE1431" s="198">
        <f>IF(N1431="základní",J1431,0)</f>
        <v>0</v>
      </c>
      <c r="BF1431" s="198">
        <f>IF(N1431="snížená",J1431,0)</f>
        <v>0</v>
      </c>
      <c r="BG1431" s="198">
        <f>IF(N1431="zákl. přenesená",J1431,0)</f>
        <v>0</v>
      </c>
      <c r="BH1431" s="198">
        <f>IF(N1431="sníž. přenesená",J1431,0)</f>
        <v>0</v>
      </c>
      <c r="BI1431" s="198">
        <f>IF(N1431="nulová",J1431,0)</f>
        <v>0</v>
      </c>
      <c r="BJ1431" s="23" t="s">
        <v>24</v>
      </c>
      <c r="BK1431" s="198">
        <f>ROUND(I1431*H1431,2)</f>
        <v>0</v>
      </c>
      <c r="BL1431" s="23" t="s">
        <v>312</v>
      </c>
      <c r="BM1431" s="23" t="s">
        <v>1933</v>
      </c>
    </row>
    <row r="1432" spans="2:65" s="1" customFormat="1">
      <c r="B1432" s="40"/>
      <c r="C1432" s="62"/>
      <c r="D1432" s="224" t="s">
        <v>191</v>
      </c>
      <c r="E1432" s="62"/>
      <c r="F1432" s="228" t="s">
        <v>1932</v>
      </c>
      <c r="G1432" s="62"/>
      <c r="H1432" s="62"/>
      <c r="I1432" s="157"/>
      <c r="J1432" s="62"/>
      <c r="K1432" s="62"/>
      <c r="L1432" s="60"/>
      <c r="M1432" s="201"/>
      <c r="N1432" s="41"/>
      <c r="O1432" s="41"/>
      <c r="P1432" s="41"/>
      <c r="Q1432" s="41"/>
      <c r="R1432" s="41"/>
      <c r="S1432" s="41"/>
      <c r="T1432" s="77"/>
      <c r="AT1432" s="23" t="s">
        <v>191</v>
      </c>
      <c r="AU1432" s="23" t="s">
        <v>87</v>
      </c>
    </row>
    <row r="1433" spans="2:65" s="1" customFormat="1" ht="22.5" customHeight="1">
      <c r="B1433" s="40"/>
      <c r="C1433" s="187" t="s">
        <v>1934</v>
      </c>
      <c r="D1433" s="187" t="s">
        <v>184</v>
      </c>
      <c r="E1433" s="188" t="s">
        <v>1935</v>
      </c>
      <c r="F1433" s="189" t="s">
        <v>1936</v>
      </c>
      <c r="G1433" s="190" t="s">
        <v>1272</v>
      </c>
      <c r="H1433" s="191">
        <v>1</v>
      </c>
      <c r="I1433" s="192"/>
      <c r="J1433" s="193">
        <f>ROUND(I1433*H1433,2)</f>
        <v>0</v>
      </c>
      <c r="K1433" s="189" t="s">
        <v>22</v>
      </c>
      <c r="L1433" s="60"/>
      <c r="M1433" s="194" t="s">
        <v>22</v>
      </c>
      <c r="N1433" s="195" t="s">
        <v>47</v>
      </c>
      <c r="O1433" s="41"/>
      <c r="P1433" s="196">
        <f>O1433*H1433</f>
        <v>0</v>
      </c>
      <c r="Q1433" s="196">
        <v>0</v>
      </c>
      <c r="R1433" s="196">
        <f>Q1433*H1433</f>
        <v>0</v>
      </c>
      <c r="S1433" s="196">
        <v>0</v>
      </c>
      <c r="T1433" s="197">
        <f>S1433*H1433</f>
        <v>0</v>
      </c>
      <c r="AR1433" s="23" t="s">
        <v>312</v>
      </c>
      <c r="AT1433" s="23" t="s">
        <v>184</v>
      </c>
      <c r="AU1433" s="23" t="s">
        <v>87</v>
      </c>
      <c r="AY1433" s="23" t="s">
        <v>182</v>
      </c>
      <c r="BE1433" s="198">
        <f>IF(N1433="základní",J1433,0)</f>
        <v>0</v>
      </c>
      <c r="BF1433" s="198">
        <f>IF(N1433="snížená",J1433,0)</f>
        <v>0</v>
      </c>
      <c r="BG1433" s="198">
        <f>IF(N1433="zákl. přenesená",J1433,0)</f>
        <v>0</v>
      </c>
      <c r="BH1433" s="198">
        <f>IF(N1433="sníž. přenesená",J1433,0)</f>
        <v>0</v>
      </c>
      <c r="BI1433" s="198">
        <f>IF(N1433="nulová",J1433,0)</f>
        <v>0</v>
      </c>
      <c r="BJ1433" s="23" t="s">
        <v>24</v>
      </c>
      <c r="BK1433" s="198">
        <f>ROUND(I1433*H1433,2)</f>
        <v>0</v>
      </c>
      <c r="BL1433" s="23" t="s">
        <v>312</v>
      </c>
      <c r="BM1433" s="23" t="s">
        <v>1937</v>
      </c>
    </row>
    <row r="1434" spans="2:65" s="1" customFormat="1">
      <c r="B1434" s="40"/>
      <c r="C1434" s="62"/>
      <c r="D1434" s="224" t="s">
        <v>191</v>
      </c>
      <c r="E1434" s="62"/>
      <c r="F1434" s="228" t="s">
        <v>1936</v>
      </c>
      <c r="G1434" s="62"/>
      <c r="H1434" s="62"/>
      <c r="I1434" s="157"/>
      <c r="J1434" s="62"/>
      <c r="K1434" s="62"/>
      <c r="L1434" s="60"/>
      <c r="M1434" s="201"/>
      <c r="N1434" s="41"/>
      <c r="O1434" s="41"/>
      <c r="P1434" s="41"/>
      <c r="Q1434" s="41"/>
      <c r="R1434" s="41"/>
      <c r="S1434" s="41"/>
      <c r="T1434" s="77"/>
      <c r="AT1434" s="23" t="s">
        <v>191</v>
      </c>
      <c r="AU1434" s="23" t="s">
        <v>87</v>
      </c>
    </row>
    <row r="1435" spans="2:65" s="1" customFormat="1" ht="22.5" customHeight="1">
      <c r="B1435" s="40"/>
      <c r="C1435" s="187" t="s">
        <v>1938</v>
      </c>
      <c r="D1435" s="187" t="s">
        <v>184</v>
      </c>
      <c r="E1435" s="188" t="s">
        <v>1939</v>
      </c>
      <c r="F1435" s="189" t="s">
        <v>1940</v>
      </c>
      <c r="G1435" s="190" t="s">
        <v>1272</v>
      </c>
      <c r="H1435" s="191">
        <v>1</v>
      </c>
      <c r="I1435" s="192"/>
      <c r="J1435" s="193">
        <f>ROUND(I1435*H1435,2)</f>
        <v>0</v>
      </c>
      <c r="K1435" s="189" t="s">
        <v>22</v>
      </c>
      <c r="L1435" s="60"/>
      <c r="M1435" s="194" t="s">
        <v>22</v>
      </c>
      <c r="N1435" s="195" t="s">
        <v>47</v>
      </c>
      <c r="O1435" s="41"/>
      <c r="P1435" s="196">
        <f>O1435*H1435</f>
        <v>0</v>
      </c>
      <c r="Q1435" s="196">
        <v>0</v>
      </c>
      <c r="R1435" s="196">
        <f>Q1435*H1435</f>
        <v>0</v>
      </c>
      <c r="S1435" s="196">
        <v>0</v>
      </c>
      <c r="T1435" s="197">
        <f>S1435*H1435</f>
        <v>0</v>
      </c>
      <c r="AR1435" s="23" t="s">
        <v>312</v>
      </c>
      <c r="AT1435" s="23" t="s">
        <v>184</v>
      </c>
      <c r="AU1435" s="23" t="s">
        <v>87</v>
      </c>
      <c r="AY1435" s="23" t="s">
        <v>182</v>
      </c>
      <c r="BE1435" s="198">
        <f>IF(N1435="základní",J1435,0)</f>
        <v>0</v>
      </c>
      <c r="BF1435" s="198">
        <f>IF(N1435="snížená",J1435,0)</f>
        <v>0</v>
      </c>
      <c r="BG1435" s="198">
        <f>IF(N1435="zákl. přenesená",J1435,0)</f>
        <v>0</v>
      </c>
      <c r="BH1435" s="198">
        <f>IF(N1435="sníž. přenesená",J1435,0)</f>
        <v>0</v>
      </c>
      <c r="BI1435" s="198">
        <f>IF(N1435="nulová",J1435,0)</f>
        <v>0</v>
      </c>
      <c r="BJ1435" s="23" t="s">
        <v>24</v>
      </c>
      <c r="BK1435" s="198">
        <f>ROUND(I1435*H1435,2)</f>
        <v>0</v>
      </c>
      <c r="BL1435" s="23" t="s">
        <v>312</v>
      </c>
      <c r="BM1435" s="23" t="s">
        <v>1941</v>
      </c>
    </row>
    <row r="1436" spans="2:65" s="1" customFormat="1">
      <c r="B1436" s="40"/>
      <c r="C1436" s="62"/>
      <c r="D1436" s="224" t="s">
        <v>191</v>
      </c>
      <c r="E1436" s="62"/>
      <c r="F1436" s="228" t="s">
        <v>1940</v>
      </c>
      <c r="G1436" s="62"/>
      <c r="H1436" s="62"/>
      <c r="I1436" s="157"/>
      <c r="J1436" s="62"/>
      <c r="K1436" s="62"/>
      <c r="L1436" s="60"/>
      <c r="M1436" s="201"/>
      <c r="N1436" s="41"/>
      <c r="O1436" s="41"/>
      <c r="P1436" s="41"/>
      <c r="Q1436" s="41"/>
      <c r="R1436" s="41"/>
      <c r="S1436" s="41"/>
      <c r="T1436" s="77"/>
      <c r="AT1436" s="23" t="s">
        <v>191</v>
      </c>
      <c r="AU1436" s="23" t="s">
        <v>87</v>
      </c>
    </row>
    <row r="1437" spans="2:65" s="1" customFormat="1" ht="22.5" customHeight="1">
      <c r="B1437" s="40"/>
      <c r="C1437" s="187" t="s">
        <v>1942</v>
      </c>
      <c r="D1437" s="187" t="s">
        <v>184</v>
      </c>
      <c r="E1437" s="188" t="s">
        <v>1943</v>
      </c>
      <c r="F1437" s="189" t="s">
        <v>1944</v>
      </c>
      <c r="G1437" s="190" t="s">
        <v>1272</v>
      </c>
      <c r="H1437" s="191">
        <v>1</v>
      </c>
      <c r="I1437" s="192"/>
      <c r="J1437" s="193">
        <f>ROUND(I1437*H1437,2)</f>
        <v>0</v>
      </c>
      <c r="K1437" s="189" t="s">
        <v>22</v>
      </c>
      <c r="L1437" s="60"/>
      <c r="M1437" s="194" t="s">
        <v>22</v>
      </c>
      <c r="N1437" s="195" t="s">
        <v>47</v>
      </c>
      <c r="O1437" s="41"/>
      <c r="P1437" s="196">
        <f>O1437*H1437</f>
        <v>0</v>
      </c>
      <c r="Q1437" s="196">
        <v>0</v>
      </c>
      <c r="R1437" s="196">
        <f>Q1437*H1437</f>
        <v>0</v>
      </c>
      <c r="S1437" s="196">
        <v>0</v>
      </c>
      <c r="T1437" s="197">
        <f>S1437*H1437</f>
        <v>0</v>
      </c>
      <c r="AR1437" s="23" t="s">
        <v>312</v>
      </c>
      <c r="AT1437" s="23" t="s">
        <v>184</v>
      </c>
      <c r="AU1437" s="23" t="s">
        <v>87</v>
      </c>
      <c r="AY1437" s="23" t="s">
        <v>182</v>
      </c>
      <c r="BE1437" s="198">
        <f>IF(N1437="základní",J1437,0)</f>
        <v>0</v>
      </c>
      <c r="BF1437" s="198">
        <f>IF(N1437="snížená",J1437,0)</f>
        <v>0</v>
      </c>
      <c r="BG1437" s="198">
        <f>IF(N1437="zákl. přenesená",J1437,0)</f>
        <v>0</v>
      </c>
      <c r="BH1437" s="198">
        <f>IF(N1437="sníž. přenesená",J1437,0)</f>
        <v>0</v>
      </c>
      <c r="BI1437" s="198">
        <f>IF(N1437="nulová",J1437,0)</f>
        <v>0</v>
      </c>
      <c r="BJ1437" s="23" t="s">
        <v>24</v>
      </c>
      <c r="BK1437" s="198">
        <f>ROUND(I1437*H1437,2)</f>
        <v>0</v>
      </c>
      <c r="BL1437" s="23" t="s">
        <v>312</v>
      </c>
      <c r="BM1437" s="23" t="s">
        <v>1945</v>
      </c>
    </row>
    <row r="1438" spans="2:65" s="1" customFormat="1">
      <c r="B1438" s="40"/>
      <c r="C1438" s="62"/>
      <c r="D1438" s="224" t="s">
        <v>191</v>
      </c>
      <c r="E1438" s="62"/>
      <c r="F1438" s="228" t="s">
        <v>1944</v>
      </c>
      <c r="G1438" s="62"/>
      <c r="H1438" s="62"/>
      <c r="I1438" s="157"/>
      <c r="J1438" s="62"/>
      <c r="K1438" s="62"/>
      <c r="L1438" s="60"/>
      <c r="M1438" s="201"/>
      <c r="N1438" s="41"/>
      <c r="O1438" s="41"/>
      <c r="P1438" s="41"/>
      <c r="Q1438" s="41"/>
      <c r="R1438" s="41"/>
      <c r="S1438" s="41"/>
      <c r="T1438" s="77"/>
      <c r="AT1438" s="23" t="s">
        <v>191</v>
      </c>
      <c r="AU1438" s="23" t="s">
        <v>87</v>
      </c>
    </row>
    <row r="1439" spans="2:65" s="1" customFormat="1" ht="22.5" customHeight="1">
      <c r="B1439" s="40"/>
      <c r="C1439" s="187" t="s">
        <v>1946</v>
      </c>
      <c r="D1439" s="187" t="s">
        <v>184</v>
      </c>
      <c r="E1439" s="188" t="s">
        <v>1947</v>
      </c>
      <c r="F1439" s="189" t="s">
        <v>1948</v>
      </c>
      <c r="G1439" s="190" t="s">
        <v>1272</v>
      </c>
      <c r="H1439" s="191">
        <v>28</v>
      </c>
      <c r="I1439" s="192"/>
      <c r="J1439" s="193">
        <f>ROUND(I1439*H1439,2)</f>
        <v>0</v>
      </c>
      <c r="K1439" s="189" t="s">
        <v>22</v>
      </c>
      <c r="L1439" s="60"/>
      <c r="M1439" s="194" t="s">
        <v>22</v>
      </c>
      <c r="N1439" s="195" t="s">
        <v>47</v>
      </c>
      <c r="O1439" s="41"/>
      <c r="P1439" s="196">
        <f>O1439*H1439</f>
        <v>0</v>
      </c>
      <c r="Q1439" s="196">
        <v>0</v>
      </c>
      <c r="R1439" s="196">
        <f>Q1439*H1439</f>
        <v>0</v>
      </c>
      <c r="S1439" s="196">
        <v>0</v>
      </c>
      <c r="T1439" s="197">
        <f>S1439*H1439</f>
        <v>0</v>
      </c>
      <c r="AR1439" s="23" t="s">
        <v>312</v>
      </c>
      <c r="AT1439" s="23" t="s">
        <v>184</v>
      </c>
      <c r="AU1439" s="23" t="s">
        <v>87</v>
      </c>
      <c r="AY1439" s="23" t="s">
        <v>182</v>
      </c>
      <c r="BE1439" s="198">
        <f>IF(N1439="základní",J1439,0)</f>
        <v>0</v>
      </c>
      <c r="BF1439" s="198">
        <f>IF(N1439="snížená",J1439,0)</f>
        <v>0</v>
      </c>
      <c r="BG1439" s="198">
        <f>IF(N1439="zákl. přenesená",J1439,0)</f>
        <v>0</v>
      </c>
      <c r="BH1439" s="198">
        <f>IF(N1439="sníž. přenesená",J1439,0)</f>
        <v>0</v>
      </c>
      <c r="BI1439" s="198">
        <f>IF(N1439="nulová",J1439,0)</f>
        <v>0</v>
      </c>
      <c r="BJ1439" s="23" t="s">
        <v>24</v>
      </c>
      <c r="BK1439" s="198">
        <f>ROUND(I1439*H1439,2)</f>
        <v>0</v>
      </c>
      <c r="BL1439" s="23" t="s">
        <v>312</v>
      </c>
      <c r="BM1439" s="23" t="s">
        <v>1949</v>
      </c>
    </row>
    <row r="1440" spans="2:65" s="1" customFormat="1">
      <c r="B1440" s="40"/>
      <c r="C1440" s="62"/>
      <c r="D1440" s="224" t="s">
        <v>191</v>
      </c>
      <c r="E1440" s="62"/>
      <c r="F1440" s="228" t="s">
        <v>1948</v>
      </c>
      <c r="G1440" s="62"/>
      <c r="H1440" s="62"/>
      <c r="I1440" s="157"/>
      <c r="J1440" s="62"/>
      <c r="K1440" s="62"/>
      <c r="L1440" s="60"/>
      <c r="M1440" s="201"/>
      <c r="N1440" s="41"/>
      <c r="O1440" s="41"/>
      <c r="P1440" s="41"/>
      <c r="Q1440" s="41"/>
      <c r="R1440" s="41"/>
      <c r="S1440" s="41"/>
      <c r="T1440" s="77"/>
      <c r="AT1440" s="23" t="s">
        <v>191</v>
      </c>
      <c r="AU1440" s="23" t="s">
        <v>87</v>
      </c>
    </row>
    <row r="1441" spans="2:65" s="1" customFormat="1" ht="22.5" customHeight="1">
      <c r="B1441" s="40"/>
      <c r="C1441" s="187" t="s">
        <v>1950</v>
      </c>
      <c r="D1441" s="187" t="s">
        <v>184</v>
      </c>
      <c r="E1441" s="188" t="s">
        <v>1951</v>
      </c>
      <c r="F1441" s="189" t="s">
        <v>1952</v>
      </c>
      <c r="G1441" s="190" t="s">
        <v>1272</v>
      </c>
      <c r="H1441" s="191">
        <v>28</v>
      </c>
      <c r="I1441" s="192"/>
      <c r="J1441" s="193">
        <f>ROUND(I1441*H1441,2)</f>
        <v>0</v>
      </c>
      <c r="K1441" s="189" t="s">
        <v>22</v>
      </c>
      <c r="L1441" s="60"/>
      <c r="M1441" s="194" t="s">
        <v>22</v>
      </c>
      <c r="N1441" s="195" t="s">
        <v>47</v>
      </c>
      <c r="O1441" s="41"/>
      <c r="P1441" s="196">
        <f>O1441*H1441</f>
        <v>0</v>
      </c>
      <c r="Q1441" s="196">
        <v>0</v>
      </c>
      <c r="R1441" s="196">
        <f>Q1441*H1441</f>
        <v>0</v>
      </c>
      <c r="S1441" s="196">
        <v>0</v>
      </c>
      <c r="T1441" s="197">
        <f>S1441*H1441</f>
        <v>0</v>
      </c>
      <c r="AR1441" s="23" t="s">
        <v>312</v>
      </c>
      <c r="AT1441" s="23" t="s">
        <v>184</v>
      </c>
      <c r="AU1441" s="23" t="s">
        <v>87</v>
      </c>
      <c r="AY1441" s="23" t="s">
        <v>182</v>
      </c>
      <c r="BE1441" s="198">
        <f>IF(N1441="základní",J1441,0)</f>
        <v>0</v>
      </c>
      <c r="BF1441" s="198">
        <f>IF(N1441="snížená",J1441,0)</f>
        <v>0</v>
      </c>
      <c r="BG1441" s="198">
        <f>IF(N1441="zákl. přenesená",J1441,0)</f>
        <v>0</v>
      </c>
      <c r="BH1441" s="198">
        <f>IF(N1441="sníž. přenesená",J1441,0)</f>
        <v>0</v>
      </c>
      <c r="BI1441" s="198">
        <f>IF(N1441="nulová",J1441,0)</f>
        <v>0</v>
      </c>
      <c r="BJ1441" s="23" t="s">
        <v>24</v>
      </c>
      <c r="BK1441" s="198">
        <f>ROUND(I1441*H1441,2)</f>
        <v>0</v>
      </c>
      <c r="BL1441" s="23" t="s">
        <v>312</v>
      </c>
      <c r="BM1441" s="23" t="s">
        <v>1953</v>
      </c>
    </row>
    <row r="1442" spans="2:65" s="1" customFormat="1">
      <c r="B1442" s="40"/>
      <c r="C1442" s="62"/>
      <c r="D1442" s="224" t="s">
        <v>191</v>
      </c>
      <c r="E1442" s="62"/>
      <c r="F1442" s="228" t="s">
        <v>1952</v>
      </c>
      <c r="G1442" s="62"/>
      <c r="H1442" s="62"/>
      <c r="I1442" s="157"/>
      <c r="J1442" s="62"/>
      <c r="K1442" s="62"/>
      <c r="L1442" s="60"/>
      <c r="M1442" s="201"/>
      <c r="N1442" s="41"/>
      <c r="O1442" s="41"/>
      <c r="P1442" s="41"/>
      <c r="Q1442" s="41"/>
      <c r="R1442" s="41"/>
      <c r="S1442" s="41"/>
      <c r="T1442" s="77"/>
      <c r="AT1442" s="23" t="s">
        <v>191</v>
      </c>
      <c r="AU1442" s="23" t="s">
        <v>87</v>
      </c>
    </row>
    <row r="1443" spans="2:65" s="1" customFormat="1" ht="22.5" customHeight="1">
      <c r="B1443" s="40"/>
      <c r="C1443" s="187" t="s">
        <v>1954</v>
      </c>
      <c r="D1443" s="187" t="s">
        <v>184</v>
      </c>
      <c r="E1443" s="188" t="s">
        <v>1955</v>
      </c>
      <c r="F1443" s="189" t="s">
        <v>1956</v>
      </c>
      <c r="G1443" s="190" t="s">
        <v>1272</v>
      </c>
      <c r="H1443" s="191">
        <v>4</v>
      </c>
      <c r="I1443" s="192"/>
      <c r="J1443" s="193">
        <f>ROUND(I1443*H1443,2)</f>
        <v>0</v>
      </c>
      <c r="K1443" s="189" t="s">
        <v>22</v>
      </c>
      <c r="L1443" s="60"/>
      <c r="M1443" s="194" t="s">
        <v>22</v>
      </c>
      <c r="N1443" s="195" t="s">
        <v>47</v>
      </c>
      <c r="O1443" s="41"/>
      <c r="P1443" s="196">
        <f>O1443*H1443</f>
        <v>0</v>
      </c>
      <c r="Q1443" s="196">
        <v>0</v>
      </c>
      <c r="R1443" s="196">
        <f>Q1443*H1443</f>
        <v>0</v>
      </c>
      <c r="S1443" s="196">
        <v>0</v>
      </c>
      <c r="T1443" s="197">
        <f>S1443*H1443</f>
        <v>0</v>
      </c>
      <c r="AR1443" s="23" t="s">
        <v>312</v>
      </c>
      <c r="AT1443" s="23" t="s">
        <v>184</v>
      </c>
      <c r="AU1443" s="23" t="s">
        <v>87</v>
      </c>
      <c r="AY1443" s="23" t="s">
        <v>182</v>
      </c>
      <c r="BE1443" s="198">
        <f>IF(N1443="základní",J1443,0)</f>
        <v>0</v>
      </c>
      <c r="BF1443" s="198">
        <f>IF(N1443="snížená",J1443,0)</f>
        <v>0</v>
      </c>
      <c r="BG1443" s="198">
        <f>IF(N1443="zákl. přenesená",J1443,0)</f>
        <v>0</v>
      </c>
      <c r="BH1443" s="198">
        <f>IF(N1443="sníž. přenesená",J1443,0)</f>
        <v>0</v>
      </c>
      <c r="BI1443" s="198">
        <f>IF(N1443="nulová",J1443,0)</f>
        <v>0</v>
      </c>
      <c r="BJ1443" s="23" t="s">
        <v>24</v>
      </c>
      <c r="BK1443" s="198">
        <f>ROUND(I1443*H1443,2)</f>
        <v>0</v>
      </c>
      <c r="BL1443" s="23" t="s">
        <v>312</v>
      </c>
      <c r="BM1443" s="23" t="s">
        <v>1957</v>
      </c>
    </row>
    <row r="1444" spans="2:65" s="1" customFormat="1">
      <c r="B1444" s="40"/>
      <c r="C1444" s="62"/>
      <c r="D1444" s="224" t="s">
        <v>191</v>
      </c>
      <c r="E1444" s="62"/>
      <c r="F1444" s="228" t="s">
        <v>1956</v>
      </c>
      <c r="G1444" s="62"/>
      <c r="H1444" s="62"/>
      <c r="I1444" s="157"/>
      <c r="J1444" s="62"/>
      <c r="K1444" s="62"/>
      <c r="L1444" s="60"/>
      <c r="M1444" s="201"/>
      <c r="N1444" s="41"/>
      <c r="O1444" s="41"/>
      <c r="P1444" s="41"/>
      <c r="Q1444" s="41"/>
      <c r="R1444" s="41"/>
      <c r="S1444" s="41"/>
      <c r="T1444" s="77"/>
      <c r="AT1444" s="23" t="s">
        <v>191</v>
      </c>
      <c r="AU1444" s="23" t="s">
        <v>87</v>
      </c>
    </row>
    <row r="1445" spans="2:65" s="1" customFormat="1" ht="22.5" customHeight="1">
      <c r="B1445" s="40"/>
      <c r="C1445" s="187" t="s">
        <v>1958</v>
      </c>
      <c r="D1445" s="187" t="s">
        <v>184</v>
      </c>
      <c r="E1445" s="188" t="s">
        <v>1959</v>
      </c>
      <c r="F1445" s="189" t="s">
        <v>1960</v>
      </c>
      <c r="G1445" s="190" t="s">
        <v>1272</v>
      </c>
      <c r="H1445" s="191">
        <v>2</v>
      </c>
      <c r="I1445" s="192"/>
      <c r="J1445" s="193">
        <f>ROUND(I1445*H1445,2)</f>
        <v>0</v>
      </c>
      <c r="K1445" s="189" t="s">
        <v>22</v>
      </c>
      <c r="L1445" s="60"/>
      <c r="M1445" s="194" t="s">
        <v>22</v>
      </c>
      <c r="N1445" s="195" t="s">
        <v>47</v>
      </c>
      <c r="O1445" s="41"/>
      <c r="P1445" s="196">
        <f>O1445*H1445</f>
        <v>0</v>
      </c>
      <c r="Q1445" s="196">
        <v>0</v>
      </c>
      <c r="R1445" s="196">
        <f>Q1445*H1445</f>
        <v>0</v>
      </c>
      <c r="S1445" s="196">
        <v>0</v>
      </c>
      <c r="T1445" s="197">
        <f>S1445*H1445</f>
        <v>0</v>
      </c>
      <c r="AR1445" s="23" t="s">
        <v>312</v>
      </c>
      <c r="AT1445" s="23" t="s">
        <v>184</v>
      </c>
      <c r="AU1445" s="23" t="s">
        <v>87</v>
      </c>
      <c r="AY1445" s="23" t="s">
        <v>182</v>
      </c>
      <c r="BE1445" s="198">
        <f>IF(N1445="základní",J1445,0)</f>
        <v>0</v>
      </c>
      <c r="BF1445" s="198">
        <f>IF(N1445="snížená",J1445,0)</f>
        <v>0</v>
      </c>
      <c r="BG1445" s="198">
        <f>IF(N1445="zákl. přenesená",J1445,0)</f>
        <v>0</v>
      </c>
      <c r="BH1445" s="198">
        <f>IF(N1445="sníž. přenesená",J1445,0)</f>
        <v>0</v>
      </c>
      <c r="BI1445" s="198">
        <f>IF(N1445="nulová",J1445,0)</f>
        <v>0</v>
      </c>
      <c r="BJ1445" s="23" t="s">
        <v>24</v>
      </c>
      <c r="BK1445" s="198">
        <f>ROUND(I1445*H1445,2)</f>
        <v>0</v>
      </c>
      <c r="BL1445" s="23" t="s">
        <v>312</v>
      </c>
      <c r="BM1445" s="23" t="s">
        <v>1961</v>
      </c>
    </row>
    <row r="1446" spans="2:65" s="1" customFormat="1">
      <c r="B1446" s="40"/>
      <c r="C1446" s="62"/>
      <c r="D1446" s="224" t="s">
        <v>191</v>
      </c>
      <c r="E1446" s="62"/>
      <c r="F1446" s="228" t="s">
        <v>1960</v>
      </c>
      <c r="G1446" s="62"/>
      <c r="H1446" s="62"/>
      <c r="I1446" s="157"/>
      <c r="J1446" s="62"/>
      <c r="K1446" s="62"/>
      <c r="L1446" s="60"/>
      <c r="M1446" s="201"/>
      <c r="N1446" s="41"/>
      <c r="O1446" s="41"/>
      <c r="P1446" s="41"/>
      <c r="Q1446" s="41"/>
      <c r="R1446" s="41"/>
      <c r="S1446" s="41"/>
      <c r="T1446" s="77"/>
      <c r="AT1446" s="23" t="s">
        <v>191</v>
      </c>
      <c r="AU1446" s="23" t="s">
        <v>87</v>
      </c>
    </row>
    <row r="1447" spans="2:65" s="1" customFormat="1" ht="22.5" customHeight="1">
      <c r="B1447" s="40"/>
      <c r="C1447" s="187" t="s">
        <v>1962</v>
      </c>
      <c r="D1447" s="187" t="s">
        <v>184</v>
      </c>
      <c r="E1447" s="188" t="s">
        <v>1963</v>
      </c>
      <c r="F1447" s="189" t="s">
        <v>1964</v>
      </c>
      <c r="G1447" s="190" t="s">
        <v>1272</v>
      </c>
      <c r="H1447" s="191">
        <v>1</v>
      </c>
      <c r="I1447" s="192"/>
      <c r="J1447" s="193">
        <f>ROUND(I1447*H1447,2)</f>
        <v>0</v>
      </c>
      <c r="K1447" s="189" t="s">
        <v>22</v>
      </c>
      <c r="L1447" s="60"/>
      <c r="M1447" s="194" t="s">
        <v>22</v>
      </c>
      <c r="N1447" s="195" t="s">
        <v>47</v>
      </c>
      <c r="O1447" s="41"/>
      <c r="P1447" s="196">
        <f>O1447*H1447</f>
        <v>0</v>
      </c>
      <c r="Q1447" s="196">
        <v>0</v>
      </c>
      <c r="R1447" s="196">
        <f>Q1447*H1447</f>
        <v>0</v>
      </c>
      <c r="S1447" s="196">
        <v>0</v>
      </c>
      <c r="T1447" s="197">
        <f>S1447*H1447</f>
        <v>0</v>
      </c>
      <c r="AR1447" s="23" t="s">
        <v>312</v>
      </c>
      <c r="AT1447" s="23" t="s">
        <v>184</v>
      </c>
      <c r="AU1447" s="23" t="s">
        <v>87</v>
      </c>
      <c r="AY1447" s="23" t="s">
        <v>182</v>
      </c>
      <c r="BE1447" s="198">
        <f>IF(N1447="základní",J1447,0)</f>
        <v>0</v>
      </c>
      <c r="BF1447" s="198">
        <f>IF(N1447="snížená",J1447,0)</f>
        <v>0</v>
      </c>
      <c r="BG1447" s="198">
        <f>IF(N1447="zákl. přenesená",J1447,0)</f>
        <v>0</v>
      </c>
      <c r="BH1447" s="198">
        <f>IF(N1447="sníž. přenesená",J1447,0)</f>
        <v>0</v>
      </c>
      <c r="BI1447" s="198">
        <f>IF(N1447="nulová",J1447,0)</f>
        <v>0</v>
      </c>
      <c r="BJ1447" s="23" t="s">
        <v>24</v>
      </c>
      <c r="BK1447" s="198">
        <f>ROUND(I1447*H1447,2)</f>
        <v>0</v>
      </c>
      <c r="BL1447" s="23" t="s">
        <v>312</v>
      </c>
      <c r="BM1447" s="23" t="s">
        <v>1965</v>
      </c>
    </row>
    <row r="1448" spans="2:65" s="1" customFormat="1">
      <c r="B1448" s="40"/>
      <c r="C1448" s="62"/>
      <c r="D1448" s="224" t="s">
        <v>191</v>
      </c>
      <c r="E1448" s="62"/>
      <c r="F1448" s="228" t="s">
        <v>1964</v>
      </c>
      <c r="G1448" s="62"/>
      <c r="H1448" s="62"/>
      <c r="I1448" s="157"/>
      <c r="J1448" s="62"/>
      <c r="K1448" s="62"/>
      <c r="L1448" s="60"/>
      <c r="M1448" s="201"/>
      <c r="N1448" s="41"/>
      <c r="O1448" s="41"/>
      <c r="P1448" s="41"/>
      <c r="Q1448" s="41"/>
      <c r="R1448" s="41"/>
      <c r="S1448" s="41"/>
      <c r="T1448" s="77"/>
      <c r="AT1448" s="23" t="s">
        <v>191</v>
      </c>
      <c r="AU1448" s="23" t="s">
        <v>87</v>
      </c>
    </row>
    <row r="1449" spans="2:65" s="1" customFormat="1" ht="22.5" customHeight="1">
      <c r="B1449" s="40"/>
      <c r="C1449" s="187" t="s">
        <v>1966</v>
      </c>
      <c r="D1449" s="187" t="s">
        <v>184</v>
      </c>
      <c r="E1449" s="188" t="s">
        <v>1967</v>
      </c>
      <c r="F1449" s="189" t="s">
        <v>1968</v>
      </c>
      <c r="G1449" s="190" t="s">
        <v>1272</v>
      </c>
      <c r="H1449" s="191">
        <v>8</v>
      </c>
      <c r="I1449" s="192"/>
      <c r="J1449" s="193">
        <f>ROUND(I1449*H1449,2)</f>
        <v>0</v>
      </c>
      <c r="K1449" s="189" t="s">
        <v>22</v>
      </c>
      <c r="L1449" s="60"/>
      <c r="M1449" s="194" t="s">
        <v>22</v>
      </c>
      <c r="N1449" s="195" t="s">
        <v>47</v>
      </c>
      <c r="O1449" s="41"/>
      <c r="P1449" s="196">
        <f>O1449*H1449</f>
        <v>0</v>
      </c>
      <c r="Q1449" s="196">
        <v>0</v>
      </c>
      <c r="R1449" s="196">
        <f>Q1449*H1449</f>
        <v>0</v>
      </c>
      <c r="S1449" s="196">
        <v>0</v>
      </c>
      <c r="T1449" s="197">
        <f>S1449*H1449</f>
        <v>0</v>
      </c>
      <c r="AR1449" s="23" t="s">
        <v>312</v>
      </c>
      <c r="AT1449" s="23" t="s">
        <v>184</v>
      </c>
      <c r="AU1449" s="23" t="s">
        <v>87</v>
      </c>
      <c r="AY1449" s="23" t="s">
        <v>182</v>
      </c>
      <c r="BE1449" s="198">
        <f>IF(N1449="základní",J1449,0)</f>
        <v>0</v>
      </c>
      <c r="BF1449" s="198">
        <f>IF(N1449="snížená",J1449,0)</f>
        <v>0</v>
      </c>
      <c r="BG1449" s="198">
        <f>IF(N1449="zákl. přenesená",J1449,0)</f>
        <v>0</v>
      </c>
      <c r="BH1449" s="198">
        <f>IF(N1449="sníž. přenesená",J1449,0)</f>
        <v>0</v>
      </c>
      <c r="BI1449" s="198">
        <f>IF(N1449="nulová",J1449,0)</f>
        <v>0</v>
      </c>
      <c r="BJ1449" s="23" t="s">
        <v>24</v>
      </c>
      <c r="BK1449" s="198">
        <f>ROUND(I1449*H1449,2)</f>
        <v>0</v>
      </c>
      <c r="BL1449" s="23" t="s">
        <v>312</v>
      </c>
      <c r="BM1449" s="23" t="s">
        <v>1969</v>
      </c>
    </row>
    <row r="1450" spans="2:65" s="1" customFormat="1">
      <c r="B1450" s="40"/>
      <c r="C1450" s="62"/>
      <c r="D1450" s="224" t="s">
        <v>191</v>
      </c>
      <c r="E1450" s="62"/>
      <c r="F1450" s="228" t="s">
        <v>1968</v>
      </c>
      <c r="G1450" s="62"/>
      <c r="H1450" s="62"/>
      <c r="I1450" s="157"/>
      <c r="J1450" s="62"/>
      <c r="K1450" s="62"/>
      <c r="L1450" s="60"/>
      <c r="M1450" s="201"/>
      <c r="N1450" s="41"/>
      <c r="O1450" s="41"/>
      <c r="P1450" s="41"/>
      <c r="Q1450" s="41"/>
      <c r="R1450" s="41"/>
      <c r="S1450" s="41"/>
      <c r="T1450" s="77"/>
      <c r="AT1450" s="23" t="s">
        <v>191</v>
      </c>
      <c r="AU1450" s="23" t="s">
        <v>87</v>
      </c>
    </row>
    <row r="1451" spans="2:65" s="1" customFormat="1" ht="22.5" customHeight="1">
      <c r="B1451" s="40"/>
      <c r="C1451" s="187" t="s">
        <v>1970</v>
      </c>
      <c r="D1451" s="187" t="s">
        <v>184</v>
      </c>
      <c r="E1451" s="188" t="s">
        <v>1971</v>
      </c>
      <c r="F1451" s="189" t="s">
        <v>1972</v>
      </c>
      <c r="G1451" s="190" t="s">
        <v>308</v>
      </c>
      <c r="H1451" s="191">
        <v>350</v>
      </c>
      <c r="I1451" s="192"/>
      <c r="J1451" s="193">
        <f>ROUND(I1451*H1451,2)</f>
        <v>0</v>
      </c>
      <c r="K1451" s="189" t="s">
        <v>22</v>
      </c>
      <c r="L1451" s="60"/>
      <c r="M1451" s="194" t="s">
        <v>22</v>
      </c>
      <c r="N1451" s="195" t="s">
        <v>47</v>
      </c>
      <c r="O1451" s="41"/>
      <c r="P1451" s="196">
        <f>O1451*H1451</f>
        <v>0</v>
      </c>
      <c r="Q1451" s="196">
        <v>0</v>
      </c>
      <c r="R1451" s="196">
        <f>Q1451*H1451</f>
        <v>0</v>
      </c>
      <c r="S1451" s="196">
        <v>0</v>
      </c>
      <c r="T1451" s="197">
        <f>S1451*H1451</f>
        <v>0</v>
      </c>
      <c r="AR1451" s="23" t="s">
        <v>312</v>
      </c>
      <c r="AT1451" s="23" t="s">
        <v>184</v>
      </c>
      <c r="AU1451" s="23" t="s">
        <v>87</v>
      </c>
      <c r="AY1451" s="23" t="s">
        <v>182</v>
      </c>
      <c r="BE1451" s="198">
        <f>IF(N1451="základní",J1451,0)</f>
        <v>0</v>
      </c>
      <c r="BF1451" s="198">
        <f>IF(N1451="snížená",J1451,0)</f>
        <v>0</v>
      </c>
      <c r="BG1451" s="198">
        <f>IF(N1451="zákl. přenesená",J1451,0)</f>
        <v>0</v>
      </c>
      <c r="BH1451" s="198">
        <f>IF(N1451="sníž. přenesená",J1451,0)</f>
        <v>0</v>
      </c>
      <c r="BI1451" s="198">
        <f>IF(N1451="nulová",J1451,0)</f>
        <v>0</v>
      </c>
      <c r="BJ1451" s="23" t="s">
        <v>24</v>
      </c>
      <c r="BK1451" s="198">
        <f>ROUND(I1451*H1451,2)</f>
        <v>0</v>
      </c>
      <c r="BL1451" s="23" t="s">
        <v>312</v>
      </c>
      <c r="BM1451" s="23" t="s">
        <v>1973</v>
      </c>
    </row>
    <row r="1452" spans="2:65" s="1" customFormat="1">
      <c r="B1452" s="40"/>
      <c r="C1452" s="62"/>
      <c r="D1452" s="224" t="s">
        <v>191</v>
      </c>
      <c r="E1452" s="62"/>
      <c r="F1452" s="228" t="s">
        <v>1972</v>
      </c>
      <c r="G1452" s="62"/>
      <c r="H1452" s="62"/>
      <c r="I1452" s="157"/>
      <c r="J1452" s="62"/>
      <c r="K1452" s="62"/>
      <c r="L1452" s="60"/>
      <c r="M1452" s="201"/>
      <c r="N1452" s="41"/>
      <c r="O1452" s="41"/>
      <c r="P1452" s="41"/>
      <c r="Q1452" s="41"/>
      <c r="R1452" s="41"/>
      <c r="S1452" s="41"/>
      <c r="T1452" s="77"/>
      <c r="AT1452" s="23" t="s">
        <v>191</v>
      </c>
      <c r="AU1452" s="23" t="s">
        <v>87</v>
      </c>
    </row>
    <row r="1453" spans="2:65" s="1" customFormat="1" ht="22.5" customHeight="1">
      <c r="B1453" s="40"/>
      <c r="C1453" s="187" t="s">
        <v>1974</v>
      </c>
      <c r="D1453" s="187" t="s">
        <v>184</v>
      </c>
      <c r="E1453" s="188" t="s">
        <v>1975</v>
      </c>
      <c r="F1453" s="189" t="s">
        <v>1976</v>
      </c>
      <c r="G1453" s="190" t="s">
        <v>308</v>
      </c>
      <c r="H1453" s="191">
        <v>250</v>
      </c>
      <c r="I1453" s="192"/>
      <c r="J1453" s="193">
        <f>ROUND(I1453*H1453,2)</f>
        <v>0</v>
      </c>
      <c r="K1453" s="189" t="s">
        <v>22</v>
      </c>
      <c r="L1453" s="60"/>
      <c r="M1453" s="194" t="s">
        <v>22</v>
      </c>
      <c r="N1453" s="195" t="s">
        <v>47</v>
      </c>
      <c r="O1453" s="41"/>
      <c r="P1453" s="196">
        <f>O1453*H1453</f>
        <v>0</v>
      </c>
      <c r="Q1453" s="196">
        <v>0</v>
      </c>
      <c r="R1453" s="196">
        <f>Q1453*H1453</f>
        <v>0</v>
      </c>
      <c r="S1453" s="196">
        <v>0</v>
      </c>
      <c r="T1453" s="197">
        <f>S1453*H1453</f>
        <v>0</v>
      </c>
      <c r="AR1453" s="23" t="s">
        <v>312</v>
      </c>
      <c r="AT1453" s="23" t="s">
        <v>184</v>
      </c>
      <c r="AU1453" s="23" t="s">
        <v>87</v>
      </c>
      <c r="AY1453" s="23" t="s">
        <v>182</v>
      </c>
      <c r="BE1453" s="198">
        <f>IF(N1453="základní",J1453,0)</f>
        <v>0</v>
      </c>
      <c r="BF1453" s="198">
        <f>IF(N1453="snížená",J1453,0)</f>
        <v>0</v>
      </c>
      <c r="BG1453" s="198">
        <f>IF(N1453="zákl. přenesená",J1453,0)</f>
        <v>0</v>
      </c>
      <c r="BH1453" s="198">
        <f>IF(N1453="sníž. přenesená",J1453,0)</f>
        <v>0</v>
      </c>
      <c r="BI1453" s="198">
        <f>IF(N1453="nulová",J1453,0)</f>
        <v>0</v>
      </c>
      <c r="BJ1453" s="23" t="s">
        <v>24</v>
      </c>
      <c r="BK1453" s="198">
        <f>ROUND(I1453*H1453,2)</f>
        <v>0</v>
      </c>
      <c r="BL1453" s="23" t="s">
        <v>312</v>
      </c>
      <c r="BM1453" s="23" t="s">
        <v>1977</v>
      </c>
    </row>
    <row r="1454" spans="2:65" s="1" customFormat="1">
      <c r="B1454" s="40"/>
      <c r="C1454" s="62"/>
      <c r="D1454" s="224" t="s">
        <v>191</v>
      </c>
      <c r="E1454" s="62"/>
      <c r="F1454" s="228" t="s">
        <v>1976</v>
      </c>
      <c r="G1454" s="62"/>
      <c r="H1454" s="62"/>
      <c r="I1454" s="157"/>
      <c r="J1454" s="62"/>
      <c r="K1454" s="62"/>
      <c r="L1454" s="60"/>
      <c r="M1454" s="201"/>
      <c r="N1454" s="41"/>
      <c r="O1454" s="41"/>
      <c r="P1454" s="41"/>
      <c r="Q1454" s="41"/>
      <c r="R1454" s="41"/>
      <c r="S1454" s="41"/>
      <c r="T1454" s="77"/>
      <c r="AT1454" s="23" t="s">
        <v>191</v>
      </c>
      <c r="AU1454" s="23" t="s">
        <v>87</v>
      </c>
    </row>
    <row r="1455" spans="2:65" s="1" customFormat="1" ht="22.5" customHeight="1">
      <c r="B1455" s="40"/>
      <c r="C1455" s="187" t="s">
        <v>1978</v>
      </c>
      <c r="D1455" s="187" t="s">
        <v>184</v>
      </c>
      <c r="E1455" s="188" t="s">
        <v>1979</v>
      </c>
      <c r="F1455" s="189" t="s">
        <v>1980</v>
      </c>
      <c r="G1455" s="190" t="s">
        <v>308</v>
      </c>
      <c r="H1455" s="191">
        <v>100</v>
      </c>
      <c r="I1455" s="192"/>
      <c r="J1455" s="193">
        <f>ROUND(I1455*H1455,2)</f>
        <v>0</v>
      </c>
      <c r="K1455" s="189" t="s">
        <v>22</v>
      </c>
      <c r="L1455" s="60"/>
      <c r="M1455" s="194" t="s">
        <v>22</v>
      </c>
      <c r="N1455" s="195" t="s">
        <v>47</v>
      </c>
      <c r="O1455" s="41"/>
      <c r="P1455" s="196">
        <f>O1455*H1455</f>
        <v>0</v>
      </c>
      <c r="Q1455" s="196">
        <v>0</v>
      </c>
      <c r="R1455" s="196">
        <f>Q1455*H1455</f>
        <v>0</v>
      </c>
      <c r="S1455" s="196">
        <v>0</v>
      </c>
      <c r="T1455" s="197">
        <f>S1455*H1455</f>
        <v>0</v>
      </c>
      <c r="AR1455" s="23" t="s">
        <v>312</v>
      </c>
      <c r="AT1455" s="23" t="s">
        <v>184</v>
      </c>
      <c r="AU1455" s="23" t="s">
        <v>87</v>
      </c>
      <c r="AY1455" s="23" t="s">
        <v>182</v>
      </c>
      <c r="BE1455" s="198">
        <f>IF(N1455="základní",J1455,0)</f>
        <v>0</v>
      </c>
      <c r="BF1455" s="198">
        <f>IF(N1455="snížená",J1455,0)</f>
        <v>0</v>
      </c>
      <c r="BG1455" s="198">
        <f>IF(N1455="zákl. přenesená",J1455,0)</f>
        <v>0</v>
      </c>
      <c r="BH1455" s="198">
        <f>IF(N1455="sníž. přenesená",J1455,0)</f>
        <v>0</v>
      </c>
      <c r="BI1455" s="198">
        <f>IF(N1455="nulová",J1455,0)</f>
        <v>0</v>
      </c>
      <c r="BJ1455" s="23" t="s">
        <v>24</v>
      </c>
      <c r="BK1455" s="198">
        <f>ROUND(I1455*H1455,2)</f>
        <v>0</v>
      </c>
      <c r="BL1455" s="23" t="s">
        <v>312</v>
      </c>
      <c r="BM1455" s="23" t="s">
        <v>1981</v>
      </c>
    </row>
    <row r="1456" spans="2:65" s="1" customFormat="1">
      <c r="B1456" s="40"/>
      <c r="C1456" s="62"/>
      <c r="D1456" s="224" t="s">
        <v>191</v>
      </c>
      <c r="E1456" s="62"/>
      <c r="F1456" s="228" t="s">
        <v>1980</v>
      </c>
      <c r="G1456" s="62"/>
      <c r="H1456" s="62"/>
      <c r="I1456" s="157"/>
      <c r="J1456" s="62"/>
      <c r="K1456" s="62"/>
      <c r="L1456" s="60"/>
      <c r="M1456" s="201"/>
      <c r="N1456" s="41"/>
      <c r="O1456" s="41"/>
      <c r="P1456" s="41"/>
      <c r="Q1456" s="41"/>
      <c r="R1456" s="41"/>
      <c r="S1456" s="41"/>
      <c r="T1456" s="77"/>
      <c r="AT1456" s="23" t="s">
        <v>191</v>
      </c>
      <c r="AU1456" s="23" t="s">
        <v>87</v>
      </c>
    </row>
    <row r="1457" spans="2:65" s="1" customFormat="1" ht="22.5" customHeight="1">
      <c r="B1457" s="40"/>
      <c r="C1457" s="187" t="s">
        <v>1982</v>
      </c>
      <c r="D1457" s="187" t="s">
        <v>184</v>
      </c>
      <c r="E1457" s="188" t="s">
        <v>1983</v>
      </c>
      <c r="F1457" s="189" t="s">
        <v>1984</v>
      </c>
      <c r="G1457" s="190" t="s">
        <v>308</v>
      </c>
      <c r="H1457" s="191">
        <v>50</v>
      </c>
      <c r="I1457" s="192"/>
      <c r="J1457" s="193">
        <f>ROUND(I1457*H1457,2)</f>
        <v>0</v>
      </c>
      <c r="K1457" s="189" t="s">
        <v>22</v>
      </c>
      <c r="L1457" s="60"/>
      <c r="M1457" s="194" t="s">
        <v>22</v>
      </c>
      <c r="N1457" s="195" t="s">
        <v>47</v>
      </c>
      <c r="O1457" s="41"/>
      <c r="P1457" s="196">
        <f>O1457*H1457</f>
        <v>0</v>
      </c>
      <c r="Q1457" s="196">
        <v>0</v>
      </c>
      <c r="R1457" s="196">
        <f>Q1457*H1457</f>
        <v>0</v>
      </c>
      <c r="S1457" s="196">
        <v>0</v>
      </c>
      <c r="T1457" s="197">
        <f>S1457*H1457</f>
        <v>0</v>
      </c>
      <c r="AR1457" s="23" t="s">
        <v>312</v>
      </c>
      <c r="AT1457" s="23" t="s">
        <v>184</v>
      </c>
      <c r="AU1457" s="23" t="s">
        <v>87</v>
      </c>
      <c r="AY1457" s="23" t="s">
        <v>182</v>
      </c>
      <c r="BE1457" s="198">
        <f>IF(N1457="základní",J1457,0)</f>
        <v>0</v>
      </c>
      <c r="BF1457" s="198">
        <f>IF(N1457="snížená",J1457,0)</f>
        <v>0</v>
      </c>
      <c r="BG1457" s="198">
        <f>IF(N1457="zákl. přenesená",J1457,0)</f>
        <v>0</v>
      </c>
      <c r="BH1457" s="198">
        <f>IF(N1457="sníž. přenesená",J1457,0)</f>
        <v>0</v>
      </c>
      <c r="BI1457" s="198">
        <f>IF(N1457="nulová",J1457,0)</f>
        <v>0</v>
      </c>
      <c r="BJ1457" s="23" t="s">
        <v>24</v>
      </c>
      <c r="BK1457" s="198">
        <f>ROUND(I1457*H1457,2)</f>
        <v>0</v>
      </c>
      <c r="BL1457" s="23" t="s">
        <v>312</v>
      </c>
      <c r="BM1457" s="23" t="s">
        <v>1985</v>
      </c>
    </row>
    <row r="1458" spans="2:65" s="1" customFormat="1">
      <c r="B1458" s="40"/>
      <c r="C1458" s="62"/>
      <c r="D1458" s="224" t="s">
        <v>191</v>
      </c>
      <c r="E1458" s="62"/>
      <c r="F1458" s="228" t="s">
        <v>1984</v>
      </c>
      <c r="G1458" s="62"/>
      <c r="H1458" s="62"/>
      <c r="I1458" s="157"/>
      <c r="J1458" s="62"/>
      <c r="K1458" s="62"/>
      <c r="L1458" s="60"/>
      <c r="M1458" s="201"/>
      <c r="N1458" s="41"/>
      <c r="O1458" s="41"/>
      <c r="P1458" s="41"/>
      <c r="Q1458" s="41"/>
      <c r="R1458" s="41"/>
      <c r="S1458" s="41"/>
      <c r="T1458" s="77"/>
      <c r="AT1458" s="23" t="s">
        <v>191</v>
      </c>
      <c r="AU1458" s="23" t="s">
        <v>87</v>
      </c>
    </row>
    <row r="1459" spans="2:65" s="1" customFormat="1" ht="22.5" customHeight="1">
      <c r="B1459" s="40"/>
      <c r="C1459" s="187" t="s">
        <v>1986</v>
      </c>
      <c r="D1459" s="187" t="s">
        <v>184</v>
      </c>
      <c r="E1459" s="188" t="s">
        <v>1987</v>
      </c>
      <c r="F1459" s="189" t="s">
        <v>1988</v>
      </c>
      <c r="G1459" s="190" t="s">
        <v>308</v>
      </c>
      <c r="H1459" s="191">
        <v>30</v>
      </c>
      <c r="I1459" s="192"/>
      <c r="J1459" s="193">
        <f>ROUND(I1459*H1459,2)</f>
        <v>0</v>
      </c>
      <c r="K1459" s="189" t="s">
        <v>22</v>
      </c>
      <c r="L1459" s="60"/>
      <c r="M1459" s="194" t="s">
        <v>22</v>
      </c>
      <c r="N1459" s="195" t="s">
        <v>47</v>
      </c>
      <c r="O1459" s="41"/>
      <c r="P1459" s="196">
        <f>O1459*H1459</f>
        <v>0</v>
      </c>
      <c r="Q1459" s="196">
        <v>0</v>
      </c>
      <c r="R1459" s="196">
        <f>Q1459*H1459</f>
        <v>0</v>
      </c>
      <c r="S1459" s="196">
        <v>0</v>
      </c>
      <c r="T1459" s="197">
        <f>S1459*H1459</f>
        <v>0</v>
      </c>
      <c r="AR1459" s="23" t="s">
        <v>312</v>
      </c>
      <c r="AT1459" s="23" t="s">
        <v>184</v>
      </c>
      <c r="AU1459" s="23" t="s">
        <v>87</v>
      </c>
      <c r="AY1459" s="23" t="s">
        <v>182</v>
      </c>
      <c r="BE1459" s="198">
        <f>IF(N1459="základní",J1459,0)</f>
        <v>0</v>
      </c>
      <c r="BF1459" s="198">
        <f>IF(N1459="snížená",J1459,0)</f>
        <v>0</v>
      </c>
      <c r="BG1459" s="198">
        <f>IF(N1459="zákl. přenesená",J1459,0)</f>
        <v>0</v>
      </c>
      <c r="BH1459" s="198">
        <f>IF(N1459="sníž. přenesená",J1459,0)</f>
        <v>0</v>
      </c>
      <c r="BI1459" s="198">
        <f>IF(N1459="nulová",J1459,0)</f>
        <v>0</v>
      </c>
      <c r="BJ1459" s="23" t="s">
        <v>24</v>
      </c>
      <c r="BK1459" s="198">
        <f>ROUND(I1459*H1459,2)</f>
        <v>0</v>
      </c>
      <c r="BL1459" s="23" t="s">
        <v>312</v>
      </c>
      <c r="BM1459" s="23" t="s">
        <v>1989</v>
      </c>
    </row>
    <row r="1460" spans="2:65" s="1" customFormat="1">
      <c r="B1460" s="40"/>
      <c r="C1460" s="62"/>
      <c r="D1460" s="224" t="s">
        <v>191</v>
      </c>
      <c r="E1460" s="62"/>
      <c r="F1460" s="228" t="s">
        <v>1988</v>
      </c>
      <c r="G1460" s="62"/>
      <c r="H1460" s="62"/>
      <c r="I1460" s="157"/>
      <c r="J1460" s="62"/>
      <c r="K1460" s="62"/>
      <c r="L1460" s="60"/>
      <c r="M1460" s="201"/>
      <c r="N1460" s="41"/>
      <c r="O1460" s="41"/>
      <c r="P1460" s="41"/>
      <c r="Q1460" s="41"/>
      <c r="R1460" s="41"/>
      <c r="S1460" s="41"/>
      <c r="T1460" s="77"/>
      <c r="AT1460" s="23" t="s">
        <v>191</v>
      </c>
      <c r="AU1460" s="23" t="s">
        <v>87</v>
      </c>
    </row>
    <row r="1461" spans="2:65" s="1" customFormat="1" ht="22.5" customHeight="1">
      <c r="B1461" s="40"/>
      <c r="C1461" s="187" t="s">
        <v>1990</v>
      </c>
      <c r="D1461" s="187" t="s">
        <v>184</v>
      </c>
      <c r="E1461" s="188" t="s">
        <v>1991</v>
      </c>
      <c r="F1461" s="189" t="s">
        <v>1992</v>
      </c>
      <c r="G1461" s="190" t="s">
        <v>1272</v>
      </c>
      <c r="H1461" s="191">
        <v>84</v>
      </c>
      <c r="I1461" s="192"/>
      <c r="J1461" s="193">
        <f>ROUND(I1461*H1461,2)</f>
        <v>0</v>
      </c>
      <c r="K1461" s="189" t="s">
        <v>22</v>
      </c>
      <c r="L1461" s="60"/>
      <c r="M1461" s="194" t="s">
        <v>22</v>
      </c>
      <c r="N1461" s="195" t="s">
        <v>47</v>
      </c>
      <c r="O1461" s="41"/>
      <c r="P1461" s="196">
        <f>O1461*H1461</f>
        <v>0</v>
      </c>
      <c r="Q1461" s="196">
        <v>0</v>
      </c>
      <c r="R1461" s="196">
        <f>Q1461*H1461</f>
        <v>0</v>
      </c>
      <c r="S1461" s="196">
        <v>0</v>
      </c>
      <c r="T1461" s="197">
        <f>S1461*H1461</f>
        <v>0</v>
      </c>
      <c r="AR1461" s="23" t="s">
        <v>312</v>
      </c>
      <c r="AT1461" s="23" t="s">
        <v>184</v>
      </c>
      <c r="AU1461" s="23" t="s">
        <v>87</v>
      </c>
      <c r="AY1461" s="23" t="s">
        <v>182</v>
      </c>
      <c r="BE1461" s="198">
        <f>IF(N1461="základní",J1461,0)</f>
        <v>0</v>
      </c>
      <c r="BF1461" s="198">
        <f>IF(N1461="snížená",J1461,0)</f>
        <v>0</v>
      </c>
      <c r="BG1461" s="198">
        <f>IF(N1461="zákl. přenesená",J1461,0)</f>
        <v>0</v>
      </c>
      <c r="BH1461" s="198">
        <f>IF(N1461="sníž. přenesená",J1461,0)</f>
        <v>0</v>
      </c>
      <c r="BI1461" s="198">
        <f>IF(N1461="nulová",J1461,0)</f>
        <v>0</v>
      </c>
      <c r="BJ1461" s="23" t="s">
        <v>24</v>
      </c>
      <c r="BK1461" s="198">
        <f>ROUND(I1461*H1461,2)</f>
        <v>0</v>
      </c>
      <c r="BL1461" s="23" t="s">
        <v>312</v>
      </c>
      <c r="BM1461" s="23" t="s">
        <v>1993</v>
      </c>
    </row>
    <row r="1462" spans="2:65" s="1" customFormat="1">
      <c r="B1462" s="40"/>
      <c r="C1462" s="62"/>
      <c r="D1462" s="224" t="s">
        <v>191</v>
      </c>
      <c r="E1462" s="62"/>
      <c r="F1462" s="228" t="s">
        <v>1992</v>
      </c>
      <c r="G1462" s="62"/>
      <c r="H1462" s="62"/>
      <c r="I1462" s="157"/>
      <c r="J1462" s="62"/>
      <c r="K1462" s="62"/>
      <c r="L1462" s="60"/>
      <c r="M1462" s="201"/>
      <c r="N1462" s="41"/>
      <c r="O1462" s="41"/>
      <c r="P1462" s="41"/>
      <c r="Q1462" s="41"/>
      <c r="R1462" s="41"/>
      <c r="S1462" s="41"/>
      <c r="T1462" s="77"/>
      <c r="AT1462" s="23" t="s">
        <v>191</v>
      </c>
      <c r="AU1462" s="23" t="s">
        <v>87</v>
      </c>
    </row>
    <row r="1463" spans="2:65" s="1" customFormat="1" ht="22.5" customHeight="1">
      <c r="B1463" s="40"/>
      <c r="C1463" s="187" t="s">
        <v>1994</v>
      </c>
      <c r="D1463" s="187" t="s">
        <v>184</v>
      </c>
      <c r="E1463" s="188" t="s">
        <v>1995</v>
      </c>
      <c r="F1463" s="189" t="s">
        <v>1996</v>
      </c>
      <c r="G1463" s="190" t="s">
        <v>1272</v>
      </c>
      <c r="H1463" s="191">
        <v>4</v>
      </c>
      <c r="I1463" s="192"/>
      <c r="J1463" s="193">
        <f>ROUND(I1463*H1463,2)</f>
        <v>0</v>
      </c>
      <c r="K1463" s="189" t="s">
        <v>22</v>
      </c>
      <c r="L1463" s="60"/>
      <c r="M1463" s="194" t="s">
        <v>22</v>
      </c>
      <c r="N1463" s="195" t="s">
        <v>47</v>
      </c>
      <c r="O1463" s="41"/>
      <c r="P1463" s="196">
        <f>O1463*H1463</f>
        <v>0</v>
      </c>
      <c r="Q1463" s="196">
        <v>0</v>
      </c>
      <c r="R1463" s="196">
        <f>Q1463*H1463</f>
        <v>0</v>
      </c>
      <c r="S1463" s="196">
        <v>0</v>
      </c>
      <c r="T1463" s="197">
        <f>S1463*H1463</f>
        <v>0</v>
      </c>
      <c r="AR1463" s="23" t="s">
        <v>312</v>
      </c>
      <c r="AT1463" s="23" t="s">
        <v>184</v>
      </c>
      <c r="AU1463" s="23" t="s">
        <v>87</v>
      </c>
      <c r="AY1463" s="23" t="s">
        <v>182</v>
      </c>
      <c r="BE1463" s="198">
        <f>IF(N1463="základní",J1463,0)</f>
        <v>0</v>
      </c>
      <c r="BF1463" s="198">
        <f>IF(N1463="snížená",J1463,0)</f>
        <v>0</v>
      </c>
      <c r="BG1463" s="198">
        <f>IF(N1463="zákl. přenesená",J1463,0)</f>
        <v>0</v>
      </c>
      <c r="BH1463" s="198">
        <f>IF(N1463="sníž. přenesená",J1463,0)</f>
        <v>0</v>
      </c>
      <c r="BI1463" s="198">
        <f>IF(N1463="nulová",J1463,0)</f>
        <v>0</v>
      </c>
      <c r="BJ1463" s="23" t="s">
        <v>24</v>
      </c>
      <c r="BK1463" s="198">
        <f>ROUND(I1463*H1463,2)</f>
        <v>0</v>
      </c>
      <c r="BL1463" s="23" t="s">
        <v>312</v>
      </c>
      <c r="BM1463" s="23" t="s">
        <v>1997</v>
      </c>
    </row>
    <row r="1464" spans="2:65" s="1" customFormat="1">
      <c r="B1464" s="40"/>
      <c r="C1464" s="62"/>
      <c r="D1464" s="224" t="s">
        <v>191</v>
      </c>
      <c r="E1464" s="62"/>
      <c r="F1464" s="228" t="s">
        <v>1996</v>
      </c>
      <c r="G1464" s="62"/>
      <c r="H1464" s="62"/>
      <c r="I1464" s="157"/>
      <c r="J1464" s="62"/>
      <c r="K1464" s="62"/>
      <c r="L1464" s="60"/>
      <c r="M1464" s="201"/>
      <c r="N1464" s="41"/>
      <c r="O1464" s="41"/>
      <c r="P1464" s="41"/>
      <c r="Q1464" s="41"/>
      <c r="R1464" s="41"/>
      <c r="S1464" s="41"/>
      <c r="T1464" s="77"/>
      <c r="AT1464" s="23" t="s">
        <v>191</v>
      </c>
      <c r="AU1464" s="23" t="s">
        <v>87</v>
      </c>
    </row>
    <row r="1465" spans="2:65" s="1" customFormat="1" ht="22.5" customHeight="1">
      <c r="B1465" s="40"/>
      <c r="C1465" s="187" t="s">
        <v>1998</v>
      </c>
      <c r="D1465" s="187" t="s">
        <v>184</v>
      </c>
      <c r="E1465" s="188" t="s">
        <v>1999</v>
      </c>
      <c r="F1465" s="189" t="s">
        <v>2000</v>
      </c>
      <c r="G1465" s="190" t="s">
        <v>1272</v>
      </c>
      <c r="H1465" s="191">
        <v>2</v>
      </c>
      <c r="I1465" s="192"/>
      <c r="J1465" s="193">
        <f>ROUND(I1465*H1465,2)</f>
        <v>0</v>
      </c>
      <c r="K1465" s="189" t="s">
        <v>22</v>
      </c>
      <c r="L1465" s="60"/>
      <c r="M1465" s="194" t="s">
        <v>22</v>
      </c>
      <c r="N1465" s="195" t="s">
        <v>47</v>
      </c>
      <c r="O1465" s="41"/>
      <c r="P1465" s="196">
        <f>O1465*H1465</f>
        <v>0</v>
      </c>
      <c r="Q1465" s="196">
        <v>0</v>
      </c>
      <c r="R1465" s="196">
        <f>Q1465*H1465</f>
        <v>0</v>
      </c>
      <c r="S1465" s="196">
        <v>0</v>
      </c>
      <c r="T1465" s="197">
        <f>S1465*H1465</f>
        <v>0</v>
      </c>
      <c r="AR1465" s="23" t="s">
        <v>312</v>
      </c>
      <c r="AT1465" s="23" t="s">
        <v>184</v>
      </c>
      <c r="AU1465" s="23" t="s">
        <v>87</v>
      </c>
      <c r="AY1465" s="23" t="s">
        <v>182</v>
      </c>
      <c r="BE1465" s="198">
        <f>IF(N1465="základní",J1465,0)</f>
        <v>0</v>
      </c>
      <c r="BF1465" s="198">
        <f>IF(N1465="snížená",J1465,0)</f>
        <v>0</v>
      </c>
      <c r="BG1465" s="198">
        <f>IF(N1465="zákl. přenesená",J1465,0)</f>
        <v>0</v>
      </c>
      <c r="BH1465" s="198">
        <f>IF(N1465="sníž. přenesená",J1465,0)</f>
        <v>0</v>
      </c>
      <c r="BI1465" s="198">
        <f>IF(N1465="nulová",J1465,0)</f>
        <v>0</v>
      </c>
      <c r="BJ1465" s="23" t="s">
        <v>24</v>
      </c>
      <c r="BK1465" s="198">
        <f>ROUND(I1465*H1465,2)</f>
        <v>0</v>
      </c>
      <c r="BL1465" s="23" t="s">
        <v>312</v>
      </c>
      <c r="BM1465" s="23" t="s">
        <v>2001</v>
      </c>
    </row>
    <row r="1466" spans="2:65" s="1" customFormat="1">
      <c r="B1466" s="40"/>
      <c r="C1466" s="62"/>
      <c r="D1466" s="224" t="s">
        <v>191</v>
      </c>
      <c r="E1466" s="62"/>
      <c r="F1466" s="228" t="s">
        <v>2000</v>
      </c>
      <c r="G1466" s="62"/>
      <c r="H1466" s="62"/>
      <c r="I1466" s="157"/>
      <c r="J1466" s="62"/>
      <c r="K1466" s="62"/>
      <c r="L1466" s="60"/>
      <c r="M1466" s="201"/>
      <c r="N1466" s="41"/>
      <c r="O1466" s="41"/>
      <c r="P1466" s="41"/>
      <c r="Q1466" s="41"/>
      <c r="R1466" s="41"/>
      <c r="S1466" s="41"/>
      <c r="T1466" s="77"/>
      <c r="AT1466" s="23" t="s">
        <v>191</v>
      </c>
      <c r="AU1466" s="23" t="s">
        <v>87</v>
      </c>
    </row>
    <row r="1467" spans="2:65" s="1" customFormat="1" ht="22.5" customHeight="1">
      <c r="B1467" s="40"/>
      <c r="C1467" s="187" t="s">
        <v>2002</v>
      </c>
      <c r="D1467" s="187" t="s">
        <v>184</v>
      </c>
      <c r="E1467" s="188" t="s">
        <v>2003</v>
      </c>
      <c r="F1467" s="189" t="s">
        <v>2004</v>
      </c>
      <c r="G1467" s="190" t="s">
        <v>1272</v>
      </c>
      <c r="H1467" s="191">
        <v>2</v>
      </c>
      <c r="I1467" s="192"/>
      <c r="J1467" s="193">
        <f>ROUND(I1467*H1467,2)</f>
        <v>0</v>
      </c>
      <c r="K1467" s="189" t="s">
        <v>22</v>
      </c>
      <c r="L1467" s="60"/>
      <c r="M1467" s="194" t="s">
        <v>22</v>
      </c>
      <c r="N1467" s="195" t="s">
        <v>47</v>
      </c>
      <c r="O1467" s="41"/>
      <c r="P1467" s="196">
        <f>O1467*H1467</f>
        <v>0</v>
      </c>
      <c r="Q1467" s="196">
        <v>0</v>
      </c>
      <c r="R1467" s="196">
        <f>Q1467*H1467</f>
        <v>0</v>
      </c>
      <c r="S1467" s="196">
        <v>0</v>
      </c>
      <c r="T1467" s="197">
        <f>S1467*H1467</f>
        <v>0</v>
      </c>
      <c r="AR1467" s="23" t="s">
        <v>312</v>
      </c>
      <c r="AT1467" s="23" t="s">
        <v>184</v>
      </c>
      <c r="AU1467" s="23" t="s">
        <v>87</v>
      </c>
      <c r="AY1467" s="23" t="s">
        <v>182</v>
      </c>
      <c r="BE1467" s="198">
        <f>IF(N1467="základní",J1467,0)</f>
        <v>0</v>
      </c>
      <c r="BF1467" s="198">
        <f>IF(N1467="snížená",J1467,0)</f>
        <v>0</v>
      </c>
      <c r="BG1467" s="198">
        <f>IF(N1467="zákl. přenesená",J1467,0)</f>
        <v>0</v>
      </c>
      <c r="BH1467" s="198">
        <f>IF(N1467="sníž. přenesená",J1467,0)</f>
        <v>0</v>
      </c>
      <c r="BI1467" s="198">
        <f>IF(N1467="nulová",J1467,0)</f>
        <v>0</v>
      </c>
      <c r="BJ1467" s="23" t="s">
        <v>24</v>
      </c>
      <c r="BK1467" s="198">
        <f>ROUND(I1467*H1467,2)</f>
        <v>0</v>
      </c>
      <c r="BL1467" s="23" t="s">
        <v>312</v>
      </c>
      <c r="BM1467" s="23" t="s">
        <v>2005</v>
      </c>
    </row>
    <row r="1468" spans="2:65" s="1" customFormat="1">
      <c r="B1468" s="40"/>
      <c r="C1468" s="62"/>
      <c r="D1468" s="224" t="s">
        <v>191</v>
      </c>
      <c r="E1468" s="62"/>
      <c r="F1468" s="228" t="s">
        <v>2004</v>
      </c>
      <c r="G1468" s="62"/>
      <c r="H1468" s="62"/>
      <c r="I1468" s="157"/>
      <c r="J1468" s="62"/>
      <c r="K1468" s="62"/>
      <c r="L1468" s="60"/>
      <c r="M1468" s="201"/>
      <c r="N1468" s="41"/>
      <c r="O1468" s="41"/>
      <c r="P1468" s="41"/>
      <c r="Q1468" s="41"/>
      <c r="R1468" s="41"/>
      <c r="S1468" s="41"/>
      <c r="T1468" s="77"/>
      <c r="AT1468" s="23" t="s">
        <v>191</v>
      </c>
      <c r="AU1468" s="23" t="s">
        <v>87</v>
      </c>
    </row>
    <row r="1469" spans="2:65" s="1" customFormat="1" ht="22.5" customHeight="1">
      <c r="B1469" s="40"/>
      <c r="C1469" s="187" t="s">
        <v>2006</v>
      </c>
      <c r="D1469" s="187" t="s">
        <v>184</v>
      </c>
      <c r="E1469" s="188" t="s">
        <v>2007</v>
      </c>
      <c r="F1469" s="189" t="s">
        <v>2008</v>
      </c>
      <c r="G1469" s="190" t="s">
        <v>308</v>
      </c>
      <c r="H1469" s="191">
        <v>300</v>
      </c>
      <c r="I1469" s="192"/>
      <c r="J1469" s="193">
        <f>ROUND(I1469*H1469,2)</f>
        <v>0</v>
      </c>
      <c r="K1469" s="189" t="s">
        <v>22</v>
      </c>
      <c r="L1469" s="60"/>
      <c r="M1469" s="194" t="s">
        <v>22</v>
      </c>
      <c r="N1469" s="195" t="s">
        <v>47</v>
      </c>
      <c r="O1469" s="41"/>
      <c r="P1469" s="196">
        <f>O1469*H1469</f>
        <v>0</v>
      </c>
      <c r="Q1469" s="196">
        <v>0</v>
      </c>
      <c r="R1469" s="196">
        <f>Q1469*H1469</f>
        <v>0</v>
      </c>
      <c r="S1469" s="196">
        <v>0</v>
      </c>
      <c r="T1469" s="197">
        <f>S1469*H1469</f>
        <v>0</v>
      </c>
      <c r="AR1469" s="23" t="s">
        <v>312</v>
      </c>
      <c r="AT1469" s="23" t="s">
        <v>184</v>
      </c>
      <c r="AU1469" s="23" t="s">
        <v>87</v>
      </c>
      <c r="AY1469" s="23" t="s">
        <v>182</v>
      </c>
      <c r="BE1469" s="198">
        <f>IF(N1469="základní",J1469,0)</f>
        <v>0</v>
      </c>
      <c r="BF1469" s="198">
        <f>IF(N1469="snížená",J1469,0)</f>
        <v>0</v>
      </c>
      <c r="BG1469" s="198">
        <f>IF(N1469="zákl. přenesená",J1469,0)</f>
        <v>0</v>
      </c>
      <c r="BH1469" s="198">
        <f>IF(N1469="sníž. přenesená",J1469,0)</f>
        <v>0</v>
      </c>
      <c r="BI1469" s="198">
        <f>IF(N1469="nulová",J1469,0)</f>
        <v>0</v>
      </c>
      <c r="BJ1469" s="23" t="s">
        <v>24</v>
      </c>
      <c r="BK1469" s="198">
        <f>ROUND(I1469*H1469,2)</f>
        <v>0</v>
      </c>
      <c r="BL1469" s="23" t="s">
        <v>312</v>
      </c>
      <c r="BM1469" s="23" t="s">
        <v>2009</v>
      </c>
    </row>
    <row r="1470" spans="2:65" s="1" customFormat="1">
      <c r="B1470" s="40"/>
      <c r="C1470" s="62"/>
      <c r="D1470" s="224" t="s">
        <v>191</v>
      </c>
      <c r="E1470" s="62"/>
      <c r="F1470" s="228" t="s">
        <v>2008</v>
      </c>
      <c r="G1470" s="62"/>
      <c r="H1470" s="62"/>
      <c r="I1470" s="157"/>
      <c r="J1470" s="62"/>
      <c r="K1470" s="62"/>
      <c r="L1470" s="60"/>
      <c r="M1470" s="201"/>
      <c r="N1470" s="41"/>
      <c r="O1470" s="41"/>
      <c r="P1470" s="41"/>
      <c r="Q1470" s="41"/>
      <c r="R1470" s="41"/>
      <c r="S1470" s="41"/>
      <c r="T1470" s="77"/>
      <c r="AT1470" s="23" t="s">
        <v>191</v>
      </c>
      <c r="AU1470" s="23" t="s">
        <v>87</v>
      </c>
    </row>
    <row r="1471" spans="2:65" s="1" customFormat="1" ht="22.5" customHeight="1">
      <c r="B1471" s="40"/>
      <c r="C1471" s="187" t="s">
        <v>2010</v>
      </c>
      <c r="D1471" s="187" t="s">
        <v>184</v>
      </c>
      <c r="E1471" s="188" t="s">
        <v>2011</v>
      </c>
      <c r="F1471" s="189" t="s">
        <v>2012</v>
      </c>
      <c r="G1471" s="190" t="s">
        <v>1272</v>
      </c>
      <c r="H1471" s="191">
        <v>100</v>
      </c>
      <c r="I1471" s="192"/>
      <c r="J1471" s="193">
        <f>ROUND(I1471*H1471,2)</f>
        <v>0</v>
      </c>
      <c r="K1471" s="189" t="s">
        <v>22</v>
      </c>
      <c r="L1471" s="60"/>
      <c r="M1471" s="194" t="s">
        <v>22</v>
      </c>
      <c r="N1471" s="195" t="s">
        <v>47</v>
      </c>
      <c r="O1471" s="41"/>
      <c r="P1471" s="196">
        <f>O1471*H1471</f>
        <v>0</v>
      </c>
      <c r="Q1471" s="196">
        <v>0</v>
      </c>
      <c r="R1471" s="196">
        <f>Q1471*H1471</f>
        <v>0</v>
      </c>
      <c r="S1471" s="196">
        <v>0</v>
      </c>
      <c r="T1471" s="197">
        <f>S1471*H1471</f>
        <v>0</v>
      </c>
      <c r="AR1471" s="23" t="s">
        <v>312</v>
      </c>
      <c r="AT1471" s="23" t="s">
        <v>184</v>
      </c>
      <c r="AU1471" s="23" t="s">
        <v>87</v>
      </c>
      <c r="AY1471" s="23" t="s">
        <v>182</v>
      </c>
      <c r="BE1471" s="198">
        <f>IF(N1471="základní",J1471,0)</f>
        <v>0</v>
      </c>
      <c r="BF1471" s="198">
        <f>IF(N1471="snížená",J1471,0)</f>
        <v>0</v>
      </c>
      <c r="BG1471" s="198">
        <f>IF(N1471="zákl. přenesená",J1471,0)</f>
        <v>0</v>
      </c>
      <c r="BH1471" s="198">
        <f>IF(N1471="sníž. přenesená",J1471,0)</f>
        <v>0</v>
      </c>
      <c r="BI1471" s="198">
        <f>IF(N1471="nulová",J1471,0)</f>
        <v>0</v>
      </c>
      <c r="BJ1471" s="23" t="s">
        <v>24</v>
      </c>
      <c r="BK1471" s="198">
        <f>ROUND(I1471*H1471,2)</f>
        <v>0</v>
      </c>
      <c r="BL1471" s="23" t="s">
        <v>312</v>
      </c>
      <c r="BM1471" s="23" t="s">
        <v>2013</v>
      </c>
    </row>
    <row r="1472" spans="2:65" s="1" customFormat="1">
      <c r="B1472" s="40"/>
      <c r="C1472" s="62"/>
      <c r="D1472" s="224" t="s">
        <v>191</v>
      </c>
      <c r="E1472" s="62"/>
      <c r="F1472" s="228" t="s">
        <v>2012</v>
      </c>
      <c r="G1472" s="62"/>
      <c r="H1472" s="62"/>
      <c r="I1472" s="157"/>
      <c r="J1472" s="62"/>
      <c r="K1472" s="62"/>
      <c r="L1472" s="60"/>
      <c r="M1472" s="201"/>
      <c r="N1472" s="41"/>
      <c r="O1472" s="41"/>
      <c r="P1472" s="41"/>
      <c r="Q1472" s="41"/>
      <c r="R1472" s="41"/>
      <c r="S1472" s="41"/>
      <c r="T1472" s="77"/>
      <c r="AT1472" s="23" t="s">
        <v>191</v>
      </c>
      <c r="AU1472" s="23" t="s">
        <v>87</v>
      </c>
    </row>
    <row r="1473" spans="2:65" s="1" customFormat="1" ht="22.5" customHeight="1">
      <c r="B1473" s="40"/>
      <c r="C1473" s="187" t="s">
        <v>2014</v>
      </c>
      <c r="D1473" s="187" t="s">
        <v>184</v>
      </c>
      <c r="E1473" s="188" t="s">
        <v>2015</v>
      </c>
      <c r="F1473" s="189" t="s">
        <v>2016</v>
      </c>
      <c r="G1473" s="190" t="s">
        <v>308</v>
      </c>
      <c r="H1473" s="191">
        <v>400</v>
      </c>
      <c r="I1473" s="192"/>
      <c r="J1473" s="193">
        <f>ROUND(I1473*H1473,2)</f>
        <v>0</v>
      </c>
      <c r="K1473" s="189" t="s">
        <v>22</v>
      </c>
      <c r="L1473" s="60"/>
      <c r="M1473" s="194" t="s">
        <v>22</v>
      </c>
      <c r="N1473" s="195" t="s">
        <v>47</v>
      </c>
      <c r="O1473" s="41"/>
      <c r="P1473" s="196">
        <f>O1473*H1473</f>
        <v>0</v>
      </c>
      <c r="Q1473" s="196">
        <v>0</v>
      </c>
      <c r="R1473" s="196">
        <f>Q1473*H1473</f>
        <v>0</v>
      </c>
      <c r="S1473" s="196">
        <v>0</v>
      </c>
      <c r="T1473" s="197">
        <f>S1473*H1473</f>
        <v>0</v>
      </c>
      <c r="AR1473" s="23" t="s">
        <v>312</v>
      </c>
      <c r="AT1473" s="23" t="s">
        <v>184</v>
      </c>
      <c r="AU1473" s="23" t="s">
        <v>87</v>
      </c>
      <c r="AY1473" s="23" t="s">
        <v>182</v>
      </c>
      <c r="BE1473" s="198">
        <f>IF(N1473="základní",J1473,0)</f>
        <v>0</v>
      </c>
      <c r="BF1473" s="198">
        <f>IF(N1473="snížená",J1473,0)</f>
        <v>0</v>
      </c>
      <c r="BG1473" s="198">
        <f>IF(N1473="zákl. přenesená",J1473,0)</f>
        <v>0</v>
      </c>
      <c r="BH1473" s="198">
        <f>IF(N1473="sníž. přenesená",J1473,0)</f>
        <v>0</v>
      </c>
      <c r="BI1473" s="198">
        <f>IF(N1473="nulová",J1473,0)</f>
        <v>0</v>
      </c>
      <c r="BJ1473" s="23" t="s">
        <v>24</v>
      </c>
      <c r="BK1473" s="198">
        <f>ROUND(I1473*H1473,2)</f>
        <v>0</v>
      </c>
      <c r="BL1473" s="23" t="s">
        <v>312</v>
      </c>
      <c r="BM1473" s="23" t="s">
        <v>2017</v>
      </c>
    </row>
    <row r="1474" spans="2:65" s="1" customFormat="1">
      <c r="B1474" s="40"/>
      <c r="C1474" s="62"/>
      <c r="D1474" s="224" t="s">
        <v>191</v>
      </c>
      <c r="E1474" s="62"/>
      <c r="F1474" s="228" t="s">
        <v>2016</v>
      </c>
      <c r="G1474" s="62"/>
      <c r="H1474" s="62"/>
      <c r="I1474" s="157"/>
      <c r="J1474" s="62"/>
      <c r="K1474" s="62"/>
      <c r="L1474" s="60"/>
      <c r="M1474" s="201"/>
      <c r="N1474" s="41"/>
      <c r="O1474" s="41"/>
      <c r="P1474" s="41"/>
      <c r="Q1474" s="41"/>
      <c r="R1474" s="41"/>
      <c r="S1474" s="41"/>
      <c r="T1474" s="77"/>
      <c r="AT1474" s="23" t="s">
        <v>191</v>
      </c>
      <c r="AU1474" s="23" t="s">
        <v>87</v>
      </c>
    </row>
    <row r="1475" spans="2:65" s="1" customFormat="1" ht="22.5" customHeight="1">
      <c r="B1475" s="40"/>
      <c r="C1475" s="187" t="s">
        <v>2018</v>
      </c>
      <c r="D1475" s="187" t="s">
        <v>184</v>
      </c>
      <c r="E1475" s="188" t="s">
        <v>2019</v>
      </c>
      <c r="F1475" s="189" t="s">
        <v>2020</v>
      </c>
      <c r="G1475" s="190" t="s">
        <v>2021</v>
      </c>
      <c r="H1475" s="191">
        <v>10</v>
      </c>
      <c r="I1475" s="192"/>
      <c r="J1475" s="193">
        <f>ROUND(I1475*H1475,2)</f>
        <v>0</v>
      </c>
      <c r="K1475" s="189" t="s">
        <v>22</v>
      </c>
      <c r="L1475" s="60"/>
      <c r="M1475" s="194" t="s">
        <v>22</v>
      </c>
      <c r="N1475" s="195" t="s">
        <v>47</v>
      </c>
      <c r="O1475" s="41"/>
      <c r="P1475" s="196">
        <f>O1475*H1475</f>
        <v>0</v>
      </c>
      <c r="Q1475" s="196">
        <v>0</v>
      </c>
      <c r="R1475" s="196">
        <f>Q1475*H1475</f>
        <v>0</v>
      </c>
      <c r="S1475" s="196">
        <v>0</v>
      </c>
      <c r="T1475" s="197">
        <f>S1475*H1475</f>
        <v>0</v>
      </c>
      <c r="AR1475" s="23" t="s">
        <v>312</v>
      </c>
      <c r="AT1475" s="23" t="s">
        <v>184</v>
      </c>
      <c r="AU1475" s="23" t="s">
        <v>87</v>
      </c>
      <c r="AY1475" s="23" t="s">
        <v>182</v>
      </c>
      <c r="BE1475" s="198">
        <f>IF(N1475="základní",J1475,0)</f>
        <v>0</v>
      </c>
      <c r="BF1475" s="198">
        <f>IF(N1475="snížená",J1475,0)</f>
        <v>0</v>
      </c>
      <c r="BG1475" s="198">
        <f>IF(N1475="zákl. přenesená",J1475,0)</f>
        <v>0</v>
      </c>
      <c r="BH1475" s="198">
        <f>IF(N1475="sníž. přenesená",J1475,0)</f>
        <v>0</v>
      </c>
      <c r="BI1475" s="198">
        <f>IF(N1475="nulová",J1475,0)</f>
        <v>0</v>
      </c>
      <c r="BJ1475" s="23" t="s">
        <v>24</v>
      </c>
      <c r="BK1475" s="198">
        <f>ROUND(I1475*H1475,2)</f>
        <v>0</v>
      </c>
      <c r="BL1475" s="23" t="s">
        <v>312</v>
      </c>
      <c r="BM1475" s="23" t="s">
        <v>2022</v>
      </c>
    </row>
    <row r="1476" spans="2:65" s="1" customFormat="1">
      <c r="B1476" s="40"/>
      <c r="C1476" s="62"/>
      <c r="D1476" s="224" t="s">
        <v>191</v>
      </c>
      <c r="E1476" s="62"/>
      <c r="F1476" s="228" t="s">
        <v>2020</v>
      </c>
      <c r="G1476" s="62"/>
      <c r="H1476" s="62"/>
      <c r="I1476" s="157"/>
      <c r="J1476" s="62"/>
      <c r="K1476" s="62"/>
      <c r="L1476" s="60"/>
      <c r="M1476" s="201"/>
      <c r="N1476" s="41"/>
      <c r="O1476" s="41"/>
      <c r="P1476" s="41"/>
      <c r="Q1476" s="41"/>
      <c r="R1476" s="41"/>
      <c r="S1476" s="41"/>
      <c r="T1476" s="77"/>
      <c r="AT1476" s="23" t="s">
        <v>191</v>
      </c>
      <c r="AU1476" s="23" t="s">
        <v>87</v>
      </c>
    </row>
    <row r="1477" spans="2:65" s="1" customFormat="1" ht="22.5" customHeight="1">
      <c r="B1477" s="40"/>
      <c r="C1477" s="187" t="s">
        <v>2023</v>
      </c>
      <c r="D1477" s="187" t="s">
        <v>184</v>
      </c>
      <c r="E1477" s="188" t="s">
        <v>2024</v>
      </c>
      <c r="F1477" s="189" t="s">
        <v>2025</v>
      </c>
      <c r="G1477" s="190" t="s">
        <v>1272</v>
      </c>
      <c r="H1477" s="191">
        <v>1</v>
      </c>
      <c r="I1477" s="192"/>
      <c r="J1477" s="193">
        <f>ROUND(I1477*H1477,2)</f>
        <v>0</v>
      </c>
      <c r="K1477" s="189" t="s">
        <v>22</v>
      </c>
      <c r="L1477" s="60"/>
      <c r="M1477" s="194" t="s">
        <v>22</v>
      </c>
      <c r="N1477" s="195" t="s">
        <v>47</v>
      </c>
      <c r="O1477" s="41"/>
      <c r="P1477" s="196">
        <f>O1477*H1477</f>
        <v>0</v>
      </c>
      <c r="Q1477" s="196">
        <v>0</v>
      </c>
      <c r="R1477" s="196">
        <f>Q1477*H1477</f>
        <v>0</v>
      </c>
      <c r="S1477" s="196">
        <v>0</v>
      </c>
      <c r="T1477" s="197">
        <f>S1477*H1477</f>
        <v>0</v>
      </c>
      <c r="AR1477" s="23" t="s">
        <v>312</v>
      </c>
      <c r="AT1477" s="23" t="s">
        <v>184</v>
      </c>
      <c r="AU1477" s="23" t="s">
        <v>87</v>
      </c>
      <c r="AY1477" s="23" t="s">
        <v>182</v>
      </c>
      <c r="BE1477" s="198">
        <f>IF(N1477="základní",J1477,0)</f>
        <v>0</v>
      </c>
      <c r="BF1477" s="198">
        <f>IF(N1477="snížená",J1477,0)</f>
        <v>0</v>
      </c>
      <c r="BG1477" s="198">
        <f>IF(N1477="zákl. přenesená",J1477,0)</f>
        <v>0</v>
      </c>
      <c r="BH1477" s="198">
        <f>IF(N1477="sníž. přenesená",J1477,0)</f>
        <v>0</v>
      </c>
      <c r="BI1477" s="198">
        <f>IF(N1477="nulová",J1477,0)</f>
        <v>0</v>
      </c>
      <c r="BJ1477" s="23" t="s">
        <v>24</v>
      </c>
      <c r="BK1477" s="198">
        <f>ROUND(I1477*H1477,2)</f>
        <v>0</v>
      </c>
      <c r="BL1477" s="23" t="s">
        <v>312</v>
      </c>
      <c r="BM1477" s="23" t="s">
        <v>2026</v>
      </c>
    </row>
    <row r="1478" spans="2:65" s="1" customFormat="1">
      <c r="B1478" s="40"/>
      <c r="C1478" s="62"/>
      <c r="D1478" s="224" t="s">
        <v>191</v>
      </c>
      <c r="E1478" s="62"/>
      <c r="F1478" s="228" t="s">
        <v>2025</v>
      </c>
      <c r="G1478" s="62"/>
      <c r="H1478" s="62"/>
      <c r="I1478" s="157"/>
      <c r="J1478" s="62"/>
      <c r="K1478" s="62"/>
      <c r="L1478" s="60"/>
      <c r="M1478" s="201"/>
      <c r="N1478" s="41"/>
      <c r="O1478" s="41"/>
      <c r="P1478" s="41"/>
      <c r="Q1478" s="41"/>
      <c r="R1478" s="41"/>
      <c r="S1478" s="41"/>
      <c r="T1478" s="77"/>
      <c r="AT1478" s="23" t="s">
        <v>191</v>
      </c>
      <c r="AU1478" s="23" t="s">
        <v>87</v>
      </c>
    </row>
    <row r="1479" spans="2:65" s="1" customFormat="1" ht="22.5" customHeight="1">
      <c r="B1479" s="40"/>
      <c r="C1479" s="187" t="s">
        <v>2027</v>
      </c>
      <c r="D1479" s="187" t="s">
        <v>184</v>
      </c>
      <c r="E1479" s="188" t="s">
        <v>2028</v>
      </c>
      <c r="F1479" s="189" t="s">
        <v>2029</v>
      </c>
      <c r="G1479" s="190" t="s">
        <v>2030</v>
      </c>
      <c r="H1479" s="191">
        <v>10</v>
      </c>
      <c r="I1479" s="192"/>
      <c r="J1479" s="193">
        <f>ROUND(I1479*H1479,2)</f>
        <v>0</v>
      </c>
      <c r="K1479" s="189" t="s">
        <v>22</v>
      </c>
      <c r="L1479" s="60"/>
      <c r="M1479" s="194" t="s">
        <v>22</v>
      </c>
      <c r="N1479" s="195" t="s">
        <v>47</v>
      </c>
      <c r="O1479" s="41"/>
      <c r="P1479" s="196">
        <f>O1479*H1479</f>
        <v>0</v>
      </c>
      <c r="Q1479" s="196">
        <v>0</v>
      </c>
      <c r="R1479" s="196">
        <f>Q1479*H1479</f>
        <v>0</v>
      </c>
      <c r="S1479" s="196">
        <v>0</v>
      </c>
      <c r="T1479" s="197">
        <f>S1479*H1479</f>
        <v>0</v>
      </c>
      <c r="AR1479" s="23" t="s">
        <v>312</v>
      </c>
      <c r="AT1479" s="23" t="s">
        <v>184</v>
      </c>
      <c r="AU1479" s="23" t="s">
        <v>87</v>
      </c>
      <c r="AY1479" s="23" t="s">
        <v>182</v>
      </c>
      <c r="BE1479" s="198">
        <f>IF(N1479="základní",J1479,0)</f>
        <v>0</v>
      </c>
      <c r="BF1479" s="198">
        <f>IF(N1479="snížená",J1479,0)</f>
        <v>0</v>
      </c>
      <c r="BG1479" s="198">
        <f>IF(N1479="zákl. přenesená",J1479,0)</f>
        <v>0</v>
      </c>
      <c r="BH1479" s="198">
        <f>IF(N1479="sníž. přenesená",J1479,0)</f>
        <v>0</v>
      </c>
      <c r="BI1479" s="198">
        <f>IF(N1479="nulová",J1479,0)</f>
        <v>0</v>
      </c>
      <c r="BJ1479" s="23" t="s">
        <v>24</v>
      </c>
      <c r="BK1479" s="198">
        <f>ROUND(I1479*H1479,2)</f>
        <v>0</v>
      </c>
      <c r="BL1479" s="23" t="s">
        <v>312</v>
      </c>
      <c r="BM1479" s="23" t="s">
        <v>2031</v>
      </c>
    </row>
    <row r="1480" spans="2:65" s="1" customFormat="1">
      <c r="B1480" s="40"/>
      <c r="C1480" s="62"/>
      <c r="D1480" s="224" t="s">
        <v>191</v>
      </c>
      <c r="E1480" s="62"/>
      <c r="F1480" s="228" t="s">
        <v>2029</v>
      </c>
      <c r="G1480" s="62"/>
      <c r="H1480" s="62"/>
      <c r="I1480" s="157"/>
      <c r="J1480" s="62"/>
      <c r="K1480" s="62"/>
      <c r="L1480" s="60"/>
      <c r="M1480" s="201"/>
      <c r="N1480" s="41"/>
      <c r="O1480" s="41"/>
      <c r="P1480" s="41"/>
      <c r="Q1480" s="41"/>
      <c r="R1480" s="41"/>
      <c r="S1480" s="41"/>
      <c r="T1480" s="77"/>
      <c r="AT1480" s="23" t="s">
        <v>191</v>
      </c>
      <c r="AU1480" s="23" t="s">
        <v>87</v>
      </c>
    </row>
    <row r="1481" spans="2:65" s="1" customFormat="1" ht="22.5" customHeight="1">
      <c r="B1481" s="40"/>
      <c r="C1481" s="187" t="s">
        <v>2032</v>
      </c>
      <c r="D1481" s="187" t="s">
        <v>184</v>
      </c>
      <c r="E1481" s="188" t="s">
        <v>2033</v>
      </c>
      <c r="F1481" s="189" t="s">
        <v>2034</v>
      </c>
      <c r="G1481" s="190" t="s">
        <v>2030</v>
      </c>
      <c r="H1481" s="191">
        <v>20</v>
      </c>
      <c r="I1481" s="192"/>
      <c r="J1481" s="193">
        <f>ROUND(I1481*H1481,2)</f>
        <v>0</v>
      </c>
      <c r="K1481" s="189" t="s">
        <v>22</v>
      </c>
      <c r="L1481" s="60"/>
      <c r="M1481" s="194" t="s">
        <v>22</v>
      </c>
      <c r="N1481" s="195" t="s">
        <v>47</v>
      </c>
      <c r="O1481" s="41"/>
      <c r="P1481" s="196">
        <f>O1481*H1481</f>
        <v>0</v>
      </c>
      <c r="Q1481" s="196">
        <v>0</v>
      </c>
      <c r="R1481" s="196">
        <f>Q1481*H1481</f>
        <v>0</v>
      </c>
      <c r="S1481" s="196">
        <v>0</v>
      </c>
      <c r="T1481" s="197">
        <f>S1481*H1481</f>
        <v>0</v>
      </c>
      <c r="AR1481" s="23" t="s">
        <v>312</v>
      </c>
      <c r="AT1481" s="23" t="s">
        <v>184</v>
      </c>
      <c r="AU1481" s="23" t="s">
        <v>87</v>
      </c>
      <c r="AY1481" s="23" t="s">
        <v>182</v>
      </c>
      <c r="BE1481" s="198">
        <f>IF(N1481="základní",J1481,0)</f>
        <v>0</v>
      </c>
      <c r="BF1481" s="198">
        <f>IF(N1481="snížená",J1481,0)</f>
        <v>0</v>
      </c>
      <c r="BG1481" s="198">
        <f>IF(N1481="zákl. přenesená",J1481,0)</f>
        <v>0</v>
      </c>
      <c r="BH1481" s="198">
        <f>IF(N1481="sníž. přenesená",J1481,0)</f>
        <v>0</v>
      </c>
      <c r="BI1481" s="198">
        <f>IF(N1481="nulová",J1481,0)</f>
        <v>0</v>
      </c>
      <c r="BJ1481" s="23" t="s">
        <v>24</v>
      </c>
      <c r="BK1481" s="198">
        <f>ROUND(I1481*H1481,2)</f>
        <v>0</v>
      </c>
      <c r="BL1481" s="23" t="s">
        <v>312</v>
      </c>
      <c r="BM1481" s="23" t="s">
        <v>2035</v>
      </c>
    </row>
    <row r="1482" spans="2:65" s="1" customFormat="1">
      <c r="B1482" s="40"/>
      <c r="C1482" s="62"/>
      <c r="D1482" s="224" t="s">
        <v>191</v>
      </c>
      <c r="E1482" s="62"/>
      <c r="F1482" s="228" t="s">
        <v>2034</v>
      </c>
      <c r="G1482" s="62"/>
      <c r="H1482" s="62"/>
      <c r="I1482" s="157"/>
      <c r="J1482" s="62"/>
      <c r="K1482" s="62"/>
      <c r="L1482" s="60"/>
      <c r="M1482" s="201"/>
      <c r="N1482" s="41"/>
      <c r="O1482" s="41"/>
      <c r="P1482" s="41"/>
      <c r="Q1482" s="41"/>
      <c r="R1482" s="41"/>
      <c r="S1482" s="41"/>
      <c r="T1482" s="77"/>
      <c r="AT1482" s="23" t="s">
        <v>191</v>
      </c>
      <c r="AU1482" s="23" t="s">
        <v>87</v>
      </c>
    </row>
    <row r="1483" spans="2:65" s="1" customFormat="1" ht="22.5" customHeight="1">
      <c r="B1483" s="40"/>
      <c r="C1483" s="187" t="s">
        <v>2036</v>
      </c>
      <c r="D1483" s="187" t="s">
        <v>184</v>
      </c>
      <c r="E1483" s="188" t="s">
        <v>2037</v>
      </c>
      <c r="F1483" s="189" t="s">
        <v>2038</v>
      </c>
      <c r="G1483" s="190" t="s">
        <v>1036</v>
      </c>
      <c r="H1483" s="191">
        <v>1</v>
      </c>
      <c r="I1483" s="192"/>
      <c r="J1483" s="193">
        <f>ROUND(I1483*H1483,2)</f>
        <v>0</v>
      </c>
      <c r="K1483" s="189" t="s">
        <v>22</v>
      </c>
      <c r="L1483" s="60"/>
      <c r="M1483" s="194" t="s">
        <v>22</v>
      </c>
      <c r="N1483" s="195" t="s">
        <v>47</v>
      </c>
      <c r="O1483" s="41"/>
      <c r="P1483" s="196">
        <f>O1483*H1483</f>
        <v>0</v>
      </c>
      <c r="Q1483" s="196">
        <v>0</v>
      </c>
      <c r="R1483" s="196">
        <f>Q1483*H1483</f>
        <v>0</v>
      </c>
      <c r="S1483" s="196">
        <v>0</v>
      </c>
      <c r="T1483" s="197">
        <f>S1483*H1483</f>
        <v>0</v>
      </c>
      <c r="AR1483" s="23" t="s">
        <v>312</v>
      </c>
      <c r="AT1483" s="23" t="s">
        <v>184</v>
      </c>
      <c r="AU1483" s="23" t="s">
        <v>87</v>
      </c>
      <c r="AY1483" s="23" t="s">
        <v>182</v>
      </c>
      <c r="BE1483" s="198">
        <f>IF(N1483="základní",J1483,0)</f>
        <v>0</v>
      </c>
      <c r="BF1483" s="198">
        <f>IF(N1483="snížená",J1483,0)</f>
        <v>0</v>
      </c>
      <c r="BG1483" s="198">
        <f>IF(N1483="zákl. přenesená",J1483,0)</f>
        <v>0</v>
      </c>
      <c r="BH1483" s="198">
        <f>IF(N1483="sníž. přenesená",J1483,0)</f>
        <v>0</v>
      </c>
      <c r="BI1483" s="198">
        <f>IF(N1483="nulová",J1483,0)</f>
        <v>0</v>
      </c>
      <c r="BJ1483" s="23" t="s">
        <v>24</v>
      </c>
      <c r="BK1483" s="198">
        <f>ROUND(I1483*H1483,2)</f>
        <v>0</v>
      </c>
      <c r="BL1483" s="23" t="s">
        <v>312</v>
      </c>
      <c r="BM1483" s="23" t="s">
        <v>2039</v>
      </c>
    </row>
    <row r="1484" spans="2:65" s="1" customFormat="1">
      <c r="B1484" s="40"/>
      <c r="C1484" s="62"/>
      <c r="D1484" s="224" t="s">
        <v>191</v>
      </c>
      <c r="E1484" s="62"/>
      <c r="F1484" s="228" t="s">
        <v>2038</v>
      </c>
      <c r="G1484" s="62"/>
      <c r="H1484" s="62"/>
      <c r="I1484" s="157"/>
      <c r="J1484" s="62"/>
      <c r="K1484" s="62"/>
      <c r="L1484" s="60"/>
      <c r="M1484" s="201"/>
      <c r="N1484" s="41"/>
      <c r="O1484" s="41"/>
      <c r="P1484" s="41"/>
      <c r="Q1484" s="41"/>
      <c r="R1484" s="41"/>
      <c r="S1484" s="41"/>
      <c r="T1484" s="77"/>
      <c r="AT1484" s="23" t="s">
        <v>191</v>
      </c>
      <c r="AU1484" s="23" t="s">
        <v>87</v>
      </c>
    </row>
    <row r="1485" spans="2:65" s="1" customFormat="1" ht="22.5" customHeight="1">
      <c r="B1485" s="40"/>
      <c r="C1485" s="187" t="s">
        <v>2040</v>
      </c>
      <c r="D1485" s="187" t="s">
        <v>184</v>
      </c>
      <c r="E1485" s="188" t="s">
        <v>2041</v>
      </c>
      <c r="F1485" s="189" t="s">
        <v>2042</v>
      </c>
      <c r="G1485" s="190" t="s">
        <v>1036</v>
      </c>
      <c r="H1485" s="191">
        <v>1</v>
      </c>
      <c r="I1485" s="192"/>
      <c r="J1485" s="193">
        <f>ROUND(I1485*H1485,2)</f>
        <v>0</v>
      </c>
      <c r="K1485" s="189" t="s">
        <v>22</v>
      </c>
      <c r="L1485" s="60"/>
      <c r="M1485" s="194" t="s">
        <v>22</v>
      </c>
      <c r="N1485" s="195" t="s">
        <v>47</v>
      </c>
      <c r="O1485" s="41"/>
      <c r="P1485" s="196">
        <f>O1485*H1485</f>
        <v>0</v>
      </c>
      <c r="Q1485" s="196">
        <v>0</v>
      </c>
      <c r="R1485" s="196">
        <f>Q1485*H1485</f>
        <v>0</v>
      </c>
      <c r="S1485" s="196">
        <v>0</v>
      </c>
      <c r="T1485" s="197">
        <f>S1485*H1485</f>
        <v>0</v>
      </c>
      <c r="AR1485" s="23" t="s">
        <v>312</v>
      </c>
      <c r="AT1485" s="23" t="s">
        <v>184</v>
      </c>
      <c r="AU1485" s="23" t="s">
        <v>87</v>
      </c>
      <c r="AY1485" s="23" t="s">
        <v>182</v>
      </c>
      <c r="BE1485" s="198">
        <f>IF(N1485="základní",J1485,0)</f>
        <v>0</v>
      </c>
      <c r="BF1485" s="198">
        <f>IF(N1485="snížená",J1485,0)</f>
        <v>0</v>
      </c>
      <c r="BG1485" s="198">
        <f>IF(N1485="zákl. přenesená",J1485,0)</f>
        <v>0</v>
      </c>
      <c r="BH1485" s="198">
        <f>IF(N1485="sníž. přenesená",J1485,0)</f>
        <v>0</v>
      </c>
      <c r="BI1485" s="198">
        <f>IF(N1485="nulová",J1485,0)</f>
        <v>0</v>
      </c>
      <c r="BJ1485" s="23" t="s">
        <v>24</v>
      </c>
      <c r="BK1485" s="198">
        <f>ROUND(I1485*H1485,2)</f>
        <v>0</v>
      </c>
      <c r="BL1485" s="23" t="s">
        <v>312</v>
      </c>
      <c r="BM1485" s="23" t="s">
        <v>2043</v>
      </c>
    </row>
    <row r="1486" spans="2:65" s="1" customFormat="1">
      <c r="B1486" s="40"/>
      <c r="C1486" s="62"/>
      <c r="D1486" s="199" t="s">
        <v>191</v>
      </c>
      <c r="E1486" s="62"/>
      <c r="F1486" s="200" t="s">
        <v>2042</v>
      </c>
      <c r="G1486" s="62"/>
      <c r="H1486" s="62"/>
      <c r="I1486" s="157"/>
      <c r="J1486" s="62"/>
      <c r="K1486" s="62"/>
      <c r="L1486" s="60"/>
      <c r="M1486" s="201"/>
      <c r="N1486" s="41"/>
      <c r="O1486" s="41"/>
      <c r="P1486" s="41"/>
      <c r="Q1486" s="41"/>
      <c r="R1486" s="41"/>
      <c r="S1486" s="41"/>
      <c r="T1486" s="77"/>
      <c r="AT1486" s="23" t="s">
        <v>191</v>
      </c>
      <c r="AU1486" s="23" t="s">
        <v>87</v>
      </c>
    </row>
    <row r="1487" spans="2:65" s="10" customFormat="1" ht="29.85" customHeight="1">
      <c r="B1487" s="170"/>
      <c r="C1487" s="171"/>
      <c r="D1487" s="184" t="s">
        <v>75</v>
      </c>
      <c r="E1487" s="185" t="s">
        <v>2044</v>
      </c>
      <c r="F1487" s="185" t="s">
        <v>2045</v>
      </c>
      <c r="G1487" s="171"/>
      <c r="H1487" s="171"/>
      <c r="I1487" s="174"/>
      <c r="J1487" s="186">
        <f>BK1487</f>
        <v>0</v>
      </c>
      <c r="K1487" s="171"/>
      <c r="L1487" s="176"/>
      <c r="M1487" s="177"/>
      <c r="N1487" s="178"/>
      <c r="O1487" s="178"/>
      <c r="P1487" s="179">
        <f>SUM(P1488:P1521)</f>
        <v>0</v>
      </c>
      <c r="Q1487" s="178"/>
      <c r="R1487" s="179">
        <f>SUM(R1488:R1521)</f>
        <v>0</v>
      </c>
      <c r="S1487" s="178"/>
      <c r="T1487" s="180">
        <f>SUM(T1488:T1521)</f>
        <v>0</v>
      </c>
      <c r="AR1487" s="181" t="s">
        <v>87</v>
      </c>
      <c r="AT1487" s="182" t="s">
        <v>75</v>
      </c>
      <c r="AU1487" s="182" t="s">
        <v>24</v>
      </c>
      <c r="AY1487" s="181" t="s">
        <v>182</v>
      </c>
      <c r="BK1487" s="183">
        <f>SUM(BK1488:BK1521)</f>
        <v>0</v>
      </c>
    </row>
    <row r="1488" spans="2:65" s="1" customFormat="1" ht="31.5" customHeight="1">
      <c r="B1488" s="40"/>
      <c r="C1488" s="187" t="s">
        <v>2046</v>
      </c>
      <c r="D1488" s="187" t="s">
        <v>184</v>
      </c>
      <c r="E1488" s="188" t="s">
        <v>2047</v>
      </c>
      <c r="F1488" s="189" t="s">
        <v>2048</v>
      </c>
      <c r="G1488" s="190" t="s">
        <v>1272</v>
      </c>
      <c r="H1488" s="191">
        <v>1</v>
      </c>
      <c r="I1488" s="192"/>
      <c r="J1488" s="193">
        <f>ROUND(I1488*H1488,2)</f>
        <v>0</v>
      </c>
      <c r="K1488" s="189" t="s">
        <v>22</v>
      </c>
      <c r="L1488" s="60"/>
      <c r="M1488" s="194" t="s">
        <v>22</v>
      </c>
      <c r="N1488" s="195" t="s">
        <v>47</v>
      </c>
      <c r="O1488" s="41"/>
      <c r="P1488" s="196">
        <f>O1488*H1488</f>
        <v>0</v>
      </c>
      <c r="Q1488" s="196">
        <v>0</v>
      </c>
      <c r="R1488" s="196">
        <f>Q1488*H1488</f>
        <v>0</v>
      </c>
      <c r="S1488" s="196">
        <v>0</v>
      </c>
      <c r="T1488" s="197">
        <f>S1488*H1488</f>
        <v>0</v>
      </c>
      <c r="AR1488" s="23" t="s">
        <v>312</v>
      </c>
      <c r="AT1488" s="23" t="s">
        <v>184</v>
      </c>
      <c r="AU1488" s="23" t="s">
        <v>87</v>
      </c>
      <c r="AY1488" s="23" t="s">
        <v>182</v>
      </c>
      <c r="BE1488" s="198">
        <f>IF(N1488="základní",J1488,0)</f>
        <v>0</v>
      </c>
      <c r="BF1488" s="198">
        <f>IF(N1488="snížená",J1488,0)</f>
        <v>0</v>
      </c>
      <c r="BG1488" s="198">
        <f>IF(N1488="zákl. přenesená",J1488,0)</f>
        <v>0</v>
      </c>
      <c r="BH1488" s="198">
        <f>IF(N1488="sníž. přenesená",J1488,0)</f>
        <v>0</v>
      </c>
      <c r="BI1488" s="198">
        <f>IF(N1488="nulová",J1488,0)</f>
        <v>0</v>
      </c>
      <c r="BJ1488" s="23" t="s">
        <v>24</v>
      </c>
      <c r="BK1488" s="198">
        <f>ROUND(I1488*H1488,2)</f>
        <v>0</v>
      </c>
      <c r="BL1488" s="23" t="s">
        <v>312</v>
      </c>
      <c r="BM1488" s="23" t="s">
        <v>2049</v>
      </c>
    </row>
    <row r="1489" spans="2:65" s="1" customFormat="1" ht="27">
      <c r="B1489" s="40"/>
      <c r="C1489" s="62"/>
      <c r="D1489" s="224" t="s">
        <v>191</v>
      </c>
      <c r="E1489" s="62"/>
      <c r="F1489" s="228" t="s">
        <v>2048</v>
      </c>
      <c r="G1489" s="62"/>
      <c r="H1489" s="62"/>
      <c r="I1489" s="157"/>
      <c r="J1489" s="62"/>
      <c r="K1489" s="62"/>
      <c r="L1489" s="60"/>
      <c r="M1489" s="201"/>
      <c r="N1489" s="41"/>
      <c r="O1489" s="41"/>
      <c r="P1489" s="41"/>
      <c r="Q1489" s="41"/>
      <c r="R1489" s="41"/>
      <c r="S1489" s="41"/>
      <c r="T1489" s="77"/>
      <c r="AT1489" s="23" t="s">
        <v>191</v>
      </c>
      <c r="AU1489" s="23" t="s">
        <v>87</v>
      </c>
    </row>
    <row r="1490" spans="2:65" s="1" customFormat="1" ht="22.5" customHeight="1">
      <c r="B1490" s="40"/>
      <c r="C1490" s="187" t="s">
        <v>2050</v>
      </c>
      <c r="D1490" s="187" t="s">
        <v>184</v>
      </c>
      <c r="E1490" s="188" t="s">
        <v>2051</v>
      </c>
      <c r="F1490" s="189" t="s">
        <v>2052</v>
      </c>
      <c r="G1490" s="190" t="s">
        <v>1272</v>
      </c>
      <c r="H1490" s="191">
        <v>2</v>
      </c>
      <c r="I1490" s="192"/>
      <c r="J1490" s="193">
        <f>ROUND(I1490*H1490,2)</f>
        <v>0</v>
      </c>
      <c r="K1490" s="189" t="s">
        <v>22</v>
      </c>
      <c r="L1490" s="60"/>
      <c r="M1490" s="194" t="s">
        <v>22</v>
      </c>
      <c r="N1490" s="195" t="s">
        <v>47</v>
      </c>
      <c r="O1490" s="41"/>
      <c r="P1490" s="196">
        <f>O1490*H1490</f>
        <v>0</v>
      </c>
      <c r="Q1490" s="196">
        <v>0</v>
      </c>
      <c r="R1490" s="196">
        <f>Q1490*H1490</f>
        <v>0</v>
      </c>
      <c r="S1490" s="196">
        <v>0</v>
      </c>
      <c r="T1490" s="197">
        <f>S1490*H1490</f>
        <v>0</v>
      </c>
      <c r="AR1490" s="23" t="s">
        <v>312</v>
      </c>
      <c r="AT1490" s="23" t="s">
        <v>184</v>
      </c>
      <c r="AU1490" s="23" t="s">
        <v>87</v>
      </c>
      <c r="AY1490" s="23" t="s">
        <v>182</v>
      </c>
      <c r="BE1490" s="198">
        <f>IF(N1490="základní",J1490,0)</f>
        <v>0</v>
      </c>
      <c r="BF1490" s="198">
        <f>IF(N1490="snížená",J1490,0)</f>
        <v>0</v>
      </c>
      <c r="BG1490" s="198">
        <f>IF(N1490="zákl. přenesená",J1490,0)</f>
        <v>0</v>
      </c>
      <c r="BH1490" s="198">
        <f>IF(N1490="sníž. přenesená",J1490,0)</f>
        <v>0</v>
      </c>
      <c r="BI1490" s="198">
        <f>IF(N1490="nulová",J1490,0)</f>
        <v>0</v>
      </c>
      <c r="BJ1490" s="23" t="s">
        <v>24</v>
      </c>
      <c r="BK1490" s="198">
        <f>ROUND(I1490*H1490,2)</f>
        <v>0</v>
      </c>
      <c r="BL1490" s="23" t="s">
        <v>312</v>
      </c>
      <c r="BM1490" s="23" t="s">
        <v>2053</v>
      </c>
    </row>
    <row r="1491" spans="2:65" s="1" customFormat="1">
      <c r="B1491" s="40"/>
      <c r="C1491" s="62"/>
      <c r="D1491" s="224" t="s">
        <v>191</v>
      </c>
      <c r="E1491" s="62"/>
      <c r="F1491" s="228" t="s">
        <v>2052</v>
      </c>
      <c r="G1491" s="62"/>
      <c r="H1491" s="62"/>
      <c r="I1491" s="157"/>
      <c r="J1491" s="62"/>
      <c r="K1491" s="62"/>
      <c r="L1491" s="60"/>
      <c r="M1491" s="201"/>
      <c r="N1491" s="41"/>
      <c r="O1491" s="41"/>
      <c r="P1491" s="41"/>
      <c r="Q1491" s="41"/>
      <c r="R1491" s="41"/>
      <c r="S1491" s="41"/>
      <c r="T1491" s="77"/>
      <c r="AT1491" s="23" t="s">
        <v>191</v>
      </c>
      <c r="AU1491" s="23" t="s">
        <v>87</v>
      </c>
    </row>
    <row r="1492" spans="2:65" s="1" customFormat="1" ht="22.5" customHeight="1">
      <c r="B1492" s="40"/>
      <c r="C1492" s="187" t="s">
        <v>2054</v>
      </c>
      <c r="D1492" s="187" t="s">
        <v>184</v>
      </c>
      <c r="E1492" s="188" t="s">
        <v>2055</v>
      </c>
      <c r="F1492" s="189" t="s">
        <v>2056</v>
      </c>
      <c r="G1492" s="190" t="s">
        <v>1272</v>
      </c>
      <c r="H1492" s="191">
        <v>1</v>
      </c>
      <c r="I1492" s="192"/>
      <c r="J1492" s="193">
        <f>ROUND(I1492*H1492,2)</f>
        <v>0</v>
      </c>
      <c r="K1492" s="189" t="s">
        <v>22</v>
      </c>
      <c r="L1492" s="60"/>
      <c r="M1492" s="194" t="s">
        <v>22</v>
      </c>
      <c r="N1492" s="195" t="s">
        <v>47</v>
      </c>
      <c r="O1492" s="41"/>
      <c r="P1492" s="196">
        <f>O1492*H1492</f>
        <v>0</v>
      </c>
      <c r="Q1492" s="196">
        <v>0</v>
      </c>
      <c r="R1492" s="196">
        <f>Q1492*H1492</f>
        <v>0</v>
      </c>
      <c r="S1492" s="196">
        <v>0</v>
      </c>
      <c r="T1492" s="197">
        <f>S1492*H1492</f>
        <v>0</v>
      </c>
      <c r="AR1492" s="23" t="s">
        <v>312</v>
      </c>
      <c r="AT1492" s="23" t="s">
        <v>184</v>
      </c>
      <c r="AU1492" s="23" t="s">
        <v>87</v>
      </c>
      <c r="AY1492" s="23" t="s">
        <v>182</v>
      </c>
      <c r="BE1492" s="198">
        <f>IF(N1492="základní",J1492,0)</f>
        <v>0</v>
      </c>
      <c r="BF1492" s="198">
        <f>IF(N1492="snížená",J1492,0)</f>
        <v>0</v>
      </c>
      <c r="BG1492" s="198">
        <f>IF(N1492="zákl. přenesená",J1492,0)</f>
        <v>0</v>
      </c>
      <c r="BH1492" s="198">
        <f>IF(N1492="sníž. přenesená",J1492,0)</f>
        <v>0</v>
      </c>
      <c r="BI1492" s="198">
        <f>IF(N1492="nulová",J1492,0)</f>
        <v>0</v>
      </c>
      <c r="BJ1492" s="23" t="s">
        <v>24</v>
      </c>
      <c r="BK1492" s="198">
        <f>ROUND(I1492*H1492,2)</f>
        <v>0</v>
      </c>
      <c r="BL1492" s="23" t="s">
        <v>312</v>
      </c>
      <c r="BM1492" s="23" t="s">
        <v>2057</v>
      </c>
    </row>
    <row r="1493" spans="2:65" s="1" customFormat="1">
      <c r="B1493" s="40"/>
      <c r="C1493" s="62"/>
      <c r="D1493" s="224" t="s">
        <v>191</v>
      </c>
      <c r="E1493" s="62"/>
      <c r="F1493" s="228" t="s">
        <v>2056</v>
      </c>
      <c r="G1493" s="62"/>
      <c r="H1493" s="62"/>
      <c r="I1493" s="157"/>
      <c r="J1493" s="62"/>
      <c r="K1493" s="62"/>
      <c r="L1493" s="60"/>
      <c r="M1493" s="201"/>
      <c r="N1493" s="41"/>
      <c r="O1493" s="41"/>
      <c r="P1493" s="41"/>
      <c r="Q1493" s="41"/>
      <c r="R1493" s="41"/>
      <c r="S1493" s="41"/>
      <c r="T1493" s="77"/>
      <c r="AT1493" s="23" t="s">
        <v>191</v>
      </c>
      <c r="AU1493" s="23" t="s">
        <v>87</v>
      </c>
    </row>
    <row r="1494" spans="2:65" s="1" customFormat="1" ht="22.5" customHeight="1">
      <c r="B1494" s="40"/>
      <c r="C1494" s="187" t="s">
        <v>2058</v>
      </c>
      <c r="D1494" s="187" t="s">
        <v>184</v>
      </c>
      <c r="E1494" s="188" t="s">
        <v>2059</v>
      </c>
      <c r="F1494" s="189" t="s">
        <v>2060</v>
      </c>
      <c r="G1494" s="190" t="s">
        <v>308</v>
      </c>
      <c r="H1494" s="191">
        <v>15</v>
      </c>
      <c r="I1494" s="192"/>
      <c r="J1494" s="193">
        <f>ROUND(I1494*H1494,2)</f>
        <v>0</v>
      </c>
      <c r="K1494" s="189" t="s">
        <v>22</v>
      </c>
      <c r="L1494" s="60"/>
      <c r="M1494" s="194" t="s">
        <v>22</v>
      </c>
      <c r="N1494" s="195" t="s">
        <v>47</v>
      </c>
      <c r="O1494" s="41"/>
      <c r="P1494" s="196">
        <f>O1494*H1494</f>
        <v>0</v>
      </c>
      <c r="Q1494" s="196">
        <v>0</v>
      </c>
      <c r="R1494" s="196">
        <f>Q1494*H1494</f>
        <v>0</v>
      </c>
      <c r="S1494" s="196">
        <v>0</v>
      </c>
      <c r="T1494" s="197">
        <f>S1494*H1494</f>
        <v>0</v>
      </c>
      <c r="AR1494" s="23" t="s">
        <v>312</v>
      </c>
      <c r="AT1494" s="23" t="s">
        <v>184</v>
      </c>
      <c r="AU1494" s="23" t="s">
        <v>87</v>
      </c>
      <c r="AY1494" s="23" t="s">
        <v>182</v>
      </c>
      <c r="BE1494" s="198">
        <f>IF(N1494="základní",J1494,0)</f>
        <v>0</v>
      </c>
      <c r="BF1494" s="198">
        <f>IF(N1494="snížená",J1494,0)</f>
        <v>0</v>
      </c>
      <c r="BG1494" s="198">
        <f>IF(N1494="zákl. přenesená",J1494,0)</f>
        <v>0</v>
      </c>
      <c r="BH1494" s="198">
        <f>IF(N1494="sníž. přenesená",J1494,0)</f>
        <v>0</v>
      </c>
      <c r="BI1494" s="198">
        <f>IF(N1494="nulová",J1494,0)</f>
        <v>0</v>
      </c>
      <c r="BJ1494" s="23" t="s">
        <v>24</v>
      </c>
      <c r="BK1494" s="198">
        <f>ROUND(I1494*H1494,2)</f>
        <v>0</v>
      </c>
      <c r="BL1494" s="23" t="s">
        <v>312</v>
      </c>
      <c r="BM1494" s="23" t="s">
        <v>2061</v>
      </c>
    </row>
    <row r="1495" spans="2:65" s="1" customFormat="1">
      <c r="B1495" s="40"/>
      <c r="C1495" s="62"/>
      <c r="D1495" s="224" t="s">
        <v>191</v>
      </c>
      <c r="E1495" s="62"/>
      <c r="F1495" s="228" t="s">
        <v>2060</v>
      </c>
      <c r="G1495" s="62"/>
      <c r="H1495" s="62"/>
      <c r="I1495" s="157"/>
      <c r="J1495" s="62"/>
      <c r="K1495" s="62"/>
      <c r="L1495" s="60"/>
      <c r="M1495" s="201"/>
      <c r="N1495" s="41"/>
      <c r="O1495" s="41"/>
      <c r="P1495" s="41"/>
      <c r="Q1495" s="41"/>
      <c r="R1495" s="41"/>
      <c r="S1495" s="41"/>
      <c r="T1495" s="77"/>
      <c r="AT1495" s="23" t="s">
        <v>191</v>
      </c>
      <c r="AU1495" s="23" t="s">
        <v>87</v>
      </c>
    </row>
    <row r="1496" spans="2:65" s="1" customFormat="1" ht="22.5" customHeight="1">
      <c r="B1496" s="40"/>
      <c r="C1496" s="187" t="s">
        <v>2062</v>
      </c>
      <c r="D1496" s="187" t="s">
        <v>184</v>
      </c>
      <c r="E1496" s="188" t="s">
        <v>2063</v>
      </c>
      <c r="F1496" s="189" t="s">
        <v>2064</v>
      </c>
      <c r="G1496" s="190" t="s">
        <v>1272</v>
      </c>
      <c r="H1496" s="191">
        <v>20</v>
      </c>
      <c r="I1496" s="192"/>
      <c r="J1496" s="193">
        <f>ROUND(I1496*H1496,2)</f>
        <v>0</v>
      </c>
      <c r="K1496" s="189" t="s">
        <v>22</v>
      </c>
      <c r="L1496" s="60"/>
      <c r="M1496" s="194" t="s">
        <v>22</v>
      </c>
      <c r="N1496" s="195" t="s">
        <v>47</v>
      </c>
      <c r="O1496" s="41"/>
      <c r="P1496" s="196">
        <f>O1496*H1496</f>
        <v>0</v>
      </c>
      <c r="Q1496" s="196">
        <v>0</v>
      </c>
      <c r="R1496" s="196">
        <f>Q1496*H1496</f>
        <v>0</v>
      </c>
      <c r="S1496" s="196">
        <v>0</v>
      </c>
      <c r="T1496" s="197">
        <f>S1496*H1496</f>
        <v>0</v>
      </c>
      <c r="AR1496" s="23" t="s">
        <v>312</v>
      </c>
      <c r="AT1496" s="23" t="s">
        <v>184</v>
      </c>
      <c r="AU1496" s="23" t="s">
        <v>87</v>
      </c>
      <c r="AY1496" s="23" t="s">
        <v>182</v>
      </c>
      <c r="BE1496" s="198">
        <f>IF(N1496="základní",J1496,0)</f>
        <v>0</v>
      </c>
      <c r="BF1496" s="198">
        <f>IF(N1496="snížená",J1496,0)</f>
        <v>0</v>
      </c>
      <c r="BG1496" s="198">
        <f>IF(N1496="zákl. přenesená",J1496,0)</f>
        <v>0</v>
      </c>
      <c r="BH1496" s="198">
        <f>IF(N1496="sníž. přenesená",J1496,0)</f>
        <v>0</v>
      </c>
      <c r="BI1496" s="198">
        <f>IF(N1496="nulová",J1496,0)</f>
        <v>0</v>
      </c>
      <c r="BJ1496" s="23" t="s">
        <v>24</v>
      </c>
      <c r="BK1496" s="198">
        <f>ROUND(I1496*H1496,2)</f>
        <v>0</v>
      </c>
      <c r="BL1496" s="23" t="s">
        <v>312</v>
      </c>
      <c r="BM1496" s="23" t="s">
        <v>2065</v>
      </c>
    </row>
    <row r="1497" spans="2:65" s="1" customFormat="1">
      <c r="B1497" s="40"/>
      <c r="C1497" s="62"/>
      <c r="D1497" s="224" t="s">
        <v>191</v>
      </c>
      <c r="E1497" s="62"/>
      <c r="F1497" s="228" t="s">
        <v>2064</v>
      </c>
      <c r="G1497" s="62"/>
      <c r="H1497" s="62"/>
      <c r="I1497" s="157"/>
      <c r="J1497" s="62"/>
      <c r="K1497" s="62"/>
      <c r="L1497" s="60"/>
      <c r="M1497" s="201"/>
      <c r="N1497" s="41"/>
      <c r="O1497" s="41"/>
      <c r="P1497" s="41"/>
      <c r="Q1497" s="41"/>
      <c r="R1497" s="41"/>
      <c r="S1497" s="41"/>
      <c r="T1497" s="77"/>
      <c r="AT1497" s="23" t="s">
        <v>191</v>
      </c>
      <c r="AU1497" s="23" t="s">
        <v>87</v>
      </c>
    </row>
    <row r="1498" spans="2:65" s="1" customFormat="1" ht="22.5" customHeight="1">
      <c r="B1498" s="40"/>
      <c r="C1498" s="187" t="s">
        <v>2066</v>
      </c>
      <c r="D1498" s="187" t="s">
        <v>184</v>
      </c>
      <c r="E1498" s="188" t="s">
        <v>2067</v>
      </c>
      <c r="F1498" s="189" t="s">
        <v>2068</v>
      </c>
      <c r="G1498" s="190" t="s">
        <v>1272</v>
      </c>
      <c r="H1498" s="191">
        <v>10</v>
      </c>
      <c r="I1498" s="192"/>
      <c r="J1498" s="193">
        <f>ROUND(I1498*H1498,2)</f>
        <v>0</v>
      </c>
      <c r="K1498" s="189" t="s">
        <v>22</v>
      </c>
      <c r="L1498" s="60"/>
      <c r="M1498" s="194" t="s">
        <v>22</v>
      </c>
      <c r="N1498" s="195" t="s">
        <v>47</v>
      </c>
      <c r="O1498" s="41"/>
      <c r="P1498" s="196">
        <f>O1498*H1498</f>
        <v>0</v>
      </c>
      <c r="Q1498" s="196">
        <v>0</v>
      </c>
      <c r="R1498" s="196">
        <f>Q1498*H1498</f>
        <v>0</v>
      </c>
      <c r="S1498" s="196">
        <v>0</v>
      </c>
      <c r="T1498" s="197">
        <f>S1498*H1498</f>
        <v>0</v>
      </c>
      <c r="AR1498" s="23" t="s">
        <v>312</v>
      </c>
      <c r="AT1498" s="23" t="s">
        <v>184</v>
      </c>
      <c r="AU1498" s="23" t="s">
        <v>87</v>
      </c>
      <c r="AY1498" s="23" t="s">
        <v>182</v>
      </c>
      <c r="BE1498" s="198">
        <f>IF(N1498="základní",J1498,0)</f>
        <v>0</v>
      </c>
      <c r="BF1498" s="198">
        <f>IF(N1498="snížená",J1498,0)</f>
        <v>0</v>
      </c>
      <c r="BG1498" s="198">
        <f>IF(N1498="zákl. přenesená",J1498,0)</f>
        <v>0</v>
      </c>
      <c r="BH1498" s="198">
        <f>IF(N1498="sníž. přenesená",J1498,0)</f>
        <v>0</v>
      </c>
      <c r="BI1498" s="198">
        <f>IF(N1498="nulová",J1498,0)</f>
        <v>0</v>
      </c>
      <c r="BJ1498" s="23" t="s">
        <v>24</v>
      </c>
      <c r="BK1498" s="198">
        <f>ROUND(I1498*H1498,2)</f>
        <v>0</v>
      </c>
      <c r="BL1498" s="23" t="s">
        <v>312</v>
      </c>
      <c r="BM1498" s="23" t="s">
        <v>2069</v>
      </c>
    </row>
    <row r="1499" spans="2:65" s="1" customFormat="1">
      <c r="B1499" s="40"/>
      <c r="C1499" s="62"/>
      <c r="D1499" s="224" t="s">
        <v>191</v>
      </c>
      <c r="E1499" s="62"/>
      <c r="F1499" s="228" t="s">
        <v>2068</v>
      </c>
      <c r="G1499" s="62"/>
      <c r="H1499" s="62"/>
      <c r="I1499" s="157"/>
      <c r="J1499" s="62"/>
      <c r="K1499" s="62"/>
      <c r="L1499" s="60"/>
      <c r="M1499" s="201"/>
      <c r="N1499" s="41"/>
      <c r="O1499" s="41"/>
      <c r="P1499" s="41"/>
      <c r="Q1499" s="41"/>
      <c r="R1499" s="41"/>
      <c r="S1499" s="41"/>
      <c r="T1499" s="77"/>
      <c r="AT1499" s="23" t="s">
        <v>191</v>
      </c>
      <c r="AU1499" s="23" t="s">
        <v>87</v>
      </c>
    </row>
    <row r="1500" spans="2:65" s="1" customFormat="1" ht="22.5" customHeight="1">
      <c r="B1500" s="40"/>
      <c r="C1500" s="187" t="s">
        <v>2070</v>
      </c>
      <c r="D1500" s="187" t="s">
        <v>184</v>
      </c>
      <c r="E1500" s="188" t="s">
        <v>2071</v>
      </c>
      <c r="F1500" s="189" t="s">
        <v>2072</v>
      </c>
      <c r="G1500" s="190" t="s">
        <v>1272</v>
      </c>
      <c r="H1500" s="191">
        <v>1</v>
      </c>
      <c r="I1500" s="192"/>
      <c r="J1500" s="193">
        <f>ROUND(I1500*H1500,2)</f>
        <v>0</v>
      </c>
      <c r="K1500" s="189" t="s">
        <v>22</v>
      </c>
      <c r="L1500" s="60"/>
      <c r="M1500" s="194" t="s">
        <v>22</v>
      </c>
      <c r="N1500" s="195" t="s">
        <v>47</v>
      </c>
      <c r="O1500" s="41"/>
      <c r="P1500" s="196">
        <f>O1500*H1500</f>
        <v>0</v>
      </c>
      <c r="Q1500" s="196">
        <v>0</v>
      </c>
      <c r="R1500" s="196">
        <f>Q1500*H1500</f>
        <v>0</v>
      </c>
      <c r="S1500" s="196">
        <v>0</v>
      </c>
      <c r="T1500" s="197">
        <f>S1500*H1500</f>
        <v>0</v>
      </c>
      <c r="AR1500" s="23" t="s">
        <v>312</v>
      </c>
      <c r="AT1500" s="23" t="s">
        <v>184</v>
      </c>
      <c r="AU1500" s="23" t="s">
        <v>87</v>
      </c>
      <c r="AY1500" s="23" t="s">
        <v>182</v>
      </c>
      <c r="BE1500" s="198">
        <f>IF(N1500="základní",J1500,0)</f>
        <v>0</v>
      </c>
      <c r="BF1500" s="198">
        <f>IF(N1500="snížená",J1500,0)</f>
        <v>0</v>
      </c>
      <c r="BG1500" s="198">
        <f>IF(N1500="zákl. přenesená",J1500,0)</f>
        <v>0</v>
      </c>
      <c r="BH1500" s="198">
        <f>IF(N1500="sníž. přenesená",J1500,0)</f>
        <v>0</v>
      </c>
      <c r="BI1500" s="198">
        <f>IF(N1500="nulová",J1500,0)</f>
        <v>0</v>
      </c>
      <c r="BJ1500" s="23" t="s">
        <v>24</v>
      </c>
      <c r="BK1500" s="198">
        <f>ROUND(I1500*H1500,2)</f>
        <v>0</v>
      </c>
      <c r="BL1500" s="23" t="s">
        <v>312</v>
      </c>
      <c r="BM1500" s="23" t="s">
        <v>2073</v>
      </c>
    </row>
    <row r="1501" spans="2:65" s="1" customFormat="1">
      <c r="B1501" s="40"/>
      <c r="C1501" s="62"/>
      <c r="D1501" s="224" t="s">
        <v>191</v>
      </c>
      <c r="E1501" s="62"/>
      <c r="F1501" s="228" t="s">
        <v>2072</v>
      </c>
      <c r="G1501" s="62"/>
      <c r="H1501" s="62"/>
      <c r="I1501" s="157"/>
      <c r="J1501" s="62"/>
      <c r="K1501" s="62"/>
      <c r="L1501" s="60"/>
      <c r="M1501" s="201"/>
      <c r="N1501" s="41"/>
      <c r="O1501" s="41"/>
      <c r="P1501" s="41"/>
      <c r="Q1501" s="41"/>
      <c r="R1501" s="41"/>
      <c r="S1501" s="41"/>
      <c r="T1501" s="77"/>
      <c r="AT1501" s="23" t="s">
        <v>191</v>
      </c>
      <c r="AU1501" s="23" t="s">
        <v>87</v>
      </c>
    </row>
    <row r="1502" spans="2:65" s="1" customFormat="1" ht="22.5" customHeight="1">
      <c r="B1502" s="40"/>
      <c r="C1502" s="187" t="s">
        <v>2074</v>
      </c>
      <c r="D1502" s="187" t="s">
        <v>184</v>
      </c>
      <c r="E1502" s="188" t="s">
        <v>2075</v>
      </c>
      <c r="F1502" s="189" t="s">
        <v>2076</v>
      </c>
      <c r="G1502" s="190" t="s">
        <v>1272</v>
      </c>
      <c r="H1502" s="191">
        <v>1</v>
      </c>
      <c r="I1502" s="192"/>
      <c r="J1502" s="193">
        <f>ROUND(I1502*H1502,2)</f>
        <v>0</v>
      </c>
      <c r="K1502" s="189" t="s">
        <v>22</v>
      </c>
      <c r="L1502" s="60"/>
      <c r="M1502" s="194" t="s">
        <v>22</v>
      </c>
      <c r="N1502" s="195" t="s">
        <v>47</v>
      </c>
      <c r="O1502" s="41"/>
      <c r="P1502" s="196">
        <f>O1502*H1502</f>
        <v>0</v>
      </c>
      <c r="Q1502" s="196">
        <v>0</v>
      </c>
      <c r="R1502" s="196">
        <f>Q1502*H1502</f>
        <v>0</v>
      </c>
      <c r="S1502" s="196">
        <v>0</v>
      </c>
      <c r="T1502" s="197">
        <f>S1502*H1502</f>
        <v>0</v>
      </c>
      <c r="AR1502" s="23" t="s">
        <v>312</v>
      </c>
      <c r="AT1502" s="23" t="s">
        <v>184</v>
      </c>
      <c r="AU1502" s="23" t="s">
        <v>87</v>
      </c>
      <c r="AY1502" s="23" t="s">
        <v>182</v>
      </c>
      <c r="BE1502" s="198">
        <f>IF(N1502="základní",J1502,0)</f>
        <v>0</v>
      </c>
      <c r="BF1502" s="198">
        <f>IF(N1502="snížená",J1502,0)</f>
        <v>0</v>
      </c>
      <c r="BG1502" s="198">
        <f>IF(N1502="zákl. přenesená",J1502,0)</f>
        <v>0</v>
      </c>
      <c r="BH1502" s="198">
        <f>IF(N1502="sníž. přenesená",J1502,0)</f>
        <v>0</v>
      </c>
      <c r="BI1502" s="198">
        <f>IF(N1502="nulová",J1502,0)</f>
        <v>0</v>
      </c>
      <c r="BJ1502" s="23" t="s">
        <v>24</v>
      </c>
      <c r="BK1502" s="198">
        <f>ROUND(I1502*H1502,2)</f>
        <v>0</v>
      </c>
      <c r="BL1502" s="23" t="s">
        <v>312</v>
      </c>
      <c r="BM1502" s="23" t="s">
        <v>2077</v>
      </c>
    </row>
    <row r="1503" spans="2:65" s="1" customFormat="1">
      <c r="B1503" s="40"/>
      <c r="C1503" s="62"/>
      <c r="D1503" s="224" t="s">
        <v>191</v>
      </c>
      <c r="E1503" s="62"/>
      <c r="F1503" s="228" t="s">
        <v>2076</v>
      </c>
      <c r="G1503" s="62"/>
      <c r="H1503" s="62"/>
      <c r="I1503" s="157"/>
      <c r="J1503" s="62"/>
      <c r="K1503" s="62"/>
      <c r="L1503" s="60"/>
      <c r="M1503" s="201"/>
      <c r="N1503" s="41"/>
      <c r="O1503" s="41"/>
      <c r="P1503" s="41"/>
      <c r="Q1503" s="41"/>
      <c r="R1503" s="41"/>
      <c r="S1503" s="41"/>
      <c r="T1503" s="77"/>
      <c r="AT1503" s="23" t="s">
        <v>191</v>
      </c>
      <c r="AU1503" s="23" t="s">
        <v>87</v>
      </c>
    </row>
    <row r="1504" spans="2:65" s="1" customFormat="1" ht="22.5" customHeight="1">
      <c r="B1504" s="40"/>
      <c r="C1504" s="187" t="s">
        <v>2078</v>
      </c>
      <c r="D1504" s="187" t="s">
        <v>184</v>
      </c>
      <c r="E1504" s="188" t="s">
        <v>2079</v>
      </c>
      <c r="F1504" s="189" t="s">
        <v>2080</v>
      </c>
      <c r="G1504" s="190" t="s">
        <v>1036</v>
      </c>
      <c r="H1504" s="191">
        <v>1</v>
      </c>
      <c r="I1504" s="192"/>
      <c r="J1504" s="193">
        <f>ROUND(I1504*H1504,2)</f>
        <v>0</v>
      </c>
      <c r="K1504" s="189" t="s">
        <v>22</v>
      </c>
      <c r="L1504" s="60"/>
      <c r="M1504" s="194" t="s">
        <v>22</v>
      </c>
      <c r="N1504" s="195" t="s">
        <v>47</v>
      </c>
      <c r="O1504" s="41"/>
      <c r="P1504" s="196">
        <f>O1504*H1504</f>
        <v>0</v>
      </c>
      <c r="Q1504" s="196">
        <v>0</v>
      </c>
      <c r="R1504" s="196">
        <f>Q1504*H1504</f>
        <v>0</v>
      </c>
      <c r="S1504" s="196">
        <v>0</v>
      </c>
      <c r="T1504" s="197">
        <f>S1504*H1504</f>
        <v>0</v>
      </c>
      <c r="AR1504" s="23" t="s">
        <v>312</v>
      </c>
      <c r="AT1504" s="23" t="s">
        <v>184</v>
      </c>
      <c r="AU1504" s="23" t="s">
        <v>87</v>
      </c>
      <c r="AY1504" s="23" t="s">
        <v>182</v>
      </c>
      <c r="BE1504" s="198">
        <f>IF(N1504="základní",J1504,0)</f>
        <v>0</v>
      </c>
      <c r="BF1504" s="198">
        <f>IF(N1504="snížená",J1504,0)</f>
        <v>0</v>
      </c>
      <c r="BG1504" s="198">
        <f>IF(N1504="zákl. přenesená",J1504,0)</f>
        <v>0</v>
      </c>
      <c r="BH1504" s="198">
        <f>IF(N1504="sníž. přenesená",J1504,0)</f>
        <v>0</v>
      </c>
      <c r="BI1504" s="198">
        <f>IF(N1504="nulová",J1504,0)</f>
        <v>0</v>
      </c>
      <c r="BJ1504" s="23" t="s">
        <v>24</v>
      </c>
      <c r="BK1504" s="198">
        <f>ROUND(I1504*H1504,2)</f>
        <v>0</v>
      </c>
      <c r="BL1504" s="23" t="s">
        <v>312</v>
      </c>
      <c r="BM1504" s="23" t="s">
        <v>2081</v>
      </c>
    </row>
    <row r="1505" spans="2:65" s="1" customFormat="1">
      <c r="B1505" s="40"/>
      <c r="C1505" s="62"/>
      <c r="D1505" s="224" t="s">
        <v>191</v>
      </c>
      <c r="E1505" s="62"/>
      <c r="F1505" s="228" t="s">
        <v>2080</v>
      </c>
      <c r="G1505" s="62"/>
      <c r="H1505" s="62"/>
      <c r="I1505" s="157"/>
      <c r="J1505" s="62"/>
      <c r="K1505" s="62"/>
      <c r="L1505" s="60"/>
      <c r="M1505" s="201"/>
      <c r="N1505" s="41"/>
      <c r="O1505" s="41"/>
      <c r="P1505" s="41"/>
      <c r="Q1505" s="41"/>
      <c r="R1505" s="41"/>
      <c r="S1505" s="41"/>
      <c r="T1505" s="77"/>
      <c r="AT1505" s="23" t="s">
        <v>191</v>
      </c>
      <c r="AU1505" s="23" t="s">
        <v>87</v>
      </c>
    </row>
    <row r="1506" spans="2:65" s="1" customFormat="1" ht="22.5" customHeight="1">
      <c r="B1506" s="40"/>
      <c r="C1506" s="187" t="s">
        <v>2082</v>
      </c>
      <c r="D1506" s="187" t="s">
        <v>184</v>
      </c>
      <c r="E1506" s="188" t="s">
        <v>2083</v>
      </c>
      <c r="F1506" s="189" t="s">
        <v>2084</v>
      </c>
      <c r="G1506" s="190" t="s">
        <v>1036</v>
      </c>
      <c r="H1506" s="191">
        <v>1</v>
      </c>
      <c r="I1506" s="192"/>
      <c r="J1506" s="193">
        <f>ROUND(I1506*H1506,2)</f>
        <v>0</v>
      </c>
      <c r="K1506" s="189" t="s">
        <v>22</v>
      </c>
      <c r="L1506" s="60"/>
      <c r="M1506" s="194" t="s">
        <v>22</v>
      </c>
      <c r="N1506" s="195" t="s">
        <v>47</v>
      </c>
      <c r="O1506" s="41"/>
      <c r="P1506" s="196">
        <f>O1506*H1506</f>
        <v>0</v>
      </c>
      <c r="Q1506" s="196">
        <v>0</v>
      </c>
      <c r="R1506" s="196">
        <f>Q1506*H1506</f>
        <v>0</v>
      </c>
      <c r="S1506" s="196">
        <v>0</v>
      </c>
      <c r="T1506" s="197">
        <f>S1506*H1506</f>
        <v>0</v>
      </c>
      <c r="AR1506" s="23" t="s">
        <v>312</v>
      </c>
      <c r="AT1506" s="23" t="s">
        <v>184</v>
      </c>
      <c r="AU1506" s="23" t="s">
        <v>87</v>
      </c>
      <c r="AY1506" s="23" t="s">
        <v>182</v>
      </c>
      <c r="BE1506" s="198">
        <f>IF(N1506="základní",J1506,0)</f>
        <v>0</v>
      </c>
      <c r="BF1506" s="198">
        <f>IF(N1506="snížená",J1506,0)</f>
        <v>0</v>
      </c>
      <c r="BG1506" s="198">
        <f>IF(N1506="zákl. přenesená",J1506,0)</f>
        <v>0</v>
      </c>
      <c r="BH1506" s="198">
        <f>IF(N1506="sníž. přenesená",J1506,0)</f>
        <v>0</v>
      </c>
      <c r="BI1506" s="198">
        <f>IF(N1506="nulová",J1506,0)</f>
        <v>0</v>
      </c>
      <c r="BJ1506" s="23" t="s">
        <v>24</v>
      </c>
      <c r="BK1506" s="198">
        <f>ROUND(I1506*H1506,2)</f>
        <v>0</v>
      </c>
      <c r="BL1506" s="23" t="s">
        <v>312</v>
      </c>
      <c r="BM1506" s="23" t="s">
        <v>2085</v>
      </c>
    </row>
    <row r="1507" spans="2:65" s="1" customFormat="1">
      <c r="B1507" s="40"/>
      <c r="C1507" s="62"/>
      <c r="D1507" s="224" t="s">
        <v>191</v>
      </c>
      <c r="E1507" s="62"/>
      <c r="F1507" s="228" t="s">
        <v>2084</v>
      </c>
      <c r="G1507" s="62"/>
      <c r="H1507" s="62"/>
      <c r="I1507" s="157"/>
      <c r="J1507" s="62"/>
      <c r="K1507" s="62"/>
      <c r="L1507" s="60"/>
      <c r="M1507" s="201"/>
      <c r="N1507" s="41"/>
      <c r="O1507" s="41"/>
      <c r="P1507" s="41"/>
      <c r="Q1507" s="41"/>
      <c r="R1507" s="41"/>
      <c r="S1507" s="41"/>
      <c r="T1507" s="77"/>
      <c r="AT1507" s="23" t="s">
        <v>191</v>
      </c>
      <c r="AU1507" s="23" t="s">
        <v>87</v>
      </c>
    </row>
    <row r="1508" spans="2:65" s="1" customFormat="1" ht="22.5" customHeight="1">
      <c r="B1508" s="40"/>
      <c r="C1508" s="187" t="s">
        <v>2086</v>
      </c>
      <c r="D1508" s="187" t="s">
        <v>184</v>
      </c>
      <c r="E1508" s="188" t="s">
        <v>2087</v>
      </c>
      <c r="F1508" s="189" t="s">
        <v>2088</v>
      </c>
      <c r="G1508" s="190" t="s">
        <v>1036</v>
      </c>
      <c r="H1508" s="191">
        <v>1</v>
      </c>
      <c r="I1508" s="192"/>
      <c r="J1508" s="193">
        <f>ROUND(I1508*H1508,2)</f>
        <v>0</v>
      </c>
      <c r="K1508" s="189" t="s">
        <v>22</v>
      </c>
      <c r="L1508" s="60"/>
      <c r="M1508" s="194" t="s">
        <v>22</v>
      </c>
      <c r="N1508" s="195" t="s">
        <v>47</v>
      </c>
      <c r="O1508" s="41"/>
      <c r="P1508" s="196">
        <f>O1508*H1508</f>
        <v>0</v>
      </c>
      <c r="Q1508" s="196">
        <v>0</v>
      </c>
      <c r="R1508" s="196">
        <f>Q1508*H1508</f>
        <v>0</v>
      </c>
      <c r="S1508" s="196">
        <v>0</v>
      </c>
      <c r="T1508" s="197">
        <f>S1508*H1508</f>
        <v>0</v>
      </c>
      <c r="AR1508" s="23" t="s">
        <v>312</v>
      </c>
      <c r="AT1508" s="23" t="s">
        <v>184</v>
      </c>
      <c r="AU1508" s="23" t="s">
        <v>87</v>
      </c>
      <c r="AY1508" s="23" t="s">
        <v>182</v>
      </c>
      <c r="BE1508" s="198">
        <f>IF(N1508="základní",J1508,0)</f>
        <v>0</v>
      </c>
      <c r="BF1508" s="198">
        <f>IF(N1508="snížená",J1508,0)</f>
        <v>0</v>
      </c>
      <c r="BG1508" s="198">
        <f>IF(N1508="zákl. přenesená",J1508,0)</f>
        <v>0</v>
      </c>
      <c r="BH1508" s="198">
        <f>IF(N1508="sníž. přenesená",J1508,0)</f>
        <v>0</v>
      </c>
      <c r="BI1508" s="198">
        <f>IF(N1508="nulová",J1508,0)</f>
        <v>0</v>
      </c>
      <c r="BJ1508" s="23" t="s">
        <v>24</v>
      </c>
      <c r="BK1508" s="198">
        <f>ROUND(I1508*H1508,2)</f>
        <v>0</v>
      </c>
      <c r="BL1508" s="23" t="s">
        <v>312</v>
      </c>
      <c r="BM1508" s="23" t="s">
        <v>2089</v>
      </c>
    </row>
    <row r="1509" spans="2:65" s="1" customFormat="1">
      <c r="B1509" s="40"/>
      <c r="C1509" s="62"/>
      <c r="D1509" s="224" t="s">
        <v>191</v>
      </c>
      <c r="E1509" s="62"/>
      <c r="F1509" s="228" t="s">
        <v>2088</v>
      </c>
      <c r="G1509" s="62"/>
      <c r="H1509" s="62"/>
      <c r="I1509" s="157"/>
      <c r="J1509" s="62"/>
      <c r="K1509" s="62"/>
      <c r="L1509" s="60"/>
      <c r="M1509" s="201"/>
      <c r="N1509" s="41"/>
      <c r="O1509" s="41"/>
      <c r="P1509" s="41"/>
      <c r="Q1509" s="41"/>
      <c r="R1509" s="41"/>
      <c r="S1509" s="41"/>
      <c r="T1509" s="77"/>
      <c r="AT1509" s="23" t="s">
        <v>191</v>
      </c>
      <c r="AU1509" s="23" t="s">
        <v>87</v>
      </c>
    </row>
    <row r="1510" spans="2:65" s="1" customFormat="1" ht="22.5" customHeight="1">
      <c r="B1510" s="40"/>
      <c r="C1510" s="187" t="s">
        <v>2090</v>
      </c>
      <c r="D1510" s="187" t="s">
        <v>184</v>
      </c>
      <c r="E1510" s="188" t="s">
        <v>2091</v>
      </c>
      <c r="F1510" s="189" t="s">
        <v>2092</v>
      </c>
      <c r="G1510" s="190" t="s">
        <v>1036</v>
      </c>
      <c r="H1510" s="191">
        <v>1</v>
      </c>
      <c r="I1510" s="192"/>
      <c r="J1510" s="193">
        <f>ROUND(I1510*H1510,2)</f>
        <v>0</v>
      </c>
      <c r="K1510" s="189" t="s">
        <v>22</v>
      </c>
      <c r="L1510" s="60"/>
      <c r="M1510" s="194" t="s">
        <v>22</v>
      </c>
      <c r="N1510" s="195" t="s">
        <v>47</v>
      </c>
      <c r="O1510" s="41"/>
      <c r="P1510" s="196">
        <f>O1510*H1510</f>
        <v>0</v>
      </c>
      <c r="Q1510" s="196">
        <v>0</v>
      </c>
      <c r="R1510" s="196">
        <f>Q1510*H1510</f>
        <v>0</v>
      </c>
      <c r="S1510" s="196">
        <v>0</v>
      </c>
      <c r="T1510" s="197">
        <f>S1510*H1510</f>
        <v>0</v>
      </c>
      <c r="AR1510" s="23" t="s">
        <v>312</v>
      </c>
      <c r="AT1510" s="23" t="s">
        <v>184</v>
      </c>
      <c r="AU1510" s="23" t="s">
        <v>87</v>
      </c>
      <c r="AY1510" s="23" t="s">
        <v>182</v>
      </c>
      <c r="BE1510" s="198">
        <f>IF(N1510="základní",J1510,0)</f>
        <v>0</v>
      </c>
      <c r="BF1510" s="198">
        <f>IF(N1510="snížená",J1510,0)</f>
        <v>0</v>
      </c>
      <c r="BG1510" s="198">
        <f>IF(N1510="zákl. přenesená",J1510,0)</f>
        <v>0</v>
      </c>
      <c r="BH1510" s="198">
        <f>IF(N1510="sníž. přenesená",J1510,0)</f>
        <v>0</v>
      </c>
      <c r="BI1510" s="198">
        <f>IF(N1510="nulová",J1510,0)</f>
        <v>0</v>
      </c>
      <c r="BJ1510" s="23" t="s">
        <v>24</v>
      </c>
      <c r="BK1510" s="198">
        <f>ROUND(I1510*H1510,2)</f>
        <v>0</v>
      </c>
      <c r="BL1510" s="23" t="s">
        <v>312</v>
      </c>
      <c r="BM1510" s="23" t="s">
        <v>2093</v>
      </c>
    </row>
    <row r="1511" spans="2:65" s="1" customFormat="1">
      <c r="B1511" s="40"/>
      <c r="C1511" s="62"/>
      <c r="D1511" s="224" t="s">
        <v>191</v>
      </c>
      <c r="E1511" s="62"/>
      <c r="F1511" s="228" t="s">
        <v>2094</v>
      </c>
      <c r="G1511" s="62"/>
      <c r="H1511" s="62"/>
      <c r="I1511" s="157"/>
      <c r="J1511" s="62"/>
      <c r="K1511" s="62"/>
      <c r="L1511" s="60"/>
      <c r="M1511" s="201"/>
      <c r="N1511" s="41"/>
      <c r="O1511" s="41"/>
      <c r="P1511" s="41"/>
      <c r="Q1511" s="41"/>
      <c r="R1511" s="41"/>
      <c r="S1511" s="41"/>
      <c r="T1511" s="77"/>
      <c r="AT1511" s="23" t="s">
        <v>191</v>
      </c>
      <c r="AU1511" s="23" t="s">
        <v>87</v>
      </c>
    </row>
    <row r="1512" spans="2:65" s="1" customFormat="1" ht="22.5" customHeight="1">
      <c r="B1512" s="40"/>
      <c r="C1512" s="187" t="s">
        <v>2095</v>
      </c>
      <c r="D1512" s="187" t="s">
        <v>184</v>
      </c>
      <c r="E1512" s="188" t="s">
        <v>2096</v>
      </c>
      <c r="F1512" s="189" t="s">
        <v>2097</v>
      </c>
      <c r="G1512" s="190" t="s">
        <v>1272</v>
      </c>
      <c r="H1512" s="191">
        <v>1</v>
      </c>
      <c r="I1512" s="192"/>
      <c r="J1512" s="193">
        <f>ROUND(I1512*H1512,2)</f>
        <v>0</v>
      </c>
      <c r="K1512" s="189" t="s">
        <v>22</v>
      </c>
      <c r="L1512" s="60"/>
      <c r="M1512" s="194" t="s">
        <v>22</v>
      </c>
      <c r="N1512" s="195" t="s">
        <v>47</v>
      </c>
      <c r="O1512" s="41"/>
      <c r="P1512" s="196">
        <f>O1512*H1512</f>
        <v>0</v>
      </c>
      <c r="Q1512" s="196">
        <v>0</v>
      </c>
      <c r="R1512" s="196">
        <f>Q1512*H1512</f>
        <v>0</v>
      </c>
      <c r="S1512" s="196">
        <v>0</v>
      </c>
      <c r="T1512" s="197">
        <f>S1512*H1512</f>
        <v>0</v>
      </c>
      <c r="AR1512" s="23" t="s">
        <v>312</v>
      </c>
      <c r="AT1512" s="23" t="s">
        <v>184</v>
      </c>
      <c r="AU1512" s="23" t="s">
        <v>87</v>
      </c>
      <c r="AY1512" s="23" t="s">
        <v>182</v>
      </c>
      <c r="BE1512" s="198">
        <f>IF(N1512="základní",J1512,0)</f>
        <v>0</v>
      </c>
      <c r="BF1512" s="198">
        <f>IF(N1512="snížená",J1512,0)</f>
        <v>0</v>
      </c>
      <c r="BG1512" s="198">
        <f>IF(N1512="zákl. přenesená",J1512,0)</f>
        <v>0</v>
      </c>
      <c r="BH1512" s="198">
        <f>IF(N1512="sníž. přenesená",J1512,0)</f>
        <v>0</v>
      </c>
      <c r="BI1512" s="198">
        <f>IF(N1512="nulová",J1512,0)</f>
        <v>0</v>
      </c>
      <c r="BJ1512" s="23" t="s">
        <v>24</v>
      </c>
      <c r="BK1512" s="198">
        <f>ROUND(I1512*H1512,2)</f>
        <v>0</v>
      </c>
      <c r="BL1512" s="23" t="s">
        <v>312</v>
      </c>
      <c r="BM1512" s="23" t="s">
        <v>2098</v>
      </c>
    </row>
    <row r="1513" spans="2:65" s="1" customFormat="1">
      <c r="B1513" s="40"/>
      <c r="C1513" s="62"/>
      <c r="D1513" s="224" t="s">
        <v>191</v>
      </c>
      <c r="E1513" s="62"/>
      <c r="F1513" s="228" t="s">
        <v>2097</v>
      </c>
      <c r="G1513" s="62"/>
      <c r="H1513" s="62"/>
      <c r="I1513" s="157"/>
      <c r="J1513" s="62"/>
      <c r="K1513" s="62"/>
      <c r="L1513" s="60"/>
      <c r="M1513" s="201"/>
      <c r="N1513" s="41"/>
      <c r="O1513" s="41"/>
      <c r="P1513" s="41"/>
      <c r="Q1513" s="41"/>
      <c r="R1513" s="41"/>
      <c r="S1513" s="41"/>
      <c r="T1513" s="77"/>
      <c r="AT1513" s="23" t="s">
        <v>191</v>
      </c>
      <c r="AU1513" s="23" t="s">
        <v>87</v>
      </c>
    </row>
    <row r="1514" spans="2:65" s="1" customFormat="1" ht="22.5" customHeight="1">
      <c r="B1514" s="40"/>
      <c r="C1514" s="187" t="s">
        <v>2099</v>
      </c>
      <c r="D1514" s="187" t="s">
        <v>184</v>
      </c>
      <c r="E1514" s="188" t="s">
        <v>2100</v>
      </c>
      <c r="F1514" s="189" t="s">
        <v>2101</v>
      </c>
      <c r="G1514" s="190" t="s">
        <v>2102</v>
      </c>
      <c r="H1514" s="191">
        <v>1</v>
      </c>
      <c r="I1514" s="192"/>
      <c r="J1514" s="193">
        <f>ROUND(I1514*H1514,2)</f>
        <v>0</v>
      </c>
      <c r="K1514" s="189" t="s">
        <v>22</v>
      </c>
      <c r="L1514" s="60"/>
      <c r="M1514" s="194" t="s">
        <v>22</v>
      </c>
      <c r="N1514" s="195" t="s">
        <v>47</v>
      </c>
      <c r="O1514" s="41"/>
      <c r="P1514" s="196">
        <f>O1514*H1514</f>
        <v>0</v>
      </c>
      <c r="Q1514" s="196">
        <v>0</v>
      </c>
      <c r="R1514" s="196">
        <f>Q1514*H1514</f>
        <v>0</v>
      </c>
      <c r="S1514" s="196">
        <v>0</v>
      </c>
      <c r="T1514" s="197">
        <f>S1514*H1514</f>
        <v>0</v>
      </c>
      <c r="AR1514" s="23" t="s">
        <v>312</v>
      </c>
      <c r="AT1514" s="23" t="s">
        <v>184</v>
      </c>
      <c r="AU1514" s="23" t="s">
        <v>87</v>
      </c>
      <c r="AY1514" s="23" t="s">
        <v>182</v>
      </c>
      <c r="BE1514" s="198">
        <f>IF(N1514="základní",J1514,0)</f>
        <v>0</v>
      </c>
      <c r="BF1514" s="198">
        <f>IF(N1514="snížená",J1514,0)</f>
        <v>0</v>
      </c>
      <c r="BG1514" s="198">
        <f>IF(N1514="zákl. přenesená",J1514,0)</f>
        <v>0</v>
      </c>
      <c r="BH1514" s="198">
        <f>IF(N1514="sníž. přenesená",J1514,0)</f>
        <v>0</v>
      </c>
      <c r="BI1514" s="198">
        <f>IF(N1514="nulová",J1514,0)</f>
        <v>0</v>
      </c>
      <c r="BJ1514" s="23" t="s">
        <v>24</v>
      </c>
      <c r="BK1514" s="198">
        <f>ROUND(I1514*H1514,2)</f>
        <v>0</v>
      </c>
      <c r="BL1514" s="23" t="s">
        <v>312</v>
      </c>
      <c r="BM1514" s="23" t="s">
        <v>2103</v>
      </c>
    </row>
    <row r="1515" spans="2:65" s="1" customFormat="1">
      <c r="B1515" s="40"/>
      <c r="C1515" s="62"/>
      <c r="D1515" s="224" t="s">
        <v>191</v>
      </c>
      <c r="E1515" s="62"/>
      <c r="F1515" s="228" t="s">
        <v>2101</v>
      </c>
      <c r="G1515" s="62"/>
      <c r="H1515" s="62"/>
      <c r="I1515" s="157"/>
      <c r="J1515" s="62"/>
      <c r="K1515" s="62"/>
      <c r="L1515" s="60"/>
      <c r="M1515" s="201"/>
      <c r="N1515" s="41"/>
      <c r="O1515" s="41"/>
      <c r="P1515" s="41"/>
      <c r="Q1515" s="41"/>
      <c r="R1515" s="41"/>
      <c r="S1515" s="41"/>
      <c r="T1515" s="77"/>
      <c r="AT1515" s="23" t="s">
        <v>191</v>
      </c>
      <c r="AU1515" s="23" t="s">
        <v>87</v>
      </c>
    </row>
    <row r="1516" spans="2:65" s="1" customFormat="1" ht="22.5" customHeight="1">
      <c r="B1516" s="40"/>
      <c r="C1516" s="187" t="s">
        <v>2104</v>
      </c>
      <c r="D1516" s="187" t="s">
        <v>184</v>
      </c>
      <c r="E1516" s="188" t="s">
        <v>2105</v>
      </c>
      <c r="F1516" s="189" t="s">
        <v>2034</v>
      </c>
      <c r="G1516" s="190" t="s">
        <v>2030</v>
      </c>
      <c r="H1516" s="191">
        <v>5</v>
      </c>
      <c r="I1516" s="192"/>
      <c r="J1516" s="193">
        <f>ROUND(I1516*H1516,2)</f>
        <v>0</v>
      </c>
      <c r="K1516" s="189" t="s">
        <v>22</v>
      </c>
      <c r="L1516" s="60"/>
      <c r="M1516" s="194" t="s">
        <v>22</v>
      </c>
      <c r="N1516" s="195" t="s">
        <v>47</v>
      </c>
      <c r="O1516" s="41"/>
      <c r="P1516" s="196">
        <f>O1516*H1516</f>
        <v>0</v>
      </c>
      <c r="Q1516" s="196">
        <v>0</v>
      </c>
      <c r="R1516" s="196">
        <f>Q1516*H1516</f>
        <v>0</v>
      </c>
      <c r="S1516" s="196">
        <v>0</v>
      </c>
      <c r="T1516" s="197">
        <f>S1516*H1516</f>
        <v>0</v>
      </c>
      <c r="AR1516" s="23" t="s">
        <v>312</v>
      </c>
      <c r="AT1516" s="23" t="s">
        <v>184</v>
      </c>
      <c r="AU1516" s="23" t="s">
        <v>87</v>
      </c>
      <c r="AY1516" s="23" t="s">
        <v>182</v>
      </c>
      <c r="BE1516" s="198">
        <f>IF(N1516="základní",J1516,0)</f>
        <v>0</v>
      </c>
      <c r="BF1516" s="198">
        <f>IF(N1516="snížená",J1516,0)</f>
        <v>0</v>
      </c>
      <c r="BG1516" s="198">
        <f>IF(N1516="zákl. přenesená",J1516,0)</f>
        <v>0</v>
      </c>
      <c r="BH1516" s="198">
        <f>IF(N1516="sníž. přenesená",J1516,0)</f>
        <v>0</v>
      </c>
      <c r="BI1516" s="198">
        <f>IF(N1516="nulová",J1516,0)</f>
        <v>0</v>
      </c>
      <c r="BJ1516" s="23" t="s">
        <v>24</v>
      </c>
      <c r="BK1516" s="198">
        <f>ROUND(I1516*H1516,2)</f>
        <v>0</v>
      </c>
      <c r="BL1516" s="23" t="s">
        <v>312</v>
      </c>
      <c r="BM1516" s="23" t="s">
        <v>2106</v>
      </c>
    </row>
    <row r="1517" spans="2:65" s="1" customFormat="1">
      <c r="B1517" s="40"/>
      <c r="C1517" s="62"/>
      <c r="D1517" s="224" t="s">
        <v>191</v>
      </c>
      <c r="E1517" s="62"/>
      <c r="F1517" s="228" t="s">
        <v>2034</v>
      </c>
      <c r="G1517" s="62"/>
      <c r="H1517" s="62"/>
      <c r="I1517" s="157"/>
      <c r="J1517" s="62"/>
      <c r="K1517" s="62"/>
      <c r="L1517" s="60"/>
      <c r="M1517" s="201"/>
      <c r="N1517" s="41"/>
      <c r="O1517" s="41"/>
      <c r="P1517" s="41"/>
      <c r="Q1517" s="41"/>
      <c r="R1517" s="41"/>
      <c r="S1517" s="41"/>
      <c r="T1517" s="77"/>
      <c r="AT1517" s="23" t="s">
        <v>191</v>
      </c>
      <c r="AU1517" s="23" t="s">
        <v>87</v>
      </c>
    </row>
    <row r="1518" spans="2:65" s="1" customFormat="1" ht="22.5" customHeight="1">
      <c r="B1518" s="40"/>
      <c r="C1518" s="187" t="s">
        <v>2107</v>
      </c>
      <c r="D1518" s="187" t="s">
        <v>184</v>
      </c>
      <c r="E1518" s="188" t="s">
        <v>2108</v>
      </c>
      <c r="F1518" s="189" t="s">
        <v>2038</v>
      </c>
      <c r="G1518" s="190" t="s">
        <v>1036</v>
      </c>
      <c r="H1518" s="191">
        <v>1</v>
      </c>
      <c r="I1518" s="192"/>
      <c r="J1518" s="193">
        <f>ROUND(I1518*H1518,2)</f>
        <v>0</v>
      </c>
      <c r="K1518" s="189" t="s">
        <v>22</v>
      </c>
      <c r="L1518" s="60"/>
      <c r="M1518" s="194" t="s">
        <v>22</v>
      </c>
      <c r="N1518" s="195" t="s">
        <v>47</v>
      </c>
      <c r="O1518" s="41"/>
      <c r="P1518" s="196">
        <f>O1518*H1518</f>
        <v>0</v>
      </c>
      <c r="Q1518" s="196">
        <v>0</v>
      </c>
      <c r="R1518" s="196">
        <f>Q1518*H1518</f>
        <v>0</v>
      </c>
      <c r="S1518" s="196">
        <v>0</v>
      </c>
      <c r="T1518" s="197">
        <f>S1518*H1518</f>
        <v>0</v>
      </c>
      <c r="AR1518" s="23" t="s">
        <v>312</v>
      </c>
      <c r="AT1518" s="23" t="s">
        <v>184</v>
      </c>
      <c r="AU1518" s="23" t="s">
        <v>87</v>
      </c>
      <c r="AY1518" s="23" t="s">
        <v>182</v>
      </c>
      <c r="BE1518" s="198">
        <f>IF(N1518="základní",J1518,0)</f>
        <v>0</v>
      </c>
      <c r="BF1518" s="198">
        <f>IF(N1518="snížená",J1518,0)</f>
        <v>0</v>
      </c>
      <c r="BG1518" s="198">
        <f>IF(N1518="zákl. přenesená",J1518,0)</f>
        <v>0</v>
      </c>
      <c r="BH1518" s="198">
        <f>IF(N1518="sníž. přenesená",J1518,0)</f>
        <v>0</v>
      </c>
      <c r="BI1518" s="198">
        <f>IF(N1518="nulová",J1518,0)</f>
        <v>0</v>
      </c>
      <c r="BJ1518" s="23" t="s">
        <v>24</v>
      </c>
      <c r="BK1518" s="198">
        <f>ROUND(I1518*H1518,2)</f>
        <v>0</v>
      </c>
      <c r="BL1518" s="23" t="s">
        <v>312</v>
      </c>
      <c r="BM1518" s="23" t="s">
        <v>2109</v>
      </c>
    </row>
    <row r="1519" spans="2:65" s="1" customFormat="1">
      <c r="B1519" s="40"/>
      <c r="C1519" s="62"/>
      <c r="D1519" s="224" t="s">
        <v>191</v>
      </c>
      <c r="E1519" s="62"/>
      <c r="F1519" s="228" t="s">
        <v>2038</v>
      </c>
      <c r="G1519" s="62"/>
      <c r="H1519" s="62"/>
      <c r="I1519" s="157"/>
      <c r="J1519" s="62"/>
      <c r="K1519" s="62"/>
      <c r="L1519" s="60"/>
      <c r="M1519" s="201"/>
      <c r="N1519" s="41"/>
      <c r="O1519" s="41"/>
      <c r="P1519" s="41"/>
      <c r="Q1519" s="41"/>
      <c r="R1519" s="41"/>
      <c r="S1519" s="41"/>
      <c r="T1519" s="77"/>
      <c r="AT1519" s="23" t="s">
        <v>191</v>
      </c>
      <c r="AU1519" s="23" t="s">
        <v>87</v>
      </c>
    </row>
    <row r="1520" spans="2:65" s="1" customFormat="1" ht="22.5" customHeight="1">
      <c r="B1520" s="40"/>
      <c r="C1520" s="187" t="s">
        <v>2110</v>
      </c>
      <c r="D1520" s="187" t="s">
        <v>184</v>
      </c>
      <c r="E1520" s="188" t="s">
        <v>2111</v>
      </c>
      <c r="F1520" s="189" t="s">
        <v>2042</v>
      </c>
      <c r="G1520" s="190" t="s">
        <v>1036</v>
      </c>
      <c r="H1520" s="191">
        <v>1</v>
      </c>
      <c r="I1520" s="192"/>
      <c r="J1520" s="193">
        <f>ROUND(I1520*H1520,2)</f>
        <v>0</v>
      </c>
      <c r="K1520" s="189" t="s">
        <v>22</v>
      </c>
      <c r="L1520" s="60"/>
      <c r="M1520" s="194" t="s">
        <v>22</v>
      </c>
      <c r="N1520" s="195" t="s">
        <v>47</v>
      </c>
      <c r="O1520" s="41"/>
      <c r="P1520" s="196">
        <f>O1520*H1520</f>
        <v>0</v>
      </c>
      <c r="Q1520" s="196">
        <v>0</v>
      </c>
      <c r="R1520" s="196">
        <f>Q1520*H1520</f>
        <v>0</v>
      </c>
      <c r="S1520" s="196">
        <v>0</v>
      </c>
      <c r="T1520" s="197">
        <f>S1520*H1520</f>
        <v>0</v>
      </c>
      <c r="AR1520" s="23" t="s">
        <v>312</v>
      </c>
      <c r="AT1520" s="23" t="s">
        <v>184</v>
      </c>
      <c r="AU1520" s="23" t="s">
        <v>87</v>
      </c>
      <c r="AY1520" s="23" t="s">
        <v>182</v>
      </c>
      <c r="BE1520" s="198">
        <f>IF(N1520="základní",J1520,0)</f>
        <v>0</v>
      </c>
      <c r="BF1520" s="198">
        <f>IF(N1520="snížená",J1520,0)</f>
        <v>0</v>
      </c>
      <c r="BG1520" s="198">
        <f>IF(N1520="zákl. přenesená",J1520,0)</f>
        <v>0</v>
      </c>
      <c r="BH1520" s="198">
        <f>IF(N1520="sníž. přenesená",J1520,0)</f>
        <v>0</v>
      </c>
      <c r="BI1520" s="198">
        <f>IF(N1520="nulová",J1520,0)</f>
        <v>0</v>
      </c>
      <c r="BJ1520" s="23" t="s">
        <v>24</v>
      </c>
      <c r="BK1520" s="198">
        <f>ROUND(I1520*H1520,2)</f>
        <v>0</v>
      </c>
      <c r="BL1520" s="23" t="s">
        <v>312</v>
      </c>
      <c r="BM1520" s="23" t="s">
        <v>2112</v>
      </c>
    </row>
    <row r="1521" spans="2:65" s="1" customFormat="1">
      <c r="B1521" s="40"/>
      <c r="C1521" s="62"/>
      <c r="D1521" s="199" t="s">
        <v>191</v>
      </c>
      <c r="E1521" s="62"/>
      <c r="F1521" s="200" t="s">
        <v>2042</v>
      </c>
      <c r="G1521" s="62"/>
      <c r="H1521" s="62"/>
      <c r="I1521" s="157"/>
      <c r="J1521" s="62"/>
      <c r="K1521" s="62"/>
      <c r="L1521" s="60"/>
      <c r="M1521" s="201"/>
      <c r="N1521" s="41"/>
      <c r="O1521" s="41"/>
      <c r="P1521" s="41"/>
      <c r="Q1521" s="41"/>
      <c r="R1521" s="41"/>
      <c r="S1521" s="41"/>
      <c r="T1521" s="77"/>
      <c r="AT1521" s="23" t="s">
        <v>191</v>
      </c>
      <c r="AU1521" s="23" t="s">
        <v>87</v>
      </c>
    </row>
    <row r="1522" spans="2:65" s="10" customFormat="1" ht="29.85" customHeight="1">
      <c r="B1522" s="170"/>
      <c r="C1522" s="171"/>
      <c r="D1522" s="172" t="s">
        <v>75</v>
      </c>
      <c r="E1522" s="255" t="s">
        <v>2113</v>
      </c>
      <c r="F1522" s="255" t="s">
        <v>2114</v>
      </c>
      <c r="G1522" s="171"/>
      <c r="H1522" s="171"/>
      <c r="I1522" s="174"/>
      <c r="J1522" s="256">
        <f>BK1522</f>
        <v>0</v>
      </c>
      <c r="K1522" s="171"/>
      <c r="L1522" s="176"/>
      <c r="M1522" s="177"/>
      <c r="N1522" s="178"/>
      <c r="O1522" s="178"/>
      <c r="P1522" s="179">
        <f>P1523+P1529+P1532+P1541</f>
        <v>0</v>
      </c>
      <c r="Q1522" s="178"/>
      <c r="R1522" s="179">
        <f>R1523+R1529+R1532+R1541</f>
        <v>0</v>
      </c>
      <c r="S1522" s="178"/>
      <c r="T1522" s="180">
        <f>T1523+T1529+T1532+T1541</f>
        <v>0</v>
      </c>
      <c r="AR1522" s="181" t="s">
        <v>87</v>
      </c>
      <c r="AT1522" s="182" t="s">
        <v>75</v>
      </c>
      <c r="AU1522" s="182" t="s">
        <v>24</v>
      </c>
      <c r="AY1522" s="181" t="s">
        <v>182</v>
      </c>
      <c r="BK1522" s="183">
        <f>BK1523+BK1529+BK1532+BK1541</f>
        <v>0</v>
      </c>
    </row>
    <row r="1523" spans="2:65" s="10" customFormat="1" ht="14.85" customHeight="1">
      <c r="B1523" s="170"/>
      <c r="C1523" s="171"/>
      <c r="D1523" s="184" t="s">
        <v>75</v>
      </c>
      <c r="E1523" s="185" t="s">
        <v>2115</v>
      </c>
      <c r="F1523" s="185" t="s">
        <v>2116</v>
      </c>
      <c r="G1523" s="171"/>
      <c r="H1523" s="171"/>
      <c r="I1523" s="174"/>
      <c r="J1523" s="186">
        <f>BK1523</f>
        <v>0</v>
      </c>
      <c r="K1523" s="171"/>
      <c r="L1523" s="176"/>
      <c r="M1523" s="177"/>
      <c r="N1523" s="178"/>
      <c r="O1523" s="178"/>
      <c r="P1523" s="179">
        <f>SUM(P1524:P1528)</f>
        <v>0</v>
      </c>
      <c r="Q1523" s="178"/>
      <c r="R1523" s="179">
        <f>SUM(R1524:R1528)</f>
        <v>0</v>
      </c>
      <c r="S1523" s="178"/>
      <c r="T1523" s="180">
        <f>SUM(T1524:T1528)</f>
        <v>0</v>
      </c>
      <c r="AR1523" s="181" t="s">
        <v>87</v>
      </c>
      <c r="AT1523" s="182" t="s">
        <v>75</v>
      </c>
      <c r="AU1523" s="182" t="s">
        <v>87</v>
      </c>
      <c r="AY1523" s="181" t="s">
        <v>182</v>
      </c>
      <c r="BK1523" s="183">
        <f>SUM(BK1524:BK1528)</f>
        <v>0</v>
      </c>
    </row>
    <row r="1524" spans="2:65" s="1" customFormat="1" ht="31.5" customHeight="1">
      <c r="B1524" s="40"/>
      <c r="C1524" s="187" t="s">
        <v>2117</v>
      </c>
      <c r="D1524" s="187" t="s">
        <v>184</v>
      </c>
      <c r="E1524" s="188" t="s">
        <v>2118</v>
      </c>
      <c r="F1524" s="189" t="s">
        <v>2119</v>
      </c>
      <c r="G1524" s="190" t="s">
        <v>1036</v>
      </c>
      <c r="H1524" s="191">
        <v>1</v>
      </c>
      <c r="I1524" s="192"/>
      <c r="J1524" s="193">
        <f>ROUND(I1524*H1524,2)</f>
        <v>0</v>
      </c>
      <c r="K1524" s="189" t="s">
        <v>22</v>
      </c>
      <c r="L1524" s="60"/>
      <c r="M1524" s="194" t="s">
        <v>22</v>
      </c>
      <c r="N1524" s="195" t="s">
        <v>47</v>
      </c>
      <c r="O1524" s="41"/>
      <c r="P1524" s="196">
        <f>O1524*H1524</f>
        <v>0</v>
      </c>
      <c r="Q1524" s="196">
        <v>0</v>
      </c>
      <c r="R1524" s="196">
        <f>Q1524*H1524</f>
        <v>0</v>
      </c>
      <c r="S1524" s="196">
        <v>0</v>
      </c>
      <c r="T1524" s="197">
        <f>S1524*H1524</f>
        <v>0</v>
      </c>
      <c r="AR1524" s="23" t="s">
        <v>312</v>
      </c>
      <c r="AT1524" s="23" t="s">
        <v>184</v>
      </c>
      <c r="AU1524" s="23" t="s">
        <v>220</v>
      </c>
      <c r="AY1524" s="23" t="s">
        <v>182</v>
      </c>
      <c r="BE1524" s="198">
        <f>IF(N1524="základní",J1524,0)</f>
        <v>0</v>
      </c>
      <c r="BF1524" s="198">
        <f>IF(N1524="snížená",J1524,0)</f>
        <v>0</v>
      </c>
      <c r="BG1524" s="198">
        <f>IF(N1524="zákl. přenesená",J1524,0)</f>
        <v>0</v>
      </c>
      <c r="BH1524" s="198">
        <f>IF(N1524="sníž. přenesená",J1524,0)</f>
        <v>0</v>
      </c>
      <c r="BI1524" s="198">
        <f>IF(N1524="nulová",J1524,0)</f>
        <v>0</v>
      </c>
      <c r="BJ1524" s="23" t="s">
        <v>24</v>
      </c>
      <c r="BK1524" s="198">
        <f>ROUND(I1524*H1524,2)</f>
        <v>0</v>
      </c>
      <c r="BL1524" s="23" t="s">
        <v>312</v>
      </c>
      <c r="BM1524" s="23" t="s">
        <v>2120</v>
      </c>
    </row>
    <row r="1525" spans="2:65" s="1" customFormat="1" ht="108">
      <c r="B1525" s="40"/>
      <c r="C1525" s="62"/>
      <c r="D1525" s="224" t="s">
        <v>191</v>
      </c>
      <c r="E1525" s="62"/>
      <c r="F1525" s="228" t="s">
        <v>2121</v>
      </c>
      <c r="G1525" s="62"/>
      <c r="H1525" s="62"/>
      <c r="I1525" s="157"/>
      <c r="J1525" s="62"/>
      <c r="K1525" s="62"/>
      <c r="L1525" s="60"/>
      <c r="M1525" s="201"/>
      <c r="N1525" s="41"/>
      <c r="O1525" s="41"/>
      <c r="P1525" s="41"/>
      <c r="Q1525" s="41"/>
      <c r="R1525" s="41"/>
      <c r="S1525" s="41"/>
      <c r="T1525" s="77"/>
      <c r="AT1525" s="23" t="s">
        <v>191</v>
      </c>
      <c r="AU1525" s="23" t="s">
        <v>220</v>
      </c>
    </row>
    <row r="1526" spans="2:65" s="1" customFormat="1" ht="31.5" customHeight="1">
      <c r="B1526" s="40"/>
      <c r="C1526" s="187" t="s">
        <v>2122</v>
      </c>
      <c r="D1526" s="187" t="s">
        <v>184</v>
      </c>
      <c r="E1526" s="188" t="s">
        <v>2123</v>
      </c>
      <c r="F1526" s="189" t="s">
        <v>2124</v>
      </c>
      <c r="G1526" s="190" t="s">
        <v>1036</v>
      </c>
      <c r="H1526" s="191">
        <v>1</v>
      </c>
      <c r="I1526" s="192"/>
      <c r="J1526" s="193">
        <f>ROUND(I1526*H1526,2)</f>
        <v>0</v>
      </c>
      <c r="K1526" s="189" t="s">
        <v>22</v>
      </c>
      <c r="L1526" s="60"/>
      <c r="M1526" s="194" t="s">
        <v>22</v>
      </c>
      <c r="N1526" s="195" t="s">
        <v>47</v>
      </c>
      <c r="O1526" s="41"/>
      <c r="P1526" s="196">
        <f>O1526*H1526</f>
        <v>0</v>
      </c>
      <c r="Q1526" s="196">
        <v>0</v>
      </c>
      <c r="R1526" s="196">
        <f>Q1526*H1526</f>
        <v>0</v>
      </c>
      <c r="S1526" s="196">
        <v>0</v>
      </c>
      <c r="T1526" s="197">
        <f>S1526*H1526</f>
        <v>0</v>
      </c>
      <c r="AR1526" s="23" t="s">
        <v>312</v>
      </c>
      <c r="AT1526" s="23" t="s">
        <v>184</v>
      </c>
      <c r="AU1526" s="23" t="s">
        <v>220</v>
      </c>
      <c r="AY1526" s="23" t="s">
        <v>182</v>
      </c>
      <c r="BE1526" s="198">
        <f>IF(N1526="základní",J1526,0)</f>
        <v>0</v>
      </c>
      <c r="BF1526" s="198">
        <f>IF(N1526="snížená",J1526,0)</f>
        <v>0</v>
      </c>
      <c r="BG1526" s="198">
        <f>IF(N1526="zákl. přenesená",J1526,0)</f>
        <v>0</v>
      </c>
      <c r="BH1526" s="198">
        <f>IF(N1526="sníž. přenesená",J1526,0)</f>
        <v>0</v>
      </c>
      <c r="BI1526" s="198">
        <f>IF(N1526="nulová",J1526,0)</f>
        <v>0</v>
      </c>
      <c r="BJ1526" s="23" t="s">
        <v>24</v>
      </c>
      <c r="BK1526" s="198">
        <f>ROUND(I1526*H1526,2)</f>
        <v>0</v>
      </c>
      <c r="BL1526" s="23" t="s">
        <v>312</v>
      </c>
      <c r="BM1526" s="23" t="s">
        <v>2125</v>
      </c>
    </row>
    <row r="1527" spans="2:65" s="1" customFormat="1" ht="22.5" customHeight="1">
      <c r="B1527" s="40"/>
      <c r="C1527" s="187" t="s">
        <v>2126</v>
      </c>
      <c r="D1527" s="187" t="s">
        <v>184</v>
      </c>
      <c r="E1527" s="188" t="s">
        <v>2127</v>
      </c>
      <c r="F1527" s="189" t="s">
        <v>2128</v>
      </c>
      <c r="G1527" s="190" t="s">
        <v>1036</v>
      </c>
      <c r="H1527" s="191">
        <v>1</v>
      </c>
      <c r="I1527" s="192"/>
      <c r="J1527" s="193">
        <f>ROUND(I1527*H1527,2)</f>
        <v>0</v>
      </c>
      <c r="K1527" s="189" t="s">
        <v>22</v>
      </c>
      <c r="L1527" s="60"/>
      <c r="M1527" s="194" t="s">
        <v>22</v>
      </c>
      <c r="N1527" s="195" t="s">
        <v>47</v>
      </c>
      <c r="O1527" s="41"/>
      <c r="P1527" s="196">
        <f>O1527*H1527</f>
        <v>0</v>
      </c>
      <c r="Q1527" s="196">
        <v>0</v>
      </c>
      <c r="R1527" s="196">
        <f>Q1527*H1527</f>
        <v>0</v>
      </c>
      <c r="S1527" s="196">
        <v>0</v>
      </c>
      <c r="T1527" s="197">
        <f>S1527*H1527</f>
        <v>0</v>
      </c>
      <c r="AR1527" s="23" t="s">
        <v>312</v>
      </c>
      <c r="AT1527" s="23" t="s">
        <v>184</v>
      </c>
      <c r="AU1527" s="23" t="s">
        <v>220</v>
      </c>
      <c r="AY1527" s="23" t="s">
        <v>182</v>
      </c>
      <c r="BE1527" s="198">
        <f>IF(N1527="základní",J1527,0)</f>
        <v>0</v>
      </c>
      <c r="BF1527" s="198">
        <f>IF(N1527="snížená",J1527,0)</f>
        <v>0</v>
      </c>
      <c r="BG1527" s="198">
        <f>IF(N1527="zákl. přenesená",J1527,0)</f>
        <v>0</v>
      </c>
      <c r="BH1527" s="198">
        <f>IF(N1527="sníž. přenesená",J1527,0)</f>
        <v>0</v>
      </c>
      <c r="BI1527" s="198">
        <f>IF(N1527="nulová",J1527,0)</f>
        <v>0</v>
      </c>
      <c r="BJ1527" s="23" t="s">
        <v>24</v>
      </c>
      <c r="BK1527" s="198">
        <f>ROUND(I1527*H1527,2)</f>
        <v>0</v>
      </c>
      <c r="BL1527" s="23" t="s">
        <v>312</v>
      </c>
      <c r="BM1527" s="23" t="s">
        <v>2129</v>
      </c>
    </row>
    <row r="1528" spans="2:65" s="1" customFormat="1" ht="67.5">
      <c r="B1528" s="40"/>
      <c r="C1528" s="62"/>
      <c r="D1528" s="199" t="s">
        <v>191</v>
      </c>
      <c r="E1528" s="62"/>
      <c r="F1528" s="200" t="s">
        <v>2130</v>
      </c>
      <c r="G1528" s="62"/>
      <c r="H1528" s="62"/>
      <c r="I1528" s="157"/>
      <c r="J1528" s="62"/>
      <c r="K1528" s="62"/>
      <c r="L1528" s="60"/>
      <c r="M1528" s="201"/>
      <c r="N1528" s="41"/>
      <c r="O1528" s="41"/>
      <c r="P1528" s="41"/>
      <c r="Q1528" s="41"/>
      <c r="R1528" s="41"/>
      <c r="S1528" s="41"/>
      <c r="T1528" s="77"/>
      <c r="AT1528" s="23" t="s">
        <v>191</v>
      </c>
      <c r="AU1528" s="23" t="s">
        <v>220</v>
      </c>
    </row>
    <row r="1529" spans="2:65" s="10" customFormat="1" ht="22.35" customHeight="1">
      <c r="B1529" s="170"/>
      <c r="C1529" s="171"/>
      <c r="D1529" s="184" t="s">
        <v>75</v>
      </c>
      <c r="E1529" s="185" t="s">
        <v>2131</v>
      </c>
      <c r="F1529" s="185" t="s">
        <v>2132</v>
      </c>
      <c r="G1529" s="171"/>
      <c r="H1529" s="171"/>
      <c r="I1529" s="174"/>
      <c r="J1529" s="186">
        <f>BK1529</f>
        <v>0</v>
      </c>
      <c r="K1529" s="171"/>
      <c r="L1529" s="176"/>
      <c r="M1529" s="177"/>
      <c r="N1529" s="178"/>
      <c r="O1529" s="178"/>
      <c r="P1529" s="179">
        <f>SUM(P1530:P1531)</f>
        <v>0</v>
      </c>
      <c r="Q1529" s="178"/>
      <c r="R1529" s="179">
        <f>SUM(R1530:R1531)</f>
        <v>0</v>
      </c>
      <c r="S1529" s="178"/>
      <c r="T1529" s="180">
        <f>SUM(T1530:T1531)</f>
        <v>0</v>
      </c>
      <c r="AR1529" s="181" t="s">
        <v>87</v>
      </c>
      <c r="AT1529" s="182" t="s">
        <v>75</v>
      </c>
      <c r="AU1529" s="182" t="s">
        <v>87</v>
      </c>
      <c r="AY1529" s="181" t="s">
        <v>182</v>
      </c>
      <c r="BK1529" s="183">
        <f>SUM(BK1530:BK1531)</f>
        <v>0</v>
      </c>
    </row>
    <row r="1530" spans="2:65" s="1" customFormat="1" ht="31.5" customHeight="1">
      <c r="B1530" s="40"/>
      <c r="C1530" s="187" t="s">
        <v>2133</v>
      </c>
      <c r="D1530" s="187" t="s">
        <v>184</v>
      </c>
      <c r="E1530" s="188" t="s">
        <v>2134</v>
      </c>
      <c r="F1530" s="189" t="s">
        <v>2135</v>
      </c>
      <c r="G1530" s="190" t="s">
        <v>1036</v>
      </c>
      <c r="H1530" s="191">
        <v>1</v>
      </c>
      <c r="I1530" s="192"/>
      <c r="J1530" s="193">
        <f>ROUND(I1530*H1530,2)</f>
        <v>0</v>
      </c>
      <c r="K1530" s="189" t="s">
        <v>22</v>
      </c>
      <c r="L1530" s="60"/>
      <c r="M1530" s="194" t="s">
        <v>22</v>
      </c>
      <c r="N1530" s="195" t="s">
        <v>47</v>
      </c>
      <c r="O1530" s="41"/>
      <c r="P1530" s="196">
        <f>O1530*H1530</f>
        <v>0</v>
      </c>
      <c r="Q1530" s="196">
        <v>0</v>
      </c>
      <c r="R1530" s="196">
        <f>Q1530*H1530</f>
        <v>0</v>
      </c>
      <c r="S1530" s="196">
        <v>0</v>
      </c>
      <c r="T1530" s="197">
        <f>S1530*H1530</f>
        <v>0</v>
      </c>
      <c r="AR1530" s="23" t="s">
        <v>312</v>
      </c>
      <c r="AT1530" s="23" t="s">
        <v>184</v>
      </c>
      <c r="AU1530" s="23" t="s">
        <v>220</v>
      </c>
      <c r="AY1530" s="23" t="s">
        <v>182</v>
      </c>
      <c r="BE1530" s="198">
        <f>IF(N1530="základní",J1530,0)</f>
        <v>0</v>
      </c>
      <c r="BF1530" s="198">
        <f>IF(N1530="snížená",J1530,0)</f>
        <v>0</v>
      </c>
      <c r="BG1530" s="198">
        <f>IF(N1530="zákl. přenesená",J1530,0)</f>
        <v>0</v>
      </c>
      <c r="BH1530" s="198">
        <f>IF(N1530="sníž. přenesená",J1530,0)</f>
        <v>0</v>
      </c>
      <c r="BI1530" s="198">
        <f>IF(N1530="nulová",J1530,0)</f>
        <v>0</v>
      </c>
      <c r="BJ1530" s="23" t="s">
        <v>24</v>
      </c>
      <c r="BK1530" s="198">
        <f>ROUND(I1530*H1530,2)</f>
        <v>0</v>
      </c>
      <c r="BL1530" s="23" t="s">
        <v>312</v>
      </c>
      <c r="BM1530" s="23" t="s">
        <v>2136</v>
      </c>
    </row>
    <row r="1531" spans="2:65" s="1" customFormat="1" ht="351">
      <c r="B1531" s="40"/>
      <c r="C1531" s="62"/>
      <c r="D1531" s="199" t="s">
        <v>191</v>
      </c>
      <c r="E1531" s="62"/>
      <c r="F1531" s="200" t="s">
        <v>2137</v>
      </c>
      <c r="G1531" s="62"/>
      <c r="H1531" s="62"/>
      <c r="I1531" s="157"/>
      <c r="J1531" s="62"/>
      <c r="K1531" s="62"/>
      <c r="L1531" s="60"/>
      <c r="M1531" s="201"/>
      <c r="N1531" s="41"/>
      <c r="O1531" s="41"/>
      <c r="P1531" s="41"/>
      <c r="Q1531" s="41"/>
      <c r="R1531" s="41"/>
      <c r="S1531" s="41"/>
      <c r="T1531" s="77"/>
      <c r="AT1531" s="23" t="s">
        <v>191</v>
      </c>
      <c r="AU1531" s="23" t="s">
        <v>220</v>
      </c>
    </row>
    <row r="1532" spans="2:65" s="10" customFormat="1" ht="22.35" customHeight="1">
      <c r="B1532" s="170"/>
      <c r="C1532" s="171"/>
      <c r="D1532" s="184" t="s">
        <v>75</v>
      </c>
      <c r="E1532" s="185" t="s">
        <v>2138</v>
      </c>
      <c r="F1532" s="185" t="s">
        <v>2139</v>
      </c>
      <c r="G1532" s="171"/>
      <c r="H1532" s="171"/>
      <c r="I1532" s="174"/>
      <c r="J1532" s="186">
        <f>BK1532</f>
        <v>0</v>
      </c>
      <c r="K1532" s="171"/>
      <c r="L1532" s="176"/>
      <c r="M1532" s="177"/>
      <c r="N1532" s="178"/>
      <c r="O1532" s="178"/>
      <c r="P1532" s="179">
        <f>SUM(P1533:P1540)</f>
        <v>0</v>
      </c>
      <c r="Q1532" s="178"/>
      <c r="R1532" s="179">
        <f>SUM(R1533:R1540)</f>
        <v>0</v>
      </c>
      <c r="S1532" s="178"/>
      <c r="T1532" s="180">
        <f>SUM(T1533:T1540)</f>
        <v>0</v>
      </c>
      <c r="AR1532" s="181" t="s">
        <v>87</v>
      </c>
      <c r="AT1532" s="182" t="s">
        <v>75</v>
      </c>
      <c r="AU1532" s="182" t="s">
        <v>87</v>
      </c>
      <c r="AY1532" s="181" t="s">
        <v>182</v>
      </c>
      <c r="BK1532" s="183">
        <f>SUM(BK1533:BK1540)</f>
        <v>0</v>
      </c>
    </row>
    <row r="1533" spans="2:65" s="1" customFormat="1" ht="22.5" customHeight="1">
      <c r="B1533" s="40"/>
      <c r="C1533" s="187" t="s">
        <v>2140</v>
      </c>
      <c r="D1533" s="187" t="s">
        <v>184</v>
      </c>
      <c r="E1533" s="188" t="s">
        <v>9</v>
      </c>
      <c r="F1533" s="189" t="s">
        <v>2141</v>
      </c>
      <c r="G1533" s="190" t="s">
        <v>1036</v>
      </c>
      <c r="H1533" s="191">
        <v>1</v>
      </c>
      <c r="I1533" s="192"/>
      <c r="J1533" s="193">
        <f>ROUND(I1533*H1533,2)</f>
        <v>0</v>
      </c>
      <c r="K1533" s="189" t="s">
        <v>22</v>
      </c>
      <c r="L1533" s="60"/>
      <c r="M1533" s="194" t="s">
        <v>22</v>
      </c>
      <c r="N1533" s="195" t="s">
        <v>47</v>
      </c>
      <c r="O1533" s="41"/>
      <c r="P1533" s="196">
        <f>O1533*H1533</f>
        <v>0</v>
      </c>
      <c r="Q1533" s="196">
        <v>0</v>
      </c>
      <c r="R1533" s="196">
        <f>Q1533*H1533</f>
        <v>0</v>
      </c>
      <c r="S1533" s="196">
        <v>0</v>
      </c>
      <c r="T1533" s="197">
        <f>S1533*H1533</f>
        <v>0</v>
      </c>
      <c r="AR1533" s="23" t="s">
        <v>312</v>
      </c>
      <c r="AT1533" s="23" t="s">
        <v>184</v>
      </c>
      <c r="AU1533" s="23" t="s">
        <v>220</v>
      </c>
      <c r="AY1533" s="23" t="s">
        <v>182</v>
      </c>
      <c r="BE1533" s="198">
        <f>IF(N1533="základní",J1533,0)</f>
        <v>0</v>
      </c>
      <c r="BF1533" s="198">
        <f>IF(N1533="snížená",J1533,0)</f>
        <v>0</v>
      </c>
      <c r="BG1533" s="198">
        <f>IF(N1533="zákl. přenesená",J1533,0)</f>
        <v>0</v>
      </c>
      <c r="BH1533" s="198">
        <f>IF(N1533="sníž. přenesená",J1533,0)</f>
        <v>0</v>
      </c>
      <c r="BI1533" s="198">
        <f>IF(N1533="nulová",J1533,0)</f>
        <v>0</v>
      </c>
      <c r="BJ1533" s="23" t="s">
        <v>24</v>
      </c>
      <c r="BK1533" s="198">
        <f>ROUND(I1533*H1533,2)</f>
        <v>0</v>
      </c>
      <c r="BL1533" s="23" t="s">
        <v>312</v>
      </c>
      <c r="BM1533" s="23" t="s">
        <v>2142</v>
      </c>
    </row>
    <row r="1534" spans="2:65" s="1" customFormat="1" ht="162">
      <c r="B1534" s="40"/>
      <c r="C1534" s="62"/>
      <c r="D1534" s="224" t="s">
        <v>191</v>
      </c>
      <c r="E1534" s="62"/>
      <c r="F1534" s="228" t="s">
        <v>2143</v>
      </c>
      <c r="G1534" s="62"/>
      <c r="H1534" s="62"/>
      <c r="I1534" s="157"/>
      <c r="J1534" s="62"/>
      <c r="K1534" s="62"/>
      <c r="L1534" s="60"/>
      <c r="M1534" s="201"/>
      <c r="N1534" s="41"/>
      <c r="O1534" s="41"/>
      <c r="P1534" s="41"/>
      <c r="Q1534" s="41"/>
      <c r="R1534" s="41"/>
      <c r="S1534" s="41"/>
      <c r="T1534" s="77"/>
      <c r="AT1534" s="23" t="s">
        <v>191</v>
      </c>
      <c r="AU1534" s="23" t="s">
        <v>220</v>
      </c>
    </row>
    <row r="1535" spans="2:65" s="1" customFormat="1" ht="22.5" customHeight="1">
      <c r="B1535" s="40"/>
      <c r="C1535" s="187" t="s">
        <v>2144</v>
      </c>
      <c r="D1535" s="187" t="s">
        <v>184</v>
      </c>
      <c r="E1535" s="188" t="s">
        <v>351</v>
      </c>
      <c r="F1535" s="189" t="s">
        <v>2145</v>
      </c>
      <c r="G1535" s="190" t="s">
        <v>1036</v>
      </c>
      <c r="H1535" s="191">
        <v>1</v>
      </c>
      <c r="I1535" s="192"/>
      <c r="J1535" s="193">
        <f>ROUND(I1535*H1535,2)</f>
        <v>0</v>
      </c>
      <c r="K1535" s="189" t="s">
        <v>22</v>
      </c>
      <c r="L1535" s="60"/>
      <c r="M1535" s="194" t="s">
        <v>22</v>
      </c>
      <c r="N1535" s="195" t="s">
        <v>47</v>
      </c>
      <c r="O1535" s="41"/>
      <c r="P1535" s="196">
        <f>O1535*H1535</f>
        <v>0</v>
      </c>
      <c r="Q1535" s="196">
        <v>0</v>
      </c>
      <c r="R1535" s="196">
        <f>Q1535*H1535</f>
        <v>0</v>
      </c>
      <c r="S1535" s="196">
        <v>0</v>
      </c>
      <c r="T1535" s="197">
        <f>S1535*H1535</f>
        <v>0</v>
      </c>
      <c r="AR1535" s="23" t="s">
        <v>312</v>
      </c>
      <c r="AT1535" s="23" t="s">
        <v>184</v>
      </c>
      <c r="AU1535" s="23" t="s">
        <v>220</v>
      </c>
      <c r="AY1535" s="23" t="s">
        <v>182</v>
      </c>
      <c r="BE1535" s="198">
        <f>IF(N1535="základní",J1535,0)</f>
        <v>0</v>
      </c>
      <c r="BF1535" s="198">
        <f>IF(N1535="snížená",J1535,0)</f>
        <v>0</v>
      </c>
      <c r="BG1535" s="198">
        <f>IF(N1535="zákl. přenesená",J1535,0)</f>
        <v>0</v>
      </c>
      <c r="BH1535" s="198">
        <f>IF(N1535="sníž. přenesená",J1535,0)</f>
        <v>0</v>
      </c>
      <c r="BI1535" s="198">
        <f>IF(N1535="nulová",J1535,0)</f>
        <v>0</v>
      </c>
      <c r="BJ1535" s="23" t="s">
        <v>24</v>
      </c>
      <c r="BK1535" s="198">
        <f>ROUND(I1535*H1535,2)</f>
        <v>0</v>
      </c>
      <c r="BL1535" s="23" t="s">
        <v>312</v>
      </c>
      <c r="BM1535" s="23" t="s">
        <v>2146</v>
      </c>
    </row>
    <row r="1536" spans="2:65" s="1" customFormat="1" ht="67.5">
      <c r="B1536" s="40"/>
      <c r="C1536" s="62"/>
      <c r="D1536" s="224" t="s">
        <v>191</v>
      </c>
      <c r="E1536" s="62"/>
      <c r="F1536" s="228" t="s">
        <v>2147</v>
      </c>
      <c r="G1536" s="62"/>
      <c r="H1536" s="62"/>
      <c r="I1536" s="157"/>
      <c r="J1536" s="62"/>
      <c r="K1536" s="62"/>
      <c r="L1536" s="60"/>
      <c r="M1536" s="201"/>
      <c r="N1536" s="41"/>
      <c r="O1536" s="41"/>
      <c r="P1536" s="41"/>
      <c r="Q1536" s="41"/>
      <c r="R1536" s="41"/>
      <c r="S1536" s="41"/>
      <c r="T1536" s="77"/>
      <c r="AT1536" s="23" t="s">
        <v>191</v>
      </c>
      <c r="AU1536" s="23" t="s">
        <v>220</v>
      </c>
    </row>
    <row r="1537" spans="2:65" s="1" customFormat="1" ht="22.5" customHeight="1">
      <c r="B1537" s="40"/>
      <c r="C1537" s="187" t="s">
        <v>2148</v>
      </c>
      <c r="D1537" s="187" t="s">
        <v>184</v>
      </c>
      <c r="E1537" s="188" t="s">
        <v>362</v>
      </c>
      <c r="F1537" s="189" t="s">
        <v>2149</v>
      </c>
      <c r="G1537" s="190" t="s">
        <v>1036</v>
      </c>
      <c r="H1537" s="191">
        <v>1</v>
      </c>
      <c r="I1537" s="192"/>
      <c r="J1537" s="193">
        <f>ROUND(I1537*H1537,2)</f>
        <v>0</v>
      </c>
      <c r="K1537" s="189" t="s">
        <v>22</v>
      </c>
      <c r="L1537" s="60"/>
      <c r="M1537" s="194" t="s">
        <v>22</v>
      </c>
      <c r="N1537" s="195" t="s">
        <v>47</v>
      </c>
      <c r="O1537" s="41"/>
      <c r="P1537" s="196">
        <f>O1537*H1537</f>
        <v>0</v>
      </c>
      <c r="Q1537" s="196">
        <v>0</v>
      </c>
      <c r="R1537" s="196">
        <f>Q1537*H1537</f>
        <v>0</v>
      </c>
      <c r="S1537" s="196">
        <v>0</v>
      </c>
      <c r="T1537" s="197">
        <f>S1537*H1537</f>
        <v>0</v>
      </c>
      <c r="AR1537" s="23" t="s">
        <v>312</v>
      </c>
      <c r="AT1537" s="23" t="s">
        <v>184</v>
      </c>
      <c r="AU1537" s="23" t="s">
        <v>220</v>
      </c>
      <c r="AY1537" s="23" t="s">
        <v>182</v>
      </c>
      <c r="BE1537" s="198">
        <f>IF(N1537="základní",J1537,0)</f>
        <v>0</v>
      </c>
      <c r="BF1537" s="198">
        <f>IF(N1537="snížená",J1537,0)</f>
        <v>0</v>
      </c>
      <c r="BG1537" s="198">
        <f>IF(N1537="zákl. přenesená",J1537,0)</f>
        <v>0</v>
      </c>
      <c r="BH1537" s="198">
        <f>IF(N1537="sníž. přenesená",J1537,0)</f>
        <v>0</v>
      </c>
      <c r="BI1537" s="198">
        <f>IF(N1537="nulová",J1537,0)</f>
        <v>0</v>
      </c>
      <c r="BJ1537" s="23" t="s">
        <v>24</v>
      </c>
      <c r="BK1537" s="198">
        <f>ROUND(I1537*H1537,2)</f>
        <v>0</v>
      </c>
      <c r="BL1537" s="23" t="s">
        <v>312</v>
      </c>
      <c r="BM1537" s="23" t="s">
        <v>2150</v>
      </c>
    </row>
    <row r="1538" spans="2:65" s="1" customFormat="1" ht="40.5">
      <c r="B1538" s="40"/>
      <c r="C1538" s="62"/>
      <c r="D1538" s="224" t="s">
        <v>191</v>
      </c>
      <c r="E1538" s="62"/>
      <c r="F1538" s="228" t="s">
        <v>2151</v>
      </c>
      <c r="G1538" s="62"/>
      <c r="H1538" s="62"/>
      <c r="I1538" s="157"/>
      <c r="J1538" s="62"/>
      <c r="K1538" s="62"/>
      <c r="L1538" s="60"/>
      <c r="M1538" s="201"/>
      <c r="N1538" s="41"/>
      <c r="O1538" s="41"/>
      <c r="P1538" s="41"/>
      <c r="Q1538" s="41"/>
      <c r="R1538" s="41"/>
      <c r="S1538" s="41"/>
      <c r="T1538" s="77"/>
      <c r="AT1538" s="23" t="s">
        <v>191</v>
      </c>
      <c r="AU1538" s="23" t="s">
        <v>220</v>
      </c>
    </row>
    <row r="1539" spans="2:65" s="1" customFormat="1" ht="22.5" customHeight="1">
      <c r="B1539" s="40"/>
      <c r="C1539" s="187" t="s">
        <v>2152</v>
      </c>
      <c r="D1539" s="187" t="s">
        <v>184</v>
      </c>
      <c r="E1539" s="188" t="s">
        <v>368</v>
      </c>
      <c r="F1539" s="189" t="s">
        <v>2153</v>
      </c>
      <c r="G1539" s="190" t="s">
        <v>1036</v>
      </c>
      <c r="H1539" s="191">
        <v>1</v>
      </c>
      <c r="I1539" s="192"/>
      <c r="J1539" s="193">
        <f>ROUND(I1539*H1539,2)</f>
        <v>0</v>
      </c>
      <c r="K1539" s="189" t="s">
        <v>22</v>
      </c>
      <c r="L1539" s="60"/>
      <c r="M1539" s="194" t="s">
        <v>22</v>
      </c>
      <c r="N1539" s="195" t="s">
        <v>47</v>
      </c>
      <c r="O1539" s="41"/>
      <c r="P1539" s="196">
        <f>O1539*H1539</f>
        <v>0</v>
      </c>
      <c r="Q1539" s="196">
        <v>0</v>
      </c>
      <c r="R1539" s="196">
        <f>Q1539*H1539</f>
        <v>0</v>
      </c>
      <c r="S1539" s="196">
        <v>0</v>
      </c>
      <c r="T1539" s="197">
        <f>S1539*H1539</f>
        <v>0</v>
      </c>
      <c r="AR1539" s="23" t="s">
        <v>312</v>
      </c>
      <c r="AT1539" s="23" t="s">
        <v>184</v>
      </c>
      <c r="AU1539" s="23" t="s">
        <v>220</v>
      </c>
      <c r="AY1539" s="23" t="s">
        <v>182</v>
      </c>
      <c r="BE1539" s="198">
        <f>IF(N1539="základní",J1539,0)</f>
        <v>0</v>
      </c>
      <c r="BF1539" s="198">
        <f>IF(N1539="snížená",J1539,0)</f>
        <v>0</v>
      </c>
      <c r="BG1539" s="198">
        <f>IF(N1539="zákl. přenesená",J1539,0)</f>
        <v>0</v>
      </c>
      <c r="BH1539" s="198">
        <f>IF(N1539="sníž. přenesená",J1539,0)</f>
        <v>0</v>
      </c>
      <c r="BI1539" s="198">
        <f>IF(N1539="nulová",J1539,0)</f>
        <v>0</v>
      </c>
      <c r="BJ1539" s="23" t="s">
        <v>24</v>
      </c>
      <c r="BK1539" s="198">
        <f>ROUND(I1539*H1539,2)</f>
        <v>0</v>
      </c>
      <c r="BL1539" s="23" t="s">
        <v>312</v>
      </c>
      <c r="BM1539" s="23" t="s">
        <v>2154</v>
      </c>
    </row>
    <row r="1540" spans="2:65" s="1" customFormat="1" ht="202.5">
      <c r="B1540" s="40"/>
      <c r="C1540" s="62"/>
      <c r="D1540" s="199" t="s">
        <v>191</v>
      </c>
      <c r="E1540" s="62"/>
      <c r="F1540" s="200" t="s">
        <v>2155</v>
      </c>
      <c r="G1540" s="62"/>
      <c r="H1540" s="62"/>
      <c r="I1540" s="157"/>
      <c r="J1540" s="62"/>
      <c r="K1540" s="62"/>
      <c r="L1540" s="60"/>
      <c r="M1540" s="201"/>
      <c r="N1540" s="41"/>
      <c r="O1540" s="41"/>
      <c r="P1540" s="41"/>
      <c r="Q1540" s="41"/>
      <c r="R1540" s="41"/>
      <c r="S1540" s="41"/>
      <c r="T1540" s="77"/>
      <c r="AT1540" s="23" t="s">
        <v>191</v>
      </c>
      <c r="AU1540" s="23" t="s">
        <v>220</v>
      </c>
    </row>
    <row r="1541" spans="2:65" s="10" customFormat="1" ht="22.35" customHeight="1">
      <c r="B1541" s="170"/>
      <c r="C1541" s="171"/>
      <c r="D1541" s="184" t="s">
        <v>75</v>
      </c>
      <c r="E1541" s="185" t="s">
        <v>2156</v>
      </c>
      <c r="F1541" s="185" t="s">
        <v>2157</v>
      </c>
      <c r="G1541" s="171"/>
      <c r="H1541" s="171"/>
      <c r="I1541" s="174"/>
      <c r="J1541" s="186">
        <f>BK1541</f>
        <v>0</v>
      </c>
      <c r="K1541" s="171"/>
      <c r="L1541" s="176"/>
      <c r="M1541" s="177"/>
      <c r="N1541" s="178"/>
      <c r="O1541" s="178"/>
      <c r="P1541" s="179">
        <f>P1542</f>
        <v>0</v>
      </c>
      <c r="Q1541" s="178"/>
      <c r="R1541" s="179">
        <f>R1542</f>
        <v>0</v>
      </c>
      <c r="S1541" s="178"/>
      <c r="T1541" s="180">
        <f>T1542</f>
        <v>0</v>
      </c>
      <c r="AR1541" s="181" t="s">
        <v>87</v>
      </c>
      <c r="AT1541" s="182" t="s">
        <v>75</v>
      </c>
      <c r="AU1541" s="182" t="s">
        <v>87</v>
      </c>
      <c r="AY1541" s="181" t="s">
        <v>182</v>
      </c>
      <c r="BK1541" s="183">
        <f>BK1542</f>
        <v>0</v>
      </c>
    </row>
    <row r="1542" spans="2:65" s="1" customFormat="1" ht="22.5" customHeight="1">
      <c r="B1542" s="40"/>
      <c r="C1542" s="187" t="s">
        <v>2158</v>
      </c>
      <c r="D1542" s="187" t="s">
        <v>184</v>
      </c>
      <c r="E1542" s="188" t="s">
        <v>377</v>
      </c>
      <c r="F1542" s="189" t="s">
        <v>2159</v>
      </c>
      <c r="G1542" s="190" t="s">
        <v>1036</v>
      </c>
      <c r="H1542" s="191">
        <v>1</v>
      </c>
      <c r="I1542" s="192"/>
      <c r="J1542" s="193">
        <f>ROUND(I1542*H1542,2)</f>
        <v>0</v>
      </c>
      <c r="K1542" s="189" t="s">
        <v>22</v>
      </c>
      <c r="L1542" s="60"/>
      <c r="M1542" s="194" t="s">
        <v>22</v>
      </c>
      <c r="N1542" s="195" t="s">
        <v>47</v>
      </c>
      <c r="O1542" s="41"/>
      <c r="P1542" s="196">
        <f>O1542*H1542</f>
        <v>0</v>
      </c>
      <c r="Q1542" s="196">
        <v>0</v>
      </c>
      <c r="R1542" s="196">
        <f>Q1542*H1542</f>
        <v>0</v>
      </c>
      <c r="S1542" s="196">
        <v>0</v>
      </c>
      <c r="T1542" s="197">
        <f>S1542*H1542</f>
        <v>0</v>
      </c>
      <c r="AR1542" s="23" t="s">
        <v>312</v>
      </c>
      <c r="AT1542" s="23" t="s">
        <v>184</v>
      </c>
      <c r="AU1542" s="23" t="s">
        <v>220</v>
      </c>
      <c r="AY1542" s="23" t="s">
        <v>182</v>
      </c>
      <c r="BE1542" s="198">
        <f>IF(N1542="základní",J1542,0)</f>
        <v>0</v>
      </c>
      <c r="BF1542" s="198">
        <f>IF(N1542="snížená",J1542,0)</f>
        <v>0</v>
      </c>
      <c r="BG1542" s="198">
        <f>IF(N1542="zákl. přenesená",J1542,0)</f>
        <v>0</v>
      </c>
      <c r="BH1542" s="198">
        <f>IF(N1542="sníž. přenesená",J1542,0)</f>
        <v>0</v>
      </c>
      <c r="BI1542" s="198">
        <f>IF(N1542="nulová",J1542,0)</f>
        <v>0</v>
      </c>
      <c r="BJ1542" s="23" t="s">
        <v>24</v>
      </c>
      <c r="BK1542" s="198">
        <f>ROUND(I1542*H1542,2)</f>
        <v>0</v>
      </c>
      <c r="BL1542" s="23" t="s">
        <v>312</v>
      </c>
      <c r="BM1542" s="23" t="s">
        <v>2160</v>
      </c>
    </row>
    <row r="1543" spans="2:65" s="10" customFormat="1" ht="29.85" customHeight="1">
      <c r="B1543" s="170"/>
      <c r="C1543" s="171"/>
      <c r="D1543" s="172" t="s">
        <v>75</v>
      </c>
      <c r="E1543" s="255" t="s">
        <v>2161</v>
      </c>
      <c r="F1543" s="255" t="s">
        <v>2162</v>
      </c>
      <c r="G1543" s="171"/>
      <c r="H1543" s="171"/>
      <c r="I1543" s="174"/>
      <c r="J1543" s="256">
        <f>BK1543</f>
        <v>0</v>
      </c>
      <c r="K1543" s="171"/>
      <c r="L1543" s="176"/>
      <c r="M1543" s="177"/>
      <c r="N1543" s="178"/>
      <c r="O1543" s="178"/>
      <c r="P1543" s="179">
        <f>P1544+P1606+P1642+P1730+P1778</f>
        <v>0</v>
      </c>
      <c r="Q1543" s="178"/>
      <c r="R1543" s="179">
        <f>R1544+R1606+R1642+R1730+R1778</f>
        <v>0</v>
      </c>
      <c r="S1543" s="178"/>
      <c r="T1543" s="180">
        <f>T1544+T1606+T1642+T1730+T1778</f>
        <v>0</v>
      </c>
      <c r="AR1543" s="181" t="s">
        <v>87</v>
      </c>
      <c r="AT1543" s="182" t="s">
        <v>75</v>
      </c>
      <c r="AU1543" s="182" t="s">
        <v>24</v>
      </c>
      <c r="AY1543" s="181" t="s">
        <v>182</v>
      </c>
      <c r="BK1543" s="183">
        <f>BK1544+BK1606+BK1642+BK1730+BK1778</f>
        <v>0</v>
      </c>
    </row>
    <row r="1544" spans="2:65" s="10" customFormat="1" ht="14.85" customHeight="1">
      <c r="B1544" s="170"/>
      <c r="C1544" s="171"/>
      <c r="D1544" s="184" t="s">
        <v>75</v>
      </c>
      <c r="E1544" s="185" t="s">
        <v>2163</v>
      </c>
      <c r="F1544" s="185" t="s">
        <v>2164</v>
      </c>
      <c r="G1544" s="171"/>
      <c r="H1544" s="171"/>
      <c r="I1544" s="174"/>
      <c r="J1544" s="186">
        <f>BK1544</f>
        <v>0</v>
      </c>
      <c r="K1544" s="171"/>
      <c r="L1544" s="176"/>
      <c r="M1544" s="177"/>
      <c r="N1544" s="178"/>
      <c r="O1544" s="178"/>
      <c r="P1544" s="179">
        <f>SUM(P1545:P1605)</f>
        <v>0</v>
      </c>
      <c r="Q1544" s="178"/>
      <c r="R1544" s="179">
        <f>SUM(R1545:R1605)</f>
        <v>0</v>
      </c>
      <c r="S1544" s="178"/>
      <c r="T1544" s="180">
        <f>SUM(T1545:T1605)</f>
        <v>0</v>
      </c>
      <c r="AR1544" s="181" t="s">
        <v>87</v>
      </c>
      <c r="AT1544" s="182" t="s">
        <v>75</v>
      </c>
      <c r="AU1544" s="182" t="s">
        <v>87</v>
      </c>
      <c r="AY1544" s="181" t="s">
        <v>182</v>
      </c>
      <c r="BK1544" s="183">
        <f>SUM(BK1545:BK1605)</f>
        <v>0</v>
      </c>
    </row>
    <row r="1545" spans="2:65" s="1" customFormat="1" ht="22.5" customHeight="1">
      <c r="B1545" s="40"/>
      <c r="C1545" s="187" t="s">
        <v>2165</v>
      </c>
      <c r="D1545" s="187" t="s">
        <v>184</v>
      </c>
      <c r="E1545" s="188" t="s">
        <v>2166</v>
      </c>
      <c r="F1545" s="189" t="s">
        <v>2167</v>
      </c>
      <c r="G1545" s="190" t="s">
        <v>1272</v>
      </c>
      <c r="H1545" s="191">
        <v>1</v>
      </c>
      <c r="I1545" s="192"/>
      <c r="J1545" s="193">
        <f>ROUND(I1545*H1545,2)</f>
        <v>0</v>
      </c>
      <c r="K1545" s="189" t="s">
        <v>22</v>
      </c>
      <c r="L1545" s="60"/>
      <c r="M1545" s="194" t="s">
        <v>22</v>
      </c>
      <c r="N1545" s="195" t="s">
        <v>47</v>
      </c>
      <c r="O1545" s="41"/>
      <c r="P1545" s="196">
        <f>O1545*H1545</f>
        <v>0</v>
      </c>
      <c r="Q1545" s="196">
        <v>0</v>
      </c>
      <c r="R1545" s="196">
        <f>Q1545*H1545</f>
        <v>0</v>
      </c>
      <c r="S1545" s="196">
        <v>0</v>
      </c>
      <c r="T1545" s="197">
        <f>S1545*H1545</f>
        <v>0</v>
      </c>
      <c r="AR1545" s="23" t="s">
        <v>312</v>
      </c>
      <c r="AT1545" s="23" t="s">
        <v>184</v>
      </c>
      <c r="AU1545" s="23" t="s">
        <v>220</v>
      </c>
      <c r="AY1545" s="23" t="s">
        <v>182</v>
      </c>
      <c r="BE1545" s="198">
        <f>IF(N1545="základní",J1545,0)</f>
        <v>0</v>
      </c>
      <c r="BF1545" s="198">
        <f>IF(N1545="snížená",J1545,0)</f>
        <v>0</v>
      </c>
      <c r="BG1545" s="198">
        <f>IF(N1545="zákl. přenesená",J1545,0)</f>
        <v>0</v>
      </c>
      <c r="BH1545" s="198">
        <f>IF(N1545="sníž. přenesená",J1545,0)</f>
        <v>0</v>
      </c>
      <c r="BI1545" s="198">
        <f>IF(N1545="nulová",J1545,0)</f>
        <v>0</v>
      </c>
      <c r="BJ1545" s="23" t="s">
        <v>24</v>
      </c>
      <c r="BK1545" s="198">
        <f>ROUND(I1545*H1545,2)</f>
        <v>0</v>
      </c>
      <c r="BL1545" s="23" t="s">
        <v>312</v>
      </c>
      <c r="BM1545" s="23" t="s">
        <v>2168</v>
      </c>
    </row>
    <row r="1546" spans="2:65" s="1" customFormat="1">
      <c r="B1546" s="40"/>
      <c r="C1546" s="62"/>
      <c r="D1546" s="224" t="s">
        <v>191</v>
      </c>
      <c r="E1546" s="62"/>
      <c r="F1546" s="228" t="s">
        <v>2167</v>
      </c>
      <c r="G1546" s="62"/>
      <c r="H1546" s="62"/>
      <c r="I1546" s="157"/>
      <c r="J1546" s="62"/>
      <c r="K1546" s="62"/>
      <c r="L1546" s="60"/>
      <c r="M1546" s="201"/>
      <c r="N1546" s="41"/>
      <c r="O1546" s="41"/>
      <c r="P1546" s="41"/>
      <c r="Q1546" s="41"/>
      <c r="R1546" s="41"/>
      <c r="S1546" s="41"/>
      <c r="T1546" s="77"/>
      <c r="AT1546" s="23" t="s">
        <v>191</v>
      </c>
      <c r="AU1546" s="23" t="s">
        <v>220</v>
      </c>
    </row>
    <row r="1547" spans="2:65" s="1" customFormat="1" ht="22.5" customHeight="1">
      <c r="B1547" s="40"/>
      <c r="C1547" s="187" t="s">
        <v>2169</v>
      </c>
      <c r="D1547" s="187" t="s">
        <v>184</v>
      </c>
      <c r="E1547" s="188" t="s">
        <v>2170</v>
      </c>
      <c r="F1547" s="189" t="s">
        <v>2171</v>
      </c>
      <c r="G1547" s="190" t="s">
        <v>1272</v>
      </c>
      <c r="H1547" s="191">
        <v>3</v>
      </c>
      <c r="I1547" s="192"/>
      <c r="J1547" s="193">
        <f>ROUND(I1547*H1547,2)</f>
        <v>0</v>
      </c>
      <c r="K1547" s="189" t="s">
        <v>22</v>
      </c>
      <c r="L1547" s="60"/>
      <c r="M1547" s="194" t="s">
        <v>22</v>
      </c>
      <c r="N1547" s="195" t="s">
        <v>47</v>
      </c>
      <c r="O1547" s="41"/>
      <c r="P1547" s="196">
        <f>O1547*H1547</f>
        <v>0</v>
      </c>
      <c r="Q1547" s="196">
        <v>0</v>
      </c>
      <c r="R1547" s="196">
        <f>Q1547*H1547</f>
        <v>0</v>
      </c>
      <c r="S1547" s="196">
        <v>0</v>
      </c>
      <c r="T1547" s="197">
        <f>S1547*H1547</f>
        <v>0</v>
      </c>
      <c r="AR1547" s="23" t="s">
        <v>312</v>
      </c>
      <c r="AT1547" s="23" t="s">
        <v>184</v>
      </c>
      <c r="AU1547" s="23" t="s">
        <v>220</v>
      </c>
      <c r="AY1547" s="23" t="s">
        <v>182</v>
      </c>
      <c r="BE1547" s="198">
        <f>IF(N1547="základní",J1547,0)</f>
        <v>0</v>
      </c>
      <c r="BF1547" s="198">
        <f>IF(N1547="snížená",J1547,0)</f>
        <v>0</v>
      </c>
      <c r="BG1547" s="198">
        <f>IF(N1547="zákl. přenesená",J1547,0)</f>
        <v>0</v>
      </c>
      <c r="BH1547" s="198">
        <f>IF(N1547="sníž. přenesená",J1547,0)</f>
        <v>0</v>
      </c>
      <c r="BI1547" s="198">
        <f>IF(N1547="nulová",J1547,0)</f>
        <v>0</v>
      </c>
      <c r="BJ1547" s="23" t="s">
        <v>24</v>
      </c>
      <c r="BK1547" s="198">
        <f>ROUND(I1547*H1547,2)</f>
        <v>0</v>
      </c>
      <c r="BL1547" s="23" t="s">
        <v>312</v>
      </c>
      <c r="BM1547" s="23" t="s">
        <v>2172</v>
      </c>
    </row>
    <row r="1548" spans="2:65" s="1" customFormat="1">
      <c r="B1548" s="40"/>
      <c r="C1548" s="62"/>
      <c r="D1548" s="224" t="s">
        <v>191</v>
      </c>
      <c r="E1548" s="62"/>
      <c r="F1548" s="228" t="s">
        <v>2171</v>
      </c>
      <c r="G1548" s="62"/>
      <c r="H1548" s="62"/>
      <c r="I1548" s="157"/>
      <c r="J1548" s="62"/>
      <c r="K1548" s="62"/>
      <c r="L1548" s="60"/>
      <c r="M1548" s="201"/>
      <c r="N1548" s="41"/>
      <c r="O1548" s="41"/>
      <c r="P1548" s="41"/>
      <c r="Q1548" s="41"/>
      <c r="R1548" s="41"/>
      <c r="S1548" s="41"/>
      <c r="T1548" s="77"/>
      <c r="AT1548" s="23" t="s">
        <v>191</v>
      </c>
      <c r="AU1548" s="23" t="s">
        <v>220</v>
      </c>
    </row>
    <row r="1549" spans="2:65" s="1" customFormat="1" ht="22.5" customHeight="1">
      <c r="B1549" s="40"/>
      <c r="C1549" s="187" t="s">
        <v>2173</v>
      </c>
      <c r="D1549" s="187" t="s">
        <v>184</v>
      </c>
      <c r="E1549" s="188" t="s">
        <v>2174</v>
      </c>
      <c r="F1549" s="189" t="s">
        <v>2175</v>
      </c>
      <c r="G1549" s="190" t="s">
        <v>1272</v>
      </c>
      <c r="H1549" s="191">
        <v>12</v>
      </c>
      <c r="I1549" s="192"/>
      <c r="J1549" s="193">
        <f>ROUND(I1549*H1549,2)</f>
        <v>0</v>
      </c>
      <c r="K1549" s="189" t="s">
        <v>22</v>
      </c>
      <c r="L1549" s="60"/>
      <c r="M1549" s="194" t="s">
        <v>22</v>
      </c>
      <c r="N1549" s="195" t="s">
        <v>47</v>
      </c>
      <c r="O1549" s="41"/>
      <c r="P1549" s="196">
        <f>O1549*H1549</f>
        <v>0</v>
      </c>
      <c r="Q1549" s="196">
        <v>0</v>
      </c>
      <c r="R1549" s="196">
        <f>Q1549*H1549</f>
        <v>0</v>
      </c>
      <c r="S1549" s="196">
        <v>0</v>
      </c>
      <c r="T1549" s="197">
        <f>S1549*H1549</f>
        <v>0</v>
      </c>
      <c r="AR1549" s="23" t="s">
        <v>312</v>
      </c>
      <c r="AT1549" s="23" t="s">
        <v>184</v>
      </c>
      <c r="AU1549" s="23" t="s">
        <v>220</v>
      </c>
      <c r="AY1549" s="23" t="s">
        <v>182</v>
      </c>
      <c r="BE1549" s="198">
        <f>IF(N1549="základní",J1549,0)</f>
        <v>0</v>
      </c>
      <c r="BF1549" s="198">
        <f>IF(N1549="snížená",J1549,0)</f>
        <v>0</v>
      </c>
      <c r="BG1549" s="198">
        <f>IF(N1549="zákl. přenesená",J1549,0)</f>
        <v>0</v>
      </c>
      <c r="BH1549" s="198">
        <f>IF(N1549="sníž. přenesená",J1549,0)</f>
        <v>0</v>
      </c>
      <c r="BI1549" s="198">
        <f>IF(N1549="nulová",J1549,0)</f>
        <v>0</v>
      </c>
      <c r="BJ1549" s="23" t="s">
        <v>24</v>
      </c>
      <c r="BK1549" s="198">
        <f>ROUND(I1549*H1549,2)</f>
        <v>0</v>
      </c>
      <c r="BL1549" s="23" t="s">
        <v>312</v>
      </c>
      <c r="BM1549" s="23" t="s">
        <v>2176</v>
      </c>
    </row>
    <row r="1550" spans="2:65" s="1" customFormat="1">
      <c r="B1550" s="40"/>
      <c r="C1550" s="62"/>
      <c r="D1550" s="224" t="s">
        <v>191</v>
      </c>
      <c r="E1550" s="62"/>
      <c r="F1550" s="228" t="s">
        <v>2175</v>
      </c>
      <c r="G1550" s="62"/>
      <c r="H1550" s="62"/>
      <c r="I1550" s="157"/>
      <c r="J1550" s="62"/>
      <c r="K1550" s="62"/>
      <c r="L1550" s="60"/>
      <c r="M1550" s="201"/>
      <c r="N1550" s="41"/>
      <c r="O1550" s="41"/>
      <c r="P1550" s="41"/>
      <c r="Q1550" s="41"/>
      <c r="R1550" s="41"/>
      <c r="S1550" s="41"/>
      <c r="T1550" s="77"/>
      <c r="AT1550" s="23" t="s">
        <v>191</v>
      </c>
      <c r="AU1550" s="23" t="s">
        <v>220</v>
      </c>
    </row>
    <row r="1551" spans="2:65" s="1" customFormat="1" ht="22.5" customHeight="1">
      <c r="B1551" s="40"/>
      <c r="C1551" s="187" t="s">
        <v>2177</v>
      </c>
      <c r="D1551" s="187" t="s">
        <v>184</v>
      </c>
      <c r="E1551" s="188" t="s">
        <v>2178</v>
      </c>
      <c r="F1551" s="189" t="s">
        <v>2179</v>
      </c>
      <c r="G1551" s="190" t="s">
        <v>1272</v>
      </c>
      <c r="H1551" s="191">
        <v>1</v>
      </c>
      <c r="I1551" s="192"/>
      <c r="J1551" s="193">
        <f>ROUND(I1551*H1551,2)</f>
        <v>0</v>
      </c>
      <c r="K1551" s="189" t="s">
        <v>22</v>
      </c>
      <c r="L1551" s="60"/>
      <c r="M1551" s="194" t="s">
        <v>22</v>
      </c>
      <c r="N1551" s="195" t="s">
        <v>47</v>
      </c>
      <c r="O1551" s="41"/>
      <c r="P1551" s="196">
        <f>O1551*H1551</f>
        <v>0</v>
      </c>
      <c r="Q1551" s="196">
        <v>0</v>
      </c>
      <c r="R1551" s="196">
        <f>Q1551*H1551</f>
        <v>0</v>
      </c>
      <c r="S1551" s="196">
        <v>0</v>
      </c>
      <c r="T1551" s="197">
        <f>S1551*H1551</f>
        <v>0</v>
      </c>
      <c r="AR1551" s="23" t="s">
        <v>312</v>
      </c>
      <c r="AT1551" s="23" t="s">
        <v>184</v>
      </c>
      <c r="AU1551" s="23" t="s">
        <v>220</v>
      </c>
      <c r="AY1551" s="23" t="s">
        <v>182</v>
      </c>
      <c r="BE1551" s="198">
        <f>IF(N1551="základní",J1551,0)</f>
        <v>0</v>
      </c>
      <c r="BF1551" s="198">
        <f>IF(N1551="snížená",J1551,0)</f>
        <v>0</v>
      </c>
      <c r="BG1551" s="198">
        <f>IF(N1551="zákl. přenesená",J1551,0)</f>
        <v>0</v>
      </c>
      <c r="BH1551" s="198">
        <f>IF(N1551="sníž. přenesená",J1551,0)</f>
        <v>0</v>
      </c>
      <c r="BI1551" s="198">
        <f>IF(N1551="nulová",J1551,0)</f>
        <v>0</v>
      </c>
      <c r="BJ1551" s="23" t="s">
        <v>24</v>
      </c>
      <c r="BK1551" s="198">
        <f>ROUND(I1551*H1551,2)</f>
        <v>0</v>
      </c>
      <c r="BL1551" s="23" t="s">
        <v>312</v>
      </c>
      <c r="BM1551" s="23" t="s">
        <v>2180</v>
      </c>
    </row>
    <row r="1552" spans="2:65" s="1" customFormat="1">
      <c r="B1552" s="40"/>
      <c r="C1552" s="62"/>
      <c r="D1552" s="224" t="s">
        <v>191</v>
      </c>
      <c r="E1552" s="62"/>
      <c r="F1552" s="228" t="s">
        <v>2179</v>
      </c>
      <c r="G1552" s="62"/>
      <c r="H1552" s="62"/>
      <c r="I1552" s="157"/>
      <c r="J1552" s="62"/>
      <c r="K1552" s="62"/>
      <c r="L1552" s="60"/>
      <c r="M1552" s="201"/>
      <c r="N1552" s="41"/>
      <c r="O1552" s="41"/>
      <c r="P1552" s="41"/>
      <c r="Q1552" s="41"/>
      <c r="R1552" s="41"/>
      <c r="S1552" s="41"/>
      <c r="T1552" s="77"/>
      <c r="AT1552" s="23" t="s">
        <v>191</v>
      </c>
      <c r="AU1552" s="23" t="s">
        <v>220</v>
      </c>
    </row>
    <row r="1553" spans="2:65" s="1" customFormat="1" ht="22.5" customHeight="1">
      <c r="B1553" s="40"/>
      <c r="C1553" s="187" t="s">
        <v>2181</v>
      </c>
      <c r="D1553" s="187" t="s">
        <v>184</v>
      </c>
      <c r="E1553" s="188" t="s">
        <v>2182</v>
      </c>
      <c r="F1553" s="189" t="s">
        <v>2183</v>
      </c>
      <c r="G1553" s="190" t="s">
        <v>1272</v>
      </c>
      <c r="H1553" s="191">
        <v>1</v>
      </c>
      <c r="I1553" s="192"/>
      <c r="J1553" s="193">
        <f>ROUND(I1553*H1553,2)</f>
        <v>0</v>
      </c>
      <c r="K1553" s="189" t="s">
        <v>22</v>
      </c>
      <c r="L1553" s="60"/>
      <c r="M1553" s="194" t="s">
        <v>22</v>
      </c>
      <c r="N1553" s="195" t="s">
        <v>47</v>
      </c>
      <c r="O1553" s="41"/>
      <c r="P1553" s="196">
        <f>O1553*H1553</f>
        <v>0</v>
      </c>
      <c r="Q1553" s="196">
        <v>0</v>
      </c>
      <c r="R1553" s="196">
        <f>Q1553*H1553</f>
        <v>0</v>
      </c>
      <c r="S1553" s="196">
        <v>0</v>
      </c>
      <c r="T1553" s="197">
        <f>S1553*H1553</f>
        <v>0</v>
      </c>
      <c r="AR1553" s="23" t="s">
        <v>312</v>
      </c>
      <c r="AT1553" s="23" t="s">
        <v>184</v>
      </c>
      <c r="AU1553" s="23" t="s">
        <v>220</v>
      </c>
      <c r="AY1553" s="23" t="s">
        <v>182</v>
      </c>
      <c r="BE1553" s="198">
        <f>IF(N1553="základní",J1553,0)</f>
        <v>0</v>
      </c>
      <c r="BF1553" s="198">
        <f>IF(N1553="snížená",J1553,0)</f>
        <v>0</v>
      </c>
      <c r="BG1553" s="198">
        <f>IF(N1553="zákl. přenesená",J1553,0)</f>
        <v>0</v>
      </c>
      <c r="BH1553" s="198">
        <f>IF(N1553="sníž. přenesená",J1553,0)</f>
        <v>0</v>
      </c>
      <c r="BI1553" s="198">
        <f>IF(N1553="nulová",J1553,0)</f>
        <v>0</v>
      </c>
      <c r="BJ1553" s="23" t="s">
        <v>24</v>
      </c>
      <c r="BK1553" s="198">
        <f>ROUND(I1553*H1553,2)</f>
        <v>0</v>
      </c>
      <c r="BL1553" s="23" t="s">
        <v>312</v>
      </c>
      <c r="BM1553" s="23" t="s">
        <v>2184</v>
      </c>
    </row>
    <row r="1554" spans="2:65" s="1" customFormat="1">
      <c r="B1554" s="40"/>
      <c r="C1554" s="62"/>
      <c r="D1554" s="224" t="s">
        <v>191</v>
      </c>
      <c r="E1554" s="62"/>
      <c r="F1554" s="228" t="s">
        <v>2183</v>
      </c>
      <c r="G1554" s="62"/>
      <c r="H1554" s="62"/>
      <c r="I1554" s="157"/>
      <c r="J1554" s="62"/>
      <c r="K1554" s="62"/>
      <c r="L1554" s="60"/>
      <c r="M1554" s="201"/>
      <c r="N1554" s="41"/>
      <c r="O1554" s="41"/>
      <c r="P1554" s="41"/>
      <c r="Q1554" s="41"/>
      <c r="R1554" s="41"/>
      <c r="S1554" s="41"/>
      <c r="T1554" s="77"/>
      <c r="AT1554" s="23" t="s">
        <v>191</v>
      </c>
      <c r="AU1554" s="23" t="s">
        <v>220</v>
      </c>
    </row>
    <row r="1555" spans="2:65" s="1" customFormat="1" ht="22.5" customHeight="1">
      <c r="B1555" s="40"/>
      <c r="C1555" s="187" t="s">
        <v>2185</v>
      </c>
      <c r="D1555" s="187" t="s">
        <v>184</v>
      </c>
      <c r="E1555" s="188" t="s">
        <v>2186</v>
      </c>
      <c r="F1555" s="189" t="s">
        <v>2187</v>
      </c>
      <c r="G1555" s="190" t="s">
        <v>1272</v>
      </c>
      <c r="H1555" s="191">
        <v>1</v>
      </c>
      <c r="I1555" s="192"/>
      <c r="J1555" s="193">
        <f>ROUND(I1555*H1555,2)</f>
        <v>0</v>
      </c>
      <c r="K1555" s="189" t="s">
        <v>22</v>
      </c>
      <c r="L1555" s="60"/>
      <c r="M1555" s="194" t="s">
        <v>22</v>
      </c>
      <c r="N1555" s="195" t="s">
        <v>47</v>
      </c>
      <c r="O1555" s="41"/>
      <c r="P1555" s="196">
        <f>O1555*H1555</f>
        <v>0</v>
      </c>
      <c r="Q1555" s="196">
        <v>0</v>
      </c>
      <c r="R1555" s="196">
        <f>Q1555*H1555</f>
        <v>0</v>
      </c>
      <c r="S1555" s="196">
        <v>0</v>
      </c>
      <c r="T1555" s="197">
        <f>S1555*H1555</f>
        <v>0</v>
      </c>
      <c r="AR1555" s="23" t="s">
        <v>312</v>
      </c>
      <c r="AT1555" s="23" t="s">
        <v>184</v>
      </c>
      <c r="AU1555" s="23" t="s">
        <v>220</v>
      </c>
      <c r="AY1555" s="23" t="s">
        <v>182</v>
      </c>
      <c r="BE1555" s="198">
        <f>IF(N1555="základní",J1555,0)</f>
        <v>0</v>
      </c>
      <c r="BF1555" s="198">
        <f>IF(N1555="snížená",J1555,0)</f>
        <v>0</v>
      </c>
      <c r="BG1555" s="198">
        <f>IF(N1555="zákl. přenesená",J1555,0)</f>
        <v>0</v>
      </c>
      <c r="BH1555" s="198">
        <f>IF(N1555="sníž. přenesená",J1555,0)</f>
        <v>0</v>
      </c>
      <c r="BI1555" s="198">
        <f>IF(N1555="nulová",J1555,0)</f>
        <v>0</v>
      </c>
      <c r="BJ1555" s="23" t="s">
        <v>24</v>
      </c>
      <c r="BK1555" s="198">
        <f>ROUND(I1555*H1555,2)</f>
        <v>0</v>
      </c>
      <c r="BL1555" s="23" t="s">
        <v>312</v>
      </c>
      <c r="BM1555" s="23" t="s">
        <v>2188</v>
      </c>
    </row>
    <row r="1556" spans="2:65" s="1" customFormat="1">
      <c r="B1556" s="40"/>
      <c r="C1556" s="62"/>
      <c r="D1556" s="224" t="s">
        <v>191</v>
      </c>
      <c r="E1556" s="62"/>
      <c r="F1556" s="228" t="s">
        <v>2187</v>
      </c>
      <c r="G1556" s="62"/>
      <c r="H1556" s="62"/>
      <c r="I1556" s="157"/>
      <c r="J1556" s="62"/>
      <c r="K1556" s="62"/>
      <c r="L1556" s="60"/>
      <c r="M1556" s="201"/>
      <c r="N1556" s="41"/>
      <c r="O1556" s="41"/>
      <c r="P1556" s="41"/>
      <c r="Q1556" s="41"/>
      <c r="R1556" s="41"/>
      <c r="S1556" s="41"/>
      <c r="T1556" s="77"/>
      <c r="AT1556" s="23" t="s">
        <v>191</v>
      </c>
      <c r="AU1556" s="23" t="s">
        <v>220</v>
      </c>
    </row>
    <row r="1557" spans="2:65" s="1" customFormat="1" ht="22.5" customHeight="1">
      <c r="B1557" s="40"/>
      <c r="C1557" s="187" t="s">
        <v>2189</v>
      </c>
      <c r="D1557" s="187" t="s">
        <v>184</v>
      </c>
      <c r="E1557" s="188" t="s">
        <v>2190</v>
      </c>
      <c r="F1557" s="189" t="s">
        <v>2191</v>
      </c>
      <c r="G1557" s="190" t="s">
        <v>1272</v>
      </c>
      <c r="H1557" s="191">
        <v>16</v>
      </c>
      <c r="I1557" s="192"/>
      <c r="J1557" s="193">
        <f>ROUND(I1557*H1557,2)</f>
        <v>0</v>
      </c>
      <c r="K1557" s="189" t="s">
        <v>22</v>
      </c>
      <c r="L1557" s="60"/>
      <c r="M1557" s="194" t="s">
        <v>22</v>
      </c>
      <c r="N1557" s="195" t="s">
        <v>47</v>
      </c>
      <c r="O1557" s="41"/>
      <c r="P1557" s="196">
        <f>O1557*H1557</f>
        <v>0</v>
      </c>
      <c r="Q1557" s="196">
        <v>0</v>
      </c>
      <c r="R1557" s="196">
        <f>Q1557*H1557</f>
        <v>0</v>
      </c>
      <c r="S1557" s="196">
        <v>0</v>
      </c>
      <c r="T1557" s="197">
        <f>S1557*H1557</f>
        <v>0</v>
      </c>
      <c r="AR1557" s="23" t="s">
        <v>312</v>
      </c>
      <c r="AT1557" s="23" t="s">
        <v>184</v>
      </c>
      <c r="AU1557" s="23" t="s">
        <v>220</v>
      </c>
      <c r="AY1557" s="23" t="s">
        <v>182</v>
      </c>
      <c r="BE1557" s="198">
        <f>IF(N1557="základní",J1557,0)</f>
        <v>0</v>
      </c>
      <c r="BF1557" s="198">
        <f>IF(N1557="snížená",J1557,0)</f>
        <v>0</v>
      </c>
      <c r="BG1557" s="198">
        <f>IF(N1557="zákl. přenesená",J1557,0)</f>
        <v>0</v>
      </c>
      <c r="BH1557" s="198">
        <f>IF(N1557="sníž. přenesená",J1557,0)</f>
        <v>0</v>
      </c>
      <c r="BI1557" s="198">
        <f>IF(N1557="nulová",J1557,0)</f>
        <v>0</v>
      </c>
      <c r="BJ1557" s="23" t="s">
        <v>24</v>
      </c>
      <c r="BK1557" s="198">
        <f>ROUND(I1557*H1557,2)</f>
        <v>0</v>
      </c>
      <c r="BL1557" s="23" t="s">
        <v>312</v>
      </c>
      <c r="BM1557" s="23" t="s">
        <v>2192</v>
      </c>
    </row>
    <row r="1558" spans="2:65" s="1" customFormat="1">
      <c r="B1558" s="40"/>
      <c r="C1558" s="62"/>
      <c r="D1558" s="224" t="s">
        <v>191</v>
      </c>
      <c r="E1558" s="62"/>
      <c r="F1558" s="228" t="s">
        <v>2191</v>
      </c>
      <c r="G1558" s="62"/>
      <c r="H1558" s="62"/>
      <c r="I1558" s="157"/>
      <c r="J1558" s="62"/>
      <c r="K1558" s="62"/>
      <c r="L1558" s="60"/>
      <c r="M1558" s="201"/>
      <c r="N1558" s="41"/>
      <c r="O1558" s="41"/>
      <c r="P1558" s="41"/>
      <c r="Q1558" s="41"/>
      <c r="R1558" s="41"/>
      <c r="S1558" s="41"/>
      <c r="T1558" s="77"/>
      <c r="AT1558" s="23" t="s">
        <v>191</v>
      </c>
      <c r="AU1558" s="23" t="s">
        <v>220</v>
      </c>
    </row>
    <row r="1559" spans="2:65" s="1" customFormat="1" ht="22.5" customHeight="1">
      <c r="B1559" s="40"/>
      <c r="C1559" s="187" t="s">
        <v>2193</v>
      </c>
      <c r="D1559" s="187" t="s">
        <v>184</v>
      </c>
      <c r="E1559" s="188" t="s">
        <v>2194</v>
      </c>
      <c r="F1559" s="189" t="s">
        <v>2195</v>
      </c>
      <c r="G1559" s="190" t="s">
        <v>1272</v>
      </c>
      <c r="H1559" s="191">
        <v>27</v>
      </c>
      <c r="I1559" s="192"/>
      <c r="J1559" s="193">
        <f>ROUND(I1559*H1559,2)</f>
        <v>0</v>
      </c>
      <c r="K1559" s="189" t="s">
        <v>22</v>
      </c>
      <c r="L1559" s="60"/>
      <c r="M1559" s="194" t="s">
        <v>22</v>
      </c>
      <c r="N1559" s="195" t="s">
        <v>47</v>
      </c>
      <c r="O1559" s="41"/>
      <c r="P1559" s="196">
        <f>O1559*H1559</f>
        <v>0</v>
      </c>
      <c r="Q1559" s="196">
        <v>0</v>
      </c>
      <c r="R1559" s="196">
        <f>Q1559*H1559</f>
        <v>0</v>
      </c>
      <c r="S1559" s="196">
        <v>0</v>
      </c>
      <c r="T1559" s="197">
        <f>S1559*H1559</f>
        <v>0</v>
      </c>
      <c r="AR1559" s="23" t="s">
        <v>312</v>
      </c>
      <c r="AT1559" s="23" t="s">
        <v>184</v>
      </c>
      <c r="AU1559" s="23" t="s">
        <v>220</v>
      </c>
      <c r="AY1559" s="23" t="s">
        <v>182</v>
      </c>
      <c r="BE1559" s="198">
        <f>IF(N1559="základní",J1559,0)</f>
        <v>0</v>
      </c>
      <c r="BF1559" s="198">
        <f>IF(N1559="snížená",J1559,0)</f>
        <v>0</v>
      </c>
      <c r="BG1559" s="198">
        <f>IF(N1559="zákl. přenesená",J1559,0)</f>
        <v>0</v>
      </c>
      <c r="BH1559" s="198">
        <f>IF(N1559="sníž. přenesená",J1559,0)</f>
        <v>0</v>
      </c>
      <c r="BI1559" s="198">
        <f>IF(N1559="nulová",J1559,0)</f>
        <v>0</v>
      </c>
      <c r="BJ1559" s="23" t="s">
        <v>24</v>
      </c>
      <c r="BK1559" s="198">
        <f>ROUND(I1559*H1559,2)</f>
        <v>0</v>
      </c>
      <c r="BL1559" s="23" t="s">
        <v>312</v>
      </c>
      <c r="BM1559" s="23" t="s">
        <v>2196</v>
      </c>
    </row>
    <row r="1560" spans="2:65" s="1" customFormat="1">
      <c r="B1560" s="40"/>
      <c r="C1560" s="62"/>
      <c r="D1560" s="224" t="s">
        <v>191</v>
      </c>
      <c r="E1560" s="62"/>
      <c r="F1560" s="228" t="s">
        <v>2195</v>
      </c>
      <c r="G1560" s="62"/>
      <c r="H1560" s="62"/>
      <c r="I1560" s="157"/>
      <c r="J1560" s="62"/>
      <c r="K1560" s="62"/>
      <c r="L1560" s="60"/>
      <c r="M1560" s="201"/>
      <c r="N1560" s="41"/>
      <c r="O1560" s="41"/>
      <c r="P1560" s="41"/>
      <c r="Q1560" s="41"/>
      <c r="R1560" s="41"/>
      <c r="S1560" s="41"/>
      <c r="T1560" s="77"/>
      <c r="AT1560" s="23" t="s">
        <v>191</v>
      </c>
      <c r="AU1560" s="23" t="s">
        <v>220</v>
      </c>
    </row>
    <row r="1561" spans="2:65" s="1" customFormat="1" ht="22.5" customHeight="1">
      <c r="B1561" s="40"/>
      <c r="C1561" s="187" t="s">
        <v>2197</v>
      </c>
      <c r="D1561" s="187" t="s">
        <v>184</v>
      </c>
      <c r="E1561" s="188" t="s">
        <v>2198</v>
      </c>
      <c r="F1561" s="189" t="s">
        <v>2199</v>
      </c>
      <c r="G1561" s="190" t="s">
        <v>1272</v>
      </c>
      <c r="H1561" s="191">
        <v>23</v>
      </c>
      <c r="I1561" s="192"/>
      <c r="J1561" s="193">
        <f>ROUND(I1561*H1561,2)</f>
        <v>0</v>
      </c>
      <c r="K1561" s="189" t="s">
        <v>22</v>
      </c>
      <c r="L1561" s="60"/>
      <c r="M1561" s="194" t="s">
        <v>22</v>
      </c>
      <c r="N1561" s="195" t="s">
        <v>47</v>
      </c>
      <c r="O1561" s="41"/>
      <c r="P1561" s="196">
        <f>O1561*H1561</f>
        <v>0</v>
      </c>
      <c r="Q1561" s="196">
        <v>0</v>
      </c>
      <c r="R1561" s="196">
        <f>Q1561*H1561</f>
        <v>0</v>
      </c>
      <c r="S1561" s="196">
        <v>0</v>
      </c>
      <c r="T1561" s="197">
        <f>S1561*H1561</f>
        <v>0</v>
      </c>
      <c r="AR1561" s="23" t="s">
        <v>312</v>
      </c>
      <c r="AT1561" s="23" t="s">
        <v>184</v>
      </c>
      <c r="AU1561" s="23" t="s">
        <v>220</v>
      </c>
      <c r="AY1561" s="23" t="s">
        <v>182</v>
      </c>
      <c r="BE1561" s="198">
        <f>IF(N1561="základní",J1561,0)</f>
        <v>0</v>
      </c>
      <c r="BF1561" s="198">
        <f>IF(N1561="snížená",J1561,0)</f>
        <v>0</v>
      </c>
      <c r="BG1561" s="198">
        <f>IF(N1561="zákl. přenesená",J1561,0)</f>
        <v>0</v>
      </c>
      <c r="BH1561" s="198">
        <f>IF(N1561="sníž. přenesená",J1561,0)</f>
        <v>0</v>
      </c>
      <c r="BI1561" s="198">
        <f>IF(N1561="nulová",J1561,0)</f>
        <v>0</v>
      </c>
      <c r="BJ1561" s="23" t="s">
        <v>24</v>
      </c>
      <c r="BK1561" s="198">
        <f>ROUND(I1561*H1561,2)</f>
        <v>0</v>
      </c>
      <c r="BL1561" s="23" t="s">
        <v>312</v>
      </c>
      <c r="BM1561" s="23" t="s">
        <v>2200</v>
      </c>
    </row>
    <row r="1562" spans="2:65" s="1" customFormat="1">
      <c r="B1562" s="40"/>
      <c r="C1562" s="62"/>
      <c r="D1562" s="224" t="s">
        <v>191</v>
      </c>
      <c r="E1562" s="62"/>
      <c r="F1562" s="228" t="s">
        <v>2199</v>
      </c>
      <c r="G1562" s="62"/>
      <c r="H1562" s="62"/>
      <c r="I1562" s="157"/>
      <c r="J1562" s="62"/>
      <c r="K1562" s="62"/>
      <c r="L1562" s="60"/>
      <c r="M1562" s="201"/>
      <c r="N1562" s="41"/>
      <c r="O1562" s="41"/>
      <c r="P1562" s="41"/>
      <c r="Q1562" s="41"/>
      <c r="R1562" s="41"/>
      <c r="S1562" s="41"/>
      <c r="T1562" s="77"/>
      <c r="AT1562" s="23" t="s">
        <v>191</v>
      </c>
      <c r="AU1562" s="23" t="s">
        <v>220</v>
      </c>
    </row>
    <row r="1563" spans="2:65" s="1" customFormat="1" ht="22.5" customHeight="1">
      <c r="B1563" s="40"/>
      <c r="C1563" s="187" t="s">
        <v>2201</v>
      </c>
      <c r="D1563" s="187" t="s">
        <v>184</v>
      </c>
      <c r="E1563" s="188" t="s">
        <v>2202</v>
      </c>
      <c r="F1563" s="189" t="s">
        <v>2203</v>
      </c>
      <c r="G1563" s="190" t="s">
        <v>1272</v>
      </c>
      <c r="H1563" s="191">
        <v>11</v>
      </c>
      <c r="I1563" s="192"/>
      <c r="J1563" s="193">
        <f>ROUND(I1563*H1563,2)</f>
        <v>0</v>
      </c>
      <c r="K1563" s="189" t="s">
        <v>22</v>
      </c>
      <c r="L1563" s="60"/>
      <c r="M1563" s="194" t="s">
        <v>22</v>
      </c>
      <c r="N1563" s="195" t="s">
        <v>47</v>
      </c>
      <c r="O1563" s="41"/>
      <c r="P1563" s="196">
        <f>O1563*H1563</f>
        <v>0</v>
      </c>
      <c r="Q1563" s="196">
        <v>0</v>
      </c>
      <c r="R1563" s="196">
        <f>Q1563*H1563</f>
        <v>0</v>
      </c>
      <c r="S1563" s="196">
        <v>0</v>
      </c>
      <c r="T1563" s="197">
        <f>S1563*H1563</f>
        <v>0</v>
      </c>
      <c r="AR1563" s="23" t="s">
        <v>312</v>
      </c>
      <c r="AT1563" s="23" t="s">
        <v>184</v>
      </c>
      <c r="AU1563" s="23" t="s">
        <v>220</v>
      </c>
      <c r="AY1563" s="23" t="s">
        <v>182</v>
      </c>
      <c r="BE1563" s="198">
        <f>IF(N1563="základní",J1563,0)</f>
        <v>0</v>
      </c>
      <c r="BF1563" s="198">
        <f>IF(N1563="snížená",J1563,0)</f>
        <v>0</v>
      </c>
      <c r="BG1563" s="198">
        <f>IF(N1563="zákl. přenesená",J1563,0)</f>
        <v>0</v>
      </c>
      <c r="BH1563" s="198">
        <f>IF(N1563="sníž. přenesená",J1563,0)</f>
        <v>0</v>
      </c>
      <c r="BI1563" s="198">
        <f>IF(N1563="nulová",J1563,0)</f>
        <v>0</v>
      </c>
      <c r="BJ1563" s="23" t="s">
        <v>24</v>
      </c>
      <c r="BK1563" s="198">
        <f>ROUND(I1563*H1563,2)</f>
        <v>0</v>
      </c>
      <c r="BL1563" s="23" t="s">
        <v>312</v>
      </c>
      <c r="BM1563" s="23" t="s">
        <v>2204</v>
      </c>
    </row>
    <row r="1564" spans="2:65" s="1" customFormat="1">
      <c r="B1564" s="40"/>
      <c r="C1564" s="62"/>
      <c r="D1564" s="224" t="s">
        <v>191</v>
      </c>
      <c r="E1564" s="62"/>
      <c r="F1564" s="228" t="s">
        <v>2203</v>
      </c>
      <c r="G1564" s="62"/>
      <c r="H1564" s="62"/>
      <c r="I1564" s="157"/>
      <c r="J1564" s="62"/>
      <c r="K1564" s="62"/>
      <c r="L1564" s="60"/>
      <c r="M1564" s="201"/>
      <c r="N1564" s="41"/>
      <c r="O1564" s="41"/>
      <c r="P1564" s="41"/>
      <c r="Q1564" s="41"/>
      <c r="R1564" s="41"/>
      <c r="S1564" s="41"/>
      <c r="T1564" s="77"/>
      <c r="AT1564" s="23" t="s">
        <v>191</v>
      </c>
      <c r="AU1564" s="23" t="s">
        <v>220</v>
      </c>
    </row>
    <row r="1565" spans="2:65" s="1" customFormat="1" ht="22.5" customHeight="1">
      <c r="B1565" s="40"/>
      <c r="C1565" s="187" t="s">
        <v>2205</v>
      </c>
      <c r="D1565" s="187" t="s">
        <v>184</v>
      </c>
      <c r="E1565" s="188" t="s">
        <v>2206</v>
      </c>
      <c r="F1565" s="189" t="s">
        <v>2207</v>
      </c>
      <c r="G1565" s="190" t="s">
        <v>1272</v>
      </c>
      <c r="H1565" s="191">
        <v>23</v>
      </c>
      <c r="I1565" s="192"/>
      <c r="J1565" s="193">
        <f>ROUND(I1565*H1565,2)</f>
        <v>0</v>
      </c>
      <c r="K1565" s="189" t="s">
        <v>22</v>
      </c>
      <c r="L1565" s="60"/>
      <c r="M1565" s="194" t="s">
        <v>22</v>
      </c>
      <c r="N1565" s="195" t="s">
        <v>47</v>
      </c>
      <c r="O1565" s="41"/>
      <c r="P1565" s="196">
        <f>O1565*H1565</f>
        <v>0</v>
      </c>
      <c r="Q1565" s="196">
        <v>0</v>
      </c>
      <c r="R1565" s="196">
        <f>Q1565*H1565</f>
        <v>0</v>
      </c>
      <c r="S1565" s="196">
        <v>0</v>
      </c>
      <c r="T1565" s="197">
        <f>S1565*H1565</f>
        <v>0</v>
      </c>
      <c r="AR1565" s="23" t="s">
        <v>312</v>
      </c>
      <c r="AT1565" s="23" t="s">
        <v>184</v>
      </c>
      <c r="AU1565" s="23" t="s">
        <v>220</v>
      </c>
      <c r="AY1565" s="23" t="s">
        <v>182</v>
      </c>
      <c r="BE1565" s="198">
        <f>IF(N1565="základní",J1565,0)</f>
        <v>0</v>
      </c>
      <c r="BF1565" s="198">
        <f>IF(N1565="snížená",J1565,0)</f>
        <v>0</v>
      </c>
      <c r="BG1565" s="198">
        <f>IF(N1565="zákl. přenesená",J1565,0)</f>
        <v>0</v>
      </c>
      <c r="BH1565" s="198">
        <f>IF(N1565="sníž. přenesená",J1565,0)</f>
        <v>0</v>
      </c>
      <c r="BI1565" s="198">
        <f>IF(N1565="nulová",J1565,0)</f>
        <v>0</v>
      </c>
      <c r="BJ1565" s="23" t="s">
        <v>24</v>
      </c>
      <c r="BK1565" s="198">
        <f>ROUND(I1565*H1565,2)</f>
        <v>0</v>
      </c>
      <c r="BL1565" s="23" t="s">
        <v>312</v>
      </c>
      <c r="BM1565" s="23" t="s">
        <v>2208</v>
      </c>
    </row>
    <row r="1566" spans="2:65" s="1" customFormat="1">
      <c r="B1566" s="40"/>
      <c r="C1566" s="62"/>
      <c r="D1566" s="224" t="s">
        <v>191</v>
      </c>
      <c r="E1566" s="62"/>
      <c r="F1566" s="228" t="s">
        <v>2207</v>
      </c>
      <c r="G1566" s="62"/>
      <c r="H1566" s="62"/>
      <c r="I1566" s="157"/>
      <c r="J1566" s="62"/>
      <c r="K1566" s="62"/>
      <c r="L1566" s="60"/>
      <c r="M1566" s="201"/>
      <c r="N1566" s="41"/>
      <c r="O1566" s="41"/>
      <c r="P1566" s="41"/>
      <c r="Q1566" s="41"/>
      <c r="R1566" s="41"/>
      <c r="S1566" s="41"/>
      <c r="T1566" s="77"/>
      <c r="AT1566" s="23" t="s">
        <v>191</v>
      </c>
      <c r="AU1566" s="23" t="s">
        <v>220</v>
      </c>
    </row>
    <row r="1567" spans="2:65" s="1" customFormat="1" ht="22.5" customHeight="1">
      <c r="B1567" s="40"/>
      <c r="C1567" s="187" t="s">
        <v>2209</v>
      </c>
      <c r="D1567" s="187" t="s">
        <v>184</v>
      </c>
      <c r="E1567" s="188" t="s">
        <v>2210</v>
      </c>
      <c r="F1567" s="189" t="s">
        <v>2211</v>
      </c>
      <c r="G1567" s="190" t="s">
        <v>1272</v>
      </c>
      <c r="H1567" s="191">
        <v>11</v>
      </c>
      <c r="I1567" s="192"/>
      <c r="J1567" s="193">
        <f>ROUND(I1567*H1567,2)</f>
        <v>0</v>
      </c>
      <c r="K1567" s="189" t="s">
        <v>22</v>
      </c>
      <c r="L1567" s="60"/>
      <c r="M1567" s="194" t="s">
        <v>22</v>
      </c>
      <c r="N1567" s="195" t="s">
        <v>47</v>
      </c>
      <c r="O1567" s="41"/>
      <c r="P1567" s="196">
        <f>O1567*H1567</f>
        <v>0</v>
      </c>
      <c r="Q1567" s="196">
        <v>0</v>
      </c>
      <c r="R1567" s="196">
        <f>Q1567*H1567</f>
        <v>0</v>
      </c>
      <c r="S1567" s="196">
        <v>0</v>
      </c>
      <c r="T1567" s="197">
        <f>S1567*H1567</f>
        <v>0</v>
      </c>
      <c r="AR1567" s="23" t="s">
        <v>312</v>
      </c>
      <c r="AT1567" s="23" t="s">
        <v>184</v>
      </c>
      <c r="AU1567" s="23" t="s">
        <v>220</v>
      </c>
      <c r="AY1567" s="23" t="s">
        <v>182</v>
      </c>
      <c r="BE1567" s="198">
        <f>IF(N1567="základní",J1567,0)</f>
        <v>0</v>
      </c>
      <c r="BF1567" s="198">
        <f>IF(N1567="snížená",J1567,0)</f>
        <v>0</v>
      </c>
      <c r="BG1567" s="198">
        <f>IF(N1567="zákl. přenesená",J1567,0)</f>
        <v>0</v>
      </c>
      <c r="BH1567" s="198">
        <f>IF(N1567="sníž. přenesená",J1567,0)</f>
        <v>0</v>
      </c>
      <c r="BI1567" s="198">
        <f>IF(N1567="nulová",J1567,0)</f>
        <v>0</v>
      </c>
      <c r="BJ1567" s="23" t="s">
        <v>24</v>
      </c>
      <c r="BK1567" s="198">
        <f>ROUND(I1567*H1567,2)</f>
        <v>0</v>
      </c>
      <c r="BL1567" s="23" t="s">
        <v>312</v>
      </c>
      <c r="BM1567" s="23" t="s">
        <v>2212</v>
      </c>
    </row>
    <row r="1568" spans="2:65" s="1" customFormat="1">
      <c r="B1568" s="40"/>
      <c r="C1568" s="62"/>
      <c r="D1568" s="224" t="s">
        <v>191</v>
      </c>
      <c r="E1568" s="62"/>
      <c r="F1568" s="228" t="s">
        <v>2211</v>
      </c>
      <c r="G1568" s="62"/>
      <c r="H1568" s="62"/>
      <c r="I1568" s="157"/>
      <c r="J1568" s="62"/>
      <c r="K1568" s="62"/>
      <c r="L1568" s="60"/>
      <c r="M1568" s="201"/>
      <c r="N1568" s="41"/>
      <c r="O1568" s="41"/>
      <c r="P1568" s="41"/>
      <c r="Q1568" s="41"/>
      <c r="R1568" s="41"/>
      <c r="S1568" s="41"/>
      <c r="T1568" s="77"/>
      <c r="AT1568" s="23" t="s">
        <v>191</v>
      </c>
      <c r="AU1568" s="23" t="s">
        <v>220</v>
      </c>
    </row>
    <row r="1569" spans="2:65" s="1" customFormat="1" ht="22.5" customHeight="1">
      <c r="B1569" s="40"/>
      <c r="C1569" s="187" t="s">
        <v>2213</v>
      </c>
      <c r="D1569" s="187" t="s">
        <v>184</v>
      </c>
      <c r="E1569" s="188" t="s">
        <v>2214</v>
      </c>
      <c r="F1569" s="189" t="s">
        <v>2215</v>
      </c>
      <c r="G1569" s="190" t="s">
        <v>1272</v>
      </c>
      <c r="H1569" s="191">
        <v>23</v>
      </c>
      <c r="I1569" s="192"/>
      <c r="J1569" s="193">
        <f>ROUND(I1569*H1569,2)</f>
        <v>0</v>
      </c>
      <c r="K1569" s="189" t="s">
        <v>22</v>
      </c>
      <c r="L1569" s="60"/>
      <c r="M1569" s="194" t="s">
        <v>22</v>
      </c>
      <c r="N1569" s="195" t="s">
        <v>47</v>
      </c>
      <c r="O1569" s="41"/>
      <c r="P1569" s="196">
        <f>O1569*H1569</f>
        <v>0</v>
      </c>
      <c r="Q1569" s="196">
        <v>0</v>
      </c>
      <c r="R1569" s="196">
        <f>Q1569*H1569</f>
        <v>0</v>
      </c>
      <c r="S1569" s="196">
        <v>0</v>
      </c>
      <c r="T1569" s="197">
        <f>S1569*H1569</f>
        <v>0</v>
      </c>
      <c r="AR1569" s="23" t="s">
        <v>312</v>
      </c>
      <c r="AT1569" s="23" t="s">
        <v>184</v>
      </c>
      <c r="AU1569" s="23" t="s">
        <v>220</v>
      </c>
      <c r="AY1569" s="23" t="s">
        <v>182</v>
      </c>
      <c r="BE1569" s="198">
        <f>IF(N1569="základní",J1569,0)</f>
        <v>0</v>
      </c>
      <c r="BF1569" s="198">
        <f>IF(N1569="snížená",J1569,0)</f>
        <v>0</v>
      </c>
      <c r="BG1569" s="198">
        <f>IF(N1569="zákl. přenesená",J1569,0)</f>
        <v>0</v>
      </c>
      <c r="BH1569" s="198">
        <f>IF(N1569="sníž. přenesená",J1569,0)</f>
        <v>0</v>
      </c>
      <c r="BI1569" s="198">
        <f>IF(N1569="nulová",J1569,0)</f>
        <v>0</v>
      </c>
      <c r="BJ1569" s="23" t="s">
        <v>24</v>
      </c>
      <c r="BK1569" s="198">
        <f>ROUND(I1569*H1569,2)</f>
        <v>0</v>
      </c>
      <c r="BL1569" s="23" t="s">
        <v>312</v>
      </c>
      <c r="BM1569" s="23" t="s">
        <v>2216</v>
      </c>
    </row>
    <row r="1570" spans="2:65" s="1" customFormat="1">
      <c r="B1570" s="40"/>
      <c r="C1570" s="62"/>
      <c r="D1570" s="224" t="s">
        <v>191</v>
      </c>
      <c r="E1570" s="62"/>
      <c r="F1570" s="228" t="s">
        <v>2215</v>
      </c>
      <c r="G1570" s="62"/>
      <c r="H1570" s="62"/>
      <c r="I1570" s="157"/>
      <c r="J1570" s="62"/>
      <c r="K1570" s="62"/>
      <c r="L1570" s="60"/>
      <c r="M1570" s="201"/>
      <c r="N1570" s="41"/>
      <c r="O1570" s="41"/>
      <c r="P1570" s="41"/>
      <c r="Q1570" s="41"/>
      <c r="R1570" s="41"/>
      <c r="S1570" s="41"/>
      <c r="T1570" s="77"/>
      <c r="AT1570" s="23" t="s">
        <v>191</v>
      </c>
      <c r="AU1570" s="23" t="s">
        <v>220</v>
      </c>
    </row>
    <row r="1571" spans="2:65" s="1" customFormat="1" ht="22.5" customHeight="1">
      <c r="B1571" s="40"/>
      <c r="C1571" s="187" t="s">
        <v>2217</v>
      </c>
      <c r="D1571" s="187" t="s">
        <v>184</v>
      </c>
      <c r="E1571" s="188" t="s">
        <v>2218</v>
      </c>
      <c r="F1571" s="189" t="s">
        <v>2219</v>
      </c>
      <c r="G1571" s="190" t="s">
        <v>1272</v>
      </c>
      <c r="H1571" s="191">
        <v>1</v>
      </c>
      <c r="I1571" s="192"/>
      <c r="J1571" s="193">
        <f>ROUND(I1571*H1571,2)</f>
        <v>0</v>
      </c>
      <c r="K1571" s="189" t="s">
        <v>22</v>
      </c>
      <c r="L1571" s="60"/>
      <c r="M1571" s="194" t="s">
        <v>22</v>
      </c>
      <c r="N1571" s="195" t="s">
        <v>47</v>
      </c>
      <c r="O1571" s="41"/>
      <c r="P1571" s="196">
        <f>O1571*H1571</f>
        <v>0</v>
      </c>
      <c r="Q1571" s="196">
        <v>0</v>
      </c>
      <c r="R1571" s="196">
        <f>Q1571*H1571</f>
        <v>0</v>
      </c>
      <c r="S1571" s="196">
        <v>0</v>
      </c>
      <c r="T1571" s="197">
        <f>S1571*H1571</f>
        <v>0</v>
      </c>
      <c r="AR1571" s="23" t="s">
        <v>312</v>
      </c>
      <c r="AT1571" s="23" t="s">
        <v>184</v>
      </c>
      <c r="AU1571" s="23" t="s">
        <v>220</v>
      </c>
      <c r="AY1571" s="23" t="s">
        <v>182</v>
      </c>
      <c r="BE1571" s="198">
        <f>IF(N1571="základní",J1571,0)</f>
        <v>0</v>
      </c>
      <c r="BF1571" s="198">
        <f>IF(N1571="snížená",J1571,0)</f>
        <v>0</v>
      </c>
      <c r="BG1571" s="198">
        <f>IF(N1571="zákl. přenesená",J1571,0)</f>
        <v>0</v>
      </c>
      <c r="BH1571" s="198">
        <f>IF(N1571="sníž. přenesená",J1571,0)</f>
        <v>0</v>
      </c>
      <c r="BI1571" s="198">
        <f>IF(N1571="nulová",J1571,0)</f>
        <v>0</v>
      </c>
      <c r="BJ1571" s="23" t="s">
        <v>24</v>
      </c>
      <c r="BK1571" s="198">
        <f>ROUND(I1571*H1571,2)</f>
        <v>0</v>
      </c>
      <c r="BL1571" s="23" t="s">
        <v>312</v>
      </c>
      <c r="BM1571" s="23" t="s">
        <v>2220</v>
      </c>
    </row>
    <row r="1572" spans="2:65" s="1" customFormat="1">
      <c r="B1572" s="40"/>
      <c r="C1572" s="62"/>
      <c r="D1572" s="224" t="s">
        <v>191</v>
      </c>
      <c r="E1572" s="62"/>
      <c r="F1572" s="228" t="s">
        <v>2219</v>
      </c>
      <c r="G1572" s="62"/>
      <c r="H1572" s="62"/>
      <c r="I1572" s="157"/>
      <c r="J1572" s="62"/>
      <c r="K1572" s="62"/>
      <c r="L1572" s="60"/>
      <c r="M1572" s="201"/>
      <c r="N1572" s="41"/>
      <c r="O1572" s="41"/>
      <c r="P1572" s="41"/>
      <c r="Q1572" s="41"/>
      <c r="R1572" s="41"/>
      <c r="S1572" s="41"/>
      <c r="T1572" s="77"/>
      <c r="AT1572" s="23" t="s">
        <v>191</v>
      </c>
      <c r="AU1572" s="23" t="s">
        <v>220</v>
      </c>
    </row>
    <row r="1573" spans="2:65" s="1" customFormat="1" ht="22.5" customHeight="1">
      <c r="B1573" s="40"/>
      <c r="C1573" s="187" t="s">
        <v>2221</v>
      </c>
      <c r="D1573" s="187" t="s">
        <v>184</v>
      </c>
      <c r="E1573" s="188" t="s">
        <v>2222</v>
      </c>
      <c r="F1573" s="189" t="s">
        <v>2223</v>
      </c>
      <c r="G1573" s="190" t="s">
        <v>308</v>
      </c>
      <c r="H1573" s="191">
        <v>150</v>
      </c>
      <c r="I1573" s="192"/>
      <c r="J1573" s="193">
        <f>ROUND(I1573*H1573,2)</f>
        <v>0</v>
      </c>
      <c r="K1573" s="189" t="s">
        <v>22</v>
      </c>
      <c r="L1573" s="60"/>
      <c r="M1573" s="194" t="s">
        <v>22</v>
      </c>
      <c r="N1573" s="195" t="s">
        <v>47</v>
      </c>
      <c r="O1573" s="41"/>
      <c r="P1573" s="196">
        <f>O1573*H1573</f>
        <v>0</v>
      </c>
      <c r="Q1573" s="196">
        <v>0</v>
      </c>
      <c r="R1573" s="196">
        <f>Q1573*H1573</f>
        <v>0</v>
      </c>
      <c r="S1573" s="196">
        <v>0</v>
      </c>
      <c r="T1573" s="197">
        <f>S1573*H1573</f>
        <v>0</v>
      </c>
      <c r="AR1573" s="23" t="s">
        <v>312</v>
      </c>
      <c r="AT1573" s="23" t="s">
        <v>184</v>
      </c>
      <c r="AU1573" s="23" t="s">
        <v>220</v>
      </c>
      <c r="AY1573" s="23" t="s">
        <v>182</v>
      </c>
      <c r="BE1573" s="198">
        <f>IF(N1573="základní",J1573,0)</f>
        <v>0</v>
      </c>
      <c r="BF1573" s="198">
        <f>IF(N1573="snížená",J1573,0)</f>
        <v>0</v>
      </c>
      <c r="BG1573" s="198">
        <f>IF(N1573="zákl. přenesená",J1573,0)</f>
        <v>0</v>
      </c>
      <c r="BH1573" s="198">
        <f>IF(N1573="sníž. přenesená",J1573,0)</f>
        <v>0</v>
      </c>
      <c r="BI1573" s="198">
        <f>IF(N1573="nulová",J1573,0)</f>
        <v>0</v>
      </c>
      <c r="BJ1573" s="23" t="s">
        <v>24</v>
      </c>
      <c r="BK1573" s="198">
        <f>ROUND(I1573*H1573,2)</f>
        <v>0</v>
      </c>
      <c r="BL1573" s="23" t="s">
        <v>312</v>
      </c>
      <c r="BM1573" s="23" t="s">
        <v>2224</v>
      </c>
    </row>
    <row r="1574" spans="2:65" s="1" customFormat="1">
      <c r="B1574" s="40"/>
      <c r="C1574" s="62"/>
      <c r="D1574" s="224" t="s">
        <v>191</v>
      </c>
      <c r="E1574" s="62"/>
      <c r="F1574" s="228" t="s">
        <v>2223</v>
      </c>
      <c r="G1574" s="62"/>
      <c r="H1574" s="62"/>
      <c r="I1574" s="157"/>
      <c r="J1574" s="62"/>
      <c r="K1574" s="62"/>
      <c r="L1574" s="60"/>
      <c r="M1574" s="201"/>
      <c r="N1574" s="41"/>
      <c r="O1574" s="41"/>
      <c r="P1574" s="41"/>
      <c r="Q1574" s="41"/>
      <c r="R1574" s="41"/>
      <c r="S1574" s="41"/>
      <c r="T1574" s="77"/>
      <c r="AT1574" s="23" t="s">
        <v>191</v>
      </c>
      <c r="AU1574" s="23" t="s">
        <v>220</v>
      </c>
    </row>
    <row r="1575" spans="2:65" s="1" customFormat="1" ht="22.5" customHeight="1">
      <c r="B1575" s="40"/>
      <c r="C1575" s="187" t="s">
        <v>2225</v>
      </c>
      <c r="D1575" s="187" t="s">
        <v>184</v>
      </c>
      <c r="E1575" s="188" t="s">
        <v>2226</v>
      </c>
      <c r="F1575" s="189" t="s">
        <v>2227</v>
      </c>
      <c r="G1575" s="190" t="s">
        <v>308</v>
      </c>
      <c r="H1575" s="191">
        <v>1300</v>
      </c>
      <c r="I1575" s="192"/>
      <c r="J1575" s="193">
        <f>ROUND(I1575*H1575,2)</f>
        <v>0</v>
      </c>
      <c r="K1575" s="189" t="s">
        <v>22</v>
      </c>
      <c r="L1575" s="60"/>
      <c r="M1575" s="194" t="s">
        <v>22</v>
      </c>
      <c r="N1575" s="195" t="s">
        <v>47</v>
      </c>
      <c r="O1575" s="41"/>
      <c r="P1575" s="196">
        <f>O1575*H1575</f>
        <v>0</v>
      </c>
      <c r="Q1575" s="196">
        <v>0</v>
      </c>
      <c r="R1575" s="196">
        <f>Q1575*H1575</f>
        <v>0</v>
      </c>
      <c r="S1575" s="196">
        <v>0</v>
      </c>
      <c r="T1575" s="197">
        <f>S1575*H1575</f>
        <v>0</v>
      </c>
      <c r="AR1575" s="23" t="s">
        <v>312</v>
      </c>
      <c r="AT1575" s="23" t="s">
        <v>184</v>
      </c>
      <c r="AU1575" s="23" t="s">
        <v>220</v>
      </c>
      <c r="AY1575" s="23" t="s">
        <v>182</v>
      </c>
      <c r="BE1575" s="198">
        <f>IF(N1575="základní",J1575,0)</f>
        <v>0</v>
      </c>
      <c r="BF1575" s="198">
        <f>IF(N1575="snížená",J1575,0)</f>
        <v>0</v>
      </c>
      <c r="BG1575" s="198">
        <f>IF(N1575="zákl. přenesená",J1575,0)</f>
        <v>0</v>
      </c>
      <c r="BH1575" s="198">
        <f>IF(N1575="sníž. přenesená",J1575,0)</f>
        <v>0</v>
      </c>
      <c r="BI1575" s="198">
        <f>IF(N1575="nulová",J1575,0)</f>
        <v>0</v>
      </c>
      <c r="BJ1575" s="23" t="s">
        <v>24</v>
      </c>
      <c r="BK1575" s="198">
        <f>ROUND(I1575*H1575,2)</f>
        <v>0</v>
      </c>
      <c r="BL1575" s="23" t="s">
        <v>312</v>
      </c>
      <c r="BM1575" s="23" t="s">
        <v>2228</v>
      </c>
    </row>
    <row r="1576" spans="2:65" s="1" customFormat="1">
      <c r="B1576" s="40"/>
      <c r="C1576" s="62"/>
      <c r="D1576" s="224" t="s">
        <v>191</v>
      </c>
      <c r="E1576" s="62"/>
      <c r="F1576" s="228" t="s">
        <v>2227</v>
      </c>
      <c r="G1576" s="62"/>
      <c r="H1576" s="62"/>
      <c r="I1576" s="157"/>
      <c r="J1576" s="62"/>
      <c r="K1576" s="62"/>
      <c r="L1576" s="60"/>
      <c r="M1576" s="201"/>
      <c r="N1576" s="41"/>
      <c r="O1576" s="41"/>
      <c r="P1576" s="41"/>
      <c r="Q1576" s="41"/>
      <c r="R1576" s="41"/>
      <c r="S1576" s="41"/>
      <c r="T1576" s="77"/>
      <c r="AT1576" s="23" t="s">
        <v>191</v>
      </c>
      <c r="AU1576" s="23" t="s">
        <v>220</v>
      </c>
    </row>
    <row r="1577" spans="2:65" s="1" customFormat="1" ht="22.5" customHeight="1">
      <c r="B1577" s="40"/>
      <c r="C1577" s="187" t="s">
        <v>2229</v>
      </c>
      <c r="D1577" s="187" t="s">
        <v>184</v>
      </c>
      <c r="E1577" s="188" t="s">
        <v>2230</v>
      </c>
      <c r="F1577" s="189" t="s">
        <v>2231</v>
      </c>
      <c r="G1577" s="190" t="s">
        <v>308</v>
      </c>
      <c r="H1577" s="191">
        <v>1850</v>
      </c>
      <c r="I1577" s="192"/>
      <c r="J1577" s="193">
        <f>ROUND(I1577*H1577,2)</f>
        <v>0</v>
      </c>
      <c r="K1577" s="189" t="s">
        <v>22</v>
      </c>
      <c r="L1577" s="60"/>
      <c r="M1577" s="194" t="s">
        <v>22</v>
      </c>
      <c r="N1577" s="195" t="s">
        <v>47</v>
      </c>
      <c r="O1577" s="41"/>
      <c r="P1577" s="196">
        <f>O1577*H1577</f>
        <v>0</v>
      </c>
      <c r="Q1577" s="196">
        <v>0</v>
      </c>
      <c r="R1577" s="196">
        <f>Q1577*H1577</f>
        <v>0</v>
      </c>
      <c r="S1577" s="196">
        <v>0</v>
      </c>
      <c r="T1577" s="197">
        <f>S1577*H1577</f>
        <v>0</v>
      </c>
      <c r="AR1577" s="23" t="s">
        <v>312</v>
      </c>
      <c r="AT1577" s="23" t="s">
        <v>184</v>
      </c>
      <c r="AU1577" s="23" t="s">
        <v>220</v>
      </c>
      <c r="AY1577" s="23" t="s">
        <v>182</v>
      </c>
      <c r="BE1577" s="198">
        <f>IF(N1577="základní",J1577,0)</f>
        <v>0</v>
      </c>
      <c r="BF1577" s="198">
        <f>IF(N1577="snížená",J1577,0)</f>
        <v>0</v>
      </c>
      <c r="BG1577" s="198">
        <f>IF(N1577="zákl. přenesená",J1577,0)</f>
        <v>0</v>
      </c>
      <c r="BH1577" s="198">
        <f>IF(N1577="sníž. přenesená",J1577,0)</f>
        <v>0</v>
      </c>
      <c r="BI1577" s="198">
        <f>IF(N1577="nulová",J1577,0)</f>
        <v>0</v>
      </c>
      <c r="BJ1577" s="23" t="s">
        <v>24</v>
      </c>
      <c r="BK1577" s="198">
        <f>ROUND(I1577*H1577,2)</f>
        <v>0</v>
      </c>
      <c r="BL1577" s="23" t="s">
        <v>312</v>
      </c>
      <c r="BM1577" s="23" t="s">
        <v>2232</v>
      </c>
    </row>
    <row r="1578" spans="2:65" s="1" customFormat="1">
      <c r="B1578" s="40"/>
      <c r="C1578" s="62"/>
      <c r="D1578" s="224" t="s">
        <v>191</v>
      </c>
      <c r="E1578" s="62"/>
      <c r="F1578" s="228" t="s">
        <v>2231</v>
      </c>
      <c r="G1578" s="62"/>
      <c r="H1578" s="62"/>
      <c r="I1578" s="157"/>
      <c r="J1578" s="62"/>
      <c r="K1578" s="62"/>
      <c r="L1578" s="60"/>
      <c r="M1578" s="201"/>
      <c r="N1578" s="41"/>
      <c r="O1578" s="41"/>
      <c r="P1578" s="41"/>
      <c r="Q1578" s="41"/>
      <c r="R1578" s="41"/>
      <c r="S1578" s="41"/>
      <c r="T1578" s="77"/>
      <c r="AT1578" s="23" t="s">
        <v>191</v>
      </c>
      <c r="AU1578" s="23" t="s">
        <v>220</v>
      </c>
    </row>
    <row r="1579" spans="2:65" s="1" customFormat="1" ht="22.5" customHeight="1">
      <c r="B1579" s="40"/>
      <c r="C1579" s="187" t="s">
        <v>2233</v>
      </c>
      <c r="D1579" s="187" t="s">
        <v>184</v>
      </c>
      <c r="E1579" s="188" t="s">
        <v>2234</v>
      </c>
      <c r="F1579" s="189" t="s">
        <v>2235</v>
      </c>
      <c r="G1579" s="190" t="s">
        <v>308</v>
      </c>
      <c r="H1579" s="191">
        <v>40</v>
      </c>
      <c r="I1579" s="192"/>
      <c r="J1579" s="193">
        <f>ROUND(I1579*H1579,2)</f>
        <v>0</v>
      </c>
      <c r="K1579" s="189" t="s">
        <v>22</v>
      </c>
      <c r="L1579" s="60"/>
      <c r="M1579" s="194" t="s">
        <v>22</v>
      </c>
      <c r="N1579" s="195" t="s">
        <v>47</v>
      </c>
      <c r="O1579" s="41"/>
      <c r="P1579" s="196">
        <f>O1579*H1579</f>
        <v>0</v>
      </c>
      <c r="Q1579" s="196">
        <v>0</v>
      </c>
      <c r="R1579" s="196">
        <f>Q1579*H1579</f>
        <v>0</v>
      </c>
      <c r="S1579" s="196">
        <v>0</v>
      </c>
      <c r="T1579" s="197">
        <f>S1579*H1579</f>
        <v>0</v>
      </c>
      <c r="AR1579" s="23" t="s">
        <v>312</v>
      </c>
      <c r="AT1579" s="23" t="s">
        <v>184</v>
      </c>
      <c r="AU1579" s="23" t="s">
        <v>220</v>
      </c>
      <c r="AY1579" s="23" t="s">
        <v>182</v>
      </c>
      <c r="BE1579" s="198">
        <f>IF(N1579="základní",J1579,0)</f>
        <v>0</v>
      </c>
      <c r="BF1579" s="198">
        <f>IF(N1579="snížená",J1579,0)</f>
        <v>0</v>
      </c>
      <c r="BG1579" s="198">
        <f>IF(N1579="zákl. přenesená",J1579,0)</f>
        <v>0</v>
      </c>
      <c r="BH1579" s="198">
        <f>IF(N1579="sníž. přenesená",J1579,0)</f>
        <v>0</v>
      </c>
      <c r="BI1579" s="198">
        <f>IF(N1579="nulová",J1579,0)</f>
        <v>0</v>
      </c>
      <c r="BJ1579" s="23" t="s">
        <v>24</v>
      </c>
      <c r="BK1579" s="198">
        <f>ROUND(I1579*H1579,2)</f>
        <v>0</v>
      </c>
      <c r="BL1579" s="23" t="s">
        <v>312</v>
      </c>
      <c r="BM1579" s="23" t="s">
        <v>2236</v>
      </c>
    </row>
    <row r="1580" spans="2:65" s="1" customFormat="1">
      <c r="B1580" s="40"/>
      <c r="C1580" s="62"/>
      <c r="D1580" s="224" t="s">
        <v>191</v>
      </c>
      <c r="E1580" s="62"/>
      <c r="F1580" s="228" t="s">
        <v>2235</v>
      </c>
      <c r="G1580" s="62"/>
      <c r="H1580" s="62"/>
      <c r="I1580" s="157"/>
      <c r="J1580" s="62"/>
      <c r="K1580" s="62"/>
      <c r="L1580" s="60"/>
      <c r="M1580" s="201"/>
      <c r="N1580" s="41"/>
      <c r="O1580" s="41"/>
      <c r="P1580" s="41"/>
      <c r="Q1580" s="41"/>
      <c r="R1580" s="41"/>
      <c r="S1580" s="41"/>
      <c r="T1580" s="77"/>
      <c r="AT1580" s="23" t="s">
        <v>191</v>
      </c>
      <c r="AU1580" s="23" t="s">
        <v>220</v>
      </c>
    </row>
    <row r="1581" spans="2:65" s="1" customFormat="1" ht="22.5" customHeight="1">
      <c r="B1581" s="40"/>
      <c r="C1581" s="187" t="s">
        <v>2237</v>
      </c>
      <c r="D1581" s="187" t="s">
        <v>184</v>
      </c>
      <c r="E1581" s="188" t="s">
        <v>2238</v>
      </c>
      <c r="F1581" s="189" t="s">
        <v>2239</v>
      </c>
      <c r="G1581" s="190" t="s">
        <v>1272</v>
      </c>
      <c r="H1581" s="191">
        <v>22</v>
      </c>
      <c r="I1581" s="192"/>
      <c r="J1581" s="193">
        <f>ROUND(I1581*H1581,2)</f>
        <v>0</v>
      </c>
      <c r="K1581" s="189" t="s">
        <v>22</v>
      </c>
      <c r="L1581" s="60"/>
      <c r="M1581" s="194" t="s">
        <v>22</v>
      </c>
      <c r="N1581" s="195" t="s">
        <v>47</v>
      </c>
      <c r="O1581" s="41"/>
      <c r="P1581" s="196">
        <f>O1581*H1581</f>
        <v>0</v>
      </c>
      <c r="Q1581" s="196">
        <v>0</v>
      </c>
      <c r="R1581" s="196">
        <f>Q1581*H1581</f>
        <v>0</v>
      </c>
      <c r="S1581" s="196">
        <v>0</v>
      </c>
      <c r="T1581" s="197">
        <f>S1581*H1581</f>
        <v>0</v>
      </c>
      <c r="AR1581" s="23" t="s">
        <v>312</v>
      </c>
      <c r="AT1581" s="23" t="s">
        <v>184</v>
      </c>
      <c r="AU1581" s="23" t="s">
        <v>220</v>
      </c>
      <c r="AY1581" s="23" t="s">
        <v>182</v>
      </c>
      <c r="BE1581" s="198">
        <f>IF(N1581="základní",J1581,0)</f>
        <v>0</v>
      </c>
      <c r="BF1581" s="198">
        <f>IF(N1581="snížená",J1581,0)</f>
        <v>0</v>
      </c>
      <c r="BG1581" s="198">
        <f>IF(N1581="zákl. přenesená",J1581,0)</f>
        <v>0</v>
      </c>
      <c r="BH1581" s="198">
        <f>IF(N1581="sníž. přenesená",J1581,0)</f>
        <v>0</v>
      </c>
      <c r="BI1581" s="198">
        <f>IF(N1581="nulová",J1581,0)</f>
        <v>0</v>
      </c>
      <c r="BJ1581" s="23" t="s">
        <v>24</v>
      </c>
      <c r="BK1581" s="198">
        <f>ROUND(I1581*H1581,2)</f>
        <v>0</v>
      </c>
      <c r="BL1581" s="23" t="s">
        <v>312</v>
      </c>
      <c r="BM1581" s="23" t="s">
        <v>2240</v>
      </c>
    </row>
    <row r="1582" spans="2:65" s="1" customFormat="1">
      <c r="B1582" s="40"/>
      <c r="C1582" s="62"/>
      <c r="D1582" s="224" t="s">
        <v>191</v>
      </c>
      <c r="E1582" s="62"/>
      <c r="F1582" s="228" t="s">
        <v>2239</v>
      </c>
      <c r="G1582" s="62"/>
      <c r="H1582" s="62"/>
      <c r="I1582" s="157"/>
      <c r="J1582" s="62"/>
      <c r="K1582" s="62"/>
      <c r="L1582" s="60"/>
      <c r="M1582" s="201"/>
      <c r="N1582" s="41"/>
      <c r="O1582" s="41"/>
      <c r="P1582" s="41"/>
      <c r="Q1582" s="41"/>
      <c r="R1582" s="41"/>
      <c r="S1582" s="41"/>
      <c r="T1582" s="77"/>
      <c r="AT1582" s="23" t="s">
        <v>191</v>
      </c>
      <c r="AU1582" s="23" t="s">
        <v>220</v>
      </c>
    </row>
    <row r="1583" spans="2:65" s="1" customFormat="1" ht="22.5" customHeight="1">
      <c r="B1583" s="40"/>
      <c r="C1583" s="187" t="s">
        <v>2241</v>
      </c>
      <c r="D1583" s="187" t="s">
        <v>184</v>
      </c>
      <c r="E1583" s="188" t="s">
        <v>2242</v>
      </c>
      <c r="F1583" s="189" t="s">
        <v>2243</v>
      </c>
      <c r="G1583" s="190" t="s">
        <v>1272</v>
      </c>
      <c r="H1583" s="191">
        <v>46</v>
      </c>
      <c r="I1583" s="192"/>
      <c r="J1583" s="193">
        <f>ROUND(I1583*H1583,2)</f>
        <v>0</v>
      </c>
      <c r="K1583" s="189" t="s">
        <v>22</v>
      </c>
      <c r="L1583" s="60"/>
      <c r="M1583" s="194" t="s">
        <v>22</v>
      </c>
      <c r="N1583" s="195" t="s">
        <v>47</v>
      </c>
      <c r="O1583" s="41"/>
      <c r="P1583" s="196">
        <f>O1583*H1583</f>
        <v>0</v>
      </c>
      <c r="Q1583" s="196">
        <v>0</v>
      </c>
      <c r="R1583" s="196">
        <f>Q1583*H1583</f>
        <v>0</v>
      </c>
      <c r="S1583" s="196">
        <v>0</v>
      </c>
      <c r="T1583" s="197">
        <f>S1583*H1583</f>
        <v>0</v>
      </c>
      <c r="AR1583" s="23" t="s">
        <v>312</v>
      </c>
      <c r="AT1583" s="23" t="s">
        <v>184</v>
      </c>
      <c r="AU1583" s="23" t="s">
        <v>220</v>
      </c>
      <c r="AY1583" s="23" t="s">
        <v>182</v>
      </c>
      <c r="BE1583" s="198">
        <f>IF(N1583="základní",J1583,0)</f>
        <v>0</v>
      </c>
      <c r="BF1583" s="198">
        <f>IF(N1583="snížená",J1583,0)</f>
        <v>0</v>
      </c>
      <c r="BG1583" s="198">
        <f>IF(N1583="zákl. přenesená",J1583,0)</f>
        <v>0</v>
      </c>
      <c r="BH1583" s="198">
        <f>IF(N1583="sníž. přenesená",J1583,0)</f>
        <v>0</v>
      </c>
      <c r="BI1583" s="198">
        <f>IF(N1583="nulová",J1583,0)</f>
        <v>0</v>
      </c>
      <c r="BJ1583" s="23" t="s">
        <v>24</v>
      </c>
      <c r="BK1583" s="198">
        <f>ROUND(I1583*H1583,2)</f>
        <v>0</v>
      </c>
      <c r="BL1583" s="23" t="s">
        <v>312</v>
      </c>
      <c r="BM1583" s="23" t="s">
        <v>2244</v>
      </c>
    </row>
    <row r="1584" spans="2:65" s="1" customFormat="1">
      <c r="B1584" s="40"/>
      <c r="C1584" s="62"/>
      <c r="D1584" s="224" t="s">
        <v>191</v>
      </c>
      <c r="E1584" s="62"/>
      <c r="F1584" s="228" t="s">
        <v>2243</v>
      </c>
      <c r="G1584" s="62"/>
      <c r="H1584" s="62"/>
      <c r="I1584" s="157"/>
      <c r="J1584" s="62"/>
      <c r="K1584" s="62"/>
      <c r="L1584" s="60"/>
      <c r="M1584" s="201"/>
      <c r="N1584" s="41"/>
      <c r="O1584" s="41"/>
      <c r="P1584" s="41"/>
      <c r="Q1584" s="41"/>
      <c r="R1584" s="41"/>
      <c r="S1584" s="41"/>
      <c r="T1584" s="77"/>
      <c r="AT1584" s="23" t="s">
        <v>191</v>
      </c>
      <c r="AU1584" s="23" t="s">
        <v>220</v>
      </c>
    </row>
    <row r="1585" spans="2:65" s="1" customFormat="1" ht="22.5" customHeight="1">
      <c r="B1585" s="40"/>
      <c r="C1585" s="187" t="s">
        <v>2245</v>
      </c>
      <c r="D1585" s="187" t="s">
        <v>184</v>
      </c>
      <c r="E1585" s="188" t="s">
        <v>2246</v>
      </c>
      <c r="F1585" s="189" t="s">
        <v>2247</v>
      </c>
      <c r="G1585" s="190" t="s">
        <v>1272</v>
      </c>
      <c r="H1585" s="191">
        <v>202</v>
      </c>
      <c r="I1585" s="192"/>
      <c r="J1585" s="193">
        <f>ROUND(I1585*H1585,2)</f>
        <v>0</v>
      </c>
      <c r="K1585" s="189" t="s">
        <v>22</v>
      </c>
      <c r="L1585" s="60"/>
      <c r="M1585" s="194" t="s">
        <v>22</v>
      </c>
      <c r="N1585" s="195" t="s">
        <v>47</v>
      </c>
      <c r="O1585" s="41"/>
      <c r="P1585" s="196">
        <f>O1585*H1585</f>
        <v>0</v>
      </c>
      <c r="Q1585" s="196">
        <v>0</v>
      </c>
      <c r="R1585" s="196">
        <f>Q1585*H1585</f>
        <v>0</v>
      </c>
      <c r="S1585" s="196">
        <v>0</v>
      </c>
      <c r="T1585" s="197">
        <f>S1585*H1585</f>
        <v>0</v>
      </c>
      <c r="AR1585" s="23" t="s">
        <v>312</v>
      </c>
      <c r="AT1585" s="23" t="s">
        <v>184</v>
      </c>
      <c r="AU1585" s="23" t="s">
        <v>220</v>
      </c>
      <c r="AY1585" s="23" t="s">
        <v>182</v>
      </c>
      <c r="BE1585" s="198">
        <f>IF(N1585="základní",J1585,0)</f>
        <v>0</v>
      </c>
      <c r="BF1585" s="198">
        <f>IF(N1585="snížená",J1585,0)</f>
        <v>0</v>
      </c>
      <c r="BG1585" s="198">
        <f>IF(N1585="zákl. přenesená",J1585,0)</f>
        <v>0</v>
      </c>
      <c r="BH1585" s="198">
        <f>IF(N1585="sníž. přenesená",J1585,0)</f>
        <v>0</v>
      </c>
      <c r="BI1585" s="198">
        <f>IF(N1585="nulová",J1585,0)</f>
        <v>0</v>
      </c>
      <c r="BJ1585" s="23" t="s">
        <v>24</v>
      </c>
      <c r="BK1585" s="198">
        <f>ROUND(I1585*H1585,2)</f>
        <v>0</v>
      </c>
      <c r="BL1585" s="23" t="s">
        <v>312</v>
      </c>
      <c r="BM1585" s="23" t="s">
        <v>2248</v>
      </c>
    </row>
    <row r="1586" spans="2:65" s="1" customFormat="1">
      <c r="B1586" s="40"/>
      <c r="C1586" s="62"/>
      <c r="D1586" s="224" t="s">
        <v>191</v>
      </c>
      <c r="E1586" s="62"/>
      <c r="F1586" s="228" t="s">
        <v>2247</v>
      </c>
      <c r="G1586" s="62"/>
      <c r="H1586" s="62"/>
      <c r="I1586" s="157"/>
      <c r="J1586" s="62"/>
      <c r="K1586" s="62"/>
      <c r="L1586" s="60"/>
      <c r="M1586" s="201"/>
      <c r="N1586" s="41"/>
      <c r="O1586" s="41"/>
      <c r="P1586" s="41"/>
      <c r="Q1586" s="41"/>
      <c r="R1586" s="41"/>
      <c r="S1586" s="41"/>
      <c r="T1586" s="77"/>
      <c r="AT1586" s="23" t="s">
        <v>191</v>
      </c>
      <c r="AU1586" s="23" t="s">
        <v>220</v>
      </c>
    </row>
    <row r="1587" spans="2:65" s="1" customFormat="1" ht="22.5" customHeight="1">
      <c r="B1587" s="40"/>
      <c r="C1587" s="187" t="s">
        <v>2249</v>
      </c>
      <c r="D1587" s="187" t="s">
        <v>184</v>
      </c>
      <c r="E1587" s="188" t="s">
        <v>2250</v>
      </c>
      <c r="F1587" s="189" t="s">
        <v>2251</v>
      </c>
      <c r="G1587" s="190" t="s">
        <v>1272</v>
      </c>
      <c r="H1587" s="191">
        <v>2</v>
      </c>
      <c r="I1587" s="192"/>
      <c r="J1587" s="193">
        <f>ROUND(I1587*H1587,2)</f>
        <v>0</v>
      </c>
      <c r="K1587" s="189" t="s">
        <v>22</v>
      </c>
      <c r="L1587" s="60"/>
      <c r="M1587" s="194" t="s">
        <v>22</v>
      </c>
      <c r="N1587" s="195" t="s">
        <v>47</v>
      </c>
      <c r="O1587" s="41"/>
      <c r="P1587" s="196">
        <f>O1587*H1587</f>
        <v>0</v>
      </c>
      <c r="Q1587" s="196">
        <v>0</v>
      </c>
      <c r="R1587" s="196">
        <f>Q1587*H1587</f>
        <v>0</v>
      </c>
      <c r="S1587" s="196">
        <v>0</v>
      </c>
      <c r="T1587" s="197">
        <f>S1587*H1587</f>
        <v>0</v>
      </c>
      <c r="AR1587" s="23" t="s">
        <v>312</v>
      </c>
      <c r="AT1587" s="23" t="s">
        <v>184</v>
      </c>
      <c r="AU1587" s="23" t="s">
        <v>220</v>
      </c>
      <c r="AY1587" s="23" t="s">
        <v>182</v>
      </c>
      <c r="BE1587" s="198">
        <f>IF(N1587="základní",J1587,0)</f>
        <v>0</v>
      </c>
      <c r="BF1587" s="198">
        <f>IF(N1587="snížená",J1587,0)</f>
        <v>0</v>
      </c>
      <c r="BG1587" s="198">
        <f>IF(N1587="zákl. přenesená",J1587,0)</f>
        <v>0</v>
      </c>
      <c r="BH1587" s="198">
        <f>IF(N1587="sníž. přenesená",J1587,0)</f>
        <v>0</v>
      </c>
      <c r="BI1587" s="198">
        <f>IF(N1587="nulová",J1587,0)</f>
        <v>0</v>
      </c>
      <c r="BJ1587" s="23" t="s">
        <v>24</v>
      </c>
      <c r="BK1587" s="198">
        <f>ROUND(I1587*H1587,2)</f>
        <v>0</v>
      </c>
      <c r="BL1587" s="23" t="s">
        <v>312</v>
      </c>
      <c r="BM1587" s="23" t="s">
        <v>2252</v>
      </c>
    </row>
    <row r="1588" spans="2:65" s="1" customFormat="1">
      <c r="B1588" s="40"/>
      <c r="C1588" s="62"/>
      <c r="D1588" s="224" t="s">
        <v>191</v>
      </c>
      <c r="E1588" s="62"/>
      <c r="F1588" s="228" t="s">
        <v>2251</v>
      </c>
      <c r="G1588" s="62"/>
      <c r="H1588" s="62"/>
      <c r="I1588" s="157"/>
      <c r="J1588" s="62"/>
      <c r="K1588" s="62"/>
      <c r="L1588" s="60"/>
      <c r="M1588" s="201"/>
      <c r="N1588" s="41"/>
      <c r="O1588" s="41"/>
      <c r="P1588" s="41"/>
      <c r="Q1588" s="41"/>
      <c r="R1588" s="41"/>
      <c r="S1588" s="41"/>
      <c r="T1588" s="77"/>
      <c r="AT1588" s="23" t="s">
        <v>191</v>
      </c>
      <c r="AU1588" s="23" t="s">
        <v>220</v>
      </c>
    </row>
    <row r="1589" spans="2:65" s="1" customFormat="1" ht="22.5" customHeight="1">
      <c r="B1589" s="40"/>
      <c r="C1589" s="187" t="s">
        <v>2253</v>
      </c>
      <c r="D1589" s="187" t="s">
        <v>184</v>
      </c>
      <c r="E1589" s="188" t="s">
        <v>2254</v>
      </c>
      <c r="F1589" s="189" t="s">
        <v>2255</v>
      </c>
      <c r="G1589" s="190" t="s">
        <v>308</v>
      </c>
      <c r="H1589" s="191">
        <v>2500</v>
      </c>
      <c r="I1589" s="192"/>
      <c r="J1589" s="193">
        <f>ROUND(I1589*H1589,2)</f>
        <v>0</v>
      </c>
      <c r="K1589" s="189" t="s">
        <v>22</v>
      </c>
      <c r="L1589" s="60"/>
      <c r="M1589" s="194" t="s">
        <v>22</v>
      </c>
      <c r="N1589" s="195" t="s">
        <v>47</v>
      </c>
      <c r="O1589" s="41"/>
      <c r="P1589" s="196">
        <f>O1589*H1589</f>
        <v>0</v>
      </c>
      <c r="Q1589" s="196">
        <v>0</v>
      </c>
      <c r="R1589" s="196">
        <f>Q1589*H1589</f>
        <v>0</v>
      </c>
      <c r="S1589" s="196">
        <v>0</v>
      </c>
      <c r="T1589" s="197">
        <f>S1589*H1589</f>
        <v>0</v>
      </c>
      <c r="AR1589" s="23" t="s">
        <v>312</v>
      </c>
      <c r="AT1589" s="23" t="s">
        <v>184</v>
      </c>
      <c r="AU1589" s="23" t="s">
        <v>220</v>
      </c>
      <c r="AY1589" s="23" t="s">
        <v>182</v>
      </c>
      <c r="BE1589" s="198">
        <f>IF(N1589="základní",J1589,0)</f>
        <v>0</v>
      </c>
      <c r="BF1589" s="198">
        <f>IF(N1589="snížená",J1589,0)</f>
        <v>0</v>
      </c>
      <c r="BG1589" s="198">
        <f>IF(N1589="zákl. přenesená",J1589,0)</f>
        <v>0</v>
      </c>
      <c r="BH1589" s="198">
        <f>IF(N1589="sníž. přenesená",J1589,0)</f>
        <v>0</v>
      </c>
      <c r="BI1589" s="198">
        <f>IF(N1589="nulová",J1589,0)</f>
        <v>0</v>
      </c>
      <c r="BJ1589" s="23" t="s">
        <v>24</v>
      </c>
      <c r="BK1589" s="198">
        <f>ROUND(I1589*H1589,2)</f>
        <v>0</v>
      </c>
      <c r="BL1589" s="23" t="s">
        <v>312</v>
      </c>
      <c r="BM1589" s="23" t="s">
        <v>2256</v>
      </c>
    </row>
    <row r="1590" spans="2:65" s="1" customFormat="1">
      <c r="B1590" s="40"/>
      <c r="C1590" s="62"/>
      <c r="D1590" s="224" t="s">
        <v>191</v>
      </c>
      <c r="E1590" s="62"/>
      <c r="F1590" s="228" t="s">
        <v>2255</v>
      </c>
      <c r="G1590" s="62"/>
      <c r="H1590" s="62"/>
      <c r="I1590" s="157"/>
      <c r="J1590" s="62"/>
      <c r="K1590" s="62"/>
      <c r="L1590" s="60"/>
      <c r="M1590" s="201"/>
      <c r="N1590" s="41"/>
      <c r="O1590" s="41"/>
      <c r="P1590" s="41"/>
      <c r="Q1590" s="41"/>
      <c r="R1590" s="41"/>
      <c r="S1590" s="41"/>
      <c r="T1590" s="77"/>
      <c r="AT1590" s="23" t="s">
        <v>191</v>
      </c>
      <c r="AU1590" s="23" t="s">
        <v>220</v>
      </c>
    </row>
    <row r="1591" spans="2:65" s="1" customFormat="1" ht="22.5" customHeight="1">
      <c r="B1591" s="40"/>
      <c r="C1591" s="187" t="s">
        <v>2257</v>
      </c>
      <c r="D1591" s="187" t="s">
        <v>184</v>
      </c>
      <c r="E1591" s="188" t="s">
        <v>2258</v>
      </c>
      <c r="F1591" s="189" t="s">
        <v>2259</v>
      </c>
      <c r="G1591" s="190" t="s">
        <v>241</v>
      </c>
      <c r="H1591" s="191">
        <v>2</v>
      </c>
      <c r="I1591" s="192"/>
      <c r="J1591" s="193">
        <f>ROUND(I1591*H1591,2)</f>
        <v>0</v>
      </c>
      <c r="K1591" s="189" t="s">
        <v>22</v>
      </c>
      <c r="L1591" s="60"/>
      <c r="M1591" s="194" t="s">
        <v>22</v>
      </c>
      <c r="N1591" s="195" t="s">
        <v>47</v>
      </c>
      <c r="O1591" s="41"/>
      <c r="P1591" s="196">
        <f>O1591*H1591</f>
        <v>0</v>
      </c>
      <c r="Q1591" s="196">
        <v>0</v>
      </c>
      <c r="R1591" s="196">
        <f>Q1591*H1591</f>
        <v>0</v>
      </c>
      <c r="S1591" s="196">
        <v>0</v>
      </c>
      <c r="T1591" s="197">
        <f>S1591*H1591</f>
        <v>0</v>
      </c>
      <c r="AR1591" s="23" t="s">
        <v>312</v>
      </c>
      <c r="AT1591" s="23" t="s">
        <v>184</v>
      </c>
      <c r="AU1591" s="23" t="s">
        <v>220</v>
      </c>
      <c r="AY1591" s="23" t="s">
        <v>182</v>
      </c>
      <c r="BE1591" s="198">
        <f>IF(N1591="základní",J1591,0)</f>
        <v>0</v>
      </c>
      <c r="BF1591" s="198">
        <f>IF(N1591="snížená",J1591,0)</f>
        <v>0</v>
      </c>
      <c r="BG1591" s="198">
        <f>IF(N1591="zákl. přenesená",J1591,0)</f>
        <v>0</v>
      </c>
      <c r="BH1591" s="198">
        <f>IF(N1591="sníž. přenesená",J1591,0)</f>
        <v>0</v>
      </c>
      <c r="BI1591" s="198">
        <f>IF(N1591="nulová",J1591,0)</f>
        <v>0</v>
      </c>
      <c r="BJ1591" s="23" t="s">
        <v>24</v>
      </c>
      <c r="BK1591" s="198">
        <f>ROUND(I1591*H1591,2)</f>
        <v>0</v>
      </c>
      <c r="BL1591" s="23" t="s">
        <v>312</v>
      </c>
      <c r="BM1591" s="23" t="s">
        <v>2260</v>
      </c>
    </row>
    <row r="1592" spans="2:65" s="1" customFormat="1">
      <c r="B1592" s="40"/>
      <c r="C1592" s="62"/>
      <c r="D1592" s="224" t="s">
        <v>191</v>
      </c>
      <c r="E1592" s="62"/>
      <c r="F1592" s="228" t="s">
        <v>2259</v>
      </c>
      <c r="G1592" s="62"/>
      <c r="H1592" s="62"/>
      <c r="I1592" s="157"/>
      <c r="J1592" s="62"/>
      <c r="K1592" s="62"/>
      <c r="L1592" s="60"/>
      <c r="M1592" s="201"/>
      <c r="N1592" s="41"/>
      <c r="O1592" s="41"/>
      <c r="P1592" s="41"/>
      <c r="Q1592" s="41"/>
      <c r="R1592" s="41"/>
      <c r="S1592" s="41"/>
      <c r="T1592" s="77"/>
      <c r="AT1592" s="23" t="s">
        <v>191</v>
      </c>
      <c r="AU1592" s="23" t="s">
        <v>220</v>
      </c>
    </row>
    <row r="1593" spans="2:65" s="1" customFormat="1" ht="22.5" customHeight="1">
      <c r="B1593" s="40"/>
      <c r="C1593" s="187" t="s">
        <v>2261</v>
      </c>
      <c r="D1593" s="187" t="s">
        <v>184</v>
      </c>
      <c r="E1593" s="188" t="s">
        <v>2262</v>
      </c>
      <c r="F1593" s="189" t="s">
        <v>2263</v>
      </c>
      <c r="G1593" s="190" t="s">
        <v>308</v>
      </c>
      <c r="H1593" s="191">
        <v>2000</v>
      </c>
      <c r="I1593" s="192"/>
      <c r="J1593" s="193">
        <f>ROUND(I1593*H1593,2)</f>
        <v>0</v>
      </c>
      <c r="K1593" s="189" t="s">
        <v>22</v>
      </c>
      <c r="L1593" s="60"/>
      <c r="M1593" s="194" t="s">
        <v>22</v>
      </c>
      <c r="N1593" s="195" t="s">
        <v>47</v>
      </c>
      <c r="O1593" s="41"/>
      <c r="P1593" s="196">
        <f>O1593*H1593</f>
        <v>0</v>
      </c>
      <c r="Q1593" s="196">
        <v>0</v>
      </c>
      <c r="R1593" s="196">
        <f>Q1593*H1593</f>
        <v>0</v>
      </c>
      <c r="S1593" s="196">
        <v>0</v>
      </c>
      <c r="T1593" s="197">
        <f>S1593*H1593</f>
        <v>0</v>
      </c>
      <c r="AR1593" s="23" t="s">
        <v>312</v>
      </c>
      <c r="AT1593" s="23" t="s">
        <v>184</v>
      </c>
      <c r="AU1593" s="23" t="s">
        <v>220</v>
      </c>
      <c r="AY1593" s="23" t="s">
        <v>182</v>
      </c>
      <c r="BE1593" s="198">
        <f>IF(N1593="základní",J1593,0)</f>
        <v>0</v>
      </c>
      <c r="BF1593" s="198">
        <f>IF(N1593="snížená",J1593,0)</f>
        <v>0</v>
      </c>
      <c r="BG1593" s="198">
        <f>IF(N1593="zákl. přenesená",J1593,0)</f>
        <v>0</v>
      </c>
      <c r="BH1593" s="198">
        <f>IF(N1593="sníž. přenesená",J1593,0)</f>
        <v>0</v>
      </c>
      <c r="BI1593" s="198">
        <f>IF(N1593="nulová",J1593,0)</f>
        <v>0</v>
      </c>
      <c r="BJ1593" s="23" t="s">
        <v>24</v>
      </c>
      <c r="BK1593" s="198">
        <f>ROUND(I1593*H1593,2)</f>
        <v>0</v>
      </c>
      <c r="BL1593" s="23" t="s">
        <v>312</v>
      </c>
      <c r="BM1593" s="23" t="s">
        <v>2264</v>
      </c>
    </row>
    <row r="1594" spans="2:65" s="1" customFormat="1">
      <c r="B1594" s="40"/>
      <c r="C1594" s="62"/>
      <c r="D1594" s="224" t="s">
        <v>191</v>
      </c>
      <c r="E1594" s="62"/>
      <c r="F1594" s="228" t="s">
        <v>2263</v>
      </c>
      <c r="G1594" s="62"/>
      <c r="H1594" s="62"/>
      <c r="I1594" s="157"/>
      <c r="J1594" s="62"/>
      <c r="K1594" s="62"/>
      <c r="L1594" s="60"/>
      <c r="M1594" s="201"/>
      <c r="N1594" s="41"/>
      <c r="O1594" s="41"/>
      <c r="P1594" s="41"/>
      <c r="Q1594" s="41"/>
      <c r="R1594" s="41"/>
      <c r="S1594" s="41"/>
      <c r="T1594" s="77"/>
      <c r="AT1594" s="23" t="s">
        <v>191</v>
      </c>
      <c r="AU1594" s="23" t="s">
        <v>220</v>
      </c>
    </row>
    <row r="1595" spans="2:65" s="1" customFormat="1" ht="22.5" customHeight="1">
      <c r="B1595" s="40"/>
      <c r="C1595" s="187" t="s">
        <v>2265</v>
      </c>
      <c r="D1595" s="187" t="s">
        <v>184</v>
      </c>
      <c r="E1595" s="188" t="s">
        <v>2266</v>
      </c>
      <c r="F1595" s="189" t="s">
        <v>2020</v>
      </c>
      <c r="G1595" s="190" t="s">
        <v>2021</v>
      </c>
      <c r="H1595" s="191">
        <v>20</v>
      </c>
      <c r="I1595" s="192"/>
      <c r="J1595" s="193">
        <f>ROUND(I1595*H1595,2)</f>
        <v>0</v>
      </c>
      <c r="K1595" s="189" t="s">
        <v>22</v>
      </c>
      <c r="L1595" s="60"/>
      <c r="M1595" s="194" t="s">
        <v>22</v>
      </c>
      <c r="N1595" s="195" t="s">
        <v>47</v>
      </c>
      <c r="O1595" s="41"/>
      <c r="P1595" s="196">
        <f>O1595*H1595</f>
        <v>0</v>
      </c>
      <c r="Q1595" s="196">
        <v>0</v>
      </c>
      <c r="R1595" s="196">
        <f>Q1595*H1595</f>
        <v>0</v>
      </c>
      <c r="S1595" s="196">
        <v>0</v>
      </c>
      <c r="T1595" s="197">
        <f>S1595*H1595</f>
        <v>0</v>
      </c>
      <c r="AR1595" s="23" t="s">
        <v>312</v>
      </c>
      <c r="AT1595" s="23" t="s">
        <v>184</v>
      </c>
      <c r="AU1595" s="23" t="s">
        <v>220</v>
      </c>
      <c r="AY1595" s="23" t="s">
        <v>182</v>
      </c>
      <c r="BE1595" s="198">
        <f>IF(N1595="základní",J1595,0)</f>
        <v>0</v>
      </c>
      <c r="BF1595" s="198">
        <f>IF(N1595="snížená",J1595,0)</f>
        <v>0</v>
      </c>
      <c r="BG1595" s="198">
        <f>IF(N1595="zákl. přenesená",J1595,0)</f>
        <v>0</v>
      </c>
      <c r="BH1595" s="198">
        <f>IF(N1595="sníž. přenesená",J1595,0)</f>
        <v>0</v>
      </c>
      <c r="BI1595" s="198">
        <f>IF(N1595="nulová",J1595,0)</f>
        <v>0</v>
      </c>
      <c r="BJ1595" s="23" t="s">
        <v>24</v>
      </c>
      <c r="BK1595" s="198">
        <f>ROUND(I1595*H1595,2)</f>
        <v>0</v>
      </c>
      <c r="BL1595" s="23" t="s">
        <v>312</v>
      </c>
      <c r="BM1595" s="23" t="s">
        <v>2267</v>
      </c>
    </row>
    <row r="1596" spans="2:65" s="1" customFormat="1">
      <c r="B1596" s="40"/>
      <c r="C1596" s="62"/>
      <c r="D1596" s="224" t="s">
        <v>191</v>
      </c>
      <c r="E1596" s="62"/>
      <c r="F1596" s="228" t="s">
        <v>2020</v>
      </c>
      <c r="G1596" s="62"/>
      <c r="H1596" s="62"/>
      <c r="I1596" s="157"/>
      <c r="J1596" s="62"/>
      <c r="K1596" s="62"/>
      <c r="L1596" s="60"/>
      <c r="M1596" s="201"/>
      <c r="N1596" s="41"/>
      <c r="O1596" s="41"/>
      <c r="P1596" s="41"/>
      <c r="Q1596" s="41"/>
      <c r="R1596" s="41"/>
      <c r="S1596" s="41"/>
      <c r="T1596" s="77"/>
      <c r="AT1596" s="23" t="s">
        <v>191</v>
      </c>
      <c r="AU1596" s="23" t="s">
        <v>220</v>
      </c>
    </row>
    <row r="1597" spans="2:65" s="1" customFormat="1" ht="22.5" customHeight="1">
      <c r="B1597" s="40"/>
      <c r="C1597" s="187" t="s">
        <v>2268</v>
      </c>
      <c r="D1597" s="187" t="s">
        <v>184</v>
      </c>
      <c r="E1597" s="188" t="s">
        <v>2269</v>
      </c>
      <c r="F1597" s="189" t="s">
        <v>2270</v>
      </c>
      <c r="G1597" s="190" t="s">
        <v>2030</v>
      </c>
      <c r="H1597" s="191">
        <v>10</v>
      </c>
      <c r="I1597" s="192"/>
      <c r="J1597" s="193">
        <f>ROUND(I1597*H1597,2)</f>
        <v>0</v>
      </c>
      <c r="K1597" s="189" t="s">
        <v>22</v>
      </c>
      <c r="L1597" s="60"/>
      <c r="M1597" s="194" t="s">
        <v>22</v>
      </c>
      <c r="N1597" s="195" t="s">
        <v>47</v>
      </c>
      <c r="O1597" s="41"/>
      <c r="P1597" s="196">
        <f>O1597*H1597</f>
        <v>0</v>
      </c>
      <c r="Q1597" s="196">
        <v>0</v>
      </c>
      <c r="R1597" s="196">
        <f>Q1597*H1597</f>
        <v>0</v>
      </c>
      <c r="S1597" s="196">
        <v>0</v>
      </c>
      <c r="T1597" s="197">
        <f>S1597*H1597</f>
        <v>0</v>
      </c>
      <c r="AR1597" s="23" t="s">
        <v>312</v>
      </c>
      <c r="AT1597" s="23" t="s">
        <v>184</v>
      </c>
      <c r="AU1597" s="23" t="s">
        <v>220</v>
      </c>
      <c r="AY1597" s="23" t="s">
        <v>182</v>
      </c>
      <c r="BE1597" s="198">
        <f>IF(N1597="základní",J1597,0)</f>
        <v>0</v>
      </c>
      <c r="BF1597" s="198">
        <f>IF(N1597="snížená",J1597,0)</f>
        <v>0</v>
      </c>
      <c r="BG1597" s="198">
        <f>IF(N1597="zákl. přenesená",J1597,0)</f>
        <v>0</v>
      </c>
      <c r="BH1597" s="198">
        <f>IF(N1597="sníž. přenesená",J1597,0)</f>
        <v>0</v>
      </c>
      <c r="BI1597" s="198">
        <f>IF(N1597="nulová",J1597,0)</f>
        <v>0</v>
      </c>
      <c r="BJ1597" s="23" t="s">
        <v>24</v>
      </c>
      <c r="BK1597" s="198">
        <f>ROUND(I1597*H1597,2)</f>
        <v>0</v>
      </c>
      <c r="BL1597" s="23" t="s">
        <v>312</v>
      </c>
      <c r="BM1597" s="23" t="s">
        <v>2271</v>
      </c>
    </row>
    <row r="1598" spans="2:65" s="1" customFormat="1">
      <c r="B1598" s="40"/>
      <c r="C1598" s="62"/>
      <c r="D1598" s="224" t="s">
        <v>191</v>
      </c>
      <c r="E1598" s="62"/>
      <c r="F1598" s="228" t="s">
        <v>2270</v>
      </c>
      <c r="G1598" s="62"/>
      <c r="H1598" s="62"/>
      <c r="I1598" s="157"/>
      <c r="J1598" s="62"/>
      <c r="K1598" s="62"/>
      <c r="L1598" s="60"/>
      <c r="M1598" s="201"/>
      <c r="N1598" s="41"/>
      <c r="O1598" s="41"/>
      <c r="P1598" s="41"/>
      <c r="Q1598" s="41"/>
      <c r="R1598" s="41"/>
      <c r="S1598" s="41"/>
      <c r="T1598" s="77"/>
      <c r="AT1598" s="23" t="s">
        <v>191</v>
      </c>
      <c r="AU1598" s="23" t="s">
        <v>220</v>
      </c>
    </row>
    <row r="1599" spans="2:65" s="1" customFormat="1" ht="22.5" customHeight="1">
      <c r="B1599" s="40"/>
      <c r="C1599" s="187" t="s">
        <v>2272</v>
      </c>
      <c r="D1599" s="187" t="s">
        <v>184</v>
      </c>
      <c r="E1599" s="188" t="s">
        <v>2273</v>
      </c>
      <c r="F1599" s="189" t="s">
        <v>2034</v>
      </c>
      <c r="G1599" s="190" t="s">
        <v>2030</v>
      </c>
      <c r="H1599" s="191">
        <v>20</v>
      </c>
      <c r="I1599" s="192"/>
      <c r="J1599" s="193">
        <f>ROUND(I1599*H1599,2)</f>
        <v>0</v>
      </c>
      <c r="K1599" s="189" t="s">
        <v>22</v>
      </c>
      <c r="L1599" s="60"/>
      <c r="M1599" s="194" t="s">
        <v>22</v>
      </c>
      <c r="N1599" s="195" t="s">
        <v>47</v>
      </c>
      <c r="O1599" s="41"/>
      <c r="P1599" s="196">
        <f>O1599*H1599</f>
        <v>0</v>
      </c>
      <c r="Q1599" s="196">
        <v>0</v>
      </c>
      <c r="R1599" s="196">
        <f>Q1599*H1599</f>
        <v>0</v>
      </c>
      <c r="S1599" s="196">
        <v>0</v>
      </c>
      <c r="T1599" s="197">
        <f>S1599*H1599</f>
        <v>0</v>
      </c>
      <c r="AR1599" s="23" t="s">
        <v>312</v>
      </c>
      <c r="AT1599" s="23" t="s">
        <v>184</v>
      </c>
      <c r="AU1599" s="23" t="s">
        <v>220</v>
      </c>
      <c r="AY1599" s="23" t="s">
        <v>182</v>
      </c>
      <c r="BE1599" s="198">
        <f>IF(N1599="základní",J1599,0)</f>
        <v>0</v>
      </c>
      <c r="BF1599" s="198">
        <f>IF(N1599="snížená",J1599,0)</f>
        <v>0</v>
      </c>
      <c r="BG1599" s="198">
        <f>IF(N1599="zákl. přenesená",J1599,0)</f>
        <v>0</v>
      </c>
      <c r="BH1599" s="198">
        <f>IF(N1599="sníž. přenesená",J1599,0)</f>
        <v>0</v>
      </c>
      <c r="BI1599" s="198">
        <f>IF(N1599="nulová",J1599,0)</f>
        <v>0</v>
      </c>
      <c r="BJ1599" s="23" t="s">
        <v>24</v>
      </c>
      <c r="BK1599" s="198">
        <f>ROUND(I1599*H1599,2)</f>
        <v>0</v>
      </c>
      <c r="BL1599" s="23" t="s">
        <v>312</v>
      </c>
      <c r="BM1599" s="23" t="s">
        <v>2274</v>
      </c>
    </row>
    <row r="1600" spans="2:65" s="1" customFormat="1">
      <c r="B1600" s="40"/>
      <c r="C1600" s="62"/>
      <c r="D1600" s="224" t="s">
        <v>191</v>
      </c>
      <c r="E1600" s="62"/>
      <c r="F1600" s="228" t="s">
        <v>2034</v>
      </c>
      <c r="G1600" s="62"/>
      <c r="H1600" s="62"/>
      <c r="I1600" s="157"/>
      <c r="J1600" s="62"/>
      <c r="K1600" s="62"/>
      <c r="L1600" s="60"/>
      <c r="M1600" s="201"/>
      <c r="N1600" s="41"/>
      <c r="O1600" s="41"/>
      <c r="P1600" s="41"/>
      <c r="Q1600" s="41"/>
      <c r="R1600" s="41"/>
      <c r="S1600" s="41"/>
      <c r="T1600" s="77"/>
      <c r="AT1600" s="23" t="s">
        <v>191</v>
      </c>
      <c r="AU1600" s="23" t="s">
        <v>220</v>
      </c>
    </row>
    <row r="1601" spans="2:65" s="1" customFormat="1" ht="22.5" customHeight="1">
      <c r="B1601" s="40"/>
      <c r="C1601" s="187" t="s">
        <v>2275</v>
      </c>
      <c r="D1601" s="187" t="s">
        <v>184</v>
      </c>
      <c r="E1601" s="188" t="s">
        <v>2276</v>
      </c>
      <c r="F1601" s="189" t="s">
        <v>2277</v>
      </c>
      <c r="G1601" s="190" t="s">
        <v>1036</v>
      </c>
      <c r="H1601" s="191">
        <v>1</v>
      </c>
      <c r="I1601" s="192"/>
      <c r="J1601" s="193">
        <f>ROUND(I1601*H1601,2)</f>
        <v>0</v>
      </c>
      <c r="K1601" s="189" t="s">
        <v>22</v>
      </c>
      <c r="L1601" s="60"/>
      <c r="M1601" s="194" t="s">
        <v>22</v>
      </c>
      <c r="N1601" s="195" t="s">
        <v>47</v>
      </c>
      <c r="O1601" s="41"/>
      <c r="P1601" s="196">
        <f>O1601*H1601</f>
        <v>0</v>
      </c>
      <c r="Q1601" s="196">
        <v>0</v>
      </c>
      <c r="R1601" s="196">
        <f>Q1601*H1601</f>
        <v>0</v>
      </c>
      <c r="S1601" s="196">
        <v>0</v>
      </c>
      <c r="T1601" s="197">
        <f>S1601*H1601</f>
        <v>0</v>
      </c>
      <c r="AR1601" s="23" t="s">
        <v>312</v>
      </c>
      <c r="AT1601" s="23" t="s">
        <v>184</v>
      </c>
      <c r="AU1601" s="23" t="s">
        <v>220</v>
      </c>
      <c r="AY1601" s="23" t="s">
        <v>182</v>
      </c>
      <c r="BE1601" s="198">
        <f>IF(N1601="základní",J1601,0)</f>
        <v>0</v>
      </c>
      <c r="BF1601" s="198">
        <f>IF(N1601="snížená",J1601,0)</f>
        <v>0</v>
      </c>
      <c r="BG1601" s="198">
        <f>IF(N1601="zákl. přenesená",J1601,0)</f>
        <v>0</v>
      </c>
      <c r="BH1601" s="198">
        <f>IF(N1601="sníž. přenesená",J1601,0)</f>
        <v>0</v>
      </c>
      <c r="BI1601" s="198">
        <f>IF(N1601="nulová",J1601,0)</f>
        <v>0</v>
      </c>
      <c r="BJ1601" s="23" t="s">
        <v>24</v>
      </c>
      <c r="BK1601" s="198">
        <f>ROUND(I1601*H1601,2)</f>
        <v>0</v>
      </c>
      <c r="BL1601" s="23" t="s">
        <v>312</v>
      </c>
      <c r="BM1601" s="23" t="s">
        <v>2278</v>
      </c>
    </row>
    <row r="1602" spans="2:65" s="1" customFormat="1">
      <c r="B1602" s="40"/>
      <c r="C1602" s="62"/>
      <c r="D1602" s="224" t="s">
        <v>191</v>
      </c>
      <c r="E1602" s="62"/>
      <c r="F1602" s="228" t="s">
        <v>2277</v>
      </c>
      <c r="G1602" s="62"/>
      <c r="H1602" s="62"/>
      <c r="I1602" s="157"/>
      <c r="J1602" s="62"/>
      <c r="K1602" s="62"/>
      <c r="L1602" s="60"/>
      <c r="M1602" s="201"/>
      <c r="N1602" s="41"/>
      <c r="O1602" s="41"/>
      <c r="P1602" s="41"/>
      <c r="Q1602" s="41"/>
      <c r="R1602" s="41"/>
      <c r="S1602" s="41"/>
      <c r="T1602" s="77"/>
      <c r="AT1602" s="23" t="s">
        <v>191</v>
      </c>
      <c r="AU1602" s="23" t="s">
        <v>220</v>
      </c>
    </row>
    <row r="1603" spans="2:65" s="1" customFormat="1" ht="22.5" customHeight="1">
      <c r="B1603" s="40"/>
      <c r="C1603" s="187" t="s">
        <v>2279</v>
      </c>
      <c r="D1603" s="187" t="s">
        <v>184</v>
      </c>
      <c r="E1603" s="188" t="s">
        <v>2280</v>
      </c>
      <c r="F1603" s="189" t="s">
        <v>2281</v>
      </c>
      <c r="G1603" s="190" t="s">
        <v>1036</v>
      </c>
      <c r="H1603" s="191">
        <v>1</v>
      </c>
      <c r="I1603" s="192"/>
      <c r="J1603" s="193">
        <f>ROUND(I1603*H1603,2)</f>
        <v>0</v>
      </c>
      <c r="K1603" s="189" t="s">
        <v>22</v>
      </c>
      <c r="L1603" s="60"/>
      <c r="M1603" s="194" t="s">
        <v>22</v>
      </c>
      <c r="N1603" s="195" t="s">
        <v>47</v>
      </c>
      <c r="O1603" s="41"/>
      <c r="P1603" s="196">
        <f>O1603*H1603</f>
        <v>0</v>
      </c>
      <c r="Q1603" s="196">
        <v>0</v>
      </c>
      <c r="R1603" s="196">
        <f>Q1603*H1603</f>
        <v>0</v>
      </c>
      <c r="S1603" s="196">
        <v>0</v>
      </c>
      <c r="T1603" s="197">
        <f>S1603*H1603</f>
        <v>0</v>
      </c>
      <c r="AR1603" s="23" t="s">
        <v>312</v>
      </c>
      <c r="AT1603" s="23" t="s">
        <v>184</v>
      </c>
      <c r="AU1603" s="23" t="s">
        <v>220</v>
      </c>
      <c r="AY1603" s="23" t="s">
        <v>182</v>
      </c>
      <c r="BE1603" s="198">
        <f>IF(N1603="základní",J1603,0)</f>
        <v>0</v>
      </c>
      <c r="BF1603" s="198">
        <f>IF(N1603="snížená",J1603,0)</f>
        <v>0</v>
      </c>
      <c r="BG1603" s="198">
        <f>IF(N1603="zákl. přenesená",J1603,0)</f>
        <v>0</v>
      </c>
      <c r="BH1603" s="198">
        <f>IF(N1603="sníž. přenesená",J1603,0)</f>
        <v>0</v>
      </c>
      <c r="BI1603" s="198">
        <f>IF(N1603="nulová",J1603,0)</f>
        <v>0</v>
      </c>
      <c r="BJ1603" s="23" t="s">
        <v>24</v>
      </c>
      <c r="BK1603" s="198">
        <f>ROUND(I1603*H1603,2)</f>
        <v>0</v>
      </c>
      <c r="BL1603" s="23" t="s">
        <v>312</v>
      </c>
      <c r="BM1603" s="23" t="s">
        <v>2282</v>
      </c>
    </row>
    <row r="1604" spans="2:65" s="1" customFormat="1">
      <c r="B1604" s="40"/>
      <c r="C1604" s="62"/>
      <c r="D1604" s="224" t="s">
        <v>191</v>
      </c>
      <c r="E1604" s="62"/>
      <c r="F1604" s="228" t="s">
        <v>2281</v>
      </c>
      <c r="G1604" s="62"/>
      <c r="H1604" s="62"/>
      <c r="I1604" s="157"/>
      <c r="J1604" s="62"/>
      <c r="K1604" s="62"/>
      <c r="L1604" s="60"/>
      <c r="M1604" s="201"/>
      <c r="N1604" s="41"/>
      <c r="O1604" s="41"/>
      <c r="P1604" s="41"/>
      <c r="Q1604" s="41"/>
      <c r="R1604" s="41"/>
      <c r="S1604" s="41"/>
      <c r="T1604" s="77"/>
      <c r="AT1604" s="23" t="s">
        <v>191</v>
      </c>
      <c r="AU1604" s="23" t="s">
        <v>220</v>
      </c>
    </row>
    <row r="1605" spans="2:65" s="1" customFormat="1" ht="22.5" customHeight="1">
      <c r="B1605" s="40"/>
      <c r="C1605" s="187" t="s">
        <v>2283</v>
      </c>
      <c r="D1605" s="187" t="s">
        <v>184</v>
      </c>
      <c r="E1605" s="188" t="s">
        <v>2284</v>
      </c>
      <c r="F1605" s="189" t="s">
        <v>2285</v>
      </c>
      <c r="G1605" s="190" t="s">
        <v>1036</v>
      </c>
      <c r="H1605" s="191">
        <v>1</v>
      </c>
      <c r="I1605" s="192"/>
      <c r="J1605" s="193">
        <f>ROUND(I1605*H1605,2)</f>
        <v>0</v>
      </c>
      <c r="K1605" s="189" t="s">
        <v>22</v>
      </c>
      <c r="L1605" s="60"/>
      <c r="M1605" s="194" t="s">
        <v>22</v>
      </c>
      <c r="N1605" s="195" t="s">
        <v>47</v>
      </c>
      <c r="O1605" s="41"/>
      <c r="P1605" s="196">
        <f>O1605*H1605</f>
        <v>0</v>
      </c>
      <c r="Q1605" s="196">
        <v>0</v>
      </c>
      <c r="R1605" s="196">
        <f>Q1605*H1605</f>
        <v>0</v>
      </c>
      <c r="S1605" s="196">
        <v>0</v>
      </c>
      <c r="T1605" s="197">
        <f>S1605*H1605</f>
        <v>0</v>
      </c>
      <c r="AR1605" s="23" t="s">
        <v>312</v>
      </c>
      <c r="AT1605" s="23" t="s">
        <v>184</v>
      </c>
      <c r="AU1605" s="23" t="s">
        <v>220</v>
      </c>
      <c r="AY1605" s="23" t="s">
        <v>182</v>
      </c>
      <c r="BE1605" s="198">
        <f>IF(N1605="základní",J1605,0)</f>
        <v>0</v>
      </c>
      <c r="BF1605" s="198">
        <f>IF(N1605="snížená",J1605,0)</f>
        <v>0</v>
      </c>
      <c r="BG1605" s="198">
        <f>IF(N1605="zákl. přenesená",J1605,0)</f>
        <v>0</v>
      </c>
      <c r="BH1605" s="198">
        <f>IF(N1605="sníž. přenesená",J1605,0)</f>
        <v>0</v>
      </c>
      <c r="BI1605" s="198">
        <f>IF(N1605="nulová",J1605,0)</f>
        <v>0</v>
      </c>
      <c r="BJ1605" s="23" t="s">
        <v>24</v>
      </c>
      <c r="BK1605" s="198">
        <f>ROUND(I1605*H1605,2)</f>
        <v>0</v>
      </c>
      <c r="BL1605" s="23" t="s">
        <v>312</v>
      </c>
      <c r="BM1605" s="23" t="s">
        <v>2286</v>
      </c>
    </row>
    <row r="1606" spans="2:65" s="10" customFormat="1" ht="22.35" customHeight="1">
      <c r="B1606" s="170"/>
      <c r="C1606" s="171"/>
      <c r="D1606" s="184" t="s">
        <v>75</v>
      </c>
      <c r="E1606" s="185" t="s">
        <v>2287</v>
      </c>
      <c r="F1606" s="185" t="s">
        <v>2288</v>
      </c>
      <c r="G1606" s="171"/>
      <c r="H1606" s="171"/>
      <c r="I1606" s="174"/>
      <c r="J1606" s="186">
        <f>BK1606</f>
        <v>0</v>
      </c>
      <c r="K1606" s="171"/>
      <c r="L1606" s="176"/>
      <c r="M1606" s="177"/>
      <c r="N1606" s="178"/>
      <c r="O1606" s="178"/>
      <c r="P1606" s="179">
        <f>SUM(P1607:P1641)</f>
        <v>0</v>
      </c>
      <c r="Q1606" s="178"/>
      <c r="R1606" s="179">
        <f>SUM(R1607:R1641)</f>
        <v>0</v>
      </c>
      <c r="S1606" s="178"/>
      <c r="T1606" s="180">
        <f>SUM(T1607:T1641)</f>
        <v>0</v>
      </c>
      <c r="AR1606" s="181" t="s">
        <v>87</v>
      </c>
      <c r="AT1606" s="182" t="s">
        <v>75</v>
      </c>
      <c r="AU1606" s="182" t="s">
        <v>87</v>
      </c>
      <c r="AY1606" s="181" t="s">
        <v>182</v>
      </c>
      <c r="BK1606" s="183">
        <f>SUM(BK1607:BK1641)</f>
        <v>0</v>
      </c>
    </row>
    <row r="1607" spans="2:65" s="1" customFormat="1" ht="31.5" customHeight="1">
      <c r="B1607" s="40"/>
      <c r="C1607" s="187" t="s">
        <v>2289</v>
      </c>
      <c r="D1607" s="187" t="s">
        <v>184</v>
      </c>
      <c r="E1607" s="188" t="s">
        <v>2290</v>
      </c>
      <c r="F1607" s="189" t="s">
        <v>2291</v>
      </c>
      <c r="G1607" s="190" t="s">
        <v>1272</v>
      </c>
      <c r="H1607" s="191">
        <v>1</v>
      </c>
      <c r="I1607" s="192"/>
      <c r="J1607" s="193">
        <f>ROUND(I1607*H1607,2)</f>
        <v>0</v>
      </c>
      <c r="K1607" s="189" t="s">
        <v>22</v>
      </c>
      <c r="L1607" s="60"/>
      <c r="M1607" s="194" t="s">
        <v>22</v>
      </c>
      <c r="N1607" s="195" t="s">
        <v>47</v>
      </c>
      <c r="O1607" s="41"/>
      <c r="P1607" s="196">
        <f>O1607*H1607</f>
        <v>0</v>
      </c>
      <c r="Q1607" s="196">
        <v>0</v>
      </c>
      <c r="R1607" s="196">
        <f>Q1607*H1607</f>
        <v>0</v>
      </c>
      <c r="S1607" s="196">
        <v>0</v>
      </c>
      <c r="T1607" s="197">
        <f>S1607*H1607</f>
        <v>0</v>
      </c>
      <c r="AR1607" s="23" t="s">
        <v>312</v>
      </c>
      <c r="AT1607" s="23" t="s">
        <v>184</v>
      </c>
      <c r="AU1607" s="23" t="s">
        <v>220</v>
      </c>
      <c r="AY1607" s="23" t="s">
        <v>182</v>
      </c>
      <c r="BE1607" s="198">
        <f>IF(N1607="základní",J1607,0)</f>
        <v>0</v>
      </c>
      <c r="BF1607" s="198">
        <f>IF(N1607="snížená",J1607,0)</f>
        <v>0</v>
      </c>
      <c r="BG1607" s="198">
        <f>IF(N1607="zákl. přenesená",J1607,0)</f>
        <v>0</v>
      </c>
      <c r="BH1607" s="198">
        <f>IF(N1607="sníž. přenesená",J1607,0)</f>
        <v>0</v>
      </c>
      <c r="BI1607" s="198">
        <f>IF(N1607="nulová",J1607,0)</f>
        <v>0</v>
      </c>
      <c r="BJ1607" s="23" t="s">
        <v>24</v>
      </c>
      <c r="BK1607" s="198">
        <f>ROUND(I1607*H1607,2)</f>
        <v>0</v>
      </c>
      <c r="BL1607" s="23" t="s">
        <v>312</v>
      </c>
      <c r="BM1607" s="23" t="s">
        <v>2292</v>
      </c>
    </row>
    <row r="1608" spans="2:65" s="1" customFormat="1" ht="27">
      <c r="B1608" s="40"/>
      <c r="C1608" s="62"/>
      <c r="D1608" s="224" t="s">
        <v>191</v>
      </c>
      <c r="E1608" s="62"/>
      <c r="F1608" s="228" t="s">
        <v>2291</v>
      </c>
      <c r="G1608" s="62"/>
      <c r="H1608" s="62"/>
      <c r="I1608" s="157"/>
      <c r="J1608" s="62"/>
      <c r="K1608" s="62"/>
      <c r="L1608" s="60"/>
      <c r="M1608" s="201"/>
      <c r="N1608" s="41"/>
      <c r="O1608" s="41"/>
      <c r="P1608" s="41"/>
      <c r="Q1608" s="41"/>
      <c r="R1608" s="41"/>
      <c r="S1608" s="41"/>
      <c r="T1608" s="77"/>
      <c r="AT1608" s="23" t="s">
        <v>191</v>
      </c>
      <c r="AU1608" s="23" t="s">
        <v>220</v>
      </c>
    </row>
    <row r="1609" spans="2:65" s="1" customFormat="1" ht="22.5" customHeight="1">
      <c r="B1609" s="40"/>
      <c r="C1609" s="187" t="s">
        <v>2293</v>
      </c>
      <c r="D1609" s="187" t="s">
        <v>184</v>
      </c>
      <c r="E1609" s="188" t="s">
        <v>2294</v>
      </c>
      <c r="F1609" s="189" t="s">
        <v>2052</v>
      </c>
      <c r="G1609" s="190" t="s">
        <v>1272</v>
      </c>
      <c r="H1609" s="191">
        <v>2</v>
      </c>
      <c r="I1609" s="192"/>
      <c r="J1609" s="193">
        <f>ROUND(I1609*H1609,2)</f>
        <v>0</v>
      </c>
      <c r="K1609" s="189" t="s">
        <v>22</v>
      </c>
      <c r="L1609" s="60"/>
      <c r="M1609" s="194" t="s">
        <v>22</v>
      </c>
      <c r="N1609" s="195" t="s">
        <v>47</v>
      </c>
      <c r="O1609" s="41"/>
      <c r="P1609" s="196">
        <f>O1609*H1609</f>
        <v>0</v>
      </c>
      <c r="Q1609" s="196">
        <v>0</v>
      </c>
      <c r="R1609" s="196">
        <f>Q1609*H1609</f>
        <v>0</v>
      </c>
      <c r="S1609" s="196">
        <v>0</v>
      </c>
      <c r="T1609" s="197">
        <f>S1609*H1609</f>
        <v>0</v>
      </c>
      <c r="AR1609" s="23" t="s">
        <v>312</v>
      </c>
      <c r="AT1609" s="23" t="s">
        <v>184</v>
      </c>
      <c r="AU1609" s="23" t="s">
        <v>220</v>
      </c>
      <c r="AY1609" s="23" t="s">
        <v>182</v>
      </c>
      <c r="BE1609" s="198">
        <f>IF(N1609="základní",J1609,0)</f>
        <v>0</v>
      </c>
      <c r="BF1609" s="198">
        <f>IF(N1609="snížená",J1609,0)</f>
        <v>0</v>
      </c>
      <c r="BG1609" s="198">
        <f>IF(N1609="zákl. přenesená",J1609,0)</f>
        <v>0</v>
      </c>
      <c r="BH1609" s="198">
        <f>IF(N1609="sníž. přenesená",J1609,0)</f>
        <v>0</v>
      </c>
      <c r="BI1609" s="198">
        <f>IF(N1609="nulová",J1609,0)</f>
        <v>0</v>
      </c>
      <c r="BJ1609" s="23" t="s">
        <v>24</v>
      </c>
      <c r="BK1609" s="198">
        <f>ROUND(I1609*H1609,2)</f>
        <v>0</v>
      </c>
      <c r="BL1609" s="23" t="s">
        <v>312</v>
      </c>
      <c r="BM1609" s="23" t="s">
        <v>2295</v>
      </c>
    </row>
    <row r="1610" spans="2:65" s="1" customFormat="1">
      <c r="B1610" s="40"/>
      <c r="C1610" s="62"/>
      <c r="D1610" s="224" t="s">
        <v>191</v>
      </c>
      <c r="E1610" s="62"/>
      <c r="F1610" s="228" t="s">
        <v>2052</v>
      </c>
      <c r="G1610" s="62"/>
      <c r="H1610" s="62"/>
      <c r="I1610" s="157"/>
      <c r="J1610" s="62"/>
      <c r="K1610" s="62"/>
      <c r="L1610" s="60"/>
      <c r="M1610" s="201"/>
      <c r="N1610" s="41"/>
      <c r="O1610" s="41"/>
      <c r="P1610" s="41"/>
      <c r="Q1610" s="41"/>
      <c r="R1610" s="41"/>
      <c r="S1610" s="41"/>
      <c r="T1610" s="77"/>
      <c r="AT1610" s="23" t="s">
        <v>191</v>
      </c>
      <c r="AU1610" s="23" t="s">
        <v>220</v>
      </c>
    </row>
    <row r="1611" spans="2:65" s="1" customFormat="1" ht="22.5" customHeight="1">
      <c r="B1611" s="40"/>
      <c r="C1611" s="187" t="s">
        <v>2296</v>
      </c>
      <c r="D1611" s="187" t="s">
        <v>184</v>
      </c>
      <c r="E1611" s="188" t="s">
        <v>2297</v>
      </c>
      <c r="F1611" s="189" t="s">
        <v>2298</v>
      </c>
      <c r="G1611" s="190" t="s">
        <v>1272</v>
      </c>
      <c r="H1611" s="191">
        <v>1</v>
      </c>
      <c r="I1611" s="192"/>
      <c r="J1611" s="193">
        <f>ROUND(I1611*H1611,2)</f>
        <v>0</v>
      </c>
      <c r="K1611" s="189" t="s">
        <v>22</v>
      </c>
      <c r="L1611" s="60"/>
      <c r="M1611" s="194" t="s">
        <v>22</v>
      </c>
      <c r="N1611" s="195" t="s">
        <v>47</v>
      </c>
      <c r="O1611" s="41"/>
      <c r="P1611" s="196">
        <f>O1611*H1611</f>
        <v>0</v>
      </c>
      <c r="Q1611" s="196">
        <v>0</v>
      </c>
      <c r="R1611" s="196">
        <f>Q1611*H1611</f>
        <v>0</v>
      </c>
      <c r="S1611" s="196">
        <v>0</v>
      </c>
      <c r="T1611" s="197">
        <f>S1611*H1611</f>
        <v>0</v>
      </c>
      <c r="AR1611" s="23" t="s">
        <v>312</v>
      </c>
      <c r="AT1611" s="23" t="s">
        <v>184</v>
      </c>
      <c r="AU1611" s="23" t="s">
        <v>220</v>
      </c>
      <c r="AY1611" s="23" t="s">
        <v>182</v>
      </c>
      <c r="BE1611" s="198">
        <f>IF(N1611="základní",J1611,0)</f>
        <v>0</v>
      </c>
      <c r="BF1611" s="198">
        <f>IF(N1611="snížená",J1611,0)</f>
        <v>0</v>
      </c>
      <c r="BG1611" s="198">
        <f>IF(N1611="zákl. přenesená",J1611,0)</f>
        <v>0</v>
      </c>
      <c r="BH1611" s="198">
        <f>IF(N1611="sníž. přenesená",J1611,0)</f>
        <v>0</v>
      </c>
      <c r="BI1611" s="198">
        <f>IF(N1611="nulová",J1611,0)</f>
        <v>0</v>
      </c>
      <c r="BJ1611" s="23" t="s">
        <v>24</v>
      </c>
      <c r="BK1611" s="198">
        <f>ROUND(I1611*H1611,2)</f>
        <v>0</v>
      </c>
      <c r="BL1611" s="23" t="s">
        <v>312</v>
      </c>
      <c r="BM1611" s="23" t="s">
        <v>2299</v>
      </c>
    </row>
    <row r="1612" spans="2:65" s="1" customFormat="1">
      <c r="B1612" s="40"/>
      <c r="C1612" s="62"/>
      <c r="D1612" s="224" t="s">
        <v>191</v>
      </c>
      <c r="E1612" s="62"/>
      <c r="F1612" s="228" t="s">
        <v>2056</v>
      </c>
      <c r="G1612" s="62"/>
      <c r="H1612" s="62"/>
      <c r="I1612" s="157"/>
      <c r="J1612" s="62"/>
      <c r="K1612" s="62"/>
      <c r="L1612" s="60"/>
      <c r="M1612" s="201"/>
      <c r="N1612" s="41"/>
      <c r="O1612" s="41"/>
      <c r="P1612" s="41"/>
      <c r="Q1612" s="41"/>
      <c r="R1612" s="41"/>
      <c r="S1612" s="41"/>
      <c r="T1612" s="77"/>
      <c r="AT1612" s="23" t="s">
        <v>191</v>
      </c>
      <c r="AU1612" s="23" t="s">
        <v>220</v>
      </c>
    </row>
    <row r="1613" spans="2:65" s="1" customFormat="1" ht="22.5" customHeight="1">
      <c r="B1613" s="40"/>
      <c r="C1613" s="187" t="s">
        <v>2300</v>
      </c>
      <c r="D1613" s="187" t="s">
        <v>184</v>
      </c>
      <c r="E1613" s="188" t="s">
        <v>2301</v>
      </c>
      <c r="F1613" s="189" t="s">
        <v>2060</v>
      </c>
      <c r="G1613" s="190" t="s">
        <v>308</v>
      </c>
      <c r="H1613" s="191">
        <v>15</v>
      </c>
      <c r="I1613" s="192"/>
      <c r="J1613" s="193">
        <f>ROUND(I1613*H1613,2)</f>
        <v>0</v>
      </c>
      <c r="K1613" s="189" t="s">
        <v>22</v>
      </c>
      <c r="L1613" s="60"/>
      <c r="M1613" s="194" t="s">
        <v>22</v>
      </c>
      <c r="N1613" s="195" t="s">
        <v>47</v>
      </c>
      <c r="O1613" s="41"/>
      <c r="P1613" s="196">
        <f>O1613*H1613</f>
        <v>0</v>
      </c>
      <c r="Q1613" s="196">
        <v>0</v>
      </c>
      <c r="R1613" s="196">
        <f>Q1613*H1613</f>
        <v>0</v>
      </c>
      <c r="S1613" s="196">
        <v>0</v>
      </c>
      <c r="T1613" s="197">
        <f>S1613*H1613</f>
        <v>0</v>
      </c>
      <c r="AR1613" s="23" t="s">
        <v>312</v>
      </c>
      <c r="AT1613" s="23" t="s">
        <v>184</v>
      </c>
      <c r="AU1613" s="23" t="s">
        <v>220</v>
      </c>
      <c r="AY1613" s="23" t="s">
        <v>182</v>
      </c>
      <c r="BE1613" s="198">
        <f>IF(N1613="základní",J1613,0)</f>
        <v>0</v>
      </c>
      <c r="BF1613" s="198">
        <f>IF(N1613="snížená",J1613,0)</f>
        <v>0</v>
      </c>
      <c r="BG1613" s="198">
        <f>IF(N1613="zákl. přenesená",J1613,0)</f>
        <v>0</v>
      </c>
      <c r="BH1613" s="198">
        <f>IF(N1613="sníž. přenesená",J1613,0)</f>
        <v>0</v>
      </c>
      <c r="BI1613" s="198">
        <f>IF(N1613="nulová",J1613,0)</f>
        <v>0</v>
      </c>
      <c r="BJ1613" s="23" t="s">
        <v>24</v>
      </c>
      <c r="BK1613" s="198">
        <f>ROUND(I1613*H1613,2)</f>
        <v>0</v>
      </c>
      <c r="BL1613" s="23" t="s">
        <v>312</v>
      </c>
      <c r="BM1613" s="23" t="s">
        <v>2302</v>
      </c>
    </row>
    <row r="1614" spans="2:65" s="1" customFormat="1">
      <c r="B1614" s="40"/>
      <c r="C1614" s="62"/>
      <c r="D1614" s="224" t="s">
        <v>191</v>
      </c>
      <c r="E1614" s="62"/>
      <c r="F1614" s="228" t="s">
        <v>2060</v>
      </c>
      <c r="G1614" s="62"/>
      <c r="H1614" s="62"/>
      <c r="I1614" s="157"/>
      <c r="J1614" s="62"/>
      <c r="K1614" s="62"/>
      <c r="L1614" s="60"/>
      <c r="M1614" s="201"/>
      <c r="N1614" s="41"/>
      <c r="O1614" s="41"/>
      <c r="P1614" s="41"/>
      <c r="Q1614" s="41"/>
      <c r="R1614" s="41"/>
      <c r="S1614" s="41"/>
      <c r="T1614" s="77"/>
      <c r="AT1614" s="23" t="s">
        <v>191</v>
      </c>
      <c r="AU1614" s="23" t="s">
        <v>220</v>
      </c>
    </row>
    <row r="1615" spans="2:65" s="1" customFormat="1" ht="22.5" customHeight="1">
      <c r="B1615" s="40"/>
      <c r="C1615" s="187" t="s">
        <v>2303</v>
      </c>
      <c r="D1615" s="187" t="s">
        <v>184</v>
      </c>
      <c r="E1615" s="188" t="s">
        <v>2304</v>
      </c>
      <c r="F1615" s="189" t="s">
        <v>2064</v>
      </c>
      <c r="G1615" s="190" t="s">
        <v>1272</v>
      </c>
      <c r="H1615" s="191">
        <v>20</v>
      </c>
      <c r="I1615" s="192"/>
      <c r="J1615" s="193">
        <f>ROUND(I1615*H1615,2)</f>
        <v>0</v>
      </c>
      <c r="K1615" s="189" t="s">
        <v>22</v>
      </c>
      <c r="L1615" s="60"/>
      <c r="M1615" s="194" t="s">
        <v>22</v>
      </c>
      <c r="N1615" s="195" t="s">
        <v>47</v>
      </c>
      <c r="O1615" s="41"/>
      <c r="P1615" s="196">
        <f>O1615*H1615</f>
        <v>0</v>
      </c>
      <c r="Q1615" s="196">
        <v>0</v>
      </c>
      <c r="R1615" s="196">
        <f>Q1615*H1615</f>
        <v>0</v>
      </c>
      <c r="S1615" s="196">
        <v>0</v>
      </c>
      <c r="T1615" s="197">
        <f>S1615*H1615</f>
        <v>0</v>
      </c>
      <c r="AR1615" s="23" t="s">
        <v>312</v>
      </c>
      <c r="AT1615" s="23" t="s">
        <v>184</v>
      </c>
      <c r="AU1615" s="23" t="s">
        <v>220</v>
      </c>
      <c r="AY1615" s="23" t="s">
        <v>182</v>
      </c>
      <c r="BE1615" s="198">
        <f>IF(N1615="základní",J1615,0)</f>
        <v>0</v>
      </c>
      <c r="BF1615" s="198">
        <f>IF(N1615="snížená",J1615,0)</f>
        <v>0</v>
      </c>
      <c r="BG1615" s="198">
        <f>IF(N1615="zákl. přenesená",J1615,0)</f>
        <v>0</v>
      </c>
      <c r="BH1615" s="198">
        <f>IF(N1615="sníž. přenesená",J1615,0)</f>
        <v>0</v>
      </c>
      <c r="BI1615" s="198">
        <f>IF(N1615="nulová",J1615,0)</f>
        <v>0</v>
      </c>
      <c r="BJ1615" s="23" t="s">
        <v>24</v>
      </c>
      <c r="BK1615" s="198">
        <f>ROUND(I1615*H1615,2)</f>
        <v>0</v>
      </c>
      <c r="BL1615" s="23" t="s">
        <v>312</v>
      </c>
      <c r="BM1615" s="23" t="s">
        <v>2305</v>
      </c>
    </row>
    <row r="1616" spans="2:65" s="1" customFormat="1">
      <c r="B1616" s="40"/>
      <c r="C1616" s="62"/>
      <c r="D1616" s="224" t="s">
        <v>191</v>
      </c>
      <c r="E1616" s="62"/>
      <c r="F1616" s="228" t="s">
        <v>2064</v>
      </c>
      <c r="G1616" s="62"/>
      <c r="H1616" s="62"/>
      <c r="I1616" s="157"/>
      <c r="J1616" s="62"/>
      <c r="K1616" s="62"/>
      <c r="L1616" s="60"/>
      <c r="M1616" s="201"/>
      <c r="N1616" s="41"/>
      <c r="O1616" s="41"/>
      <c r="P1616" s="41"/>
      <c r="Q1616" s="41"/>
      <c r="R1616" s="41"/>
      <c r="S1616" s="41"/>
      <c r="T1616" s="77"/>
      <c r="AT1616" s="23" t="s">
        <v>191</v>
      </c>
      <c r="AU1616" s="23" t="s">
        <v>220</v>
      </c>
    </row>
    <row r="1617" spans="2:65" s="1" customFormat="1" ht="22.5" customHeight="1">
      <c r="B1617" s="40"/>
      <c r="C1617" s="187" t="s">
        <v>2306</v>
      </c>
      <c r="D1617" s="187" t="s">
        <v>184</v>
      </c>
      <c r="E1617" s="188" t="s">
        <v>2307</v>
      </c>
      <c r="F1617" s="189" t="s">
        <v>2068</v>
      </c>
      <c r="G1617" s="190" t="s">
        <v>1272</v>
      </c>
      <c r="H1617" s="191">
        <v>10</v>
      </c>
      <c r="I1617" s="192"/>
      <c r="J1617" s="193">
        <f>ROUND(I1617*H1617,2)</f>
        <v>0</v>
      </c>
      <c r="K1617" s="189" t="s">
        <v>22</v>
      </c>
      <c r="L1617" s="60"/>
      <c r="M1617" s="194" t="s">
        <v>22</v>
      </c>
      <c r="N1617" s="195" t="s">
        <v>47</v>
      </c>
      <c r="O1617" s="41"/>
      <c r="P1617" s="196">
        <f>O1617*H1617</f>
        <v>0</v>
      </c>
      <c r="Q1617" s="196">
        <v>0</v>
      </c>
      <c r="R1617" s="196">
        <f>Q1617*H1617</f>
        <v>0</v>
      </c>
      <c r="S1617" s="196">
        <v>0</v>
      </c>
      <c r="T1617" s="197">
        <f>S1617*H1617</f>
        <v>0</v>
      </c>
      <c r="AR1617" s="23" t="s">
        <v>312</v>
      </c>
      <c r="AT1617" s="23" t="s">
        <v>184</v>
      </c>
      <c r="AU1617" s="23" t="s">
        <v>220</v>
      </c>
      <c r="AY1617" s="23" t="s">
        <v>182</v>
      </c>
      <c r="BE1617" s="198">
        <f>IF(N1617="základní",J1617,0)</f>
        <v>0</v>
      </c>
      <c r="BF1617" s="198">
        <f>IF(N1617="snížená",J1617,0)</f>
        <v>0</v>
      </c>
      <c r="BG1617" s="198">
        <f>IF(N1617="zákl. přenesená",J1617,0)</f>
        <v>0</v>
      </c>
      <c r="BH1617" s="198">
        <f>IF(N1617="sníž. přenesená",J1617,0)</f>
        <v>0</v>
      </c>
      <c r="BI1617" s="198">
        <f>IF(N1617="nulová",J1617,0)</f>
        <v>0</v>
      </c>
      <c r="BJ1617" s="23" t="s">
        <v>24</v>
      </c>
      <c r="BK1617" s="198">
        <f>ROUND(I1617*H1617,2)</f>
        <v>0</v>
      </c>
      <c r="BL1617" s="23" t="s">
        <v>312</v>
      </c>
      <c r="BM1617" s="23" t="s">
        <v>2308</v>
      </c>
    </row>
    <row r="1618" spans="2:65" s="1" customFormat="1">
      <c r="B1618" s="40"/>
      <c r="C1618" s="62"/>
      <c r="D1618" s="224" t="s">
        <v>191</v>
      </c>
      <c r="E1618" s="62"/>
      <c r="F1618" s="228" t="s">
        <v>2068</v>
      </c>
      <c r="G1618" s="62"/>
      <c r="H1618" s="62"/>
      <c r="I1618" s="157"/>
      <c r="J1618" s="62"/>
      <c r="K1618" s="62"/>
      <c r="L1618" s="60"/>
      <c r="M1618" s="201"/>
      <c r="N1618" s="41"/>
      <c r="O1618" s="41"/>
      <c r="P1618" s="41"/>
      <c r="Q1618" s="41"/>
      <c r="R1618" s="41"/>
      <c r="S1618" s="41"/>
      <c r="T1618" s="77"/>
      <c r="AT1618" s="23" t="s">
        <v>191</v>
      </c>
      <c r="AU1618" s="23" t="s">
        <v>220</v>
      </c>
    </row>
    <row r="1619" spans="2:65" s="1" customFormat="1" ht="22.5" customHeight="1">
      <c r="B1619" s="40"/>
      <c r="C1619" s="187" t="s">
        <v>2309</v>
      </c>
      <c r="D1619" s="187" t="s">
        <v>184</v>
      </c>
      <c r="E1619" s="188" t="s">
        <v>2310</v>
      </c>
      <c r="F1619" s="189" t="s">
        <v>2072</v>
      </c>
      <c r="G1619" s="190" t="s">
        <v>1272</v>
      </c>
      <c r="H1619" s="191">
        <v>1</v>
      </c>
      <c r="I1619" s="192"/>
      <c r="J1619" s="193">
        <f>ROUND(I1619*H1619,2)</f>
        <v>0</v>
      </c>
      <c r="K1619" s="189" t="s">
        <v>22</v>
      </c>
      <c r="L1619" s="60"/>
      <c r="M1619" s="194" t="s">
        <v>22</v>
      </c>
      <c r="N1619" s="195" t="s">
        <v>47</v>
      </c>
      <c r="O1619" s="41"/>
      <c r="P1619" s="196">
        <f>O1619*H1619</f>
        <v>0</v>
      </c>
      <c r="Q1619" s="196">
        <v>0</v>
      </c>
      <c r="R1619" s="196">
        <f>Q1619*H1619</f>
        <v>0</v>
      </c>
      <c r="S1619" s="196">
        <v>0</v>
      </c>
      <c r="T1619" s="197">
        <f>S1619*H1619</f>
        <v>0</v>
      </c>
      <c r="AR1619" s="23" t="s">
        <v>312</v>
      </c>
      <c r="AT1619" s="23" t="s">
        <v>184</v>
      </c>
      <c r="AU1619" s="23" t="s">
        <v>220</v>
      </c>
      <c r="AY1619" s="23" t="s">
        <v>182</v>
      </c>
      <c r="BE1619" s="198">
        <f>IF(N1619="základní",J1619,0)</f>
        <v>0</v>
      </c>
      <c r="BF1619" s="198">
        <f>IF(N1619="snížená",J1619,0)</f>
        <v>0</v>
      </c>
      <c r="BG1619" s="198">
        <f>IF(N1619="zákl. přenesená",J1619,0)</f>
        <v>0</v>
      </c>
      <c r="BH1619" s="198">
        <f>IF(N1619="sníž. přenesená",J1619,0)</f>
        <v>0</v>
      </c>
      <c r="BI1619" s="198">
        <f>IF(N1619="nulová",J1619,0)</f>
        <v>0</v>
      </c>
      <c r="BJ1619" s="23" t="s">
        <v>24</v>
      </c>
      <c r="BK1619" s="198">
        <f>ROUND(I1619*H1619,2)</f>
        <v>0</v>
      </c>
      <c r="BL1619" s="23" t="s">
        <v>312</v>
      </c>
      <c r="BM1619" s="23" t="s">
        <v>2311</v>
      </c>
    </row>
    <row r="1620" spans="2:65" s="1" customFormat="1">
      <c r="B1620" s="40"/>
      <c r="C1620" s="62"/>
      <c r="D1620" s="224" t="s">
        <v>191</v>
      </c>
      <c r="E1620" s="62"/>
      <c r="F1620" s="228" t="s">
        <v>2072</v>
      </c>
      <c r="G1620" s="62"/>
      <c r="H1620" s="62"/>
      <c r="I1620" s="157"/>
      <c r="J1620" s="62"/>
      <c r="K1620" s="62"/>
      <c r="L1620" s="60"/>
      <c r="M1620" s="201"/>
      <c r="N1620" s="41"/>
      <c r="O1620" s="41"/>
      <c r="P1620" s="41"/>
      <c r="Q1620" s="41"/>
      <c r="R1620" s="41"/>
      <c r="S1620" s="41"/>
      <c r="T1620" s="77"/>
      <c r="AT1620" s="23" t="s">
        <v>191</v>
      </c>
      <c r="AU1620" s="23" t="s">
        <v>220</v>
      </c>
    </row>
    <row r="1621" spans="2:65" s="1" customFormat="1" ht="22.5" customHeight="1">
      <c r="B1621" s="40"/>
      <c r="C1621" s="187" t="s">
        <v>2312</v>
      </c>
      <c r="D1621" s="187" t="s">
        <v>184</v>
      </c>
      <c r="E1621" s="188" t="s">
        <v>2313</v>
      </c>
      <c r="F1621" s="189" t="s">
        <v>2076</v>
      </c>
      <c r="G1621" s="190" t="s">
        <v>1272</v>
      </c>
      <c r="H1621" s="191">
        <v>1</v>
      </c>
      <c r="I1621" s="192"/>
      <c r="J1621" s="193">
        <f>ROUND(I1621*H1621,2)</f>
        <v>0</v>
      </c>
      <c r="K1621" s="189" t="s">
        <v>22</v>
      </c>
      <c r="L1621" s="60"/>
      <c r="M1621" s="194" t="s">
        <v>22</v>
      </c>
      <c r="N1621" s="195" t="s">
        <v>47</v>
      </c>
      <c r="O1621" s="41"/>
      <c r="P1621" s="196">
        <f>O1621*H1621</f>
        <v>0</v>
      </c>
      <c r="Q1621" s="196">
        <v>0</v>
      </c>
      <c r="R1621" s="196">
        <f>Q1621*H1621</f>
        <v>0</v>
      </c>
      <c r="S1621" s="196">
        <v>0</v>
      </c>
      <c r="T1621" s="197">
        <f>S1621*H1621</f>
        <v>0</v>
      </c>
      <c r="AR1621" s="23" t="s">
        <v>312</v>
      </c>
      <c r="AT1621" s="23" t="s">
        <v>184</v>
      </c>
      <c r="AU1621" s="23" t="s">
        <v>220</v>
      </c>
      <c r="AY1621" s="23" t="s">
        <v>182</v>
      </c>
      <c r="BE1621" s="198">
        <f>IF(N1621="základní",J1621,0)</f>
        <v>0</v>
      </c>
      <c r="BF1621" s="198">
        <f>IF(N1621="snížená",J1621,0)</f>
        <v>0</v>
      </c>
      <c r="BG1621" s="198">
        <f>IF(N1621="zákl. přenesená",J1621,0)</f>
        <v>0</v>
      </c>
      <c r="BH1621" s="198">
        <f>IF(N1621="sníž. přenesená",J1621,0)</f>
        <v>0</v>
      </c>
      <c r="BI1621" s="198">
        <f>IF(N1621="nulová",J1621,0)</f>
        <v>0</v>
      </c>
      <c r="BJ1621" s="23" t="s">
        <v>24</v>
      </c>
      <c r="BK1621" s="198">
        <f>ROUND(I1621*H1621,2)</f>
        <v>0</v>
      </c>
      <c r="BL1621" s="23" t="s">
        <v>312</v>
      </c>
      <c r="BM1621" s="23" t="s">
        <v>2314</v>
      </c>
    </row>
    <row r="1622" spans="2:65" s="1" customFormat="1">
      <c r="B1622" s="40"/>
      <c r="C1622" s="62"/>
      <c r="D1622" s="224" t="s">
        <v>191</v>
      </c>
      <c r="E1622" s="62"/>
      <c r="F1622" s="228" t="s">
        <v>2076</v>
      </c>
      <c r="G1622" s="62"/>
      <c r="H1622" s="62"/>
      <c r="I1622" s="157"/>
      <c r="J1622" s="62"/>
      <c r="K1622" s="62"/>
      <c r="L1622" s="60"/>
      <c r="M1622" s="201"/>
      <c r="N1622" s="41"/>
      <c r="O1622" s="41"/>
      <c r="P1622" s="41"/>
      <c r="Q1622" s="41"/>
      <c r="R1622" s="41"/>
      <c r="S1622" s="41"/>
      <c r="T1622" s="77"/>
      <c r="AT1622" s="23" t="s">
        <v>191</v>
      </c>
      <c r="AU1622" s="23" t="s">
        <v>220</v>
      </c>
    </row>
    <row r="1623" spans="2:65" s="1" customFormat="1" ht="22.5" customHeight="1">
      <c r="B1623" s="40"/>
      <c r="C1623" s="187" t="s">
        <v>2315</v>
      </c>
      <c r="D1623" s="187" t="s">
        <v>184</v>
      </c>
      <c r="E1623" s="188" t="s">
        <v>2316</v>
      </c>
      <c r="F1623" s="189" t="s">
        <v>2317</v>
      </c>
      <c r="G1623" s="190" t="s">
        <v>1036</v>
      </c>
      <c r="H1623" s="191">
        <v>1</v>
      </c>
      <c r="I1623" s="192"/>
      <c r="J1623" s="193">
        <f>ROUND(I1623*H1623,2)</f>
        <v>0</v>
      </c>
      <c r="K1623" s="189" t="s">
        <v>22</v>
      </c>
      <c r="L1623" s="60"/>
      <c r="M1623" s="194" t="s">
        <v>22</v>
      </c>
      <c r="N1623" s="195" t="s">
        <v>47</v>
      </c>
      <c r="O1623" s="41"/>
      <c r="P1623" s="196">
        <f>O1623*H1623</f>
        <v>0</v>
      </c>
      <c r="Q1623" s="196">
        <v>0</v>
      </c>
      <c r="R1623" s="196">
        <f>Q1623*H1623</f>
        <v>0</v>
      </c>
      <c r="S1623" s="196">
        <v>0</v>
      </c>
      <c r="T1623" s="197">
        <f>S1623*H1623</f>
        <v>0</v>
      </c>
      <c r="AR1623" s="23" t="s">
        <v>312</v>
      </c>
      <c r="AT1623" s="23" t="s">
        <v>184</v>
      </c>
      <c r="AU1623" s="23" t="s">
        <v>220</v>
      </c>
      <c r="AY1623" s="23" t="s">
        <v>182</v>
      </c>
      <c r="BE1623" s="198">
        <f>IF(N1623="základní",J1623,0)</f>
        <v>0</v>
      </c>
      <c r="BF1623" s="198">
        <f>IF(N1623="snížená",J1623,0)</f>
        <v>0</v>
      </c>
      <c r="BG1623" s="198">
        <f>IF(N1623="zákl. přenesená",J1623,0)</f>
        <v>0</v>
      </c>
      <c r="BH1623" s="198">
        <f>IF(N1623="sníž. přenesená",J1623,0)</f>
        <v>0</v>
      </c>
      <c r="BI1623" s="198">
        <f>IF(N1623="nulová",J1623,0)</f>
        <v>0</v>
      </c>
      <c r="BJ1623" s="23" t="s">
        <v>24</v>
      </c>
      <c r="BK1623" s="198">
        <f>ROUND(I1623*H1623,2)</f>
        <v>0</v>
      </c>
      <c r="BL1623" s="23" t="s">
        <v>312</v>
      </c>
      <c r="BM1623" s="23" t="s">
        <v>2318</v>
      </c>
    </row>
    <row r="1624" spans="2:65" s="1" customFormat="1">
      <c r="B1624" s="40"/>
      <c r="C1624" s="62"/>
      <c r="D1624" s="224" t="s">
        <v>191</v>
      </c>
      <c r="E1624" s="62"/>
      <c r="F1624" s="228" t="s">
        <v>2317</v>
      </c>
      <c r="G1624" s="62"/>
      <c r="H1624" s="62"/>
      <c r="I1624" s="157"/>
      <c r="J1624" s="62"/>
      <c r="K1624" s="62"/>
      <c r="L1624" s="60"/>
      <c r="M1624" s="201"/>
      <c r="N1624" s="41"/>
      <c r="O1624" s="41"/>
      <c r="P1624" s="41"/>
      <c r="Q1624" s="41"/>
      <c r="R1624" s="41"/>
      <c r="S1624" s="41"/>
      <c r="T1624" s="77"/>
      <c r="AT1624" s="23" t="s">
        <v>191</v>
      </c>
      <c r="AU1624" s="23" t="s">
        <v>220</v>
      </c>
    </row>
    <row r="1625" spans="2:65" s="1" customFormat="1" ht="22.5" customHeight="1">
      <c r="B1625" s="40"/>
      <c r="C1625" s="187" t="s">
        <v>2319</v>
      </c>
      <c r="D1625" s="187" t="s">
        <v>184</v>
      </c>
      <c r="E1625" s="188" t="s">
        <v>2320</v>
      </c>
      <c r="F1625" s="189" t="s">
        <v>2321</v>
      </c>
      <c r="G1625" s="190" t="s">
        <v>1036</v>
      </c>
      <c r="H1625" s="191">
        <v>1</v>
      </c>
      <c r="I1625" s="192"/>
      <c r="J1625" s="193">
        <f>ROUND(I1625*H1625,2)</f>
        <v>0</v>
      </c>
      <c r="K1625" s="189" t="s">
        <v>22</v>
      </c>
      <c r="L1625" s="60"/>
      <c r="M1625" s="194" t="s">
        <v>22</v>
      </c>
      <c r="N1625" s="195" t="s">
        <v>47</v>
      </c>
      <c r="O1625" s="41"/>
      <c r="P1625" s="196">
        <f>O1625*H1625</f>
        <v>0</v>
      </c>
      <c r="Q1625" s="196">
        <v>0</v>
      </c>
      <c r="R1625" s="196">
        <f>Q1625*H1625</f>
        <v>0</v>
      </c>
      <c r="S1625" s="196">
        <v>0</v>
      </c>
      <c r="T1625" s="197">
        <f>S1625*H1625</f>
        <v>0</v>
      </c>
      <c r="AR1625" s="23" t="s">
        <v>312</v>
      </c>
      <c r="AT1625" s="23" t="s">
        <v>184</v>
      </c>
      <c r="AU1625" s="23" t="s">
        <v>220</v>
      </c>
      <c r="AY1625" s="23" t="s">
        <v>182</v>
      </c>
      <c r="BE1625" s="198">
        <f>IF(N1625="základní",J1625,0)</f>
        <v>0</v>
      </c>
      <c r="BF1625" s="198">
        <f>IF(N1625="snížená",J1625,0)</f>
        <v>0</v>
      </c>
      <c r="BG1625" s="198">
        <f>IF(N1625="zákl. přenesená",J1625,0)</f>
        <v>0</v>
      </c>
      <c r="BH1625" s="198">
        <f>IF(N1625="sníž. přenesená",J1625,0)</f>
        <v>0</v>
      </c>
      <c r="BI1625" s="198">
        <f>IF(N1625="nulová",J1625,0)</f>
        <v>0</v>
      </c>
      <c r="BJ1625" s="23" t="s">
        <v>24</v>
      </c>
      <c r="BK1625" s="198">
        <f>ROUND(I1625*H1625,2)</f>
        <v>0</v>
      </c>
      <c r="BL1625" s="23" t="s">
        <v>312</v>
      </c>
      <c r="BM1625" s="23" t="s">
        <v>2322</v>
      </c>
    </row>
    <row r="1626" spans="2:65" s="1" customFormat="1">
      <c r="B1626" s="40"/>
      <c r="C1626" s="62"/>
      <c r="D1626" s="224" t="s">
        <v>191</v>
      </c>
      <c r="E1626" s="62"/>
      <c r="F1626" s="228" t="s">
        <v>2321</v>
      </c>
      <c r="G1626" s="62"/>
      <c r="H1626" s="62"/>
      <c r="I1626" s="157"/>
      <c r="J1626" s="62"/>
      <c r="K1626" s="62"/>
      <c r="L1626" s="60"/>
      <c r="M1626" s="201"/>
      <c r="N1626" s="41"/>
      <c r="O1626" s="41"/>
      <c r="P1626" s="41"/>
      <c r="Q1626" s="41"/>
      <c r="R1626" s="41"/>
      <c r="S1626" s="41"/>
      <c r="T1626" s="77"/>
      <c r="AT1626" s="23" t="s">
        <v>191</v>
      </c>
      <c r="AU1626" s="23" t="s">
        <v>220</v>
      </c>
    </row>
    <row r="1627" spans="2:65" s="1" customFormat="1" ht="22.5" customHeight="1">
      <c r="B1627" s="40"/>
      <c r="C1627" s="187" t="s">
        <v>2323</v>
      </c>
      <c r="D1627" s="187" t="s">
        <v>184</v>
      </c>
      <c r="E1627" s="188" t="s">
        <v>2324</v>
      </c>
      <c r="F1627" s="189" t="s">
        <v>2325</v>
      </c>
      <c r="G1627" s="190" t="s">
        <v>1036</v>
      </c>
      <c r="H1627" s="191">
        <v>1</v>
      </c>
      <c r="I1627" s="192"/>
      <c r="J1627" s="193">
        <f>ROUND(I1627*H1627,2)</f>
        <v>0</v>
      </c>
      <c r="K1627" s="189" t="s">
        <v>22</v>
      </c>
      <c r="L1627" s="60"/>
      <c r="M1627" s="194" t="s">
        <v>22</v>
      </c>
      <c r="N1627" s="195" t="s">
        <v>47</v>
      </c>
      <c r="O1627" s="41"/>
      <c r="P1627" s="196">
        <f>O1627*H1627</f>
        <v>0</v>
      </c>
      <c r="Q1627" s="196">
        <v>0</v>
      </c>
      <c r="R1627" s="196">
        <f>Q1627*H1627</f>
        <v>0</v>
      </c>
      <c r="S1627" s="196">
        <v>0</v>
      </c>
      <c r="T1627" s="197">
        <f>S1627*H1627</f>
        <v>0</v>
      </c>
      <c r="AR1627" s="23" t="s">
        <v>312</v>
      </c>
      <c r="AT1627" s="23" t="s">
        <v>184</v>
      </c>
      <c r="AU1627" s="23" t="s">
        <v>220</v>
      </c>
      <c r="AY1627" s="23" t="s">
        <v>182</v>
      </c>
      <c r="BE1627" s="198">
        <f>IF(N1627="základní",J1627,0)</f>
        <v>0</v>
      </c>
      <c r="BF1627" s="198">
        <f>IF(N1627="snížená",J1627,0)</f>
        <v>0</v>
      </c>
      <c r="BG1627" s="198">
        <f>IF(N1627="zákl. přenesená",J1627,0)</f>
        <v>0</v>
      </c>
      <c r="BH1627" s="198">
        <f>IF(N1627="sníž. přenesená",J1627,0)</f>
        <v>0</v>
      </c>
      <c r="BI1627" s="198">
        <f>IF(N1627="nulová",J1627,0)</f>
        <v>0</v>
      </c>
      <c r="BJ1627" s="23" t="s">
        <v>24</v>
      </c>
      <c r="BK1627" s="198">
        <f>ROUND(I1627*H1627,2)</f>
        <v>0</v>
      </c>
      <c r="BL1627" s="23" t="s">
        <v>312</v>
      </c>
      <c r="BM1627" s="23" t="s">
        <v>2326</v>
      </c>
    </row>
    <row r="1628" spans="2:65" s="1" customFormat="1">
      <c r="B1628" s="40"/>
      <c r="C1628" s="62"/>
      <c r="D1628" s="224" t="s">
        <v>191</v>
      </c>
      <c r="E1628" s="62"/>
      <c r="F1628" s="228" t="s">
        <v>2325</v>
      </c>
      <c r="G1628" s="62"/>
      <c r="H1628" s="62"/>
      <c r="I1628" s="157"/>
      <c r="J1628" s="62"/>
      <c r="K1628" s="62"/>
      <c r="L1628" s="60"/>
      <c r="M1628" s="201"/>
      <c r="N1628" s="41"/>
      <c r="O1628" s="41"/>
      <c r="P1628" s="41"/>
      <c r="Q1628" s="41"/>
      <c r="R1628" s="41"/>
      <c r="S1628" s="41"/>
      <c r="T1628" s="77"/>
      <c r="AT1628" s="23" t="s">
        <v>191</v>
      </c>
      <c r="AU1628" s="23" t="s">
        <v>220</v>
      </c>
    </row>
    <row r="1629" spans="2:65" s="1" customFormat="1" ht="22.5" customHeight="1">
      <c r="B1629" s="40"/>
      <c r="C1629" s="187" t="s">
        <v>2327</v>
      </c>
      <c r="D1629" s="187" t="s">
        <v>184</v>
      </c>
      <c r="E1629" s="188" t="s">
        <v>2328</v>
      </c>
      <c r="F1629" s="189" t="s">
        <v>2329</v>
      </c>
      <c r="G1629" s="190" t="s">
        <v>1036</v>
      </c>
      <c r="H1629" s="191">
        <v>1</v>
      </c>
      <c r="I1629" s="192"/>
      <c r="J1629" s="193">
        <f>ROUND(I1629*H1629,2)</f>
        <v>0</v>
      </c>
      <c r="K1629" s="189" t="s">
        <v>22</v>
      </c>
      <c r="L1629" s="60"/>
      <c r="M1629" s="194" t="s">
        <v>22</v>
      </c>
      <c r="N1629" s="195" t="s">
        <v>47</v>
      </c>
      <c r="O1629" s="41"/>
      <c r="P1629" s="196">
        <f>O1629*H1629</f>
        <v>0</v>
      </c>
      <c r="Q1629" s="196">
        <v>0</v>
      </c>
      <c r="R1629" s="196">
        <f>Q1629*H1629</f>
        <v>0</v>
      </c>
      <c r="S1629" s="196">
        <v>0</v>
      </c>
      <c r="T1629" s="197">
        <f>S1629*H1629</f>
        <v>0</v>
      </c>
      <c r="AR1629" s="23" t="s">
        <v>312</v>
      </c>
      <c r="AT1629" s="23" t="s">
        <v>184</v>
      </c>
      <c r="AU1629" s="23" t="s">
        <v>220</v>
      </c>
      <c r="AY1629" s="23" t="s">
        <v>182</v>
      </c>
      <c r="BE1629" s="198">
        <f>IF(N1629="základní",J1629,0)</f>
        <v>0</v>
      </c>
      <c r="BF1629" s="198">
        <f>IF(N1629="snížená",J1629,0)</f>
        <v>0</v>
      </c>
      <c r="BG1629" s="198">
        <f>IF(N1629="zákl. přenesená",J1629,0)</f>
        <v>0</v>
      </c>
      <c r="BH1629" s="198">
        <f>IF(N1629="sníž. přenesená",J1629,0)</f>
        <v>0</v>
      </c>
      <c r="BI1629" s="198">
        <f>IF(N1629="nulová",J1629,0)</f>
        <v>0</v>
      </c>
      <c r="BJ1629" s="23" t="s">
        <v>24</v>
      </c>
      <c r="BK1629" s="198">
        <f>ROUND(I1629*H1629,2)</f>
        <v>0</v>
      </c>
      <c r="BL1629" s="23" t="s">
        <v>312</v>
      </c>
      <c r="BM1629" s="23" t="s">
        <v>2330</v>
      </c>
    </row>
    <row r="1630" spans="2:65" s="1" customFormat="1">
      <c r="B1630" s="40"/>
      <c r="C1630" s="62"/>
      <c r="D1630" s="224" t="s">
        <v>191</v>
      </c>
      <c r="E1630" s="62"/>
      <c r="F1630" s="228" t="s">
        <v>2329</v>
      </c>
      <c r="G1630" s="62"/>
      <c r="H1630" s="62"/>
      <c r="I1630" s="157"/>
      <c r="J1630" s="62"/>
      <c r="K1630" s="62"/>
      <c r="L1630" s="60"/>
      <c r="M1630" s="201"/>
      <c r="N1630" s="41"/>
      <c r="O1630" s="41"/>
      <c r="P1630" s="41"/>
      <c r="Q1630" s="41"/>
      <c r="R1630" s="41"/>
      <c r="S1630" s="41"/>
      <c r="T1630" s="77"/>
      <c r="AT1630" s="23" t="s">
        <v>191</v>
      </c>
      <c r="AU1630" s="23" t="s">
        <v>220</v>
      </c>
    </row>
    <row r="1631" spans="2:65" s="1" customFormat="1" ht="22.5" customHeight="1">
      <c r="B1631" s="40"/>
      <c r="C1631" s="187" t="s">
        <v>2331</v>
      </c>
      <c r="D1631" s="187" t="s">
        <v>184</v>
      </c>
      <c r="E1631" s="188" t="s">
        <v>2332</v>
      </c>
      <c r="F1631" s="189" t="s">
        <v>2097</v>
      </c>
      <c r="G1631" s="190" t="s">
        <v>1272</v>
      </c>
      <c r="H1631" s="191">
        <v>1</v>
      </c>
      <c r="I1631" s="192"/>
      <c r="J1631" s="193">
        <f>ROUND(I1631*H1631,2)</f>
        <v>0</v>
      </c>
      <c r="K1631" s="189" t="s">
        <v>22</v>
      </c>
      <c r="L1631" s="60"/>
      <c r="M1631" s="194" t="s">
        <v>22</v>
      </c>
      <c r="N1631" s="195" t="s">
        <v>47</v>
      </c>
      <c r="O1631" s="41"/>
      <c r="P1631" s="196">
        <f>O1631*H1631</f>
        <v>0</v>
      </c>
      <c r="Q1631" s="196">
        <v>0</v>
      </c>
      <c r="R1631" s="196">
        <f>Q1631*H1631</f>
        <v>0</v>
      </c>
      <c r="S1631" s="196">
        <v>0</v>
      </c>
      <c r="T1631" s="197">
        <f>S1631*H1631</f>
        <v>0</v>
      </c>
      <c r="AR1631" s="23" t="s">
        <v>312</v>
      </c>
      <c r="AT1631" s="23" t="s">
        <v>184</v>
      </c>
      <c r="AU1631" s="23" t="s">
        <v>220</v>
      </c>
      <c r="AY1631" s="23" t="s">
        <v>182</v>
      </c>
      <c r="BE1631" s="198">
        <f>IF(N1631="základní",J1631,0)</f>
        <v>0</v>
      </c>
      <c r="BF1631" s="198">
        <f>IF(N1631="snížená",J1631,0)</f>
        <v>0</v>
      </c>
      <c r="BG1631" s="198">
        <f>IF(N1631="zákl. přenesená",J1631,0)</f>
        <v>0</v>
      </c>
      <c r="BH1631" s="198">
        <f>IF(N1631="sníž. přenesená",J1631,0)</f>
        <v>0</v>
      </c>
      <c r="BI1631" s="198">
        <f>IF(N1631="nulová",J1631,0)</f>
        <v>0</v>
      </c>
      <c r="BJ1631" s="23" t="s">
        <v>24</v>
      </c>
      <c r="BK1631" s="198">
        <f>ROUND(I1631*H1631,2)</f>
        <v>0</v>
      </c>
      <c r="BL1631" s="23" t="s">
        <v>312</v>
      </c>
      <c r="BM1631" s="23" t="s">
        <v>2333</v>
      </c>
    </row>
    <row r="1632" spans="2:65" s="1" customFormat="1">
      <c r="B1632" s="40"/>
      <c r="C1632" s="62"/>
      <c r="D1632" s="224" t="s">
        <v>191</v>
      </c>
      <c r="E1632" s="62"/>
      <c r="F1632" s="228" t="s">
        <v>2097</v>
      </c>
      <c r="G1632" s="62"/>
      <c r="H1632" s="62"/>
      <c r="I1632" s="157"/>
      <c r="J1632" s="62"/>
      <c r="K1632" s="62"/>
      <c r="L1632" s="60"/>
      <c r="M1632" s="201"/>
      <c r="N1632" s="41"/>
      <c r="O1632" s="41"/>
      <c r="P1632" s="41"/>
      <c r="Q1632" s="41"/>
      <c r="R1632" s="41"/>
      <c r="S1632" s="41"/>
      <c r="T1632" s="77"/>
      <c r="AT1632" s="23" t="s">
        <v>191</v>
      </c>
      <c r="AU1632" s="23" t="s">
        <v>220</v>
      </c>
    </row>
    <row r="1633" spans="2:65" s="1" customFormat="1" ht="22.5" customHeight="1">
      <c r="B1633" s="40"/>
      <c r="C1633" s="187" t="s">
        <v>2334</v>
      </c>
      <c r="D1633" s="187" t="s">
        <v>184</v>
      </c>
      <c r="E1633" s="188" t="s">
        <v>2335</v>
      </c>
      <c r="F1633" s="189" t="s">
        <v>2101</v>
      </c>
      <c r="G1633" s="190" t="s">
        <v>2102</v>
      </c>
      <c r="H1633" s="191">
        <v>1</v>
      </c>
      <c r="I1633" s="192"/>
      <c r="J1633" s="193">
        <f>ROUND(I1633*H1633,2)</f>
        <v>0</v>
      </c>
      <c r="K1633" s="189" t="s">
        <v>22</v>
      </c>
      <c r="L1633" s="60"/>
      <c r="M1633" s="194" t="s">
        <v>22</v>
      </c>
      <c r="N1633" s="195" t="s">
        <v>47</v>
      </c>
      <c r="O1633" s="41"/>
      <c r="P1633" s="196">
        <f>O1633*H1633</f>
        <v>0</v>
      </c>
      <c r="Q1633" s="196">
        <v>0</v>
      </c>
      <c r="R1633" s="196">
        <f>Q1633*H1633</f>
        <v>0</v>
      </c>
      <c r="S1633" s="196">
        <v>0</v>
      </c>
      <c r="T1633" s="197">
        <f>S1633*H1633</f>
        <v>0</v>
      </c>
      <c r="AR1633" s="23" t="s">
        <v>312</v>
      </c>
      <c r="AT1633" s="23" t="s">
        <v>184</v>
      </c>
      <c r="AU1633" s="23" t="s">
        <v>220</v>
      </c>
      <c r="AY1633" s="23" t="s">
        <v>182</v>
      </c>
      <c r="BE1633" s="198">
        <f>IF(N1633="základní",J1633,0)</f>
        <v>0</v>
      </c>
      <c r="BF1633" s="198">
        <f>IF(N1633="snížená",J1633,0)</f>
        <v>0</v>
      </c>
      <c r="BG1633" s="198">
        <f>IF(N1633="zákl. přenesená",J1633,0)</f>
        <v>0</v>
      </c>
      <c r="BH1633" s="198">
        <f>IF(N1633="sníž. přenesená",J1633,0)</f>
        <v>0</v>
      </c>
      <c r="BI1633" s="198">
        <f>IF(N1633="nulová",J1633,0)</f>
        <v>0</v>
      </c>
      <c r="BJ1633" s="23" t="s">
        <v>24</v>
      </c>
      <c r="BK1633" s="198">
        <f>ROUND(I1633*H1633,2)</f>
        <v>0</v>
      </c>
      <c r="BL1633" s="23" t="s">
        <v>312</v>
      </c>
      <c r="BM1633" s="23" t="s">
        <v>2336</v>
      </c>
    </row>
    <row r="1634" spans="2:65" s="1" customFormat="1">
      <c r="B1634" s="40"/>
      <c r="C1634" s="62"/>
      <c r="D1634" s="224" t="s">
        <v>191</v>
      </c>
      <c r="E1634" s="62"/>
      <c r="F1634" s="228" t="s">
        <v>2101</v>
      </c>
      <c r="G1634" s="62"/>
      <c r="H1634" s="62"/>
      <c r="I1634" s="157"/>
      <c r="J1634" s="62"/>
      <c r="K1634" s="62"/>
      <c r="L1634" s="60"/>
      <c r="M1634" s="201"/>
      <c r="N1634" s="41"/>
      <c r="O1634" s="41"/>
      <c r="P1634" s="41"/>
      <c r="Q1634" s="41"/>
      <c r="R1634" s="41"/>
      <c r="S1634" s="41"/>
      <c r="T1634" s="77"/>
      <c r="AT1634" s="23" t="s">
        <v>191</v>
      </c>
      <c r="AU1634" s="23" t="s">
        <v>220</v>
      </c>
    </row>
    <row r="1635" spans="2:65" s="1" customFormat="1" ht="22.5" customHeight="1">
      <c r="B1635" s="40"/>
      <c r="C1635" s="187" t="s">
        <v>2337</v>
      </c>
      <c r="D1635" s="187" t="s">
        <v>184</v>
      </c>
      <c r="E1635" s="188" t="s">
        <v>2338</v>
      </c>
      <c r="F1635" s="189" t="s">
        <v>2034</v>
      </c>
      <c r="G1635" s="190" t="s">
        <v>2030</v>
      </c>
      <c r="H1635" s="191">
        <v>5</v>
      </c>
      <c r="I1635" s="192"/>
      <c r="J1635" s="193">
        <f>ROUND(I1635*H1635,2)</f>
        <v>0</v>
      </c>
      <c r="K1635" s="189" t="s">
        <v>22</v>
      </c>
      <c r="L1635" s="60"/>
      <c r="M1635" s="194" t="s">
        <v>22</v>
      </c>
      <c r="N1635" s="195" t="s">
        <v>47</v>
      </c>
      <c r="O1635" s="41"/>
      <c r="P1635" s="196">
        <f>O1635*H1635</f>
        <v>0</v>
      </c>
      <c r="Q1635" s="196">
        <v>0</v>
      </c>
      <c r="R1635" s="196">
        <f>Q1635*H1635</f>
        <v>0</v>
      </c>
      <c r="S1635" s="196">
        <v>0</v>
      </c>
      <c r="T1635" s="197">
        <f>S1635*H1635</f>
        <v>0</v>
      </c>
      <c r="AR1635" s="23" t="s">
        <v>312</v>
      </c>
      <c r="AT1635" s="23" t="s">
        <v>184</v>
      </c>
      <c r="AU1635" s="23" t="s">
        <v>220</v>
      </c>
      <c r="AY1635" s="23" t="s">
        <v>182</v>
      </c>
      <c r="BE1635" s="198">
        <f>IF(N1635="základní",J1635,0)</f>
        <v>0</v>
      </c>
      <c r="BF1635" s="198">
        <f>IF(N1635="snížená",J1635,0)</f>
        <v>0</v>
      </c>
      <c r="BG1635" s="198">
        <f>IF(N1635="zákl. přenesená",J1635,0)</f>
        <v>0</v>
      </c>
      <c r="BH1635" s="198">
        <f>IF(N1635="sníž. přenesená",J1635,0)</f>
        <v>0</v>
      </c>
      <c r="BI1635" s="198">
        <f>IF(N1635="nulová",J1635,0)</f>
        <v>0</v>
      </c>
      <c r="BJ1635" s="23" t="s">
        <v>24</v>
      </c>
      <c r="BK1635" s="198">
        <f>ROUND(I1635*H1635,2)</f>
        <v>0</v>
      </c>
      <c r="BL1635" s="23" t="s">
        <v>312</v>
      </c>
      <c r="BM1635" s="23" t="s">
        <v>2339</v>
      </c>
    </row>
    <row r="1636" spans="2:65" s="1" customFormat="1">
      <c r="B1636" s="40"/>
      <c r="C1636" s="62"/>
      <c r="D1636" s="224" t="s">
        <v>191</v>
      </c>
      <c r="E1636" s="62"/>
      <c r="F1636" s="228" t="s">
        <v>2034</v>
      </c>
      <c r="G1636" s="62"/>
      <c r="H1636" s="62"/>
      <c r="I1636" s="157"/>
      <c r="J1636" s="62"/>
      <c r="K1636" s="62"/>
      <c r="L1636" s="60"/>
      <c r="M1636" s="201"/>
      <c r="N1636" s="41"/>
      <c r="O1636" s="41"/>
      <c r="P1636" s="41"/>
      <c r="Q1636" s="41"/>
      <c r="R1636" s="41"/>
      <c r="S1636" s="41"/>
      <c r="T1636" s="77"/>
      <c r="AT1636" s="23" t="s">
        <v>191</v>
      </c>
      <c r="AU1636" s="23" t="s">
        <v>220</v>
      </c>
    </row>
    <row r="1637" spans="2:65" s="1" customFormat="1" ht="22.5" customHeight="1">
      <c r="B1637" s="40"/>
      <c r="C1637" s="187" t="s">
        <v>2340</v>
      </c>
      <c r="D1637" s="187" t="s">
        <v>184</v>
      </c>
      <c r="E1637" s="188" t="s">
        <v>2341</v>
      </c>
      <c r="F1637" s="189" t="s">
        <v>2342</v>
      </c>
      <c r="G1637" s="190" t="s">
        <v>1036</v>
      </c>
      <c r="H1637" s="191">
        <v>1</v>
      </c>
      <c r="I1637" s="192"/>
      <c r="J1637" s="193">
        <f>ROUND(I1637*H1637,2)</f>
        <v>0</v>
      </c>
      <c r="K1637" s="189" t="s">
        <v>22</v>
      </c>
      <c r="L1637" s="60"/>
      <c r="M1637" s="194" t="s">
        <v>22</v>
      </c>
      <c r="N1637" s="195" t="s">
        <v>47</v>
      </c>
      <c r="O1637" s="41"/>
      <c r="P1637" s="196">
        <f>O1637*H1637</f>
        <v>0</v>
      </c>
      <c r="Q1637" s="196">
        <v>0</v>
      </c>
      <c r="R1637" s="196">
        <f>Q1637*H1637</f>
        <v>0</v>
      </c>
      <c r="S1637" s="196">
        <v>0</v>
      </c>
      <c r="T1637" s="197">
        <f>S1637*H1637</f>
        <v>0</v>
      </c>
      <c r="AR1637" s="23" t="s">
        <v>312</v>
      </c>
      <c r="AT1637" s="23" t="s">
        <v>184</v>
      </c>
      <c r="AU1637" s="23" t="s">
        <v>220</v>
      </c>
      <c r="AY1637" s="23" t="s">
        <v>182</v>
      </c>
      <c r="BE1637" s="198">
        <f>IF(N1637="základní",J1637,0)</f>
        <v>0</v>
      </c>
      <c r="BF1637" s="198">
        <f>IF(N1637="snížená",J1637,0)</f>
        <v>0</v>
      </c>
      <c r="BG1637" s="198">
        <f>IF(N1637="zákl. přenesená",J1637,0)</f>
        <v>0</v>
      </c>
      <c r="BH1637" s="198">
        <f>IF(N1637="sníž. přenesená",J1637,0)</f>
        <v>0</v>
      </c>
      <c r="BI1637" s="198">
        <f>IF(N1637="nulová",J1637,0)</f>
        <v>0</v>
      </c>
      <c r="BJ1637" s="23" t="s">
        <v>24</v>
      </c>
      <c r="BK1637" s="198">
        <f>ROUND(I1637*H1637,2)</f>
        <v>0</v>
      </c>
      <c r="BL1637" s="23" t="s">
        <v>312</v>
      </c>
      <c r="BM1637" s="23" t="s">
        <v>2343</v>
      </c>
    </row>
    <row r="1638" spans="2:65" s="1" customFormat="1">
      <c r="B1638" s="40"/>
      <c r="C1638" s="62"/>
      <c r="D1638" s="224" t="s">
        <v>191</v>
      </c>
      <c r="E1638" s="62"/>
      <c r="F1638" s="228" t="s">
        <v>2342</v>
      </c>
      <c r="G1638" s="62"/>
      <c r="H1638" s="62"/>
      <c r="I1638" s="157"/>
      <c r="J1638" s="62"/>
      <c r="K1638" s="62"/>
      <c r="L1638" s="60"/>
      <c r="M1638" s="201"/>
      <c r="N1638" s="41"/>
      <c r="O1638" s="41"/>
      <c r="P1638" s="41"/>
      <c r="Q1638" s="41"/>
      <c r="R1638" s="41"/>
      <c r="S1638" s="41"/>
      <c r="T1638" s="77"/>
      <c r="AT1638" s="23" t="s">
        <v>191</v>
      </c>
      <c r="AU1638" s="23" t="s">
        <v>220</v>
      </c>
    </row>
    <row r="1639" spans="2:65" s="1" customFormat="1" ht="22.5" customHeight="1">
      <c r="B1639" s="40"/>
      <c r="C1639" s="187" t="s">
        <v>2344</v>
      </c>
      <c r="D1639" s="187" t="s">
        <v>184</v>
      </c>
      <c r="E1639" s="188" t="s">
        <v>2345</v>
      </c>
      <c r="F1639" s="189" t="s">
        <v>2346</v>
      </c>
      <c r="G1639" s="190" t="s">
        <v>1036</v>
      </c>
      <c r="H1639" s="191">
        <v>1</v>
      </c>
      <c r="I1639" s="192"/>
      <c r="J1639" s="193">
        <f>ROUND(I1639*H1639,2)</f>
        <v>0</v>
      </c>
      <c r="K1639" s="189" t="s">
        <v>22</v>
      </c>
      <c r="L1639" s="60"/>
      <c r="M1639" s="194" t="s">
        <v>22</v>
      </c>
      <c r="N1639" s="195" t="s">
        <v>47</v>
      </c>
      <c r="O1639" s="41"/>
      <c r="P1639" s="196">
        <f>O1639*H1639</f>
        <v>0</v>
      </c>
      <c r="Q1639" s="196">
        <v>0</v>
      </c>
      <c r="R1639" s="196">
        <f>Q1639*H1639</f>
        <v>0</v>
      </c>
      <c r="S1639" s="196">
        <v>0</v>
      </c>
      <c r="T1639" s="197">
        <f>S1639*H1639</f>
        <v>0</v>
      </c>
      <c r="AR1639" s="23" t="s">
        <v>312</v>
      </c>
      <c r="AT1639" s="23" t="s">
        <v>184</v>
      </c>
      <c r="AU1639" s="23" t="s">
        <v>220</v>
      </c>
      <c r="AY1639" s="23" t="s">
        <v>182</v>
      </c>
      <c r="BE1639" s="198">
        <f>IF(N1639="základní",J1639,0)</f>
        <v>0</v>
      </c>
      <c r="BF1639" s="198">
        <f>IF(N1639="snížená",J1639,0)</f>
        <v>0</v>
      </c>
      <c r="BG1639" s="198">
        <f>IF(N1639="zákl. přenesená",J1639,0)</f>
        <v>0</v>
      </c>
      <c r="BH1639" s="198">
        <f>IF(N1639="sníž. přenesená",J1639,0)</f>
        <v>0</v>
      </c>
      <c r="BI1639" s="198">
        <f>IF(N1639="nulová",J1639,0)</f>
        <v>0</v>
      </c>
      <c r="BJ1639" s="23" t="s">
        <v>24</v>
      </c>
      <c r="BK1639" s="198">
        <f>ROUND(I1639*H1639,2)</f>
        <v>0</v>
      </c>
      <c r="BL1639" s="23" t="s">
        <v>312</v>
      </c>
      <c r="BM1639" s="23" t="s">
        <v>2347</v>
      </c>
    </row>
    <row r="1640" spans="2:65" s="1" customFormat="1">
      <c r="B1640" s="40"/>
      <c r="C1640" s="62"/>
      <c r="D1640" s="224" t="s">
        <v>191</v>
      </c>
      <c r="E1640" s="62"/>
      <c r="F1640" s="228" t="s">
        <v>2346</v>
      </c>
      <c r="G1640" s="62"/>
      <c r="H1640" s="62"/>
      <c r="I1640" s="157"/>
      <c r="J1640" s="62"/>
      <c r="K1640" s="62"/>
      <c r="L1640" s="60"/>
      <c r="M1640" s="201"/>
      <c r="N1640" s="41"/>
      <c r="O1640" s="41"/>
      <c r="P1640" s="41"/>
      <c r="Q1640" s="41"/>
      <c r="R1640" s="41"/>
      <c r="S1640" s="41"/>
      <c r="T1640" s="77"/>
      <c r="AT1640" s="23" t="s">
        <v>191</v>
      </c>
      <c r="AU1640" s="23" t="s">
        <v>220</v>
      </c>
    </row>
    <row r="1641" spans="2:65" s="1" customFormat="1" ht="22.5" customHeight="1">
      <c r="B1641" s="40"/>
      <c r="C1641" s="187" t="s">
        <v>2348</v>
      </c>
      <c r="D1641" s="187" t="s">
        <v>184</v>
      </c>
      <c r="E1641" s="188" t="s">
        <v>2349</v>
      </c>
      <c r="F1641" s="189" t="s">
        <v>2285</v>
      </c>
      <c r="G1641" s="190" t="s">
        <v>1036</v>
      </c>
      <c r="H1641" s="191">
        <v>1</v>
      </c>
      <c r="I1641" s="192"/>
      <c r="J1641" s="193">
        <f>ROUND(I1641*H1641,2)</f>
        <v>0</v>
      </c>
      <c r="K1641" s="189" t="s">
        <v>22</v>
      </c>
      <c r="L1641" s="60"/>
      <c r="M1641" s="194" t="s">
        <v>22</v>
      </c>
      <c r="N1641" s="195" t="s">
        <v>47</v>
      </c>
      <c r="O1641" s="41"/>
      <c r="P1641" s="196">
        <f>O1641*H1641</f>
        <v>0</v>
      </c>
      <c r="Q1641" s="196">
        <v>0</v>
      </c>
      <c r="R1641" s="196">
        <f>Q1641*H1641</f>
        <v>0</v>
      </c>
      <c r="S1641" s="196">
        <v>0</v>
      </c>
      <c r="T1641" s="197">
        <f>S1641*H1641</f>
        <v>0</v>
      </c>
      <c r="AR1641" s="23" t="s">
        <v>312</v>
      </c>
      <c r="AT1641" s="23" t="s">
        <v>184</v>
      </c>
      <c r="AU1641" s="23" t="s">
        <v>220</v>
      </c>
      <c r="AY1641" s="23" t="s">
        <v>182</v>
      </c>
      <c r="BE1641" s="198">
        <f>IF(N1641="základní",J1641,0)</f>
        <v>0</v>
      </c>
      <c r="BF1641" s="198">
        <f>IF(N1641="snížená",J1641,0)</f>
        <v>0</v>
      </c>
      <c r="BG1641" s="198">
        <f>IF(N1641="zákl. přenesená",J1641,0)</f>
        <v>0</v>
      </c>
      <c r="BH1641" s="198">
        <f>IF(N1641="sníž. přenesená",J1641,0)</f>
        <v>0</v>
      </c>
      <c r="BI1641" s="198">
        <f>IF(N1641="nulová",J1641,0)</f>
        <v>0</v>
      </c>
      <c r="BJ1641" s="23" t="s">
        <v>24</v>
      </c>
      <c r="BK1641" s="198">
        <f>ROUND(I1641*H1641,2)</f>
        <v>0</v>
      </c>
      <c r="BL1641" s="23" t="s">
        <v>312</v>
      </c>
      <c r="BM1641" s="23" t="s">
        <v>2350</v>
      </c>
    </row>
    <row r="1642" spans="2:65" s="10" customFormat="1" ht="22.35" customHeight="1">
      <c r="B1642" s="170"/>
      <c r="C1642" s="171"/>
      <c r="D1642" s="184" t="s">
        <v>75</v>
      </c>
      <c r="E1642" s="185" t="s">
        <v>2351</v>
      </c>
      <c r="F1642" s="185" t="s">
        <v>2352</v>
      </c>
      <c r="G1642" s="171"/>
      <c r="H1642" s="171"/>
      <c r="I1642" s="174"/>
      <c r="J1642" s="186">
        <f>BK1642</f>
        <v>0</v>
      </c>
      <c r="K1642" s="171"/>
      <c r="L1642" s="176"/>
      <c r="M1642" s="177"/>
      <c r="N1642" s="178"/>
      <c r="O1642" s="178"/>
      <c r="P1642" s="179">
        <f>SUM(P1643:P1729)</f>
        <v>0</v>
      </c>
      <c r="Q1642" s="178"/>
      <c r="R1642" s="179">
        <f>SUM(R1643:R1729)</f>
        <v>0</v>
      </c>
      <c r="S1642" s="178"/>
      <c r="T1642" s="180">
        <f>SUM(T1643:T1729)</f>
        <v>0</v>
      </c>
      <c r="AR1642" s="181" t="s">
        <v>87</v>
      </c>
      <c r="AT1642" s="182" t="s">
        <v>75</v>
      </c>
      <c r="AU1642" s="182" t="s">
        <v>87</v>
      </c>
      <c r="AY1642" s="181" t="s">
        <v>182</v>
      </c>
      <c r="BK1642" s="183">
        <f>SUM(BK1643:BK1729)</f>
        <v>0</v>
      </c>
    </row>
    <row r="1643" spans="2:65" s="1" customFormat="1" ht="22.5" customHeight="1">
      <c r="B1643" s="40"/>
      <c r="C1643" s="187" t="s">
        <v>2353</v>
      </c>
      <c r="D1643" s="187" t="s">
        <v>184</v>
      </c>
      <c r="E1643" s="188" t="s">
        <v>2354</v>
      </c>
      <c r="F1643" s="189" t="s">
        <v>2355</v>
      </c>
      <c r="G1643" s="190" t="s">
        <v>1272</v>
      </c>
      <c r="H1643" s="191">
        <v>1</v>
      </c>
      <c r="I1643" s="192"/>
      <c r="J1643" s="193">
        <f>ROUND(I1643*H1643,2)</f>
        <v>0</v>
      </c>
      <c r="K1643" s="189" t="s">
        <v>22</v>
      </c>
      <c r="L1643" s="60"/>
      <c r="M1643" s="194" t="s">
        <v>22</v>
      </c>
      <c r="N1643" s="195" t="s">
        <v>47</v>
      </c>
      <c r="O1643" s="41"/>
      <c r="P1643" s="196">
        <f>O1643*H1643</f>
        <v>0</v>
      </c>
      <c r="Q1643" s="196">
        <v>0</v>
      </c>
      <c r="R1643" s="196">
        <f>Q1643*H1643</f>
        <v>0</v>
      </c>
      <c r="S1643" s="196">
        <v>0</v>
      </c>
      <c r="T1643" s="197">
        <f>S1643*H1643</f>
        <v>0</v>
      </c>
      <c r="AR1643" s="23" t="s">
        <v>312</v>
      </c>
      <c r="AT1643" s="23" t="s">
        <v>184</v>
      </c>
      <c r="AU1643" s="23" t="s">
        <v>220</v>
      </c>
      <c r="AY1643" s="23" t="s">
        <v>182</v>
      </c>
      <c r="BE1643" s="198">
        <f>IF(N1643="základní",J1643,0)</f>
        <v>0</v>
      </c>
      <c r="BF1643" s="198">
        <f>IF(N1643="snížená",J1643,0)</f>
        <v>0</v>
      </c>
      <c r="BG1643" s="198">
        <f>IF(N1643="zákl. přenesená",J1643,0)</f>
        <v>0</v>
      </c>
      <c r="BH1643" s="198">
        <f>IF(N1643="sníž. přenesená",J1643,0)</f>
        <v>0</v>
      </c>
      <c r="BI1643" s="198">
        <f>IF(N1643="nulová",J1643,0)</f>
        <v>0</v>
      </c>
      <c r="BJ1643" s="23" t="s">
        <v>24</v>
      </c>
      <c r="BK1643" s="198">
        <f>ROUND(I1643*H1643,2)</f>
        <v>0</v>
      </c>
      <c r="BL1643" s="23" t="s">
        <v>312</v>
      </c>
      <c r="BM1643" s="23" t="s">
        <v>2356</v>
      </c>
    </row>
    <row r="1644" spans="2:65" s="1" customFormat="1">
      <c r="B1644" s="40"/>
      <c r="C1644" s="62"/>
      <c r="D1644" s="224" t="s">
        <v>191</v>
      </c>
      <c r="E1644" s="62"/>
      <c r="F1644" s="228" t="s">
        <v>2355</v>
      </c>
      <c r="G1644" s="62"/>
      <c r="H1644" s="62"/>
      <c r="I1644" s="157"/>
      <c r="J1644" s="62"/>
      <c r="K1644" s="62"/>
      <c r="L1644" s="60"/>
      <c r="M1644" s="201"/>
      <c r="N1644" s="41"/>
      <c r="O1644" s="41"/>
      <c r="P1644" s="41"/>
      <c r="Q1644" s="41"/>
      <c r="R1644" s="41"/>
      <c r="S1644" s="41"/>
      <c r="T1644" s="77"/>
      <c r="AT1644" s="23" t="s">
        <v>191</v>
      </c>
      <c r="AU1644" s="23" t="s">
        <v>220</v>
      </c>
    </row>
    <row r="1645" spans="2:65" s="1" customFormat="1" ht="22.5" customHeight="1">
      <c r="B1645" s="40"/>
      <c r="C1645" s="187" t="s">
        <v>2357</v>
      </c>
      <c r="D1645" s="187" t="s">
        <v>184</v>
      </c>
      <c r="E1645" s="188" t="s">
        <v>2358</v>
      </c>
      <c r="F1645" s="189" t="s">
        <v>2359</v>
      </c>
      <c r="G1645" s="190" t="s">
        <v>1272</v>
      </c>
      <c r="H1645" s="191">
        <v>1</v>
      </c>
      <c r="I1645" s="192"/>
      <c r="J1645" s="193">
        <f>ROUND(I1645*H1645,2)</f>
        <v>0</v>
      </c>
      <c r="K1645" s="189" t="s">
        <v>22</v>
      </c>
      <c r="L1645" s="60"/>
      <c r="M1645" s="194" t="s">
        <v>22</v>
      </c>
      <c r="N1645" s="195" t="s">
        <v>47</v>
      </c>
      <c r="O1645" s="41"/>
      <c r="P1645" s="196">
        <f>O1645*H1645</f>
        <v>0</v>
      </c>
      <c r="Q1645" s="196">
        <v>0</v>
      </c>
      <c r="R1645" s="196">
        <f>Q1645*H1645</f>
        <v>0</v>
      </c>
      <c r="S1645" s="196">
        <v>0</v>
      </c>
      <c r="T1645" s="197">
        <f>S1645*H1645</f>
        <v>0</v>
      </c>
      <c r="AR1645" s="23" t="s">
        <v>312</v>
      </c>
      <c r="AT1645" s="23" t="s">
        <v>184</v>
      </c>
      <c r="AU1645" s="23" t="s">
        <v>220</v>
      </c>
      <c r="AY1645" s="23" t="s">
        <v>182</v>
      </c>
      <c r="BE1645" s="198">
        <f>IF(N1645="základní",J1645,0)</f>
        <v>0</v>
      </c>
      <c r="BF1645" s="198">
        <f>IF(N1645="snížená",J1645,0)</f>
        <v>0</v>
      </c>
      <c r="BG1645" s="198">
        <f>IF(N1645="zákl. přenesená",J1645,0)</f>
        <v>0</v>
      </c>
      <c r="BH1645" s="198">
        <f>IF(N1645="sníž. přenesená",J1645,0)</f>
        <v>0</v>
      </c>
      <c r="BI1645" s="198">
        <f>IF(N1645="nulová",J1645,0)</f>
        <v>0</v>
      </c>
      <c r="BJ1645" s="23" t="s">
        <v>24</v>
      </c>
      <c r="BK1645" s="198">
        <f>ROUND(I1645*H1645,2)</f>
        <v>0</v>
      </c>
      <c r="BL1645" s="23" t="s">
        <v>312</v>
      </c>
      <c r="BM1645" s="23" t="s">
        <v>2360</v>
      </c>
    </row>
    <row r="1646" spans="2:65" s="1" customFormat="1">
      <c r="B1646" s="40"/>
      <c r="C1646" s="62"/>
      <c r="D1646" s="224" t="s">
        <v>191</v>
      </c>
      <c r="E1646" s="62"/>
      <c r="F1646" s="228" t="s">
        <v>2359</v>
      </c>
      <c r="G1646" s="62"/>
      <c r="H1646" s="62"/>
      <c r="I1646" s="157"/>
      <c r="J1646" s="62"/>
      <c r="K1646" s="62"/>
      <c r="L1646" s="60"/>
      <c r="M1646" s="201"/>
      <c r="N1646" s="41"/>
      <c r="O1646" s="41"/>
      <c r="P1646" s="41"/>
      <c r="Q1646" s="41"/>
      <c r="R1646" s="41"/>
      <c r="S1646" s="41"/>
      <c r="T1646" s="77"/>
      <c r="AT1646" s="23" t="s">
        <v>191</v>
      </c>
      <c r="AU1646" s="23" t="s">
        <v>220</v>
      </c>
    </row>
    <row r="1647" spans="2:65" s="1" customFormat="1" ht="22.5" customHeight="1">
      <c r="B1647" s="40"/>
      <c r="C1647" s="187" t="s">
        <v>2361</v>
      </c>
      <c r="D1647" s="187" t="s">
        <v>184</v>
      </c>
      <c r="E1647" s="188" t="s">
        <v>2362</v>
      </c>
      <c r="F1647" s="189" t="s">
        <v>2363</v>
      </c>
      <c r="G1647" s="190" t="s">
        <v>1272</v>
      </c>
      <c r="H1647" s="191">
        <v>40</v>
      </c>
      <c r="I1647" s="192"/>
      <c r="J1647" s="193">
        <f>ROUND(I1647*H1647,2)</f>
        <v>0</v>
      </c>
      <c r="K1647" s="189" t="s">
        <v>22</v>
      </c>
      <c r="L1647" s="60"/>
      <c r="M1647" s="194" t="s">
        <v>22</v>
      </c>
      <c r="N1647" s="195" t="s">
        <v>47</v>
      </c>
      <c r="O1647" s="41"/>
      <c r="P1647" s="196">
        <f>O1647*H1647</f>
        <v>0</v>
      </c>
      <c r="Q1647" s="196">
        <v>0</v>
      </c>
      <c r="R1647" s="196">
        <f>Q1647*H1647</f>
        <v>0</v>
      </c>
      <c r="S1647" s="196">
        <v>0</v>
      </c>
      <c r="T1647" s="197">
        <f>S1647*H1647</f>
        <v>0</v>
      </c>
      <c r="AR1647" s="23" t="s">
        <v>312</v>
      </c>
      <c r="AT1647" s="23" t="s">
        <v>184</v>
      </c>
      <c r="AU1647" s="23" t="s">
        <v>220</v>
      </c>
      <c r="AY1647" s="23" t="s">
        <v>182</v>
      </c>
      <c r="BE1647" s="198">
        <f>IF(N1647="základní",J1647,0)</f>
        <v>0</v>
      </c>
      <c r="BF1647" s="198">
        <f>IF(N1647="snížená",J1647,0)</f>
        <v>0</v>
      </c>
      <c r="BG1647" s="198">
        <f>IF(N1647="zákl. přenesená",J1647,0)</f>
        <v>0</v>
      </c>
      <c r="BH1647" s="198">
        <f>IF(N1647="sníž. přenesená",J1647,0)</f>
        <v>0</v>
      </c>
      <c r="BI1647" s="198">
        <f>IF(N1647="nulová",J1647,0)</f>
        <v>0</v>
      </c>
      <c r="BJ1647" s="23" t="s">
        <v>24</v>
      </c>
      <c r="BK1647" s="198">
        <f>ROUND(I1647*H1647,2)</f>
        <v>0</v>
      </c>
      <c r="BL1647" s="23" t="s">
        <v>312</v>
      </c>
      <c r="BM1647" s="23" t="s">
        <v>2364</v>
      </c>
    </row>
    <row r="1648" spans="2:65" s="1" customFormat="1">
      <c r="B1648" s="40"/>
      <c r="C1648" s="62"/>
      <c r="D1648" s="224" t="s">
        <v>191</v>
      </c>
      <c r="E1648" s="62"/>
      <c r="F1648" s="228" t="s">
        <v>2363</v>
      </c>
      <c r="G1648" s="62"/>
      <c r="H1648" s="62"/>
      <c r="I1648" s="157"/>
      <c r="J1648" s="62"/>
      <c r="K1648" s="62"/>
      <c r="L1648" s="60"/>
      <c r="M1648" s="201"/>
      <c r="N1648" s="41"/>
      <c r="O1648" s="41"/>
      <c r="P1648" s="41"/>
      <c r="Q1648" s="41"/>
      <c r="R1648" s="41"/>
      <c r="S1648" s="41"/>
      <c r="T1648" s="77"/>
      <c r="AT1648" s="23" t="s">
        <v>191</v>
      </c>
      <c r="AU1648" s="23" t="s">
        <v>220</v>
      </c>
    </row>
    <row r="1649" spans="2:65" s="1" customFormat="1" ht="22.5" customHeight="1">
      <c r="B1649" s="40"/>
      <c r="C1649" s="187" t="s">
        <v>2365</v>
      </c>
      <c r="D1649" s="187" t="s">
        <v>184</v>
      </c>
      <c r="E1649" s="188" t="s">
        <v>2366</v>
      </c>
      <c r="F1649" s="189" t="s">
        <v>2367</v>
      </c>
      <c r="G1649" s="190" t="s">
        <v>1272</v>
      </c>
      <c r="H1649" s="191">
        <v>2</v>
      </c>
      <c r="I1649" s="192"/>
      <c r="J1649" s="193">
        <f>ROUND(I1649*H1649,2)</f>
        <v>0</v>
      </c>
      <c r="K1649" s="189" t="s">
        <v>22</v>
      </c>
      <c r="L1649" s="60"/>
      <c r="M1649" s="194" t="s">
        <v>22</v>
      </c>
      <c r="N1649" s="195" t="s">
        <v>47</v>
      </c>
      <c r="O1649" s="41"/>
      <c r="P1649" s="196">
        <f>O1649*H1649</f>
        <v>0</v>
      </c>
      <c r="Q1649" s="196">
        <v>0</v>
      </c>
      <c r="R1649" s="196">
        <f>Q1649*H1649</f>
        <v>0</v>
      </c>
      <c r="S1649" s="196">
        <v>0</v>
      </c>
      <c r="T1649" s="197">
        <f>S1649*H1649</f>
        <v>0</v>
      </c>
      <c r="AR1649" s="23" t="s">
        <v>312</v>
      </c>
      <c r="AT1649" s="23" t="s">
        <v>184</v>
      </c>
      <c r="AU1649" s="23" t="s">
        <v>220</v>
      </c>
      <c r="AY1649" s="23" t="s">
        <v>182</v>
      </c>
      <c r="BE1649" s="198">
        <f>IF(N1649="základní",J1649,0)</f>
        <v>0</v>
      </c>
      <c r="BF1649" s="198">
        <f>IF(N1649="snížená",J1649,0)</f>
        <v>0</v>
      </c>
      <c r="BG1649" s="198">
        <f>IF(N1649="zákl. přenesená",J1649,0)</f>
        <v>0</v>
      </c>
      <c r="BH1649" s="198">
        <f>IF(N1649="sníž. přenesená",J1649,0)</f>
        <v>0</v>
      </c>
      <c r="BI1649" s="198">
        <f>IF(N1649="nulová",J1649,0)</f>
        <v>0</v>
      </c>
      <c r="BJ1649" s="23" t="s">
        <v>24</v>
      </c>
      <c r="BK1649" s="198">
        <f>ROUND(I1649*H1649,2)</f>
        <v>0</v>
      </c>
      <c r="BL1649" s="23" t="s">
        <v>312</v>
      </c>
      <c r="BM1649" s="23" t="s">
        <v>2368</v>
      </c>
    </row>
    <row r="1650" spans="2:65" s="1" customFormat="1">
      <c r="B1650" s="40"/>
      <c r="C1650" s="62"/>
      <c r="D1650" s="224" t="s">
        <v>191</v>
      </c>
      <c r="E1650" s="62"/>
      <c r="F1650" s="228" t="s">
        <v>2367</v>
      </c>
      <c r="G1650" s="62"/>
      <c r="H1650" s="62"/>
      <c r="I1650" s="157"/>
      <c r="J1650" s="62"/>
      <c r="K1650" s="62"/>
      <c r="L1650" s="60"/>
      <c r="M1650" s="201"/>
      <c r="N1650" s="41"/>
      <c r="O1650" s="41"/>
      <c r="P1650" s="41"/>
      <c r="Q1650" s="41"/>
      <c r="R1650" s="41"/>
      <c r="S1650" s="41"/>
      <c r="T1650" s="77"/>
      <c r="AT1650" s="23" t="s">
        <v>191</v>
      </c>
      <c r="AU1650" s="23" t="s">
        <v>220</v>
      </c>
    </row>
    <row r="1651" spans="2:65" s="1" customFormat="1" ht="22.5" customHeight="1">
      <c r="B1651" s="40"/>
      <c r="C1651" s="187" t="s">
        <v>2369</v>
      </c>
      <c r="D1651" s="187" t="s">
        <v>184</v>
      </c>
      <c r="E1651" s="188" t="s">
        <v>2370</v>
      </c>
      <c r="F1651" s="189" t="s">
        <v>2371</v>
      </c>
      <c r="G1651" s="190" t="s">
        <v>1272</v>
      </c>
      <c r="H1651" s="191">
        <v>1</v>
      </c>
      <c r="I1651" s="192"/>
      <c r="J1651" s="193">
        <f>ROUND(I1651*H1651,2)</f>
        <v>0</v>
      </c>
      <c r="K1651" s="189" t="s">
        <v>22</v>
      </c>
      <c r="L1651" s="60"/>
      <c r="M1651" s="194" t="s">
        <v>22</v>
      </c>
      <c r="N1651" s="195" t="s">
        <v>47</v>
      </c>
      <c r="O1651" s="41"/>
      <c r="P1651" s="196">
        <f>O1651*H1651</f>
        <v>0</v>
      </c>
      <c r="Q1651" s="196">
        <v>0</v>
      </c>
      <c r="R1651" s="196">
        <f>Q1651*H1651</f>
        <v>0</v>
      </c>
      <c r="S1651" s="196">
        <v>0</v>
      </c>
      <c r="T1651" s="197">
        <f>S1651*H1651</f>
        <v>0</v>
      </c>
      <c r="AR1651" s="23" t="s">
        <v>312</v>
      </c>
      <c r="AT1651" s="23" t="s">
        <v>184</v>
      </c>
      <c r="AU1651" s="23" t="s">
        <v>220</v>
      </c>
      <c r="AY1651" s="23" t="s">
        <v>182</v>
      </c>
      <c r="BE1651" s="198">
        <f>IF(N1651="základní",J1651,0)</f>
        <v>0</v>
      </c>
      <c r="BF1651" s="198">
        <f>IF(N1651="snížená",J1651,0)</f>
        <v>0</v>
      </c>
      <c r="BG1651" s="198">
        <f>IF(N1651="zákl. přenesená",J1651,0)</f>
        <v>0</v>
      </c>
      <c r="BH1651" s="198">
        <f>IF(N1651="sníž. přenesená",J1651,0)</f>
        <v>0</v>
      </c>
      <c r="BI1651" s="198">
        <f>IF(N1651="nulová",J1651,0)</f>
        <v>0</v>
      </c>
      <c r="BJ1651" s="23" t="s">
        <v>24</v>
      </c>
      <c r="BK1651" s="198">
        <f>ROUND(I1651*H1651,2)</f>
        <v>0</v>
      </c>
      <c r="BL1651" s="23" t="s">
        <v>312</v>
      </c>
      <c r="BM1651" s="23" t="s">
        <v>2372</v>
      </c>
    </row>
    <row r="1652" spans="2:65" s="1" customFormat="1">
      <c r="B1652" s="40"/>
      <c r="C1652" s="62"/>
      <c r="D1652" s="224" t="s">
        <v>191</v>
      </c>
      <c r="E1652" s="62"/>
      <c r="F1652" s="228" t="s">
        <v>2371</v>
      </c>
      <c r="G1652" s="62"/>
      <c r="H1652" s="62"/>
      <c r="I1652" s="157"/>
      <c r="J1652" s="62"/>
      <c r="K1652" s="62"/>
      <c r="L1652" s="60"/>
      <c r="M1652" s="201"/>
      <c r="N1652" s="41"/>
      <c r="O1652" s="41"/>
      <c r="P1652" s="41"/>
      <c r="Q1652" s="41"/>
      <c r="R1652" s="41"/>
      <c r="S1652" s="41"/>
      <c r="T1652" s="77"/>
      <c r="AT1652" s="23" t="s">
        <v>191</v>
      </c>
      <c r="AU1652" s="23" t="s">
        <v>220</v>
      </c>
    </row>
    <row r="1653" spans="2:65" s="1" customFormat="1" ht="22.5" customHeight="1">
      <c r="B1653" s="40"/>
      <c r="C1653" s="187" t="s">
        <v>2373</v>
      </c>
      <c r="D1653" s="187" t="s">
        <v>184</v>
      </c>
      <c r="E1653" s="188" t="s">
        <v>2374</v>
      </c>
      <c r="F1653" s="189" t="s">
        <v>2375</v>
      </c>
      <c r="G1653" s="190" t="s">
        <v>308</v>
      </c>
      <c r="H1653" s="191">
        <v>2</v>
      </c>
      <c r="I1653" s="192"/>
      <c r="J1653" s="193">
        <f>ROUND(I1653*H1653,2)</f>
        <v>0</v>
      </c>
      <c r="K1653" s="189" t="s">
        <v>22</v>
      </c>
      <c r="L1653" s="60"/>
      <c r="M1653" s="194" t="s">
        <v>22</v>
      </c>
      <c r="N1653" s="195" t="s">
        <v>47</v>
      </c>
      <c r="O1653" s="41"/>
      <c r="P1653" s="196">
        <f>O1653*H1653</f>
        <v>0</v>
      </c>
      <c r="Q1653" s="196">
        <v>0</v>
      </c>
      <c r="R1653" s="196">
        <f>Q1653*H1653</f>
        <v>0</v>
      </c>
      <c r="S1653" s="196">
        <v>0</v>
      </c>
      <c r="T1653" s="197">
        <f>S1653*H1653</f>
        <v>0</v>
      </c>
      <c r="AR1653" s="23" t="s">
        <v>312</v>
      </c>
      <c r="AT1653" s="23" t="s">
        <v>184</v>
      </c>
      <c r="AU1653" s="23" t="s">
        <v>220</v>
      </c>
      <c r="AY1653" s="23" t="s">
        <v>182</v>
      </c>
      <c r="BE1653" s="198">
        <f>IF(N1653="základní",J1653,0)</f>
        <v>0</v>
      </c>
      <c r="BF1653" s="198">
        <f>IF(N1653="snížená",J1653,0)</f>
        <v>0</v>
      </c>
      <c r="BG1653" s="198">
        <f>IF(N1653="zákl. přenesená",J1653,0)</f>
        <v>0</v>
      </c>
      <c r="BH1653" s="198">
        <f>IF(N1653="sníž. přenesená",J1653,0)</f>
        <v>0</v>
      </c>
      <c r="BI1653" s="198">
        <f>IF(N1653="nulová",J1653,0)</f>
        <v>0</v>
      </c>
      <c r="BJ1653" s="23" t="s">
        <v>24</v>
      </c>
      <c r="BK1653" s="198">
        <f>ROUND(I1653*H1653,2)</f>
        <v>0</v>
      </c>
      <c r="BL1653" s="23" t="s">
        <v>312</v>
      </c>
      <c r="BM1653" s="23" t="s">
        <v>2376</v>
      </c>
    </row>
    <row r="1654" spans="2:65" s="1" customFormat="1">
      <c r="B1654" s="40"/>
      <c r="C1654" s="62"/>
      <c r="D1654" s="224" t="s">
        <v>191</v>
      </c>
      <c r="E1654" s="62"/>
      <c r="F1654" s="228" t="s">
        <v>2375</v>
      </c>
      <c r="G1654" s="62"/>
      <c r="H1654" s="62"/>
      <c r="I1654" s="157"/>
      <c r="J1654" s="62"/>
      <c r="K1654" s="62"/>
      <c r="L1654" s="60"/>
      <c r="M1654" s="201"/>
      <c r="N1654" s="41"/>
      <c r="O1654" s="41"/>
      <c r="P1654" s="41"/>
      <c r="Q1654" s="41"/>
      <c r="R1654" s="41"/>
      <c r="S1654" s="41"/>
      <c r="T1654" s="77"/>
      <c r="AT1654" s="23" t="s">
        <v>191</v>
      </c>
      <c r="AU1654" s="23" t="s">
        <v>220</v>
      </c>
    </row>
    <row r="1655" spans="2:65" s="1" customFormat="1" ht="22.5" customHeight="1">
      <c r="B1655" s="40"/>
      <c r="C1655" s="187" t="s">
        <v>2377</v>
      </c>
      <c r="D1655" s="187" t="s">
        <v>184</v>
      </c>
      <c r="E1655" s="188" t="s">
        <v>2378</v>
      </c>
      <c r="F1655" s="189" t="s">
        <v>2379</v>
      </c>
      <c r="G1655" s="190" t="s">
        <v>308</v>
      </c>
      <c r="H1655" s="191">
        <v>5</v>
      </c>
      <c r="I1655" s="192"/>
      <c r="J1655" s="193">
        <f>ROUND(I1655*H1655,2)</f>
        <v>0</v>
      </c>
      <c r="K1655" s="189" t="s">
        <v>22</v>
      </c>
      <c r="L1655" s="60"/>
      <c r="M1655" s="194" t="s">
        <v>22</v>
      </c>
      <c r="N1655" s="195" t="s">
        <v>47</v>
      </c>
      <c r="O1655" s="41"/>
      <c r="P1655" s="196">
        <f>O1655*H1655</f>
        <v>0</v>
      </c>
      <c r="Q1655" s="196">
        <v>0</v>
      </c>
      <c r="R1655" s="196">
        <f>Q1655*H1655</f>
        <v>0</v>
      </c>
      <c r="S1655" s="196">
        <v>0</v>
      </c>
      <c r="T1655" s="197">
        <f>S1655*H1655</f>
        <v>0</v>
      </c>
      <c r="AR1655" s="23" t="s">
        <v>312</v>
      </c>
      <c r="AT1655" s="23" t="s">
        <v>184</v>
      </c>
      <c r="AU1655" s="23" t="s">
        <v>220</v>
      </c>
      <c r="AY1655" s="23" t="s">
        <v>182</v>
      </c>
      <c r="BE1655" s="198">
        <f>IF(N1655="základní",J1655,0)</f>
        <v>0</v>
      </c>
      <c r="BF1655" s="198">
        <f>IF(N1655="snížená",J1655,0)</f>
        <v>0</v>
      </c>
      <c r="BG1655" s="198">
        <f>IF(N1655="zákl. přenesená",J1655,0)</f>
        <v>0</v>
      </c>
      <c r="BH1655" s="198">
        <f>IF(N1655="sníž. přenesená",J1655,0)</f>
        <v>0</v>
      </c>
      <c r="BI1655" s="198">
        <f>IF(N1655="nulová",J1655,0)</f>
        <v>0</v>
      </c>
      <c r="BJ1655" s="23" t="s">
        <v>24</v>
      </c>
      <c r="BK1655" s="198">
        <f>ROUND(I1655*H1655,2)</f>
        <v>0</v>
      </c>
      <c r="BL1655" s="23" t="s">
        <v>312</v>
      </c>
      <c r="BM1655" s="23" t="s">
        <v>2380</v>
      </c>
    </row>
    <row r="1656" spans="2:65" s="1" customFormat="1">
      <c r="B1656" s="40"/>
      <c r="C1656" s="62"/>
      <c r="D1656" s="224" t="s">
        <v>191</v>
      </c>
      <c r="E1656" s="62"/>
      <c r="F1656" s="228" t="s">
        <v>2379</v>
      </c>
      <c r="G1656" s="62"/>
      <c r="H1656" s="62"/>
      <c r="I1656" s="157"/>
      <c r="J1656" s="62"/>
      <c r="K1656" s="62"/>
      <c r="L1656" s="60"/>
      <c r="M1656" s="201"/>
      <c r="N1656" s="41"/>
      <c r="O1656" s="41"/>
      <c r="P1656" s="41"/>
      <c r="Q1656" s="41"/>
      <c r="R1656" s="41"/>
      <c r="S1656" s="41"/>
      <c r="T1656" s="77"/>
      <c r="AT1656" s="23" t="s">
        <v>191</v>
      </c>
      <c r="AU1656" s="23" t="s">
        <v>220</v>
      </c>
    </row>
    <row r="1657" spans="2:65" s="1" customFormat="1" ht="22.5" customHeight="1">
      <c r="B1657" s="40"/>
      <c r="C1657" s="187" t="s">
        <v>2381</v>
      </c>
      <c r="D1657" s="187" t="s">
        <v>184</v>
      </c>
      <c r="E1657" s="188" t="s">
        <v>2382</v>
      </c>
      <c r="F1657" s="189" t="s">
        <v>2383</v>
      </c>
      <c r="G1657" s="190" t="s">
        <v>1272</v>
      </c>
      <c r="H1657" s="191">
        <v>1</v>
      </c>
      <c r="I1657" s="192"/>
      <c r="J1657" s="193">
        <f>ROUND(I1657*H1657,2)</f>
        <v>0</v>
      </c>
      <c r="K1657" s="189" t="s">
        <v>22</v>
      </c>
      <c r="L1657" s="60"/>
      <c r="M1657" s="194" t="s">
        <v>22</v>
      </c>
      <c r="N1657" s="195" t="s">
        <v>47</v>
      </c>
      <c r="O1657" s="41"/>
      <c r="P1657" s="196">
        <f>O1657*H1657</f>
        <v>0</v>
      </c>
      <c r="Q1657" s="196">
        <v>0</v>
      </c>
      <c r="R1657" s="196">
        <f>Q1657*H1657</f>
        <v>0</v>
      </c>
      <c r="S1657" s="196">
        <v>0</v>
      </c>
      <c r="T1657" s="197">
        <f>S1657*H1657</f>
        <v>0</v>
      </c>
      <c r="AR1657" s="23" t="s">
        <v>312</v>
      </c>
      <c r="AT1657" s="23" t="s">
        <v>184</v>
      </c>
      <c r="AU1657" s="23" t="s">
        <v>220</v>
      </c>
      <c r="AY1657" s="23" t="s">
        <v>182</v>
      </c>
      <c r="BE1657" s="198">
        <f>IF(N1657="základní",J1657,0)</f>
        <v>0</v>
      </c>
      <c r="BF1657" s="198">
        <f>IF(N1657="snížená",J1657,0)</f>
        <v>0</v>
      </c>
      <c r="BG1657" s="198">
        <f>IF(N1657="zákl. přenesená",J1657,0)</f>
        <v>0</v>
      </c>
      <c r="BH1657" s="198">
        <f>IF(N1657="sníž. přenesená",J1657,0)</f>
        <v>0</v>
      </c>
      <c r="BI1657" s="198">
        <f>IF(N1657="nulová",J1657,0)</f>
        <v>0</v>
      </c>
      <c r="BJ1657" s="23" t="s">
        <v>24</v>
      </c>
      <c r="BK1657" s="198">
        <f>ROUND(I1657*H1657,2)</f>
        <v>0</v>
      </c>
      <c r="BL1657" s="23" t="s">
        <v>312</v>
      </c>
      <c r="BM1657" s="23" t="s">
        <v>2384</v>
      </c>
    </row>
    <row r="1658" spans="2:65" s="1" customFormat="1">
      <c r="B1658" s="40"/>
      <c r="C1658" s="62"/>
      <c r="D1658" s="224" t="s">
        <v>191</v>
      </c>
      <c r="E1658" s="62"/>
      <c r="F1658" s="228" t="s">
        <v>2383</v>
      </c>
      <c r="G1658" s="62"/>
      <c r="H1658" s="62"/>
      <c r="I1658" s="157"/>
      <c r="J1658" s="62"/>
      <c r="K1658" s="62"/>
      <c r="L1658" s="60"/>
      <c r="M1658" s="201"/>
      <c r="N1658" s="41"/>
      <c r="O1658" s="41"/>
      <c r="P1658" s="41"/>
      <c r="Q1658" s="41"/>
      <c r="R1658" s="41"/>
      <c r="S1658" s="41"/>
      <c r="T1658" s="77"/>
      <c r="AT1658" s="23" t="s">
        <v>191</v>
      </c>
      <c r="AU1658" s="23" t="s">
        <v>220</v>
      </c>
    </row>
    <row r="1659" spans="2:65" s="1" customFormat="1" ht="22.5" customHeight="1">
      <c r="B1659" s="40"/>
      <c r="C1659" s="187" t="s">
        <v>2385</v>
      </c>
      <c r="D1659" s="187" t="s">
        <v>184</v>
      </c>
      <c r="E1659" s="188" t="s">
        <v>2386</v>
      </c>
      <c r="F1659" s="189" t="s">
        <v>2387</v>
      </c>
      <c r="G1659" s="190" t="s">
        <v>308</v>
      </c>
      <c r="H1659" s="191">
        <v>5500</v>
      </c>
      <c r="I1659" s="192"/>
      <c r="J1659" s="193">
        <f>ROUND(I1659*H1659,2)</f>
        <v>0</v>
      </c>
      <c r="K1659" s="189" t="s">
        <v>22</v>
      </c>
      <c r="L1659" s="60"/>
      <c r="M1659" s="194" t="s">
        <v>22</v>
      </c>
      <c r="N1659" s="195" t="s">
        <v>47</v>
      </c>
      <c r="O1659" s="41"/>
      <c r="P1659" s="196">
        <f>O1659*H1659</f>
        <v>0</v>
      </c>
      <c r="Q1659" s="196">
        <v>0</v>
      </c>
      <c r="R1659" s="196">
        <f>Q1659*H1659</f>
        <v>0</v>
      </c>
      <c r="S1659" s="196">
        <v>0</v>
      </c>
      <c r="T1659" s="197">
        <f>S1659*H1659</f>
        <v>0</v>
      </c>
      <c r="AR1659" s="23" t="s">
        <v>312</v>
      </c>
      <c r="AT1659" s="23" t="s">
        <v>184</v>
      </c>
      <c r="AU1659" s="23" t="s">
        <v>220</v>
      </c>
      <c r="AY1659" s="23" t="s">
        <v>182</v>
      </c>
      <c r="BE1659" s="198">
        <f>IF(N1659="základní",J1659,0)</f>
        <v>0</v>
      </c>
      <c r="BF1659" s="198">
        <f>IF(N1659="snížená",J1659,0)</f>
        <v>0</v>
      </c>
      <c r="BG1659" s="198">
        <f>IF(N1659="zákl. přenesená",J1659,0)</f>
        <v>0</v>
      </c>
      <c r="BH1659" s="198">
        <f>IF(N1659="sníž. přenesená",J1659,0)</f>
        <v>0</v>
      </c>
      <c r="BI1659" s="198">
        <f>IF(N1659="nulová",J1659,0)</f>
        <v>0</v>
      </c>
      <c r="BJ1659" s="23" t="s">
        <v>24</v>
      </c>
      <c r="BK1659" s="198">
        <f>ROUND(I1659*H1659,2)</f>
        <v>0</v>
      </c>
      <c r="BL1659" s="23" t="s">
        <v>312</v>
      </c>
      <c r="BM1659" s="23" t="s">
        <v>2388</v>
      </c>
    </row>
    <row r="1660" spans="2:65" s="1" customFormat="1">
      <c r="B1660" s="40"/>
      <c r="C1660" s="62"/>
      <c r="D1660" s="224" t="s">
        <v>191</v>
      </c>
      <c r="E1660" s="62"/>
      <c r="F1660" s="228" t="s">
        <v>2387</v>
      </c>
      <c r="G1660" s="62"/>
      <c r="H1660" s="62"/>
      <c r="I1660" s="157"/>
      <c r="J1660" s="62"/>
      <c r="K1660" s="62"/>
      <c r="L1660" s="60"/>
      <c r="M1660" s="201"/>
      <c r="N1660" s="41"/>
      <c r="O1660" s="41"/>
      <c r="P1660" s="41"/>
      <c r="Q1660" s="41"/>
      <c r="R1660" s="41"/>
      <c r="S1660" s="41"/>
      <c r="T1660" s="77"/>
      <c r="AT1660" s="23" t="s">
        <v>191</v>
      </c>
      <c r="AU1660" s="23" t="s">
        <v>220</v>
      </c>
    </row>
    <row r="1661" spans="2:65" s="1" customFormat="1" ht="22.5" customHeight="1">
      <c r="B1661" s="40"/>
      <c r="C1661" s="187" t="s">
        <v>2389</v>
      </c>
      <c r="D1661" s="187" t="s">
        <v>184</v>
      </c>
      <c r="E1661" s="188" t="s">
        <v>2390</v>
      </c>
      <c r="F1661" s="189" t="s">
        <v>2391</v>
      </c>
      <c r="G1661" s="190" t="s">
        <v>1272</v>
      </c>
      <c r="H1661" s="191">
        <v>8</v>
      </c>
      <c r="I1661" s="192"/>
      <c r="J1661" s="193">
        <f>ROUND(I1661*H1661,2)</f>
        <v>0</v>
      </c>
      <c r="K1661" s="189" t="s">
        <v>22</v>
      </c>
      <c r="L1661" s="60"/>
      <c r="M1661" s="194" t="s">
        <v>22</v>
      </c>
      <c r="N1661" s="195" t="s">
        <v>47</v>
      </c>
      <c r="O1661" s="41"/>
      <c r="P1661" s="196">
        <f>O1661*H1661</f>
        <v>0</v>
      </c>
      <c r="Q1661" s="196">
        <v>0</v>
      </c>
      <c r="R1661" s="196">
        <f>Q1661*H1661</f>
        <v>0</v>
      </c>
      <c r="S1661" s="196">
        <v>0</v>
      </c>
      <c r="T1661" s="197">
        <f>S1661*H1661</f>
        <v>0</v>
      </c>
      <c r="AR1661" s="23" t="s">
        <v>312</v>
      </c>
      <c r="AT1661" s="23" t="s">
        <v>184</v>
      </c>
      <c r="AU1661" s="23" t="s">
        <v>220</v>
      </c>
      <c r="AY1661" s="23" t="s">
        <v>182</v>
      </c>
      <c r="BE1661" s="198">
        <f>IF(N1661="základní",J1661,0)</f>
        <v>0</v>
      </c>
      <c r="BF1661" s="198">
        <f>IF(N1661="snížená",J1661,0)</f>
        <v>0</v>
      </c>
      <c r="BG1661" s="198">
        <f>IF(N1661="zákl. přenesená",J1661,0)</f>
        <v>0</v>
      </c>
      <c r="BH1661" s="198">
        <f>IF(N1661="sníž. přenesená",J1661,0)</f>
        <v>0</v>
      </c>
      <c r="BI1661" s="198">
        <f>IF(N1661="nulová",J1661,0)</f>
        <v>0</v>
      </c>
      <c r="BJ1661" s="23" t="s">
        <v>24</v>
      </c>
      <c r="BK1661" s="198">
        <f>ROUND(I1661*H1661,2)</f>
        <v>0</v>
      </c>
      <c r="BL1661" s="23" t="s">
        <v>312</v>
      </c>
      <c r="BM1661" s="23" t="s">
        <v>2392</v>
      </c>
    </row>
    <row r="1662" spans="2:65" s="1" customFormat="1">
      <c r="B1662" s="40"/>
      <c r="C1662" s="62"/>
      <c r="D1662" s="224" t="s">
        <v>191</v>
      </c>
      <c r="E1662" s="62"/>
      <c r="F1662" s="228" t="s">
        <v>2391</v>
      </c>
      <c r="G1662" s="62"/>
      <c r="H1662" s="62"/>
      <c r="I1662" s="157"/>
      <c r="J1662" s="62"/>
      <c r="K1662" s="62"/>
      <c r="L1662" s="60"/>
      <c r="M1662" s="201"/>
      <c r="N1662" s="41"/>
      <c r="O1662" s="41"/>
      <c r="P1662" s="41"/>
      <c r="Q1662" s="41"/>
      <c r="R1662" s="41"/>
      <c r="S1662" s="41"/>
      <c r="T1662" s="77"/>
      <c r="AT1662" s="23" t="s">
        <v>191</v>
      </c>
      <c r="AU1662" s="23" t="s">
        <v>220</v>
      </c>
    </row>
    <row r="1663" spans="2:65" s="1" customFormat="1" ht="22.5" customHeight="1">
      <c r="B1663" s="40"/>
      <c r="C1663" s="187" t="s">
        <v>2393</v>
      </c>
      <c r="D1663" s="187" t="s">
        <v>184</v>
      </c>
      <c r="E1663" s="188" t="s">
        <v>2394</v>
      </c>
      <c r="F1663" s="189" t="s">
        <v>2395</v>
      </c>
      <c r="G1663" s="190" t="s">
        <v>1272</v>
      </c>
      <c r="H1663" s="191">
        <v>30</v>
      </c>
      <c r="I1663" s="192"/>
      <c r="J1663" s="193">
        <f>ROUND(I1663*H1663,2)</f>
        <v>0</v>
      </c>
      <c r="K1663" s="189" t="s">
        <v>22</v>
      </c>
      <c r="L1663" s="60"/>
      <c r="M1663" s="194" t="s">
        <v>22</v>
      </c>
      <c r="N1663" s="195" t="s">
        <v>47</v>
      </c>
      <c r="O1663" s="41"/>
      <c r="P1663" s="196">
        <f>O1663*H1663</f>
        <v>0</v>
      </c>
      <c r="Q1663" s="196">
        <v>0</v>
      </c>
      <c r="R1663" s="196">
        <f>Q1663*H1663</f>
        <v>0</v>
      </c>
      <c r="S1663" s="196">
        <v>0</v>
      </c>
      <c r="T1663" s="197">
        <f>S1663*H1663</f>
        <v>0</v>
      </c>
      <c r="AR1663" s="23" t="s">
        <v>312</v>
      </c>
      <c r="AT1663" s="23" t="s">
        <v>184</v>
      </c>
      <c r="AU1663" s="23" t="s">
        <v>220</v>
      </c>
      <c r="AY1663" s="23" t="s">
        <v>182</v>
      </c>
      <c r="BE1663" s="198">
        <f>IF(N1663="základní",J1663,0)</f>
        <v>0</v>
      </c>
      <c r="BF1663" s="198">
        <f>IF(N1663="snížená",J1663,0)</f>
        <v>0</v>
      </c>
      <c r="BG1663" s="198">
        <f>IF(N1663="zákl. přenesená",J1663,0)</f>
        <v>0</v>
      </c>
      <c r="BH1663" s="198">
        <f>IF(N1663="sníž. přenesená",J1663,0)</f>
        <v>0</v>
      </c>
      <c r="BI1663" s="198">
        <f>IF(N1663="nulová",J1663,0)</f>
        <v>0</v>
      </c>
      <c r="BJ1663" s="23" t="s">
        <v>24</v>
      </c>
      <c r="BK1663" s="198">
        <f>ROUND(I1663*H1663,2)</f>
        <v>0</v>
      </c>
      <c r="BL1663" s="23" t="s">
        <v>312</v>
      </c>
      <c r="BM1663" s="23" t="s">
        <v>2396</v>
      </c>
    </row>
    <row r="1664" spans="2:65" s="1" customFormat="1">
      <c r="B1664" s="40"/>
      <c r="C1664" s="62"/>
      <c r="D1664" s="224" t="s">
        <v>191</v>
      </c>
      <c r="E1664" s="62"/>
      <c r="F1664" s="228" t="s">
        <v>2395</v>
      </c>
      <c r="G1664" s="62"/>
      <c r="H1664" s="62"/>
      <c r="I1664" s="157"/>
      <c r="J1664" s="62"/>
      <c r="K1664" s="62"/>
      <c r="L1664" s="60"/>
      <c r="M1664" s="201"/>
      <c r="N1664" s="41"/>
      <c r="O1664" s="41"/>
      <c r="P1664" s="41"/>
      <c r="Q1664" s="41"/>
      <c r="R1664" s="41"/>
      <c r="S1664" s="41"/>
      <c r="T1664" s="77"/>
      <c r="AT1664" s="23" t="s">
        <v>191</v>
      </c>
      <c r="AU1664" s="23" t="s">
        <v>220</v>
      </c>
    </row>
    <row r="1665" spans="2:65" s="1" customFormat="1" ht="22.5" customHeight="1">
      <c r="B1665" s="40"/>
      <c r="C1665" s="187" t="s">
        <v>2397</v>
      </c>
      <c r="D1665" s="187" t="s">
        <v>184</v>
      </c>
      <c r="E1665" s="188" t="s">
        <v>2398</v>
      </c>
      <c r="F1665" s="189" t="s">
        <v>2399</v>
      </c>
      <c r="G1665" s="190" t="s">
        <v>1272</v>
      </c>
      <c r="H1665" s="191">
        <v>27</v>
      </c>
      <c r="I1665" s="192"/>
      <c r="J1665" s="193">
        <f>ROUND(I1665*H1665,2)</f>
        <v>0</v>
      </c>
      <c r="K1665" s="189" t="s">
        <v>22</v>
      </c>
      <c r="L1665" s="60"/>
      <c r="M1665" s="194" t="s">
        <v>22</v>
      </c>
      <c r="N1665" s="195" t="s">
        <v>47</v>
      </c>
      <c r="O1665" s="41"/>
      <c r="P1665" s="196">
        <f>O1665*H1665</f>
        <v>0</v>
      </c>
      <c r="Q1665" s="196">
        <v>0</v>
      </c>
      <c r="R1665" s="196">
        <f>Q1665*H1665</f>
        <v>0</v>
      </c>
      <c r="S1665" s="196">
        <v>0</v>
      </c>
      <c r="T1665" s="197">
        <f>S1665*H1665</f>
        <v>0</v>
      </c>
      <c r="AR1665" s="23" t="s">
        <v>312</v>
      </c>
      <c r="AT1665" s="23" t="s">
        <v>184</v>
      </c>
      <c r="AU1665" s="23" t="s">
        <v>220</v>
      </c>
      <c r="AY1665" s="23" t="s">
        <v>182</v>
      </c>
      <c r="BE1665" s="198">
        <f>IF(N1665="základní",J1665,0)</f>
        <v>0</v>
      </c>
      <c r="BF1665" s="198">
        <f>IF(N1665="snížená",J1665,0)</f>
        <v>0</v>
      </c>
      <c r="BG1665" s="198">
        <f>IF(N1665="zákl. přenesená",J1665,0)</f>
        <v>0</v>
      </c>
      <c r="BH1665" s="198">
        <f>IF(N1665="sníž. přenesená",J1665,0)</f>
        <v>0</v>
      </c>
      <c r="BI1665" s="198">
        <f>IF(N1665="nulová",J1665,0)</f>
        <v>0</v>
      </c>
      <c r="BJ1665" s="23" t="s">
        <v>24</v>
      </c>
      <c r="BK1665" s="198">
        <f>ROUND(I1665*H1665,2)</f>
        <v>0</v>
      </c>
      <c r="BL1665" s="23" t="s">
        <v>312</v>
      </c>
      <c r="BM1665" s="23" t="s">
        <v>2400</v>
      </c>
    </row>
    <row r="1666" spans="2:65" s="1" customFormat="1">
      <c r="B1666" s="40"/>
      <c r="C1666" s="62"/>
      <c r="D1666" s="224" t="s">
        <v>191</v>
      </c>
      <c r="E1666" s="62"/>
      <c r="F1666" s="228" t="s">
        <v>2399</v>
      </c>
      <c r="G1666" s="62"/>
      <c r="H1666" s="62"/>
      <c r="I1666" s="157"/>
      <c r="J1666" s="62"/>
      <c r="K1666" s="62"/>
      <c r="L1666" s="60"/>
      <c r="M1666" s="201"/>
      <c r="N1666" s="41"/>
      <c r="O1666" s="41"/>
      <c r="P1666" s="41"/>
      <c r="Q1666" s="41"/>
      <c r="R1666" s="41"/>
      <c r="S1666" s="41"/>
      <c r="T1666" s="77"/>
      <c r="AT1666" s="23" t="s">
        <v>191</v>
      </c>
      <c r="AU1666" s="23" t="s">
        <v>220</v>
      </c>
    </row>
    <row r="1667" spans="2:65" s="1" customFormat="1" ht="22.5" customHeight="1">
      <c r="B1667" s="40"/>
      <c r="C1667" s="187" t="s">
        <v>2401</v>
      </c>
      <c r="D1667" s="187" t="s">
        <v>184</v>
      </c>
      <c r="E1667" s="188" t="s">
        <v>2402</v>
      </c>
      <c r="F1667" s="189" t="s">
        <v>2403</v>
      </c>
      <c r="G1667" s="190" t="s">
        <v>1272</v>
      </c>
      <c r="H1667" s="191">
        <v>3</v>
      </c>
      <c r="I1667" s="192"/>
      <c r="J1667" s="193">
        <f>ROUND(I1667*H1667,2)</f>
        <v>0</v>
      </c>
      <c r="K1667" s="189" t="s">
        <v>22</v>
      </c>
      <c r="L1667" s="60"/>
      <c r="M1667" s="194" t="s">
        <v>22</v>
      </c>
      <c r="N1667" s="195" t="s">
        <v>47</v>
      </c>
      <c r="O1667" s="41"/>
      <c r="P1667" s="196">
        <f>O1667*H1667</f>
        <v>0</v>
      </c>
      <c r="Q1667" s="196">
        <v>0</v>
      </c>
      <c r="R1667" s="196">
        <f>Q1667*H1667</f>
        <v>0</v>
      </c>
      <c r="S1667" s="196">
        <v>0</v>
      </c>
      <c r="T1667" s="197">
        <f>S1667*H1667</f>
        <v>0</v>
      </c>
      <c r="AR1667" s="23" t="s">
        <v>312</v>
      </c>
      <c r="AT1667" s="23" t="s">
        <v>184</v>
      </c>
      <c r="AU1667" s="23" t="s">
        <v>220</v>
      </c>
      <c r="AY1667" s="23" t="s">
        <v>182</v>
      </c>
      <c r="BE1667" s="198">
        <f>IF(N1667="základní",J1667,0)</f>
        <v>0</v>
      </c>
      <c r="BF1667" s="198">
        <f>IF(N1667="snížená",J1667,0)</f>
        <v>0</v>
      </c>
      <c r="BG1667" s="198">
        <f>IF(N1667="zákl. přenesená",J1667,0)</f>
        <v>0</v>
      </c>
      <c r="BH1667" s="198">
        <f>IF(N1667="sníž. přenesená",J1667,0)</f>
        <v>0</v>
      </c>
      <c r="BI1667" s="198">
        <f>IF(N1667="nulová",J1667,0)</f>
        <v>0</v>
      </c>
      <c r="BJ1667" s="23" t="s">
        <v>24</v>
      </c>
      <c r="BK1667" s="198">
        <f>ROUND(I1667*H1667,2)</f>
        <v>0</v>
      </c>
      <c r="BL1667" s="23" t="s">
        <v>312</v>
      </c>
      <c r="BM1667" s="23" t="s">
        <v>2404</v>
      </c>
    </row>
    <row r="1668" spans="2:65" s="1" customFormat="1">
      <c r="B1668" s="40"/>
      <c r="C1668" s="62"/>
      <c r="D1668" s="224" t="s">
        <v>191</v>
      </c>
      <c r="E1668" s="62"/>
      <c r="F1668" s="228" t="s">
        <v>2403</v>
      </c>
      <c r="G1668" s="62"/>
      <c r="H1668" s="62"/>
      <c r="I1668" s="157"/>
      <c r="J1668" s="62"/>
      <c r="K1668" s="62"/>
      <c r="L1668" s="60"/>
      <c r="M1668" s="201"/>
      <c r="N1668" s="41"/>
      <c r="O1668" s="41"/>
      <c r="P1668" s="41"/>
      <c r="Q1668" s="41"/>
      <c r="R1668" s="41"/>
      <c r="S1668" s="41"/>
      <c r="T1668" s="77"/>
      <c r="AT1668" s="23" t="s">
        <v>191</v>
      </c>
      <c r="AU1668" s="23" t="s">
        <v>220</v>
      </c>
    </row>
    <row r="1669" spans="2:65" s="1" customFormat="1" ht="22.5" customHeight="1">
      <c r="B1669" s="40"/>
      <c r="C1669" s="187" t="s">
        <v>2405</v>
      </c>
      <c r="D1669" s="187" t="s">
        <v>184</v>
      </c>
      <c r="E1669" s="188" t="s">
        <v>2406</v>
      </c>
      <c r="F1669" s="189" t="s">
        <v>2407</v>
      </c>
      <c r="G1669" s="190" t="s">
        <v>1272</v>
      </c>
      <c r="H1669" s="191">
        <v>30</v>
      </c>
      <c r="I1669" s="192"/>
      <c r="J1669" s="193">
        <f>ROUND(I1669*H1669,2)</f>
        <v>0</v>
      </c>
      <c r="K1669" s="189" t="s">
        <v>22</v>
      </c>
      <c r="L1669" s="60"/>
      <c r="M1669" s="194" t="s">
        <v>22</v>
      </c>
      <c r="N1669" s="195" t="s">
        <v>47</v>
      </c>
      <c r="O1669" s="41"/>
      <c r="P1669" s="196">
        <f>O1669*H1669</f>
        <v>0</v>
      </c>
      <c r="Q1669" s="196">
        <v>0</v>
      </c>
      <c r="R1669" s="196">
        <f>Q1669*H1669</f>
        <v>0</v>
      </c>
      <c r="S1669" s="196">
        <v>0</v>
      </c>
      <c r="T1669" s="197">
        <f>S1669*H1669</f>
        <v>0</v>
      </c>
      <c r="AR1669" s="23" t="s">
        <v>312</v>
      </c>
      <c r="AT1669" s="23" t="s">
        <v>184</v>
      </c>
      <c r="AU1669" s="23" t="s">
        <v>220</v>
      </c>
      <c r="AY1669" s="23" t="s">
        <v>182</v>
      </c>
      <c r="BE1669" s="198">
        <f>IF(N1669="základní",J1669,0)</f>
        <v>0</v>
      </c>
      <c r="BF1669" s="198">
        <f>IF(N1669="snížená",J1669,0)</f>
        <v>0</v>
      </c>
      <c r="BG1669" s="198">
        <f>IF(N1669="zákl. přenesená",J1669,0)</f>
        <v>0</v>
      </c>
      <c r="BH1669" s="198">
        <f>IF(N1669="sníž. přenesená",J1669,0)</f>
        <v>0</v>
      </c>
      <c r="BI1669" s="198">
        <f>IF(N1669="nulová",J1669,0)</f>
        <v>0</v>
      </c>
      <c r="BJ1669" s="23" t="s">
        <v>24</v>
      </c>
      <c r="BK1669" s="198">
        <f>ROUND(I1669*H1669,2)</f>
        <v>0</v>
      </c>
      <c r="BL1669" s="23" t="s">
        <v>312</v>
      </c>
      <c r="BM1669" s="23" t="s">
        <v>2408</v>
      </c>
    </row>
    <row r="1670" spans="2:65" s="1" customFormat="1">
      <c r="B1670" s="40"/>
      <c r="C1670" s="62"/>
      <c r="D1670" s="224" t="s">
        <v>191</v>
      </c>
      <c r="E1670" s="62"/>
      <c r="F1670" s="228" t="s">
        <v>2407</v>
      </c>
      <c r="G1670" s="62"/>
      <c r="H1670" s="62"/>
      <c r="I1670" s="157"/>
      <c r="J1670" s="62"/>
      <c r="K1670" s="62"/>
      <c r="L1670" s="60"/>
      <c r="M1670" s="201"/>
      <c r="N1670" s="41"/>
      <c r="O1670" s="41"/>
      <c r="P1670" s="41"/>
      <c r="Q1670" s="41"/>
      <c r="R1670" s="41"/>
      <c r="S1670" s="41"/>
      <c r="T1670" s="77"/>
      <c r="AT1670" s="23" t="s">
        <v>191</v>
      </c>
      <c r="AU1670" s="23" t="s">
        <v>220</v>
      </c>
    </row>
    <row r="1671" spans="2:65" s="1" customFormat="1" ht="22.5" customHeight="1">
      <c r="B1671" s="40"/>
      <c r="C1671" s="187" t="s">
        <v>2409</v>
      </c>
      <c r="D1671" s="187" t="s">
        <v>184</v>
      </c>
      <c r="E1671" s="188" t="s">
        <v>2410</v>
      </c>
      <c r="F1671" s="189" t="s">
        <v>2411</v>
      </c>
      <c r="G1671" s="190" t="s">
        <v>1272</v>
      </c>
      <c r="H1671" s="191">
        <v>20</v>
      </c>
      <c r="I1671" s="192"/>
      <c r="J1671" s="193">
        <f>ROUND(I1671*H1671,2)</f>
        <v>0</v>
      </c>
      <c r="K1671" s="189" t="s">
        <v>22</v>
      </c>
      <c r="L1671" s="60"/>
      <c r="M1671" s="194" t="s">
        <v>22</v>
      </c>
      <c r="N1671" s="195" t="s">
        <v>47</v>
      </c>
      <c r="O1671" s="41"/>
      <c r="P1671" s="196">
        <f>O1671*H1671</f>
        <v>0</v>
      </c>
      <c r="Q1671" s="196">
        <v>0</v>
      </c>
      <c r="R1671" s="196">
        <f>Q1671*H1671</f>
        <v>0</v>
      </c>
      <c r="S1671" s="196">
        <v>0</v>
      </c>
      <c r="T1671" s="197">
        <f>S1671*H1671</f>
        <v>0</v>
      </c>
      <c r="AR1671" s="23" t="s">
        <v>312</v>
      </c>
      <c r="AT1671" s="23" t="s">
        <v>184</v>
      </c>
      <c r="AU1671" s="23" t="s">
        <v>220</v>
      </c>
      <c r="AY1671" s="23" t="s">
        <v>182</v>
      </c>
      <c r="BE1671" s="198">
        <f>IF(N1671="základní",J1671,0)</f>
        <v>0</v>
      </c>
      <c r="BF1671" s="198">
        <f>IF(N1671="snížená",J1671,0)</f>
        <v>0</v>
      </c>
      <c r="BG1671" s="198">
        <f>IF(N1671="zákl. přenesená",J1671,0)</f>
        <v>0</v>
      </c>
      <c r="BH1671" s="198">
        <f>IF(N1671="sníž. přenesená",J1671,0)</f>
        <v>0</v>
      </c>
      <c r="BI1671" s="198">
        <f>IF(N1671="nulová",J1671,0)</f>
        <v>0</v>
      </c>
      <c r="BJ1671" s="23" t="s">
        <v>24</v>
      </c>
      <c r="BK1671" s="198">
        <f>ROUND(I1671*H1671,2)</f>
        <v>0</v>
      </c>
      <c r="BL1671" s="23" t="s">
        <v>312</v>
      </c>
      <c r="BM1671" s="23" t="s">
        <v>2412</v>
      </c>
    </row>
    <row r="1672" spans="2:65" s="1" customFormat="1">
      <c r="B1672" s="40"/>
      <c r="C1672" s="62"/>
      <c r="D1672" s="224" t="s">
        <v>191</v>
      </c>
      <c r="E1672" s="62"/>
      <c r="F1672" s="228" t="s">
        <v>2411</v>
      </c>
      <c r="G1672" s="62"/>
      <c r="H1672" s="62"/>
      <c r="I1672" s="157"/>
      <c r="J1672" s="62"/>
      <c r="K1672" s="62"/>
      <c r="L1672" s="60"/>
      <c r="M1672" s="201"/>
      <c r="N1672" s="41"/>
      <c r="O1672" s="41"/>
      <c r="P1672" s="41"/>
      <c r="Q1672" s="41"/>
      <c r="R1672" s="41"/>
      <c r="S1672" s="41"/>
      <c r="T1672" s="77"/>
      <c r="AT1672" s="23" t="s">
        <v>191</v>
      </c>
      <c r="AU1672" s="23" t="s">
        <v>220</v>
      </c>
    </row>
    <row r="1673" spans="2:65" s="1" customFormat="1" ht="22.5" customHeight="1">
      <c r="B1673" s="40"/>
      <c r="C1673" s="187" t="s">
        <v>2413</v>
      </c>
      <c r="D1673" s="187" t="s">
        <v>184</v>
      </c>
      <c r="E1673" s="188" t="s">
        <v>2414</v>
      </c>
      <c r="F1673" s="189" t="s">
        <v>2415</v>
      </c>
      <c r="G1673" s="190" t="s">
        <v>1272</v>
      </c>
      <c r="H1673" s="191">
        <v>20</v>
      </c>
      <c r="I1673" s="192"/>
      <c r="J1673" s="193">
        <f>ROUND(I1673*H1673,2)</f>
        <v>0</v>
      </c>
      <c r="K1673" s="189" t="s">
        <v>22</v>
      </c>
      <c r="L1673" s="60"/>
      <c r="M1673" s="194" t="s">
        <v>22</v>
      </c>
      <c r="N1673" s="195" t="s">
        <v>47</v>
      </c>
      <c r="O1673" s="41"/>
      <c r="P1673" s="196">
        <f>O1673*H1673</f>
        <v>0</v>
      </c>
      <c r="Q1673" s="196">
        <v>0</v>
      </c>
      <c r="R1673" s="196">
        <f>Q1673*H1673</f>
        <v>0</v>
      </c>
      <c r="S1673" s="196">
        <v>0</v>
      </c>
      <c r="T1673" s="197">
        <f>S1673*H1673</f>
        <v>0</v>
      </c>
      <c r="AR1673" s="23" t="s">
        <v>312</v>
      </c>
      <c r="AT1673" s="23" t="s">
        <v>184</v>
      </c>
      <c r="AU1673" s="23" t="s">
        <v>220</v>
      </c>
      <c r="AY1673" s="23" t="s">
        <v>182</v>
      </c>
      <c r="BE1673" s="198">
        <f>IF(N1673="základní",J1673,0)</f>
        <v>0</v>
      </c>
      <c r="BF1673" s="198">
        <f>IF(N1673="snížená",J1673,0)</f>
        <v>0</v>
      </c>
      <c r="BG1673" s="198">
        <f>IF(N1673="zákl. přenesená",J1673,0)</f>
        <v>0</v>
      </c>
      <c r="BH1673" s="198">
        <f>IF(N1673="sníž. přenesená",J1673,0)</f>
        <v>0</v>
      </c>
      <c r="BI1673" s="198">
        <f>IF(N1673="nulová",J1673,0)</f>
        <v>0</v>
      </c>
      <c r="BJ1673" s="23" t="s">
        <v>24</v>
      </c>
      <c r="BK1673" s="198">
        <f>ROUND(I1673*H1673,2)</f>
        <v>0</v>
      </c>
      <c r="BL1673" s="23" t="s">
        <v>312</v>
      </c>
      <c r="BM1673" s="23" t="s">
        <v>2416</v>
      </c>
    </row>
    <row r="1674" spans="2:65" s="1" customFormat="1">
      <c r="B1674" s="40"/>
      <c r="C1674" s="62"/>
      <c r="D1674" s="224" t="s">
        <v>191</v>
      </c>
      <c r="E1674" s="62"/>
      <c r="F1674" s="228" t="s">
        <v>2415</v>
      </c>
      <c r="G1674" s="62"/>
      <c r="H1674" s="62"/>
      <c r="I1674" s="157"/>
      <c r="J1674" s="62"/>
      <c r="K1674" s="62"/>
      <c r="L1674" s="60"/>
      <c r="M1674" s="201"/>
      <c r="N1674" s="41"/>
      <c r="O1674" s="41"/>
      <c r="P1674" s="41"/>
      <c r="Q1674" s="41"/>
      <c r="R1674" s="41"/>
      <c r="S1674" s="41"/>
      <c r="T1674" s="77"/>
      <c r="AT1674" s="23" t="s">
        <v>191</v>
      </c>
      <c r="AU1674" s="23" t="s">
        <v>220</v>
      </c>
    </row>
    <row r="1675" spans="2:65" s="1" customFormat="1" ht="22.5" customHeight="1">
      <c r="B1675" s="40"/>
      <c r="C1675" s="187" t="s">
        <v>2417</v>
      </c>
      <c r="D1675" s="187" t="s">
        <v>184</v>
      </c>
      <c r="E1675" s="188" t="s">
        <v>2418</v>
      </c>
      <c r="F1675" s="189" t="s">
        <v>2419</v>
      </c>
      <c r="G1675" s="190" t="s">
        <v>1272</v>
      </c>
      <c r="H1675" s="191">
        <v>40</v>
      </c>
      <c r="I1675" s="192"/>
      <c r="J1675" s="193">
        <f>ROUND(I1675*H1675,2)</f>
        <v>0</v>
      </c>
      <c r="K1675" s="189" t="s">
        <v>22</v>
      </c>
      <c r="L1675" s="60"/>
      <c r="M1675" s="194" t="s">
        <v>22</v>
      </c>
      <c r="N1675" s="195" t="s">
        <v>47</v>
      </c>
      <c r="O1675" s="41"/>
      <c r="P1675" s="196">
        <f>O1675*H1675</f>
        <v>0</v>
      </c>
      <c r="Q1675" s="196">
        <v>0</v>
      </c>
      <c r="R1675" s="196">
        <f>Q1675*H1675</f>
        <v>0</v>
      </c>
      <c r="S1675" s="196">
        <v>0</v>
      </c>
      <c r="T1675" s="197">
        <f>S1675*H1675</f>
        <v>0</v>
      </c>
      <c r="AR1675" s="23" t="s">
        <v>312</v>
      </c>
      <c r="AT1675" s="23" t="s">
        <v>184</v>
      </c>
      <c r="AU1675" s="23" t="s">
        <v>220</v>
      </c>
      <c r="AY1675" s="23" t="s">
        <v>182</v>
      </c>
      <c r="BE1675" s="198">
        <f>IF(N1675="základní",J1675,0)</f>
        <v>0</v>
      </c>
      <c r="BF1675" s="198">
        <f>IF(N1675="snížená",J1675,0)</f>
        <v>0</v>
      </c>
      <c r="BG1675" s="198">
        <f>IF(N1675="zákl. přenesená",J1675,0)</f>
        <v>0</v>
      </c>
      <c r="BH1675" s="198">
        <f>IF(N1675="sníž. přenesená",J1675,0)</f>
        <v>0</v>
      </c>
      <c r="BI1675" s="198">
        <f>IF(N1675="nulová",J1675,0)</f>
        <v>0</v>
      </c>
      <c r="BJ1675" s="23" t="s">
        <v>24</v>
      </c>
      <c r="BK1675" s="198">
        <f>ROUND(I1675*H1675,2)</f>
        <v>0</v>
      </c>
      <c r="BL1675" s="23" t="s">
        <v>312</v>
      </c>
      <c r="BM1675" s="23" t="s">
        <v>2420</v>
      </c>
    </row>
    <row r="1676" spans="2:65" s="1" customFormat="1">
      <c r="B1676" s="40"/>
      <c r="C1676" s="62"/>
      <c r="D1676" s="224" t="s">
        <v>191</v>
      </c>
      <c r="E1676" s="62"/>
      <c r="F1676" s="228" t="s">
        <v>2419</v>
      </c>
      <c r="G1676" s="62"/>
      <c r="H1676" s="62"/>
      <c r="I1676" s="157"/>
      <c r="J1676" s="62"/>
      <c r="K1676" s="62"/>
      <c r="L1676" s="60"/>
      <c r="M1676" s="201"/>
      <c r="N1676" s="41"/>
      <c r="O1676" s="41"/>
      <c r="P1676" s="41"/>
      <c r="Q1676" s="41"/>
      <c r="R1676" s="41"/>
      <c r="S1676" s="41"/>
      <c r="T1676" s="77"/>
      <c r="AT1676" s="23" t="s">
        <v>191</v>
      </c>
      <c r="AU1676" s="23" t="s">
        <v>220</v>
      </c>
    </row>
    <row r="1677" spans="2:65" s="1" customFormat="1" ht="22.5" customHeight="1">
      <c r="B1677" s="40"/>
      <c r="C1677" s="187" t="s">
        <v>2421</v>
      </c>
      <c r="D1677" s="187" t="s">
        <v>184</v>
      </c>
      <c r="E1677" s="188" t="s">
        <v>2422</v>
      </c>
      <c r="F1677" s="189" t="s">
        <v>2423</v>
      </c>
      <c r="G1677" s="190" t="s">
        <v>1272</v>
      </c>
      <c r="H1677" s="191">
        <v>8</v>
      </c>
      <c r="I1677" s="192"/>
      <c r="J1677" s="193">
        <f>ROUND(I1677*H1677,2)</f>
        <v>0</v>
      </c>
      <c r="K1677" s="189" t="s">
        <v>22</v>
      </c>
      <c r="L1677" s="60"/>
      <c r="M1677" s="194" t="s">
        <v>22</v>
      </c>
      <c r="N1677" s="195" t="s">
        <v>47</v>
      </c>
      <c r="O1677" s="41"/>
      <c r="P1677" s="196">
        <f>O1677*H1677</f>
        <v>0</v>
      </c>
      <c r="Q1677" s="196">
        <v>0</v>
      </c>
      <c r="R1677" s="196">
        <f>Q1677*H1677</f>
        <v>0</v>
      </c>
      <c r="S1677" s="196">
        <v>0</v>
      </c>
      <c r="T1677" s="197">
        <f>S1677*H1677</f>
        <v>0</v>
      </c>
      <c r="AR1677" s="23" t="s">
        <v>312</v>
      </c>
      <c r="AT1677" s="23" t="s">
        <v>184</v>
      </c>
      <c r="AU1677" s="23" t="s">
        <v>220</v>
      </c>
      <c r="AY1677" s="23" t="s">
        <v>182</v>
      </c>
      <c r="BE1677" s="198">
        <f>IF(N1677="základní",J1677,0)</f>
        <v>0</v>
      </c>
      <c r="BF1677" s="198">
        <f>IF(N1677="snížená",J1677,0)</f>
        <v>0</v>
      </c>
      <c r="BG1677" s="198">
        <f>IF(N1677="zákl. přenesená",J1677,0)</f>
        <v>0</v>
      </c>
      <c r="BH1677" s="198">
        <f>IF(N1677="sníž. přenesená",J1677,0)</f>
        <v>0</v>
      </c>
      <c r="BI1677" s="198">
        <f>IF(N1677="nulová",J1677,0)</f>
        <v>0</v>
      </c>
      <c r="BJ1677" s="23" t="s">
        <v>24</v>
      </c>
      <c r="BK1677" s="198">
        <f>ROUND(I1677*H1677,2)</f>
        <v>0</v>
      </c>
      <c r="BL1677" s="23" t="s">
        <v>312</v>
      </c>
      <c r="BM1677" s="23" t="s">
        <v>2424</v>
      </c>
    </row>
    <row r="1678" spans="2:65" s="1" customFormat="1">
      <c r="B1678" s="40"/>
      <c r="C1678" s="62"/>
      <c r="D1678" s="224" t="s">
        <v>191</v>
      </c>
      <c r="E1678" s="62"/>
      <c r="F1678" s="228" t="s">
        <v>2423</v>
      </c>
      <c r="G1678" s="62"/>
      <c r="H1678" s="62"/>
      <c r="I1678" s="157"/>
      <c r="J1678" s="62"/>
      <c r="K1678" s="62"/>
      <c r="L1678" s="60"/>
      <c r="M1678" s="201"/>
      <c r="N1678" s="41"/>
      <c r="O1678" s="41"/>
      <c r="P1678" s="41"/>
      <c r="Q1678" s="41"/>
      <c r="R1678" s="41"/>
      <c r="S1678" s="41"/>
      <c r="T1678" s="77"/>
      <c r="AT1678" s="23" t="s">
        <v>191</v>
      </c>
      <c r="AU1678" s="23" t="s">
        <v>220</v>
      </c>
    </row>
    <row r="1679" spans="2:65" s="1" customFormat="1" ht="22.5" customHeight="1">
      <c r="B1679" s="40"/>
      <c r="C1679" s="187" t="s">
        <v>2425</v>
      </c>
      <c r="D1679" s="187" t="s">
        <v>184</v>
      </c>
      <c r="E1679" s="188" t="s">
        <v>2426</v>
      </c>
      <c r="F1679" s="189" t="s">
        <v>2427</v>
      </c>
      <c r="G1679" s="190" t="s">
        <v>1272</v>
      </c>
      <c r="H1679" s="191">
        <v>2</v>
      </c>
      <c r="I1679" s="192"/>
      <c r="J1679" s="193">
        <f>ROUND(I1679*H1679,2)</f>
        <v>0</v>
      </c>
      <c r="K1679" s="189" t="s">
        <v>22</v>
      </c>
      <c r="L1679" s="60"/>
      <c r="M1679" s="194" t="s">
        <v>22</v>
      </c>
      <c r="N1679" s="195" t="s">
        <v>47</v>
      </c>
      <c r="O1679" s="41"/>
      <c r="P1679" s="196">
        <f>O1679*H1679</f>
        <v>0</v>
      </c>
      <c r="Q1679" s="196">
        <v>0</v>
      </c>
      <c r="R1679" s="196">
        <f>Q1679*H1679</f>
        <v>0</v>
      </c>
      <c r="S1679" s="196">
        <v>0</v>
      </c>
      <c r="T1679" s="197">
        <f>S1679*H1679</f>
        <v>0</v>
      </c>
      <c r="AR1679" s="23" t="s">
        <v>312</v>
      </c>
      <c r="AT1679" s="23" t="s">
        <v>184</v>
      </c>
      <c r="AU1679" s="23" t="s">
        <v>220</v>
      </c>
      <c r="AY1679" s="23" t="s">
        <v>182</v>
      </c>
      <c r="BE1679" s="198">
        <f>IF(N1679="základní",J1679,0)</f>
        <v>0</v>
      </c>
      <c r="BF1679" s="198">
        <f>IF(N1679="snížená",J1679,0)</f>
        <v>0</v>
      </c>
      <c r="BG1679" s="198">
        <f>IF(N1679="zákl. přenesená",J1679,0)</f>
        <v>0</v>
      </c>
      <c r="BH1679" s="198">
        <f>IF(N1679="sníž. přenesená",J1679,0)</f>
        <v>0</v>
      </c>
      <c r="BI1679" s="198">
        <f>IF(N1679="nulová",J1679,0)</f>
        <v>0</v>
      </c>
      <c r="BJ1679" s="23" t="s">
        <v>24</v>
      </c>
      <c r="BK1679" s="198">
        <f>ROUND(I1679*H1679,2)</f>
        <v>0</v>
      </c>
      <c r="BL1679" s="23" t="s">
        <v>312</v>
      </c>
      <c r="BM1679" s="23" t="s">
        <v>2428</v>
      </c>
    </row>
    <row r="1680" spans="2:65" s="1" customFormat="1">
      <c r="B1680" s="40"/>
      <c r="C1680" s="62"/>
      <c r="D1680" s="224" t="s">
        <v>191</v>
      </c>
      <c r="E1680" s="62"/>
      <c r="F1680" s="228" t="s">
        <v>2427</v>
      </c>
      <c r="G1680" s="62"/>
      <c r="H1680" s="62"/>
      <c r="I1680" s="157"/>
      <c r="J1680" s="62"/>
      <c r="K1680" s="62"/>
      <c r="L1680" s="60"/>
      <c r="M1680" s="201"/>
      <c r="N1680" s="41"/>
      <c r="O1680" s="41"/>
      <c r="P1680" s="41"/>
      <c r="Q1680" s="41"/>
      <c r="R1680" s="41"/>
      <c r="S1680" s="41"/>
      <c r="T1680" s="77"/>
      <c r="AT1680" s="23" t="s">
        <v>191</v>
      </c>
      <c r="AU1680" s="23" t="s">
        <v>220</v>
      </c>
    </row>
    <row r="1681" spans="2:65" s="1" customFormat="1" ht="22.5" customHeight="1">
      <c r="B1681" s="40"/>
      <c r="C1681" s="187" t="s">
        <v>2429</v>
      </c>
      <c r="D1681" s="187" t="s">
        <v>184</v>
      </c>
      <c r="E1681" s="188" t="s">
        <v>2430</v>
      </c>
      <c r="F1681" s="189" t="s">
        <v>2431</v>
      </c>
      <c r="G1681" s="190" t="s">
        <v>1272</v>
      </c>
      <c r="H1681" s="191">
        <v>50</v>
      </c>
      <c r="I1681" s="192"/>
      <c r="J1681" s="193">
        <f>ROUND(I1681*H1681,2)</f>
        <v>0</v>
      </c>
      <c r="K1681" s="189" t="s">
        <v>22</v>
      </c>
      <c r="L1681" s="60"/>
      <c r="M1681" s="194" t="s">
        <v>22</v>
      </c>
      <c r="N1681" s="195" t="s">
        <v>47</v>
      </c>
      <c r="O1681" s="41"/>
      <c r="P1681" s="196">
        <f>O1681*H1681</f>
        <v>0</v>
      </c>
      <c r="Q1681" s="196">
        <v>0</v>
      </c>
      <c r="R1681" s="196">
        <f>Q1681*H1681</f>
        <v>0</v>
      </c>
      <c r="S1681" s="196">
        <v>0</v>
      </c>
      <c r="T1681" s="197">
        <f>S1681*H1681</f>
        <v>0</v>
      </c>
      <c r="AR1681" s="23" t="s">
        <v>312</v>
      </c>
      <c r="AT1681" s="23" t="s">
        <v>184</v>
      </c>
      <c r="AU1681" s="23" t="s">
        <v>220</v>
      </c>
      <c r="AY1681" s="23" t="s">
        <v>182</v>
      </c>
      <c r="BE1681" s="198">
        <f>IF(N1681="základní",J1681,0)</f>
        <v>0</v>
      </c>
      <c r="BF1681" s="198">
        <f>IF(N1681="snížená",J1681,0)</f>
        <v>0</v>
      </c>
      <c r="BG1681" s="198">
        <f>IF(N1681="zákl. přenesená",J1681,0)</f>
        <v>0</v>
      </c>
      <c r="BH1681" s="198">
        <f>IF(N1681="sníž. přenesená",J1681,0)</f>
        <v>0</v>
      </c>
      <c r="BI1681" s="198">
        <f>IF(N1681="nulová",J1681,0)</f>
        <v>0</v>
      </c>
      <c r="BJ1681" s="23" t="s">
        <v>24</v>
      </c>
      <c r="BK1681" s="198">
        <f>ROUND(I1681*H1681,2)</f>
        <v>0</v>
      </c>
      <c r="BL1681" s="23" t="s">
        <v>312</v>
      </c>
      <c r="BM1681" s="23" t="s">
        <v>2432</v>
      </c>
    </row>
    <row r="1682" spans="2:65" s="1" customFormat="1">
      <c r="B1682" s="40"/>
      <c r="C1682" s="62"/>
      <c r="D1682" s="224" t="s">
        <v>191</v>
      </c>
      <c r="E1682" s="62"/>
      <c r="F1682" s="228" t="s">
        <v>2431</v>
      </c>
      <c r="G1682" s="62"/>
      <c r="H1682" s="62"/>
      <c r="I1682" s="157"/>
      <c r="J1682" s="62"/>
      <c r="K1682" s="62"/>
      <c r="L1682" s="60"/>
      <c r="M1682" s="201"/>
      <c r="N1682" s="41"/>
      <c r="O1682" s="41"/>
      <c r="P1682" s="41"/>
      <c r="Q1682" s="41"/>
      <c r="R1682" s="41"/>
      <c r="S1682" s="41"/>
      <c r="T1682" s="77"/>
      <c r="AT1682" s="23" t="s">
        <v>191</v>
      </c>
      <c r="AU1682" s="23" t="s">
        <v>220</v>
      </c>
    </row>
    <row r="1683" spans="2:65" s="1" customFormat="1" ht="22.5" customHeight="1">
      <c r="B1683" s="40"/>
      <c r="C1683" s="187" t="s">
        <v>2433</v>
      </c>
      <c r="D1683" s="187" t="s">
        <v>184</v>
      </c>
      <c r="E1683" s="188" t="s">
        <v>2434</v>
      </c>
      <c r="F1683" s="189" t="s">
        <v>2435</v>
      </c>
      <c r="G1683" s="190" t="s">
        <v>1272</v>
      </c>
      <c r="H1683" s="191">
        <v>7</v>
      </c>
      <c r="I1683" s="192"/>
      <c r="J1683" s="193">
        <f>ROUND(I1683*H1683,2)</f>
        <v>0</v>
      </c>
      <c r="K1683" s="189" t="s">
        <v>22</v>
      </c>
      <c r="L1683" s="60"/>
      <c r="M1683" s="194" t="s">
        <v>22</v>
      </c>
      <c r="N1683" s="195" t="s">
        <v>47</v>
      </c>
      <c r="O1683" s="41"/>
      <c r="P1683" s="196">
        <f>O1683*H1683</f>
        <v>0</v>
      </c>
      <c r="Q1683" s="196">
        <v>0</v>
      </c>
      <c r="R1683" s="196">
        <f>Q1683*H1683</f>
        <v>0</v>
      </c>
      <c r="S1683" s="196">
        <v>0</v>
      </c>
      <c r="T1683" s="197">
        <f>S1683*H1683</f>
        <v>0</v>
      </c>
      <c r="AR1683" s="23" t="s">
        <v>312</v>
      </c>
      <c r="AT1683" s="23" t="s">
        <v>184</v>
      </c>
      <c r="AU1683" s="23" t="s">
        <v>220</v>
      </c>
      <c r="AY1683" s="23" t="s">
        <v>182</v>
      </c>
      <c r="BE1683" s="198">
        <f>IF(N1683="základní",J1683,0)</f>
        <v>0</v>
      </c>
      <c r="BF1683" s="198">
        <f>IF(N1683="snížená",J1683,0)</f>
        <v>0</v>
      </c>
      <c r="BG1683" s="198">
        <f>IF(N1683="zákl. přenesená",J1683,0)</f>
        <v>0</v>
      </c>
      <c r="BH1683" s="198">
        <f>IF(N1683="sníž. přenesená",J1683,0)</f>
        <v>0</v>
      </c>
      <c r="BI1683" s="198">
        <f>IF(N1683="nulová",J1683,0)</f>
        <v>0</v>
      </c>
      <c r="BJ1683" s="23" t="s">
        <v>24</v>
      </c>
      <c r="BK1683" s="198">
        <f>ROUND(I1683*H1683,2)</f>
        <v>0</v>
      </c>
      <c r="BL1683" s="23" t="s">
        <v>312</v>
      </c>
      <c r="BM1683" s="23" t="s">
        <v>2436</v>
      </c>
    </row>
    <row r="1684" spans="2:65" s="1" customFormat="1">
      <c r="B1684" s="40"/>
      <c r="C1684" s="62"/>
      <c r="D1684" s="224" t="s">
        <v>191</v>
      </c>
      <c r="E1684" s="62"/>
      <c r="F1684" s="228" t="s">
        <v>2435</v>
      </c>
      <c r="G1684" s="62"/>
      <c r="H1684" s="62"/>
      <c r="I1684" s="157"/>
      <c r="J1684" s="62"/>
      <c r="K1684" s="62"/>
      <c r="L1684" s="60"/>
      <c r="M1684" s="201"/>
      <c r="N1684" s="41"/>
      <c r="O1684" s="41"/>
      <c r="P1684" s="41"/>
      <c r="Q1684" s="41"/>
      <c r="R1684" s="41"/>
      <c r="S1684" s="41"/>
      <c r="T1684" s="77"/>
      <c r="AT1684" s="23" t="s">
        <v>191</v>
      </c>
      <c r="AU1684" s="23" t="s">
        <v>220</v>
      </c>
    </row>
    <row r="1685" spans="2:65" s="1" customFormat="1" ht="22.5" customHeight="1">
      <c r="B1685" s="40"/>
      <c r="C1685" s="187" t="s">
        <v>2437</v>
      </c>
      <c r="D1685" s="187" t="s">
        <v>184</v>
      </c>
      <c r="E1685" s="188" t="s">
        <v>2438</v>
      </c>
      <c r="F1685" s="189" t="s">
        <v>2439</v>
      </c>
      <c r="G1685" s="190" t="s">
        <v>1272</v>
      </c>
      <c r="H1685" s="191">
        <v>30</v>
      </c>
      <c r="I1685" s="192"/>
      <c r="J1685" s="193">
        <f>ROUND(I1685*H1685,2)</f>
        <v>0</v>
      </c>
      <c r="K1685" s="189" t="s">
        <v>22</v>
      </c>
      <c r="L1685" s="60"/>
      <c r="M1685" s="194" t="s">
        <v>22</v>
      </c>
      <c r="N1685" s="195" t="s">
        <v>47</v>
      </c>
      <c r="O1685" s="41"/>
      <c r="P1685" s="196">
        <f>O1685*H1685</f>
        <v>0</v>
      </c>
      <c r="Q1685" s="196">
        <v>0</v>
      </c>
      <c r="R1685" s="196">
        <f>Q1685*H1685</f>
        <v>0</v>
      </c>
      <c r="S1685" s="196">
        <v>0</v>
      </c>
      <c r="T1685" s="197">
        <f>S1685*H1685</f>
        <v>0</v>
      </c>
      <c r="AR1685" s="23" t="s">
        <v>312</v>
      </c>
      <c r="AT1685" s="23" t="s">
        <v>184</v>
      </c>
      <c r="AU1685" s="23" t="s">
        <v>220</v>
      </c>
      <c r="AY1685" s="23" t="s">
        <v>182</v>
      </c>
      <c r="BE1685" s="198">
        <f>IF(N1685="základní",J1685,0)</f>
        <v>0</v>
      </c>
      <c r="BF1685" s="198">
        <f>IF(N1685="snížená",J1685,0)</f>
        <v>0</v>
      </c>
      <c r="BG1685" s="198">
        <f>IF(N1685="zákl. přenesená",J1685,0)</f>
        <v>0</v>
      </c>
      <c r="BH1685" s="198">
        <f>IF(N1685="sníž. přenesená",J1685,0)</f>
        <v>0</v>
      </c>
      <c r="BI1685" s="198">
        <f>IF(N1685="nulová",J1685,0)</f>
        <v>0</v>
      </c>
      <c r="BJ1685" s="23" t="s">
        <v>24</v>
      </c>
      <c r="BK1685" s="198">
        <f>ROUND(I1685*H1685,2)</f>
        <v>0</v>
      </c>
      <c r="BL1685" s="23" t="s">
        <v>312</v>
      </c>
      <c r="BM1685" s="23" t="s">
        <v>2440</v>
      </c>
    </row>
    <row r="1686" spans="2:65" s="1" customFormat="1">
      <c r="B1686" s="40"/>
      <c r="C1686" s="62"/>
      <c r="D1686" s="224" t="s">
        <v>191</v>
      </c>
      <c r="E1686" s="62"/>
      <c r="F1686" s="228" t="s">
        <v>2435</v>
      </c>
      <c r="G1686" s="62"/>
      <c r="H1686" s="62"/>
      <c r="I1686" s="157"/>
      <c r="J1686" s="62"/>
      <c r="K1686" s="62"/>
      <c r="L1686" s="60"/>
      <c r="M1686" s="201"/>
      <c r="N1686" s="41"/>
      <c r="O1686" s="41"/>
      <c r="P1686" s="41"/>
      <c r="Q1686" s="41"/>
      <c r="R1686" s="41"/>
      <c r="S1686" s="41"/>
      <c r="T1686" s="77"/>
      <c r="AT1686" s="23" t="s">
        <v>191</v>
      </c>
      <c r="AU1686" s="23" t="s">
        <v>220</v>
      </c>
    </row>
    <row r="1687" spans="2:65" s="1" customFormat="1" ht="22.5" customHeight="1">
      <c r="B1687" s="40"/>
      <c r="C1687" s="187" t="s">
        <v>2441</v>
      </c>
      <c r="D1687" s="187" t="s">
        <v>184</v>
      </c>
      <c r="E1687" s="188" t="s">
        <v>2442</v>
      </c>
      <c r="F1687" s="189" t="s">
        <v>2443</v>
      </c>
      <c r="G1687" s="190" t="s">
        <v>1272</v>
      </c>
      <c r="H1687" s="191">
        <v>151</v>
      </c>
      <c r="I1687" s="192"/>
      <c r="J1687" s="193">
        <f>ROUND(I1687*H1687,2)</f>
        <v>0</v>
      </c>
      <c r="K1687" s="189" t="s">
        <v>22</v>
      </c>
      <c r="L1687" s="60"/>
      <c r="M1687" s="194" t="s">
        <v>22</v>
      </c>
      <c r="N1687" s="195" t="s">
        <v>47</v>
      </c>
      <c r="O1687" s="41"/>
      <c r="P1687" s="196">
        <f>O1687*H1687</f>
        <v>0</v>
      </c>
      <c r="Q1687" s="196">
        <v>0</v>
      </c>
      <c r="R1687" s="196">
        <f>Q1687*H1687</f>
        <v>0</v>
      </c>
      <c r="S1687" s="196">
        <v>0</v>
      </c>
      <c r="T1687" s="197">
        <f>S1687*H1687</f>
        <v>0</v>
      </c>
      <c r="AR1687" s="23" t="s">
        <v>312</v>
      </c>
      <c r="AT1687" s="23" t="s">
        <v>184</v>
      </c>
      <c r="AU1687" s="23" t="s">
        <v>220</v>
      </c>
      <c r="AY1687" s="23" t="s">
        <v>182</v>
      </c>
      <c r="BE1687" s="198">
        <f>IF(N1687="základní",J1687,0)</f>
        <v>0</v>
      </c>
      <c r="BF1687" s="198">
        <f>IF(N1687="snížená",J1687,0)</f>
        <v>0</v>
      </c>
      <c r="BG1687" s="198">
        <f>IF(N1687="zákl. přenesená",J1687,0)</f>
        <v>0</v>
      </c>
      <c r="BH1687" s="198">
        <f>IF(N1687="sníž. přenesená",J1687,0)</f>
        <v>0</v>
      </c>
      <c r="BI1687" s="198">
        <f>IF(N1687="nulová",J1687,0)</f>
        <v>0</v>
      </c>
      <c r="BJ1687" s="23" t="s">
        <v>24</v>
      </c>
      <c r="BK1687" s="198">
        <f>ROUND(I1687*H1687,2)</f>
        <v>0</v>
      </c>
      <c r="BL1687" s="23" t="s">
        <v>312</v>
      </c>
      <c r="BM1687" s="23" t="s">
        <v>2444</v>
      </c>
    </row>
    <row r="1688" spans="2:65" s="1" customFormat="1">
      <c r="B1688" s="40"/>
      <c r="C1688" s="62"/>
      <c r="D1688" s="224" t="s">
        <v>191</v>
      </c>
      <c r="E1688" s="62"/>
      <c r="F1688" s="228" t="s">
        <v>2443</v>
      </c>
      <c r="G1688" s="62"/>
      <c r="H1688" s="62"/>
      <c r="I1688" s="157"/>
      <c r="J1688" s="62"/>
      <c r="K1688" s="62"/>
      <c r="L1688" s="60"/>
      <c r="M1688" s="201"/>
      <c r="N1688" s="41"/>
      <c r="O1688" s="41"/>
      <c r="P1688" s="41"/>
      <c r="Q1688" s="41"/>
      <c r="R1688" s="41"/>
      <c r="S1688" s="41"/>
      <c r="T1688" s="77"/>
      <c r="AT1688" s="23" t="s">
        <v>191</v>
      </c>
      <c r="AU1688" s="23" t="s">
        <v>220</v>
      </c>
    </row>
    <row r="1689" spans="2:65" s="1" customFormat="1" ht="22.5" customHeight="1">
      <c r="B1689" s="40"/>
      <c r="C1689" s="187" t="s">
        <v>2445</v>
      </c>
      <c r="D1689" s="187" t="s">
        <v>184</v>
      </c>
      <c r="E1689" s="188" t="s">
        <v>2446</v>
      </c>
      <c r="F1689" s="189" t="s">
        <v>2447</v>
      </c>
      <c r="G1689" s="190" t="s">
        <v>1272</v>
      </c>
      <c r="H1689" s="191">
        <v>114</v>
      </c>
      <c r="I1689" s="192"/>
      <c r="J1689" s="193">
        <f>ROUND(I1689*H1689,2)</f>
        <v>0</v>
      </c>
      <c r="K1689" s="189" t="s">
        <v>22</v>
      </c>
      <c r="L1689" s="60"/>
      <c r="M1689" s="194" t="s">
        <v>22</v>
      </c>
      <c r="N1689" s="195" t="s">
        <v>47</v>
      </c>
      <c r="O1689" s="41"/>
      <c r="P1689" s="196">
        <f>O1689*H1689</f>
        <v>0</v>
      </c>
      <c r="Q1689" s="196">
        <v>0</v>
      </c>
      <c r="R1689" s="196">
        <f>Q1689*H1689</f>
        <v>0</v>
      </c>
      <c r="S1689" s="196">
        <v>0</v>
      </c>
      <c r="T1689" s="197">
        <f>S1689*H1689</f>
        <v>0</v>
      </c>
      <c r="AR1689" s="23" t="s">
        <v>312</v>
      </c>
      <c r="AT1689" s="23" t="s">
        <v>184</v>
      </c>
      <c r="AU1689" s="23" t="s">
        <v>220</v>
      </c>
      <c r="AY1689" s="23" t="s">
        <v>182</v>
      </c>
      <c r="BE1689" s="198">
        <f>IF(N1689="základní",J1689,0)</f>
        <v>0</v>
      </c>
      <c r="BF1689" s="198">
        <f>IF(N1689="snížená",J1689,0)</f>
        <v>0</v>
      </c>
      <c r="BG1689" s="198">
        <f>IF(N1689="zákl. přenesená",J1689,0)</f>
        <v>0</v>
      </c>
      <c r="BH1689" s="198">
        <f>IF(N1689="sníž. přenesená",J1689,0)</f>
        <v>0</v>
      </c>
      <c r="BI1689" s="198">
        <f>IF(N1689="nulová",J1689,0)</f>
        <v>0</v>
      </c>
      <c r="BJ1689" s="23" t="s">
        <v>24</v>
      </c>
      <c r="BK1689" s="198">
        <f>ROUND(I1689*H1689,2)</f>
        <v>0</v>
      </c>
      <c r="BL1689" s="23" t="s">
        <v>312</v>
      </c>
      <c r="BM1689" s="23" t="s">
        <v>2448</v>
      </c>
    </row>
    <row r="1690" spans="2:65" s="1" customFormat="1">
      <c r="B1690" s="40"/>
      <c r="C1690" s="62"/>
      <c r="D1690" s="224" t="s">
        <v>191</v>
      </c>
      <c r="E1690" s="62"/>
      <c r="F1690" s="228" t="s">
        <v>2447</v>
      </c>
      <c r="G1690" s="62"/>
      <c r="H1690" s="62"/>
      <c r="I1690" s="157"/>
      <c r="J1690" s="62"/>
      <c r="K1690" s="62"/>
      <c r="L1690" s="60"/>
      <c r="M1690" s="201"/>
      <c r="N1690" s="41"/>
      <c r="O1690" s="41"/>
      <c r="P1690" s="41"/>
      <c r="Q1690" s="41"/>
      <c r="R1690" s="41"/>
      <c r="S1690" s="41"/>
      <c r="T1690" s="77"/>
      <c r="AT1690" s="23" t="s">
        <v>191</v>
      </c>
      <c r="AU1690" s="23" t="s">
        <v>220</v>
      </c>
    </row>
    <row r="1691" spans="2:65" s="1" customFormat="1" ht="22.5" customHeight="1">
      <c r="B1691" s="40"/>
      <c r="C1691" s="187" t="s">
        <v>2449</v>
      </c>
      <c r="D1691" s="187" t="s">
        <v>184</v>
      </c>
      <c r="E1691" s="188" t="s">
        <v>2450</v>
      </c>
      <c r="F1691" s="189" t="s">
        <v>2451</v>
      </c>
      <c r="G1691" s="190" t="s">
        <v>1272</v>
      </c>
      <c r="H1691" s="191">
        <v>30</v>
      </c>
      <c r="I1691" s="192"/>
      <c r="J1691" s="193">
        <f>ROUND(I1691*H1691,2)</f>
        <v>0</v>
      </c>
      <c r="K1691" s="189" t="s">
        <v>22</v>
      </c>
      <c r="L1691" s="60"/>
      <c r="M1691" s="194" t="s">
        <v>22</v>
      </c>
      <c r="N1691" s="195" t="s">
        <v>47</v>
      </c>
      <c r="O1691" s="41"/>
      <c r="P1691" s="196">
        <f>O1691*H1691</f>
        <v>0</v>
      </c>
      <c r="Q1691" s="196">
        <v>0</v>
      </c>
      <c r="R1691" s="196">
        <f>Q1691*H1691</f>
        <v>0</v>
      </c>
      <c r="S1691" s="196">
        <v>0</v>
      </c>
      <c r="T1691" s="197">
        <f>S1691*H1691</f>
        <v>0</v>
      </c>
      <c r="AR1691" s="23" t="s">
        <v>312</v>
      </c>
      <c r="AT1691" s="23" t="s">
        <v>184</v>
      </c>
      <c r="AU1691" s="23" t="s">
        <v>220</v>
      </c>
      <c r="AY1691" s="23" t="s">
        <v>182</v>
      </c>
      <c r="BE1691" s="198">
        <f>IF(N1691="základní",J1691,0)</f>
        <v>0</v>
      </c>
      <c r="BF1691" s="198">
        <f>IF(N1691="snížená",J1691,0)</f>
        <v>0</v>
      </c>
      <c r="BG1691" s="198">
        <f>IF(N1691="zákl. přenesená",J1691,0)</f>
        <v>0</v>
      </c>
      <c r="BH1691" s="198">
        <f>IF(N1691="sníž. přenesená",J1691,0)</f>
        <v>0</v>
      </c>
      <c r="BI1691" s="198">
        <f>IF(N1691="nulová",J1691,0)</f>
        <v>0</v>
      </c>
      <c r="BJ1691" s="23" t="s">
        <v>24</v>
      </c>
      <c r="BK1691" s="198">
        <f>ROUND(I1691*H1691,2)</f>
        <v>0</v>
      </c>
      <c r="BL1691" s="23" t="s">
        <v>312</v>
      </c>
      <c r="BM1691" s="23" t="s">
        <v>2452</v>
      </c>
    </row>
    <row r="1692" spans="2:65" s="1" customFormat="1">
      <c r="B1692" s="40"/>
      <c r="C1692" s="62"/>
      <c r="D1692" s="224" t="s">
        <v>191</v>
      </c>
      <c r="E1692" s="62"/>
      <c r="F1692" s="228" t="s">
        <v>2451</v>
      </c>
      <c r="G1692" s="62"/>
      <c r="H1692" s="62"/>
      <c r="I1692" s="157"/>
      <c r="J1692" s="62"/>
      <c r="K1692" s="62"/>
      <c r="L1692" s="60"/>
      <c r="M1692" s="201"/>
      <c r="N1692" s="41"/>
      <c r="O1692" s="41"/>
      <c r="P1692" s="41"/>
      <c r="Q1692" s="41"/>
      <c r="R1692" s="41"/>
      <c r="S1692" s="41"/>
      <c r="T1692" s="77"/>
      <c r="AT1692" s="23" t="s">
        <v>191</v>
      </c>
      <c r="AU1692" s="23" t="s">
        <v>220</v>
      </c>
    </row>
    <row r="1693" spans="2:65" s="1" customFormat="1" ht="22.5" customHeight="1">
      <c r="B1693" s="40"/>
      <c r="C1693" s="187" t="s">
        <v>2453</v>
      </c>
      <c r="D1693" s="187" t="s">
        <v>184</v>
      </c>
      <c r="E1693" s="188" t="s">
        <v>2454</v>
      </c>
      <c r="F1693" s="189" t="s">
        <v>2455</v>
      </c>
      <c r="G1693" s="190" t="s">
        <v>1272</v>
      </c>
      <c r="H1693" s="191">
        <v>151</v>
      </c>
      <c r="I1693" s="192"/>
      <c r="J1693" s="193">
        <f>ROUND(I1693*H1693,2)</f>
        <v>0</v>
      </c>
      <c r="K1693" s="189" t="s">
        <v>22</v>
      </c>
      <c r="L1693" s="60"/>
      <c r="M1693" s="194" t="s">
        <v>22</v>
      </c>
      <c r="N1693" s="195" t="s">
        <v>47</v>
      </c>
      <c r="O1693" s="41"/>
      <c r="P1693" s="196">
        <f>O1693*H1693</f>
        <v>0</v>
      </c>
      <c r="Q1693" s="196">
        <v>0</v>
      </c>
      <c r="R1693" s="196">
        <f>Q1693*H1693</f>
        <v>0</v>
      </c>
      <c r="S1693" s="196">
        <v>0</v>
      </c>
      <c r="T1693" s="197">
        <f>S1693*H1693</f>
        <v>0</v>
      </c>
      <c r="AR1693" s="23" t="s">
        <v>312</v>
      </c>
      <c r="AT1693" s="23" t="s">
        <v>184</v>
      </c>
      <c r="AU1693" s="23" t="s">
        <v>220</v>
      </c>
      <c r="AY1693" s="23" t="s">
        <v>182</v>
      </c>
      <c r="BE1693" s="198">
        <f>IF(N1693="základní",J1693,0)</f>
        <v>0</v>
      </c>
      <c r="BF1693" s="198">
        <f>IF(N1693="snížená",J1693,0)</f>
        <v>0</v>
      </c>
      <c r="BG1693" s="198">
        <f>IF(N1693="zákl. přenesená",J1693,0)</f>
        <v>0</v>
      </c>
      <c r="BH1693" s="198">
        <f>IF(N1693="sníž. přenesená",J1693,0)</f>
        <v>0</v>
      </c>
      <c r="BI1693" s="198">
        <f>IF(N1693="nulová",J1693,0)</f>
        <v>0</v>
      </c>
      <c r="BJ1693" s="23" t="s">
        <v>24</v>
      </c>
      <c r="BK1693" s="198">
        <f>ROUND(I1693*H1693,2)</f>
        <v>0</v>
      </c>
      <c r="BL1693" s="23" t="s">
        <v>312</v>
      </c>
      <c r="BM1693" s="23" t="s">
        <v>2456</v>
      </c>
    </row>
    <row r="1694" spans="2:65" s="1" customFormat="1">
      <c r="B1694" s="40"/>
      <c r="C1694" s="62"/>
      <c r="D1694" s="224" t="s">
        <v>191</v>
      </c>
      <c r="E1694" s="62"/>
      <c r="F1694" s="228" t="s">
        <v>2455</v>
      </c>
      <c r="G1694" s="62"/>
      <c r="H1694" s="62"/>
      <c r="I1694" s="157"/>
      <c r="J1694" s="62"/>
      <c r="K1694" s="62"/>
      <c r="L1694" s="60"/>
      <c r="M1694" s="201"/>
      <c r="N1694" s="41"/>
      <c r="O1694" s="41"/>
      <c r="P1694" s="41"/>
      <c r="Q1694" s="41"/>
      <c r="R1694" s="41"/>
      <c r="S1694" s="41"/>
      <c r="T1694" s="77"/>
      <c r="AT1694" s="23" t="s">
        <v>191</v>
      </c>
      <c r="AU1694" s="23" t="s">
        <v>220</v>
      </c>
    </row>
    <row r="1695" spans="2:65" s="1" customFormat="1" ht="22.5" customHeight="1">
      <c r="B1695" s="40"/>
      <c r="C1695" s="187" t="s">
        <v>2457</v>
      </c>
      <c r="D1695" s="187" t="s">
        <v>184</v>
      </c>
      <c r="E1695" s="188" t="s">
        <v>2458</v>
      </c>
      <c r="F1695" s="189" t="s">
        <v>2459</v>
      </c>
      <c r="G1695" s="190" t="s">
        <v>1272</v>
      </c>
      <c r="H1695" s="191">
        <v>151</v>
      </c>
      <c r="I1695" s="192"/>
      <c r="J1695" s="193">
        <f>ROUND(I1695*H1695,2)</f>
        <v>0</v>
      </c>
      <c r="K1695" s="189" t="s">
        <v>22</v>
      </c>
      <c r="L1695" s="60"/>
      <c r="M1695" s="194" t="s">
        <v>22</v>
      </c>
      <c r="N1695" s="195" t="s">
        <v>47</v>
      </c>
      <c r="O1695" s="41"/>
      <c r="P1695" s="196">
        <f>O1695*H1695</f>
        <v>0</v>
      </c>
      <c r="Q1695" s="196">
        <v>0</v>
      </c>
      <c r="R1695" s="196">
        <f>Q1695*H1695</f>
        <v>0</v>
      </c>
      <c r="S1695" s="196">
        <v>0</v>
      </c>
      <c r="T1695" s="197">
        <f>S1695*H1695</f>
        <v>0</v>
      </c>
      <c r="AR1695" s="23" t="s">
        <v>312</v>
      </c>
      <c r="AT1695" s="23" t="s">
        <v>184</v>
      </c>
      <c r="AU1695" s="23" t="s">
        <v>220</v>
      </c>
      <c r="AY1695" s="23" t="s">
        <v>182</v>
      </c>
      <c r="BE1695" s="198">
        <f>IF(N1695="základní",J1695,0)</f>
        <v>0</v>
      </c>
      <c r="BF1695" s="198">
        <f>IF(N1695="snížená",J1695,0)</f>
        <v>0</v>
      </c>
      <c r="BG1695" s="198">
        <f>IF(N1695="zákl. přenesená",J1695,0)</f>
        <v>0</v>
      </c>
      <c r="BH1695" s="198">
        <f>IF(N1695="sníž. přenesená",J1695,0)</f>
        <v>0</v>
      </c>
      <c r="BI1695" s="198">
        <f>IF(N1695="nulová",J1695,0)</f>
        <v>0</v>
      </c>
      <c r="BJ1695" s="23" t="s">
        <v>24</v>
      </c>
      <c r="BK1695" s="198">
        <f>ROUND(I1695*H1695,2)</f>
        <v>0</v>
      </c>
      <c r="BL1695" s="23" t="s">
        <v>312</v>
      </c>
      <c r="BM1695" s="23" t="s">
        <v>2460</v>
      </c>
    </row>
    <row r="1696" spans="2:65" s="1" customFormat="1">
      <c r="B1696" s="40"/>
      <c r="C1696" s="62"/>
      <c r="D1696" s="224" t="s">
        <v>191</v>
      </c>
      <c r="E1696" s="62"/>
      <c r="F1696" s="228" t="s">
        <v>2459</v>
      </c>
      <c r="G1696" s="62"/>
      <c r="H1696" s="62"/>
      <c r="I1696" s="157"/>
      <c r="J1696" s="62"/>
      <c r="K1696" s="62"/>
      <c r="L1696" s="60"/>
      <c r="M1696" s="201"/>
      <c r="N1696" s="41"/>
      <c r="O1696" s="41"/>
      <c r="P1696" s="41"/>
      <c r="Q1696" s="41"/>
      <c r="R1696" s="41"/>
      <c r="S1696" s="41"/>
      <c r="T1696" s="77"/>
      <c r="AT1696" s="23" t="s">
        <v>191</v>
      </c>
      <c r="AU1696" s="23" t="s">
        <v>220</v>
      </c>
    </row>
    <row r="1697" spans="2:65" s="1" customFormat="1" ht="22.5" customHeight="1">
      <c r="B1697" s="40"/>
      <c r="C1697" s="187" t="s">
        <v>2461</v>
      </c>
      <c r="D1697" s="187" t="s">
        <v>184</v>
      </c>
      <c r="E1697" s="188" t="s">
        <v>2462</v>
      </c>
      <c r="F1697" s="189" t="s">
        <v>2463</v>
      </c>
      <c r="G1697" s="190" t="s">
        <v>1272</v>
      </c>
      <c r="H1697" s="191">
        <v>1</v>
      </c>
      <c r="I1697" s="192"/>
      <c r="J1697" s="193">
        <f>ROUND(I1697*H1697,2)</f>
        <v>0</v>
      </c>
      <c r="K1697" s="189" t="s">
        <v>22</v>
      </c>
      <c r="L1697" s="60"/>
      <c r="M1697" s="194" t="s">
        <v>22</v>
      </c>
      <c r="N1697" s="195" t="s">
        <v>47</v>
      </c>
      <c r="O1697" s="41"/>
      <c r="P1697" s="196">
        <f>O1697*H1697</f>
        <v>0</v>
      </c>
      <c r="Q1697" s="196">
        <v>0</v>
      </c>
      <c r="R1697" s="196">
        <f>Q1697*H1697</f>
        <v>0</v>
      </c>
      <c r="S1697" s="196">
        <v>0</v>
      </c>
      <c r="T1697" s="197">
        <f>S1697*H1697</f>
        <v>0</v>
      </c>
      <c r="AR1697" s="23" t="s">
        <v>312</v>
      </c>
      <c r="AT1697" s="23" t="s">
        <v>184</v>
      </c>
      <c r="AU1697" s="23" t="s">
        <v>220</v>
      </c>
      <c r="AY1697" s="23" t="s">
        <v>182</v>
      </c>
      <c r="BE1697" s="198">
        <f>IF(N1697="základní",J1697,0)</f>
        <v>0</v>
      </c>
      <c r="BF1697" s="198">
        <f>IF(N1697="snížená",J1697,0)</f>
        <v>0</v>
      </c>
      <c r="BG1697" s="198">
        <f>IF(N1697="zákl. přenesená",J1697,0)</f>
        <v>0</v>
      </c>
      <c r="BH1697" s="198">
        <f>IF(N1697="sníž. přenesená",J1697,0)</f>
        <v>0</v>
      </c>
      <c r="BI1697" s="198">
        <f>IF(N1697="nulová",J1697,0)</f>
        <v>0</v>
      </c>
      <c r="BJ1697" s="23" t="s">
        <v>24</v>
      </c>
      <c r="BK1697" s="198">
        <f>ROUND(I1697*H1697,2)</f>
        <v>0</v>
      </c>
      <c r="BL1697" s="23" t="s">
        <v>312</v>
      </c>
      <c r="BM1697" s="23" t="s">
        <v>2464</v>
      </c>
    </row>
    <row r="1698" spans="2:65" s="1" customFormat="1">
      <c r="B1698" s="40"/>
      <c r="C1698" s="62"/>
      <c r="D1698" s="224" t="s">
        <v>191</v>
      </c>
      <c r="E1698" s="62"/>
      <c r="F1698" s="228" t="s">
        <v>2463</v>
      </c>
      <c r="G1698" s="62"/>
      <c r="H1698" s="62"/>
      <c r="I1698" s="157"/>
      <c r="J1698" s="62"/>
      <c r="K1698" s="62"/>
      <c r="L1698" s="60"/>
      <c r="M1698" s="201"/>
      <c r="N1698" s="41"/>
      <c r="O1698" s="41"/>
      <c r="P1698" s="41"/>
      <c r="Q1698" s="41"/>
      <c r="R1698" s="41"/>
      <c r="S1698" s="41"/>
      <c r="T1698" s="77"/>
      <c r="AT1698" s="23" t="s">
        <v>191</v>
      </c>
      <c r="AU1698" s="23" t="s">
        <v>220</v>
      </c>
    </row>
    <row r="1699" spans="2:65" s="1" customFormat="1" ht="22.5" customHeight="1">
      <c r="B1699" s="40"/>
      <c r="C1699" s="187" t="s">
        <v>2465</v>
      </c>
      <c r="D1699" s="187" t="s">
        <v>184</v>
      </c>
      <c r="E1699" s="188" t="s">
        <v>2466</v>
      </c>
      <c r="F1699" s="189" t="s">
        <v>2467</v>
      </c>
      <c r="G1699" s="190" t="s">
        <v>1036</v>
      </c>
      <c r="H1699" s="191">
        <v>1</v>
      </c>
      <c r="I1699" s="192"/>
      <c r="J1699" s="193">
        <f>ROUND(I1699*H1699,2)</f>
        <v>0</v>
      </c>
      <c r="K1699" s="189" t="s">
        <v>22</v>
      </c>
      <c r="L1699" s="60"/>
      <c r="M1699" s="194" t="s">
        <v>22</v>
      </c>
      <c r="N1699" s="195" t="s">
        <v>47</v>
      </c>
      <c r="O1699" s="41"/>
      <c r="P1699" s="196">
        <f>O1699*H1699</f>
        <v>0</v>
      </c>
      <c r="Q1699" s="196">
        <v>0</v>
      </c>
      <c r="R1699" s="196">
        <f>Q1699*H1699</f>
        <v>0</v>
      </c>
      <c r="S1699" s="196">
        <v>0</v>
      </c>
      <c r="T1699" s="197">
        <f>S1699*H1699</f>
        <v>0</v>
      </c>
      <c r="AR1699" s="23" t="s">
        <v>312</v>
      </c>
      <c r="AT1699" s="23" t="s">
        <v>184</v>
      </c>
      <c r="AU1699" s="23" t="s">
        <v>220</v>
      </c>
      <c r="AY1699" s="23" t="s">
        <v>182</v>
      </c>
      <c r="BE1699" s="198">
        <f>IF(N1699="základní",J1699,0)</f>
        <v>0</v>
      </c>
      <c r="BF1699" s="198">
        <f>IF(N1699="snížená",J1699,0)</f>
        <v>0</v>
      </c>
      <c r="BG1699" s="198">
        <f>IF(N1699="zákl. přenesená",J1699,0)</f>
        <v>0</v>
      </c>
      <c r="BH1699" s="198">
        <f>IF(N1699="sníž. přenesená",J1699,0)</f>
        <v>0</v>
      </c>
      <c r="BI1699" s="198">
        <f>IF(N1699="nulová",J1699,0)</f>
        <v>0</v>
      </c>
      <c r="BJ1699" s="23" t="s">
        <v>24</v>
      </c>
      <c r="BK1699" s="198">
        <f>ROUND(I1699*H1699,2)</f>
        <v>0</v>
      </c>
      <c r="BL1699" s="23" t="s">
        <v>312</v>
      </c>
      <c r="BM1699" s="23" t="s">
        <v>2468</v>
      </c>
    </row>
    <row r="1700" spans="2:65" s="1" customFormat="1">
      <c r="B1700" s="40"/>
      <c r="C1700" s="62"/>
      <c r="D1700" s="224" t="s">
        <v>191</v>
      </c>
      <c r="E1700" s="62"/>
      <c r="F1700" s="228" t="s">
        <v>2467</v>
      </c>
      <c r="G1700" s="62"/>
      <c r="H1700" s="62"/>
      <c r="I1700" s="157"/>
      <c r="J1700" s="62"/>
      <c r="K1700" s="62"/>
      <c r="L1700" s="60"/>
      <c r="M1700" s="201"/>
      <c r="N1700" s="41"/>
      <c r="O1700" s="41"/>
      <c r="P1700" s="41"/>
      <c r="Q1700" s="41"/>
      <c r="R1700" s="41"/>
      <c r="S1700" s="41"/>
      <c r="T1700" s="77"/>
      <c r="AT1700" s="23" t="s">
        <v>191</v>
      </c>
      <c r="AU1700" s="23" t="s">
        <v>220</v>
      </c>
    </row>
    <row r="1701" spans="2:65" s="1" customFormat="1" ht="22.5" customHeight="1">
      <c r="B1701" s="40"/>
      <c r="C1701" s="187" t="s">
        <v>2469</v>
      </c>
      <c r="D1701" s="187" t="s">
        <v>184</v>
      </c>
      <c r="E1701" s="188" t="s">
        <v>2470</v>
      </c>
      <c r="F1701" s="189" t="s">
        <v>2471</v>
      </c>
      <c r="G1701" s="190" t="s">
        <v>308</v>
      </c>
      <c r="H1701" s="191">
        <v>400</v>
      </c>
      <c r="I1701" s="192"/>
      <c r="J1701" s="193">
        <f>ROUND(I1701*H1701,2)</f>
        <v>0</v>
      </c>
      <c r="K1701" s="189" t="s">
        <v>22</v>
      </c>
      <c r="L1701" s="60"/>
      <c r="M1701" s="194" t="s">
        <v>22</v>
      </c>
      <c r="N1701" s="195" t="s">
        <v>47</v>
      </c>
      <c r="O1701" s="41"/>
      <c r="P1701" s="196">
        <f>O1701*H1701</f>
        <v>0</v>
      </c>
      <c r="Q1701" s="196">
        <v>0</v>
      </c>
      <c r="R1701" s="196">
        <f>Q1701*H1701</f>
        <v>0</v>
      </c>
      <c r="S1701" s="196">
        <v>0</v>
      </c>
      <c r="T1701" s="197">
        <f>S1701*H1701</f>
        <v>0</v>
      </c>
      <c r="AR1701" s="23" t="s">
        <v>312</v>
      </c>
      <c r="AT1701" s="23" t="s">
        <v>184</v>
      </c>
      <c r="AU1701" s="23" t="s">
        <v>220</v>
      </c>
      <c r="AY1701" s="23" t="s">
        <v>182</v>
      </c>
      <c r="BE1701" s="198">
        <f>IF(N1701="základní",J1701,0)</f>
        <v>0</v>
      </c>
      <c r="BF1701" s="198">
        <f>IF(N1701="snížená",J1701,0)</f>
        <v>0</v>
      </c>
      <c r="BG1701" s="198">
        <f>IF(N1701="zákl. přenesená",J1701,0)</f>
        <v>0</v>
      </c>
      <c r="BH1701" s="198">
        <f>IF(N1701="sníž. přenesená",J1701,0)</f>
        <v>0</v>
      </c>
      <c r="BI1701" s="198">
        <f>IF(N1701="nulová",J1701,0)</f>
        <v>0</v>
      </c>
      <c r="BJ1701" s="23" t="s">
        <v>24</v>
      </c>
      <c r="BK1701" s="198">
        <f>ROUND(I1701*H1701,2)</f>
        <v>0</v>
      </c>
      <c r="BL1701" s="23" t="s">
        <v>312</v>
      </c>
      <c r="BM1701" s="23" t="s">
        <v>2472</v>
      </c>
    </row>
    <row r="1702" spans="2:65" s="1" customFormat="1">
      <c r="B1702" s="40"/>
      <c r="C1702" s="62"/>
      <c r="D1702" s="224" t="s">
        <v>191</v>
      </c>
      <c r="E1702" s="62"/>
      <c r="F1702" s="228" t="s">
        <v>2471</v>
      </c>
      <c r="G1702" s="62"/>
      <c r="H1702" s="62"/>
      <c r="I1702" s="157"/>
      <c r="J1702" s="62"/>
      <c r="K1702" s="62"/>
      <c r="L1702" s="60"/>
      <c r="M1702" s="201"/>
      <c r="N1702" s="41"/>
      <c r="O1702" s="41"/>
      <c r="P1702" s="41"/>
      <c r="Q1702" s="41"/>
      <c r="R1702" s="41"/>
      <c r="S1702" s="41"/>
      <c r="T1702" s="77"/>
      <c r="AT1702" s="23" t="s">
        <v>191</v>
      </c>
      <c r="AU1702" s="23" t="s">
        <v>220</v>
      </c>
    </row>
    <row r="1703" spans="2:65" s="1" customFormat="1" ht="22.5" customHeight="1">
      <c r="B1703" s="40"/>
      <c r="C1703" s="187" t="s">
        <v>2473</v>
      </c>
      <c r="D1703" s="187" t="s">
        <v>184</v>
      </c>
      <c r="E1703" s="188" t="s">
        <v>2474</v>
      </c>
      <c r="F1703" s="189" t="s">
        <v>2475</v>
      </c>
      <c r="G1703" s="190" t="s">
        <v>308</v>
      </c>
      <c r="H1703" s="191">
        <v>70</v>
      </c>
      <c r="I1703" s="192"/>
      <c r="J1703" s="193">
        <f>ROUND(I1703*H1703,2)</f>
        <v>0</v>
      </c>
      <c r="K1703" s="189" t="s">
        <v>22</v>
      </c>
      <c r="L1703" s="60"/>
      <c r="M1703" s="194" t="s">
        <v>22</v>
      </c>
      <c r="N1703" s="195" t="s">
        <v>47</v>
      </c>
      <c r="O1703" s="41"/>
      <c r="P1703" s="196">
        <f>O1703*H1703</f>
        <v>0</v>
      </c>
      <c r="Q1703" s="196">
        <v>0</v>
      </c>
      <c r="R1703" s="196">
        <f>Q1703*H1703</f>
        <v>0</v>
      </c>
      <c r="S1703" s="196">
        <v>0</v>
      </c>
      <c r="T1703" s="197">
        <f>S1703*H1703</f>
        <v>0</v>
      </c>
      <c r="AR1703" s="23" t="s">
        <v>312</v>
      </c>
      <c r="AT1703" s="23" t="s">
        <v>184</v>
      </c>
      <c r="AU1703" s="23" t="s">
        <v>220</v>
      </c>
      <c r="AY1703" s="23" t="s">
        <v>182</v>
      </c>
      <c r="BE1703" s="198">
        <f>IF(N1703="základní",J1703,0)</f>
        <v>0</v>
      </c>
      <c r="BF1703" s="198">
        <f>IF(N1703="snížená",J1703,0)</f>
        <v>0</v>
      </c>
      <c r="BG1703" s="198">
        <f>IF(N1703="zákl. přenesená",J1703,0)</f>
        <v>0</v>
      </c>
      <c r="BH1703" s="198">
        <f>IF(N1703="sníž. přenesená",J1703,0)</f>
        <v>0</v>
      </c>
      <c r="BI1703" s="198">
        <f>IF(N1703="nulová",J1703,0)</f>
        <v>0</v>
      </c>
      <c r="BJ1703" s="23" t="s">
        <v>24</v>
      </c>
      <c r="BK1703" s="198">
        <f>ROUND(I1703*H1703,2)</f>
        <v>0</v>
      </c>
      <c r="BL1703" s="23" t="s">
        <v>312</v>
      </c>
      <c r="BM1703" s="23" t="s">
        <v>2476</v>
      </c>
    </row>
    <row r="1704" spans="2:65" s="1" customFormat="1">
      <c r="B1704" s="40"/>
      <c r="C1704" s="62"/>
      <c r="D1704" s="224" t="s">
        <v>191</v>
      </c>
      <c r="E1704" s="62"/>
      <c r="F1704" s="228" t="s">
        <v>2475</v>
      </c>
      <c r="G1704" s="62"/>
      <c r="H1704" s="62"/>
      <c r="I1704" s="157"/>
      <c r="J1704" s="62"/>
      <c r="K1704" s="62"/>
      <c r="L1704" s="60"/>
      <c r="M1704" s="201"/>
      <c r="N1704" s="41"/>
      <c r="O1704" s="41"/>
      <c r="P1704" s="41"/>
      <c r="Q1704" s="41"/>
      <c r="R1704" s="41"/>
      <c r="S1704" s="41"/>
      <c r="T1704" s="77"/>
      <c r="AT1704" s="23" t="s">
        <v>191</v>
      </c>
      <c r="AU1704" s="23" t="s">
        <v>220</v>
      </c>
    </row>
    <row r="1705" spans="2:65" s="1" customFormat="1" ht="22.5" customHeight="1">
      <c r="B1705" s="40"/>
      <c r="C1705" s="187" t="s">
        <v>2477</v>
      </c>
      <c r="D1705" s="187" t="s">
        <v>184</v>
      </c>
      <c r="E1705" s="188" t="s">
        <v>2478</v>
      </c>
      <c r="F1705" s="189" t="s">
        <v>2479</v>
      </c>
      <c r="G1705" s="190" t="s">
        <v>1272</v>
      </c>
      <c r="H1705" s="191">
        <v>2</v>
      </c>
      <c r="I1705" s="192"/>
      <c r="J1705" s="193">
        <f>ROUND(I1705*H1705,2)</f>
        <v>0</v>
      </c>
      <c r="K1705" s="189" t="s">
        <v>22</v>
      </c>
      <c r="L1705" s="60"/>
      <c r="M1705" s="194" t="s">
        <v>22</v>
      </c>
      <c r="N1705" s="195" t="s">
        <v>47</v>
      </c>
      <c r="O1705" s="41"/>
      <c r="P1705" s="196">
        <f>O1705*H1705</f>
        <v>0</v>
      </c>
      <c r="Q1705" s="196">
        <v>0</v>
      </c>
      <c r="R1705" s="196">
        <f>Q1705*H1705</f>
        <v>0</v>
      </c>
      <c r="S1705" s="196">
        <v>0</v>
      </c>
      <c r="T1705" s="197">
        <f>S1705*H1705</f>
        <v>0</v>
      </c>
      <c r="AR1705" s="23" t="s">
        <v>312</v>
      </c>
      <c r="AT1705" s="23" t="s">
        <v>184</v>
      </c>
      <c r="AU1705" s="23" t="s">
        <v>220</v>
      </c>
      <c r="AY1705" s="23" t="s">
        <v>182</v>
      </c>
      <c r="BE1705" s="198">
        <f>IF(N1705="základní",J1705,0)</f>
        <v>0</v>
      </c>
      <c r="BF1705" s="198">
        <f>IF(N1705="snížená",J1705,0)</f>
        <v>0</v>
      </c>
      <c r="BG1705" s="198">
        <f>IF(N1705="zákl. přenesená",J1705,0)</f>
        <v>0</v>
      </c>
      <c r="BH1705" s="198">
        <f>IF(N1705="sníž. přenesená",J1705,0)</f>
        <v>0</v>
      </c>
      <c r="BI1705" s="198">
        <f>IF(N1705="nulová",J1705,0)</f>
        <v>0</v>
      </c>
      <c r="BJ1705" s="23" t="s">
        <v>24</v>
      </c>
      <c r="BK1705" s="198">
        <f>ROUND(I1705*H1705,2)</f>
        <v>0</v>
      </c>
      <c r="BL1705" s="23" t="s">
        <v>312</v>
      </c>
      <c r="BM1705" s="23" t="s">
        <v>2480</v>
      </c>
    </row>
    <row r="1706" spans="2:65" s="1" customFormat="1">
      <c r="B1706" s="40"/>
      <c r="C1706" s="62"/>
      <c r="D1706" s="224" t="s">
        <v>191</v>
      </c>
      <c r="E1706" s="62"/>
      <c r="F1706" s="228" t="s">
        <v>2479</v>
      </c>
      <c r="G1706" s="62"/>
      <c r="H1706" s="62"/>
      <c r="I1706" s="157"/>
      <c r="J1706" s="62"/>
      <c r="K1706" s="62"/>
      <c r="L1706" s="60"/>
      <c r="M1706" s="201"/>
      <c r="N1706" s="41"/>
      <c r="O1706" s="41"/>
      <c r="P1706" s="41"/>
      <c r="Q1706" s="41"/>
      <c r="R1706" s="41"/>
      <c r="S1706" s="41"/>
      <c r="T1706" s="77"/>
      <c r="AT1706" s="23" t="s">
        <v>191</v>
      </c>
      <c r="AU1706" s="23" t="s">
        <v>220</v>
      </c>
    </row>
    <row r="1707" spans="2:65" s="1" customFormat="1" ht="22.5" customHeight="1">
      <c r="B1707" s="40"/>
      <c r="C1707" s="187" t="s">
        <v>2481</v>
      </c>
      <c r="D1707" s="187" t="s">
        <v>184</v>
      </c>
      <c r="E1707" s="188" t="s">
        <v>2482</v>
      </c>
      <c r="F1707" s="189" t="s">
        <v>2483</v>
      </c>
      <c r="G1707" s="190" t="s">
        <v>1272</v>
      </c>
      <c r="H1707" s="191">
        <v>1</v>
      </c>
      <c r="I1707" s="192"/>
      <c r="J1707" s="193">
        <f>ROUND(I1707*H1707,2)</f>
        <v>0</v>
      </c>
      <c r="K1707" s="189" t="s">
        <v>22</v>
      </c>
      <c r="L1707" s="60"/>
      <c r="M1707" s="194" t="s">
        <v>22</v>
      </c>
      <c r="N1707" s="195" t="s">
        <v>47</v>
      </c>
      <c r="O1707" s="41"/>
      <c r="P1707" s="196">
        <f>O1707*H1707</f>
        <v>0</v>
      </c>
      <c r="Q1707" s="196">
        <v>0</v>
      </c>
      <c r="R1707" s="196">
        <f>Q1707*H1707</f>
        <v>0</v>
      </c>
      <c r="S1707" s="196">
        <v>0</v>
      </c>
      <c r="T1707" s="197">
        <f>S1707*H1707</f>
        <v>0</v>
      </c>
      <c r="AR1707" s="23" t="s">
        <v>312</v>
      </c>
      <c r="AT1707" s="23" t="s">
        <v>184</v>
      </c>
      <c r="AU1707" s="23" t="s">
        <v>220</v>
      </c>
      <c r="AY1707" s="23" t="s">
        <v>182</v>
      </c>
      <c r="BE1707" s="198">
        <f>IF(N1707="základní",J1707,0)</f>
        <v>0</v>
      </c>
      <c r="BF1707" s="198">
        <f>IF(N1707="snížená",J1707,0)</f>
        <v>0</v>
      </c>
      <c r="BG1707" s="198">
        <f>IF(N1707="zákl. přenesená",J1707,0)</f>
        <v>0</v>
      </c>
      <c r="BH1707" s="198">
        <f>IF(N1707="sníž. přenesená",J1707,0)</f>
        <v>0</v>
      </c>
      <c r="BI1707" s="198">
        <f>IF(N1707="nulová",J1707,0)</f>
        <v>0</v>
      </c>
      <c r="BJ1707" s="23" t="s">
        <v>24</v>
      </c>
      <c r="BK1707" s="198">
        <f>ROUND(I1707*H1707,2)</f>
        <v>0</v>
      </c>
      <c r="BL1707" s="23" t="s">
        <v>312</v>
      </c>
      <c r="BM1707" s="23" t="s">
        <v>2484</v>
      </c>
    </row>
    <row r="1708" spans="2:65" s="1" customFormat="1">
      <c r="B1708" s="40"/>
      <c r="C1708" s="62"/>
      <c r="D1708" s="224" t="s">
        <v>191</v>
      </c>
      <c r="E1708" s="62"/>
      <c r="F1708" s="228" t="s">
        <v>2483</v>
      </c>
      <c r="G1708" s="62"/>
      <c r="H1708" s="62"/>
      <c r="I1708" s="157"/>
      <c r="J1708" s="62"/>
      <c r="K1708" s="62"/>
      <c r="L1708" s="60"/>
      <c r="M1708" s="201"/>
      <c r="N1708" s="41"/>
      <c r="O1708" s="41"/>
      <c r="P1708" s="41"/>
      <c r="Q1708" s="41"/>
      <c r="R1708" s="41"/>
      <c r="S1708" s="41"/>
      <c r="T1708" s="77"/>
      <c r="AT1708" s="23" t="s">
        <v>191</v>
      </c>
      <c r="AU1708" s="23" t="s">
        <v>220</v>
      </c>
    </row>
    <row r="1709" spans="2:65" s="1" customFormat="1" ht="22.5" customHeight="1">
      <c r="B1709" s="40"/>
      <c r="C1709" s="187" t="s">
        <v>2485</v>
      </c>
      <c r="D1709" s="187" t="s">
        <v>184</v>
      </c>
      <c r="E1709" s="188" t="s">
        <v>2486</v>
      </c>
      <c r="F1709" s="189" t="s">
        <v>2487</v>
      </c>
      <c r="G1709" s="190" t="s">
        <v>1272</v>
      </c>
      <c r="H1709" s="191">
        <v>3</v>
      </c>
      <c r="I1709" s="192"/>
      <c r="J1709" s="193">
        <f>ROUND(I1709*H1709,2)</f>
        <v>0</v>
      </c>
      <c r="K1709" s="189" t="s">
        <v>22</v>
      </c>
      <c r="L1709" s="60"/>
      <c r="M1709" s="194" t="s">
        <v>22</v>
      </c>
      <c r="N1709" s="195" t="s">
        <v>47</v>
      </c>
      <c r="O1709" s="41"/>
      <c r="P1709" s="196">
        <f>O1709*H1709</f>
        <v>0</v>
      </c>
      <c r="Q1709" s="196">
        <v>0</v>
      </c>
      <c r="R1709" s="196">
        <f>Q1709*H1709</f>
        <v>0</v>
      </c>
      <c r="S1709" s="196">
        <v>0</v>
      </c>
      <c r="T1709" s="197">
        <f>S1709*H1709</f>
        <v>0</v>
      </c>
      <c r="AR1709" s="23" t="s">
        <v>312</v>
      </c>
      <c r="AT1709" s="23" t="s">
        <v>184</v>
      </c>
      <c r="AU1709" s="23" t="s">
        <v>220</v>
      </c>
      <c r="AY1709" s="23" t="s">
        <v>182</v>
      </c>
      <c r="BE1709" s="198">
        <f>IF(N1709="základní",J1709,0)</f>
        <v>0</v>
      </c>
      <c r="BF1709" s="198">
        <f>IF(N1709="snížená",J1709,0)</f>
        <v>0</v>
      </c>
      <c r="BG1709" s="198">
        <f>IF(N1709="zákl. přenesená",J1709,0)</f>
        <v>0</v>
      </c>
      <c r="BH1709" s="198">
        <f>IF(N1709="sníž. přenesená",J1709,0)</f>
        <v>0</v>
      </c>
      <c r="BI1709" s="198">
        <f>IF(N1709="nulová",J1709,0)</f>
        <v>0</v>
      </c>
      <c r="BJ1709" s="23" t="s">
        <v>24</v>
      </c>
      <c r="BK1709" s="198">
        <f>ROUND(I1709*H1709,2)</f>
        <v>0</v>
      </c>
      <c r="BL1709" s="23" t="s">
        <v>312</v>
      </c>
      <c r="BM1709" s="23" t="s">
        <v>2488</v>
      </c>
    </row>
    <row r="1710" spans="2:65" s="1" customFormat="1">
      <c r="B1710" s="40"/>
      <c r="C1710" s="62"/>
      <c r="D1710" s="224" t="s">
        <v>191</v>
      </c>
      <c r="E1710" s="62"/>
      <c r="F1710" s="228" t="s">
        <v>2487</v>
      </c>
      <c r="G1710" s="62"/>
      <c r="H1710" s="62"/>
      <c r="I1710" s="157"/>
      <c r="J1710" s="62"/>
      <c r="K1710" s="62"/>
      <c r="L1710" s="60"/>
      <c r="M1710" s="201"/>
      <c r="N1710" s="41"/>
      <c r="O1710" s="41"/>
      <c r="P1710" s="41"/>
      <c r="Q1710" s="41"/>
      <c r="R1710" s="41"/>
      <c r="S1710" s="41"/>
      <c r="T1710" s="77"/>
      <c r="AT1710" s="23" t="s">
        <v>191</v>
      </c>
      <c r="AU1710" s="23" t="s">
        <v>220</v>
      </c>
    </row>
    <row r="1711" spans="2:65" s="1" customFormat="1" ht="22.5" customHeight="1">
      <c r="B1711" s="40"/>
      <c r="C1711" s="187" t="s">
        <v>2489</v>
      </c>
      <c r="D1711" s="187" t="s">
        <v>184</v>
      </c>
      <c r="E1711" s="188" t="s">
        <v>2490</v>
      </c>
      <c r="F1711" s="189" t="s">
        <v>2491</v>
      </c>
      <c r="G1711" s="190" t="s">
        <v>308</v>
      </c>
      <c r="H1711" s="191">
        <v>500</v>
      </c>
      <c r="I1711" s="192"/>
      <c r="J1711" s="193">
        <f>ROUND(I1711*H1711,2)</f>
        <v>0</v>
      </c>
      <c r="K1711" s="189" t="s">
        <v>22</v>
      </c>
      <c r="L1711" s="60"/>
      <c r="M1711" s="194" t="s">
        <v>22</v>
      </c>
      <c r="N1711" s="195" t="s">
        <v>47</v>
      </c>
      <c r="O1711" s="41"/>
      <c r="P1711" s="196">
        <f>O1711*H1711</f>
        <v>0</v>
      </c>
      <c r="Q1711" s="196">
        <v>0</v>
      </c>
      <c r="R1711" s="196">
        <f>Q1711*H1711</f>
        <v>0</v>
      </c>
      <c r="S1711" s="196">
        <v>0</v>
      </c>
      <c r="T1711" s="197">
        <f>S1711*H1711</f>
        <v>0</v>
      </c>
      <c r="AR1711" s="23" t="s">
        <v>312</v>
      </c>
      <c r="AT1711" s="23" t="s">
        <v>184</v>
      </c>
      <c r="AU1711" s="23" t="s">
        <v>220</v>
      </c>
      <c r="AY1711" s="23" t="s">
        <v>182</v>
      </c>
      <c r="BE1711" s="198">
        <f>IF(N1711="základní",J1711,0)</f>
        <v>0</v>
      </c>
      <c r="BF1711" s="198">
        <f>IF(N1711="snížená",J1711,0)</f>
        <v>0</v>
      </c>
      <c r="BG1711" s="198">
        <f>IF(N1711="zákl. přenesená",J1711,0)</f>
        <v>0</v>
      </c>
      <c r="BH1711" s="198">
        <f>IF(N1711="sníž. přenesená",J1711,0)</f>
        <v>0</v>
      </c>
      <c r="BI1711" s="198">
        <f>IF(N1711="nulová",J1711,0)</f>
        <v>0</v>
      </c>
      <c r="BJ1711" s="23" t="s">
        <v>24</v>
      </c>
      <c r="BK1711" s="198">
        <f>ROUND(I1711*H1711,2)</f>
        <v>0</v>
      </c>
      <c r="BL1711" s="23" t="s">
        <v>312</v>
      </c>
      <c r="BM1711" s="23" t="s">
        <v>2492</v>
      </c>
    </row>
    <row r="1712" spans="2:65" s="1" customFormat="1">
      <c r="B1712" s="40"/>
      <c r="C1712" s="62"/>
      <c r="D1712" s="224" t="s">
        <v>191</v>
      </c>
      <c r="E1712" s="62"/>
      <c r="F1712" s="228" t="s">
        <v>2491</v>
      </c>
      <c r="G1712" s="62"/>
      <c r="H1712" s="62"/>
      <c r="I1712" s="157"/>
      <c r="J1712" s="62"/>
      <c r="K1712" s="62"/>
      <c r="L1712" s="60"/>
      <c r="M1712" s="201"/>
      <c r="N1712" s="41"/>
      <c r="O1712" s="41"/>
      <c r="P1712" s="41"/>
      <c r="Q1712" s="41"/>
      <c r="R1712" s="41"/>
      <c r="S1712" s="41"/>
      <c r="T1712" s="77"/>
      <c r="AT1712" s="23" t="s">
        <v>191</v>
      </c>
      <c r="AU1712" s="23" t="s">
        <v>220</v>
      </c>
    </row>
    <row r="1713" spans="2:65" s="1" customFormat="1" ht="22.5" customHeight="1">
      <c r="B1713" s="40"/>
      <c r="C1713" s="187" t="s">
        <v>2493</v>
      </c>
      <c r="D1713" s="187" t="s">
        <v>184</v>
      </c>
      <c r="E1713" s="188" t="s">
        <v>2494</v>
      </c>
      <c r="F1713" s="189" t="s">
        <v>2259</v>
      </c>
      <c r="G1713" s="190" t="s">
        <v>241</v>
      </c>
      <c r="H1713" s="191">
        <v>4</v>
      </c>
      <c r="I1713" s="192"/>
      <c r="J1713" s="193">
        <f>ROUND(I1713*H1713,2)</f>
        <v>0</v>
      </c>
      <c r="K1713" s="189" t="s">
        <v>22</v>
      </c>
      <c r="L1713" s="60"/>
      <c r="M1713" s="194" t="s">
        <v>22</v>
      </c>
      <c r="N1713" s="195" t="s">
        <v>47</v>
      </c>
      <c r="O1713" s="41"/>
      <c r="P1713" s="196">
        <f>O1713*H1713</f>
        <v>0</v>
      </c>
      <c r="Q1713" s="196">
        <v>0</v>
      </c>
      <c r="R1713" s="196">
        <f>Q1713*H1713</f>
        <v>0</v>
      </c>
      <c r="S1713" s="196">
        <v>0</v>
      </c>
      <c r="T1713" s="197">
        <f>S1713*H1713</f>
        <v>0</v>
      </c>
      <c r="AR1713" s="23" t="s">
        <v>312</v>
      </c>
      <c r="AT1713" s="23" t="s">
        <v>184</v>
      </c>
      <c r="AU1713" s="23" t="s">
        <v>220</v>
      </c>
      <c r="AY1713" s="23" t="s">
        <v>182</v>
      </c>
      <c r="BE1713" s="198">
        <f>IF(N1713="základní",J1713,0)</f>
        <v>0</v>
      </c>
      <c r="BF1713" s="198">
        <f>IF(N1713="snížená",J1713,0)</f>
        <v>0</v>
      </c>
      <c r="BG1713" s="198">
        <f>IF(N1713="zákl. přenesená",J1713,0)</f>
        <v>0</v>
      </c>
      <c r="BH1713" s="198">
        <f>IF(N1713="sníž. přenesená",J1713,0)</f>
        <v>0</v>
      </c>
      <c r="BI1713" s="198">
        <f>IF(N1713="nulová",J1713,0)</f>
        <v>0</v>
      </c>
      <c r="BJ1713" s="23" t="s">
        <v>24</v>
      </c>
      <c r="BK1713" s="198">
        <f>ROUND(I1713*H1713,2)</f>
        <v>0</v>
      </c>
      <c r="BL1713" s="23" t="s">
        <v>312</v>
      </c>
      <c r="BM1713" s="23" t="s">
        <v>2495</v>
      </c>
    </row>
    <row r="1714" spans="2:65" s="1" customFormat="1">
      <c r="B1714" s="40"/>
      <c r="C1714" s="62"/>
      <c r="D1714" s="224" t="s">
        <v>191</v>
      </c>
      <c r="E1714" s="62"/>
      <c r="F1714" s="228" t="s">
        <v>2259</v>
      </c>
      <c r="G1714" s="62"/>
      <c r="H1714" s="62"/>
      <c r="I1714" s="157"/>
      <c r="J1714" s="62"/>
      <c r="K1714" s="62"/>
      <c r="L1714" s="60"/>
      <c r="M1714" s="201"/>
      <c r="N1714" s="41"/>
      <c r="O1714" s="41"/>
      <c r="P1714" s="41"/>
      <c r="Q1714" s="41"/>
      <c r="R1714" s="41"/>
      <c r="S1714" s="41"/>
      <c r="T1714" s="77"/>
      <c r="AT1714" s="23" t="s">
        <v>191</v>
      </c>
      <c r="AU1714" s="23" t="s">
        <v>220</v>
      </c>
    </row>
    <row r="1715" spans="2:65" s="1" customFormat="1" ht="22.5" customHeight="1">
      <c r="B1715" s="40"/>
      <c r="C1715" s="187" t="s">
        <v>2496</v>
      </c>
      <c r="D1715" s="187" t="s">
        <v>184</v>
      </c>
      <c r="E1715" s="188" t="s">
        <v>2497</v>
      </c>
      <c r="F1715" s="189" t="s">
        <v>2263</v>
      </c>
      <c r="G1715" s="190" t="s">
        <v>308</v>
      </c>
      <c r="H1715" s="191">
        <v>400</v>
      </c>
      <c r="I1715" s="192"/>
      <c r="J1715" s="193">
        <f>ROUND(I1715*H1715,2)</f>
        <v>0</v>
      </c>
      <c r="K1715" s="189" t="s">
        <v>22</v>
      </c>
      <c r="L1715" s="60"/>
      <c r="M1715" s="194" t="s">
        <v>22</v>
      </c>
      <c r="N1715" s="195" t="s">
        <v>47</v>
      </c>
      <c r="O1715" s="41"/>
      <c r="P1715" s="196">
        <f>O1715*H1715</f>
        <v>0</v>
      </c>
      <c r="Q1715" s="196">
        <v>0</v>
      </c>
      <c r="R1715" s="196">
        <f>Q1715*H1715</f>
        <v>0</v>
      </c>
      <c r="S1715" s="196">
        <v>0</v>
      </c>
      <c r="T1715" s="197">
        <f>S1715*H1715</f>
        <v>0</v>
      </c>
      <c r="AR1715" s="23" t="s">
        <v>312</v>
      </c>
      <c r="AT1715" s="23" t="s">
        <v>184</v>
      </c>
      <c r="AU1715" s="23" t="s">
        <v>220</v>
      </c>
      <c r="AY1715" s="23" t="s">
        <v>182</v>
      </c>
      <c r="BE1715" s="198">
        <f>IF(N1715="základní",J1715,0)</f>
        <v>0</v>
      </c>
      <c r="BF1715" s="198">
        <f>IF(N1715="snížená",J1715,0)</f>
        <v>0</v>
      </c>
      <c r="BG1715" s="198">
        <f>IF(N1715="zákl. přenesená",J1715,0)</f>
        <v>0</v>
      </c>
      <c r="BH1715" s="198">
        <f>IF(N1715="sníž. přenesená",J1715,0)</f>
        <v>0</v>
      </c>
      <c r="BI1715" s="198">
        <f>IF(N1715="nulová",J1715,0)</f>
        <v>0</v>
      </c>
      <c r="BJ1715" s="23" t="s">
        <v>24</v>
      </c>
      <c r="BK1715" s="198">
        <f>ROUND(I1715*H1715,2)</f>
        <v>0</v>
      </c>
      <c r="BL1715" s="23" t="s">
        <v>312</v>
      </c>
      <c r="BM1715" s="23" t="s">
        <v>2498</v>
      </c>
    </row>
    <row r="1716" spans="2:65" s="1" customFormat="1">
      <c r="B1716" s="40"/>
      <c r="C1716" s="62"/>
      <c r="D1716" s="224" t="s">
        <v>191</v>
      </c>
      <c r="E1716" s="62"/>
      <c r="F1716" s="228" t="s">
        <v>2263</v>
      </c>
      <c r="G1716" s="62"/>
      <c r="H1716" s="62"/>
      <c r="I1716" s="157"/>
      <c r="J1716" s="62"/>
      <c r="K1716" s="62"/>
      <c r="L1716" s="60"/>
      <c r="M1716" s="201"/>
      <c r="N1716" s="41"/>
      <c r="O1716" s="41"/>
      <c r="P1716" s="41"/>
      <c r="Q1716" s="41"/>
      <c r="R1716" s="41"/>
      <c r="S1716" s="41"/>
      <c r="T1716" s="77"/>
      <c r="AT1716" s="23" t="s">
        <v>191</v>
      </c>
      <c r="AU1716" s="23" t="s">
        <v>220</v>
      </c>
    </row>
    <row r="1717" spans="2:65" s="1" customFormat="1" ht="22.5" customHeight="1">
      <c r="B1717" s="40"/>
      <c r="C1717" s="187" t="s">
        <v>2499</v>
      </c>
      <c r="D1717" s="187" t="s">
        <v>184</v>
      </c>
      <c r="E1717" s="188" t="s">
        <v>2500</v>
      </c>
      <c r="F1717" s="189" t="s">
        <v>2020</v>
      </c>
      <c r="G1717" s="190" t="s">
        <v>2021</v>
      </c>
      <c r="H1717" s="191">
        <v>20</v>
      </c>
      <c r="I1717" s="192"/>
      <c r="J1717" s="193">
        <f>ROUND(I1717*H1717,2)</f>
        <v>0</v>
      </c>
      <c r="K1717" s="189" t="s">
        <v>22</v>
      </c>
      <c r="L1717" s="60"/>
      <c r="M1717" s="194" t="s">
        <v>22</v>
      </c>
      <c r="N1717" s="195" t="s">
        <v>47</v>
      </c>
      <c r="O1717" s="41"/>
      <c r="P1717" s="196">
        <f>O1717*H1717</f>
        <v>0</v>
      </c>
      <c r="Q1717" s="196">
        <v>0</v>
      </c>
      <c r="R1717" s="196">
        <f>Q1717*H1717</f>
        <v>0</v>
      </c>
      <c r="S1717" s="196">
        <v>0</v>
      </c>
      <c r="T1717" s="197">
        <f>S1717*H1717</f>
        <v>0</v>
      </c>
      <c r="AR1717" s="23" t="s">
        <v>312</v>
      </c>
      <c r="AT1717" s="23" t="s">
        <v>184</v>
      </c>
      <c r="AU1717" s="23" t="s">
        <v>220</v>
      </c>
      <c r="AY1717" s="23" t="s">
        <v>182</v>
      </c>
      <c r="BE1717" s="198">
        <f>IF(N1717="základní",J1717,0)</f>
        <v>0</v>
      </c>
      <c r="BF1717" s="198">
        <f>IF(N1717="snížená",J1717,0)</f>
        <v>0</v>
      </c>
      <c r="BG1717" s="198">
        <f>IF(N1717="zákl. přenesená",J1717,0)</f>
        <v>0</v>
      </c>
      <c r="BH1717" s="198">
        <f>IF(N1717="sníž. přenesená",J1717,0)</f>
        <v>0</v>
      </c>
      <c r="BI1717" s="198">
        <f>IF(N1717="nulová",J1717,0)</f>
        <v>0</v>
      </c>
      <c r="BJ1717" s="23" t="s">
        <v>24</v>
      </c>
      <c r="BK1717" s="198">
        <f>ROUND(I1717*H1717,2)</f>
        <v>0</v>
      </c>
      <c r="BL1717" s="23" t="s">
        <v>312</v>
      </c>
      <c r="BM1717" s="23" t="s">
        <v>2501</v>
      </c>
    </row>
    <row r="1718" spans="2:65" s="1" customFormat="1">
      <c r="B1718" s="40"/>
      <c r="C1718" s="62"/>
      <c r="D1718" s="224" t="s">
        <v>191</v>
      </c>
      <c r="E1718" s="62"/>
      <c r="F1718" s="228" t="s">
        <v>2020</v>
      </c>
      <c r="G1718" s="62"/>
      <c r="H1718" s="62"/>
      <c r="I1718" s="157"/>
      <c r="J1718" s="62"/>
      <c r="K1718" s="62"/>
      <c r="L1718" s="60"/>
      <c r="M1718" s="201"/>
      <c r="N1718" s="41"/>
      <c r="O1718" s="41"/>
      <c r="P1718" s="41"/>
      <c r="Q1718" s="41"/>
      <c r="R1718" s="41"/>
      <c r="S1718" s="41"/>
      <c r="T1718" s="77"/>
      <c r="AT1718" s="23" t="s">
        <v>191</v>
      </c>
      <c r="AU1718" s="23" t="s">
        <v>220</v>
      </c>
    </row>
    <row r="1719" spans="2:65" s="1" customFormat="1" ht="22.5" customHeight="1">
      <c r="B1719" s="40"/>
      <c r="C1719" s="187" t="s">
        <v>2502</v>
      </c>
      <c r="D1719" s="187" t="s">
        <v>184</v>
      </c>
      <c r="E1719" s="188" t="s">
        <v>2503</v>
      </c>
      <c r="F1719" s="189" t="s">
        <v>2504</v>
      </c>
      <c r="G1719" s="190" t="s">
        <v>2021</v>
      </c>
      <c r="H1719" s="191">
        <v>10</v>
      </c>
      <c r="I1719" s="192"/>
      <c r="J1719" s="193">
        <f>ROUND(I1719*H1719,2)</f>
        <v>0</v>
      </c>
      <c r="K1719" s="189" t="s">
        <v>22</v>
      </c>
      <c r="L1719" s="60"/>
      <c r="M1719" s="194" t="s">
        <v>22</v>
      </c>
      <c r="N1719" s="195" t="s">
        <v>47</v>
      </c>
      <c r="O1719" s="41"/>
      <c r="P1719" s="196">
        <f>O1719*H1719</f>
        <v>0</v>
      </c>
      <c r="Q1719" s="196">
        <v>0</v>
      </c>
      <c r="R1719" s="196">
        <f>Q1719*H1719</f>
        <v>0</v>
      </c>
      <c r="S1719" s="196">
        <v>0</v>
      </c>
      <c r="T1719" s="197">
        <f>S1719*H1719</f>
        <v>0</v>
      </c>
      <c r="AR1719" s="23" t="s">
        <v>312</v>
      </c>
      <c r="AT1719" s="23" t="s">
        <v>184</v>
      </c>
      <c r="AU1719" s="23" t="s">
        <v>220</v>
      </c>
      <c r="AY1719" s="23" t="s">
        <v>182</v>
      </c>
      <c r="BE1719" s="198">
        <f>IF(N1719="základní",J1719,0)</f>
        <v>0</v>
      </c>
      <c r="BF1719" s="198">
        <f>IF(N1719="snížená",J1719,0)</f>
        <v>0</v>
      </c>
      <c r="BG1719" s="198">
        <f>IF(N1719="zákl. přenesená",J1719,0)</f>
        <v>0</v>
      </c>
      <c r="BH1719" s="198">
        <f>IF(N1719="sníž. přenesená",J1719,0)</f>
        <v>0</v>
      </c>
      <c r="BI1719" s="198">
        <f>IF(N1719="nulová",J1719,0)</f>
        <v>0</v>
      </c>
      <c r="BJ1719" s="23" t="s">
        <v>24</v>
      </c>
      <c r="BK1719" s="198">
        <f>ROUND(I1719*H1719,2)</f>
        <v>0</v>
      </c>
      <c r="BL1719" s="23" t="s">
        <v>312</v>
      </c>
      <c r="BM1719" s="23" t="s">
        <v>2505</v>
      </c>
    </row>
    <row r="1720" spans="2:65" s="1" customFormat="1">
      <c r="B1720" s="40"/>
      <c r="C1720" s="62"/>
      <c r="D1720" s="224" t="s">
        <v>191</v>
      </c>
      <c r="E1720" s="62"/>
      <c r="F1720" s="228" t="s">
        <v>2504</v>
      </c>
      <c r="G1720" s="62"/>
      <c r="H1720" s="62"/>
      <c r="I1720" s="157"/>
      <c r="J1720" s="62"/>
      <c r="K1720" s="62"/>
      <c r="L1720" s="60"/>
      <c r="M1720" s="201"/>
      <c r="N1720" s="41"/>
      <c r="O1720" s="41"/>
      <c r="P1720" s="41"/>
      <c r="Q1720" s="41"/>
      <c r="R1720" s="41"/>
      <c r="S1720" s="41"/>
      <c r="T1720" s="77"/>
      <c r="AT1720" s="23" t="s">
        <v>191</v>
      </c>
      <c r="AU1720" s="23" t="s">
        <v>220</v>
      </c>
    </row>
    <row r="1721" spans="2:65" s="1" customFormat="1" ht="22.5" customHeight="1">
      <c r="B1721" s="40"/>
      <c r="C1721" s="187" t="s">
        <v>2506</v>
      </c>
      <c r="D1721" s="187" t="s">
        <v>184</v>
      </c>
      <c r="E1721" s="188" t="s">
        <v>2507</v>
      </c>
      <c r="F1721" s="189" t="s">
        <v>2034</v>
      </c>
      <c r="G1721" s="190" t="s">
        <v>2030</v>
      </c>
      <c r="H1721" s="191">
        <v>30</v>
      </c>
      <c r="I1721" s="192"/>
      <c r="J1721" s="193">
        <f>ROUND(I1721*H1721,2)</f>
        <v>0</v>
      </c>
      <c r="K1721" s="189" t="s">
        <v>22</v>
      </c>
      <c r="L1721" s="60"/>
      <c r="M1721" s="194" t="s">
        <v>22</v>
      </c>
      <c r="N1721" s="195" t="s">
        <v>47</v>
      </c>
      <c r="O1721" s="41"/>
      <c r="P1721" s="196">
        <f>O1721*H1721</f>
        <v>0</v>
      </c>
      <c r="Q1721" s="196">
        <v>0</v>
      </c>
      <c r="R1721" s="196">
        <f>Q1721*H1721</f>
        <v>0</v>
      </c>
      <c r="S1721" s="196">
        <v>0</v>
      </c>
      <c r="T1721" s="197">
        <f>S1721*H1721</f>
        <v>0</v>
      </c>
      <c r="AR1721" s="23" t="s">
        <v>312</v>
      </c>
      <c r="AT1721" s="23" t="s">
        <v>184</v>
      </c>
      <c r="AU1721" s="23" t="s">
        <v>220</v>
      </c>
      <c r="AY1721" s="23" t="s">
        <v>182</v>
      </c>
      <c r="BE1721" s="198">
        <f>IF(N1721="základní",J1721,0)</f>
        <v>0</v>
      </c>
      <c r="BF1721" s="198">
        <f>IF(N1721="snížená",J1721,0)</f>
        <v>0</v>
      </c>
      <c r="BG1721" s="198">
        <f>IF(N1721="zákl. přenesená",J1721,0)</f>
        <v>0</v>
      </c>
      <c r="BH1721" s="198">
        <f>IF(N1721="sníž. přenesená",J1721,0)</f>
        <v>0</v>
      </c>
      <c r="BI1721" s="198">
        <f>IF(N1721="nulová",J1721,0)</f>
        <v>0</v>
      </c>
      <c r="BJ1721" s="23" t="s">
        <v>24</v>
      </c>
      <c r="BK1721" s="198">
        <f>ROUND(I1721*H1721,2)</f>
        <v>0</v>
      </c>
      <c r="BL1721" s="23" t="s">
        <v>312</v>
      </c>
      <c r="BM1721" s="23" t="s">
        <v>2508</v>
      </c>
    </row>
    <row r="1722" spans="2:65" s="1" customFormat="1">
      <c r="B1722" s="40"/>
      <c r="C1722" s="62"/>
      <c r="D1722" s="224" t="s">
        <v>191</v>
      </c>
      <c r="E1722" s="62"/>
      <c r="F1722" s="228" t="s">
        <v>2034</v>
      </c>
      <c r="G1722" s="62"/>
      <c r="H1722" s="62"/>
      <c r="I1722" s="157"/>
      <c r="J1722" s="62"/>
      <c r="K1722" s="62"/>
      <c r="L1722" s="60"/>
      <c r="M1722" s="201"/>
      <c r="N1722" s="41"/>
      <c r="O1722" s="41"/>
      <c r="P1722" s="41"/>
      <c r="Q1722" s="41"/>
      <c r="R1722" s="41"/>
      <c r="S1722" s="41"/>
      <c r="T1722" s="77"/>
      <c r="AT1722" s="23" t="s">
        <v>191</v>
      </c>
      <c r="AU1722" s="23" t="s">
        <v>220</v>
      </c>
    </row>
    <row r="1723" spans="2:65" s="1" customFormat="1" ht="22.5" customHeight="1">
      <c r="B1723" s="40"/>
      <c r="C1723" s="187" t="s">
        <v>2509</v>
      </c>
      <c r="D1723" s="187" t="s">
        <v>184</v>
      </c>
      <c r="E1723" s="188" t="s">
        <v>2510</v>
      </c>
      <c r="F1723" s="189" t="s">
        <v>2342</v>
      </c>
      <c r="G1723" s="190" t="s">
        <v>1036</v>
      </c>
      <c r="H1723" s="191">
        <v>1</v>
      </c>
      <c r="I1723" s="192"/>
      <c r="J1723" s="193">
        <f>ROUND(I1723*H1723,2)</f>
        <v>0</v>
      </c>
      <c r="K1723" s="189" t="s">
        <v>22</v>
      </c>
      <c r="L1723" s="60"/>
      <c r="M1723" s="194" t="s">
        <v>22</v>
      </c>
      <c r="N1723" s="195" t="s">
        <v>47</v>
      </c>
      <c r="O1723" s="41"/>
      <c r="P1723" s="196">
        <f>O1723*H1723</f>
        <v>0</v>
      </c>
      <c r="Q1723" s="196">
        <v>0</v>
      </c>
      <c r="R1723" s="196">
        <f>Q1723*H1723</f>
        <v>0</v>
      </c>
      <c r="S1723" s="196">
        <v>0</v>
      </c>
      <c r="T1723" s="197">
        <f>S1723*H1723</f>
        <v>0</v>
      </c>
      <c r="AR1723" s="23" t="s">
        <v>312</v>
      </c>
      <c r="AT1723" s="23" t="s">
        <v>184</v>
      </c>
      <c r="AU1723" s="23" t="s">
        <v>220</v>
      </c>
      <c r="AY1723" s="23" t="s">
        <v>182</v>
      </c>
      <c r="BE1723" s="198">
        <f>IF(N1723="základní",J1723,0)</f>
        <v>0</v>
      </c>
      <c r="BF1723" s="198">
        <f>IF(N1723="snížená",J1723,0)</f>
        <v>0</v>
      </c>
      <c r="BG1723" s="198">
        <f>IF(N1723="zákl. přenesená",J1723,0)</f>
        <v>0</v>
      </c>
      <c r="BH1723" s="198">
        <f>IF(N1723="sníž. přenesená",J1723,0)</f>
        <v>0</v>
      </c>
      <c r="BI1723" s="198">
        <f>IF(N1723="nulová",J1723,0)</f>
        <v>0</v>
      </c>
      <c r="BJ1723" s="23" t="s">
        <v>24</v>
      </c>
      <c r="BK1723" s="198">
        <f>ROUND(I1723*H1723,2)</f>
        <v>0</v>
      </c>
      <c r="BL1723" s="23" t="s">
        <v>312</v>
      </c>
      <c r="BM1723" s="23" t="s">
        <v>2511</v>
      </c>
    </row>
    <row r="1724" spans="2:65" s="1" customFormat="1">
      <c r="B1724" s="40"/>
      <c r="C1724" s="62"/>
      <c r="D1724" s="224" t="s">
        <v>191</v>
      </c>
      <c r="E1724" s="62"/>
      <c r="F1724" s="228" t="s">
        <v>2342</v>
      </c>
      <c r="G1724" s="62"/>
      <c r="H1724" s="62"/>
      <c r="I1724" s="157"/>
      <c r="J1724" s="62"/>
      <c r="K1724" s="62"/>
      <c r="L1724" s="60"/>
      <c r="M1724" s="201"/>
      <c r="N1724" s="41"/>
      <c r="O1724" s="41"/>
      <c r="P1724" s="41"/>
      <c r="Q1724" s="41"/>
      <c r="R1724" s="41"/>
      <c r="S1724" s="41"/>
      <c r="T1724" s="77"/>
      <c r="AT1724" s="23" t="s">
        <v>191</v>
      </c>
      <c r="AU1724" s="23" t="s">
        <v>220</v>
      </c>
    </row>
    <row r="1725" spans="2:65" s="1" customFormat="1" ht="22.5" customHeight="1">
      <c r="B1725" s="40"/>
      <c r="C1725" s="187" t="s">
        <v>2512</v>
      </c>
      <c r="D1725" s="187" t="s">
        <v>184</v>
      </c>
      <c r="E1725" s="188" t="s">
        <v>2513</v>
      </c>
      <c r="F1725" s="189" t="s">
        <v>2346</v>
      </c>
      <c r="G1725" s="190" t="s">
        <v>1036</v>
      </c>
      <c r="H1725" s="191">
        <v>1</v>
      </c>
      <c r="I1725" s="192"/>
      <c r="J1725" s="193">
        <f>ROUND(I1725*H1725,2)</f>
        <v>0</v>
      </c>
      <c r="K1725" s="189" t="s">
        <v>22</v>
      </c>
      <c r="L1725" s="60"/>
      <c r="M1725" s="194" t="s">
        <v>22</v>
      </c>
      <c r="N1725" s="195" t="s">
        <v>47</v>
      </c>
      <c r="O1725" s="41"/>
      <c r="P1725" s="196">
        <f>O1725*H1725</f>
        <v>0</v>
      </c>
      <c r="Q1725" s="196">
        <v>0</v>
      </c>
      <c r="R1725" s="196">
        <f>Q1725*H1725</f>
        <v>0</v>
      </c>
      <c r="S1725" s="196">
        <v>0</v>
      </c>
      <c r="T1725" s="197">
        <f>S1725*H1725</f>
        <v>0</v>
      </c>
      <c r="AR1725" s="23" t="s">
        <v>312</v>
      </c>
      <c r="AT1725" s="23" t="s">
        <v>184</v>
      </c>
      <c r="AU1725" s="23" t="s">
        <v>220</v>
      </c>
      <c r="AY1725" s="23" t="s">
        <v>182</v>
      </c>
      <c r="BE1725" s="198">
        <f>IF(N1725="základní",J1725,0)</f>
        <v>0</v>
      </c>
      <c r="BF1725" s="198">
        <f>IF(N1725="snížená",J1725,0)</f>
        <v>0</v>
      </c>
      <c r="BG1725" s="198">
        <f>IF(N1725="zákl. přenesená",J1725,0)</f>
        <v>0</v>
      </c>
      <c r="BH1725" s="198">
        <f>IF(N1725="sníž. přenesená",J1725,0)</f>
        <v>0</v>
      </c>
      <c r="BI1725" s="198">
        <f>IF(N1725="nulová",J1725,0)</f>
        <v>0</v>
      </c>
      <c r="BJ1725" s="23" t="s">
        <v>24</v>
      </c>
      <c r="BK1725" s="198">
        <f>ROUND(I1725*H1725,2)</f>
        <v>0</v>
      </c>
      <c r="BL1725" s="23" t="s">
        <v>312</v>
      </c>
      <c r="BM1725" s="23" t="s">
        <v>2514</v>
      </c>
    </row>
    <row r="1726" spans="2:65" s="1" customFormat="1">
      <c r="B1726" s="40"/>
      <c r="C1726" s="62"/>
      <c r="D1726" s="224" t="s">
        <v>191</v>
      </c>
      <c r="E1726" s="62"/>
      <c r="F1726" s="228" t="s">
        <v>2346</v>
      </c>
      <c r="G1726" s="62"/>
      <c r="H1726" s="62"/>
      <c r="I1726" s="157"/>
      <c r="J1726" s="62"/>
      <c r="K1726" s="62"/>
      <c r="L1726" s="60"/>
      <c r="M1726" s="201"/>
      <c r="N1726" s="41"/>
      <c r="O1726" s="41"/>
      <c r="P1726" s="41"/>
      <c r="Q1726" s="41"/>
      <c r="R1726" s="41"/>
      <c r="S1726" s="41"/>
      <c r="T1726" s="77"/>
      <c r="AT1726" s="23" t="s">
        <v>191</v>
      </c>
      <c r="AU1726" s="23" t="s">
        <v>220</v>
      </c>
    </row>
    <row r="1727" spans="2:65" s="1" customFormat="1" ht="22.5" customHeight="1">
      <c r="B1727" s="40"/>
      <c r="C1727" s="187" t="s">
        <v>2515</v>
      </c>
      <c r="D1727" s="187" t="s">
        <v>184</v>
      </c>
      <c r="E1727" s="188" t="s">
        <v>2516</v>
      </c>
      <c r="F1727" s="189" t="s">
        <v>2517</v>
      </c>
      <c r="G1727" s="190" t="s">
        <v>1272</v>
      </c>
      <c r="H1727" s="191">
        <v>1</v>
      </c>
      <c r="I1727" s="192"/>
      <c r="J1727" s="193">
        <f>ROUND(I1727*H1727,2)</f>
        <v>0</v>
      </c>
      <c r="K1727" s="189" t="s">
        <v>22</v>
      </c>
      <c r="L1727" s="60"/>
      <c r="M1727" s="194" t="s">
        <v>22</v>
      </c>
      <c r="N1727" s="195" t="s">
        <v>47</v>
      </c>
      <c r="O1727" s="41"/>
      <c r="P1727" s="196">
        <f>O1727*H1727</f>
        <v>0</v>
      </c>
      <c r="Q1727" s="196">
        <v>0</v>
      </c>
      <c r="R1727" s="196">
        <f>Q1727*H1727</f>
        <v>0</v>
      </c>
      <c r="S1727" s="196">
        <v>0</v>
      </c>
      <c r="T1727" s="197">
        <f>S1727*H1727</f>
        <v>0</v>
      </c>
      <c r="AR1727" s="23" t="s">
        <v>312</v>
      </c>
      <c r="AT1727" s="23" t="s">
        <v>184</v>
      </c>
      <c r="AU1727" s="23" t="s">
        <v>220</v>
      </c>
      <c r="AY1727" s="23" t="s">
        <v>182</v>
      </c>
      <c r="BE1727" s="198">
        <f>IF(N1727="základní",J1727,0)</f>
        <v>0</v>
      </c>
      <c r="BF1727" s="198">
        <f>IF(N1727="snížená",J1727,0)</f>
        <v>0</v>
      </c>
      <c r="BG1727" s="198">
        <f>IF(N1727="zákl. přenesená",J1727,0)</f>
        <v>0</v>
      </c>
      <c r="BH1727" s="198">
        <f>IF(N1727="sníž. přenesená",J1727,0)</f>
        <v>0</v>
      </c>
      <c r="BI1727" s="198">
        <f>IF(N1727="nulová",J1727,0)</f>
        <v>0</v>
      </c>
      <c r="BJ1727" s="23" t="s">
        <v>24</v>
      </c>
      <c r="BK1727" s="198">
        <f>ROUND(I1727*H1727,2)</f>
        <v>0</v>
      </c>
      <c r="BL1727" s="23" t="s">
        <v>312</v>
      </c>
      <c r="BM1727" s="23" t="s">
        <v>2518</v>
      </c>
    </row>
    <row r="1728" spans="2:65" s="1" customFormat="1">
      <c r="B1728" s="40"/>
      <c r="C1728" s="62"/>
      <c r="D1728" s="224" t="s">
        <v>191</v>
      </c>
      <c r="E1728" s="62"/>
      <c r="F1728" s="228" t="s">
        <v>2517</v>
      </c>
      <c r="G1728" s="62"/>
      <c r="H1728" s="62"/>
      <c r="I1728" s="157"/>
      <c r="J1728" s="62"/>
      <c r="K1728" s="62"/>
      <c r="L1728" s="60"/>
      <c r="M1728" s="201"/>
      <c r="N1728" s="41"/>
      <c r="O1728" s="41"/>
      <c r="P1728" s="41"/>
      <c r="Q1728" s="41"/>
      <c r="R1728" s="41"/>
      <c r="S1728" s="41"/>
      <c r="T1728" s="77"/>
      <c r="AT1728" s="23" t="s">
        <v>191</v>
      </c>
      <c r="AU1728" s="23" t="s">
        <v>220</v>
      </c>
    </row>
    <row r="1729" spans="2:65" s="1" customFormat="1" ht="22.5" customHeight="1">
      <c r="B1729" s="40"/>
      <c r="C1729" s="187" t="s">
        <v>2519</v>
      </c>
      <c r="D1729" s="187" t="s">
        <v>184</v>
      </c>
      <c r="E1729" s="188" t="s">
        <v>2520</v>
      </c>
      <c r="F1729" s="189" t="s">
        <v>2285</v>
      </c>
      <c r="G1729" s="190" t="s">
        <v>1272</v>
      </c>
      <c r="H1729" s="191">
        <v>1</v>
      </c>
      <c r="I1729" s="192"/>
      <c r="J1729" s="193">
        <f>ROUND(I1729*H1729,2)</f>
        <v>0</v>
      </c>
      <c r="K1729" s="189" t="s">
        <v>22</v>
      </c>
      <c r="L1729" s="60"/>
      <c r="M1729" s="194" t="s">
        <v>22</v>
      </c>
      <c r="N1729" s="195" t="s">
        <v>47</v>
      </c>
      <c r="O1729" s="41"/>
      <c r="P1729" s="196">
        <f>O1729*H1729</f>
        <v>0</v>
      </c>
      <c r="Q1729" s="196">
        <v>0</v>
      </c>
      <c r="R1729" s="196">
        <f>Q1729*H1729</f>
        <v>0</v>
      </c>
      <c r="S1729" s="196">
        <v>0</v>
      </c>
      <c r="T1729" s="197">
        <f>S1729*H1729</f>
        <v>0</v>
      </c>
      <c r="AR1729" s="23" t="s">
        <v>312</v>
      </c>
      <c r="AT1729" s="23" t="s">
        <v>184</v>
      </c>
      <c r="AU1729" s="23" t="s">
        <v>220</v>
      </c>
      <c r="AY1729" s="23" t="s">
        <v>182</v>
      </c>
      <c r="BE1729" s="198">
        <f>IF(N1729="základní",J1729,0)</f>
        <v>0</v>
      </c>
      <c r="BF1729" s="198">
        <f>IF(N1729="snížená",J1729,0)</f>
        <v>0</v>
      </c>
      <c r="BG1729" s="198">
        <f>IF(N1729="zákl. přenesená",J1729,0)</f>
        <v>0</v>
      </c>
      <c r="BH1729" s="198">
        <f>IF(N1729="sníž. přenesená",J1729,0)</f>
        <v>0</v>
      </c>
      <c r="BI1729" s="198">
        <f>IF(N1729="nulová",J1729,0)</f>
        <v>0</v>
      </c>
      <c r="BJ1729" s="23" t="s">
        <v>24</v>
      </c>
      <c r="BK1729" s="198">
        <f>ROUND(I1729*H1729,2)</f>
        <v>0</v>
      </c>
      <c r="BL1729" s="23" t="s">
        <v>312</v>
      </c>
      <c r="BM1729" s="23" t="s">
        <v>2521</v>
      </c>
    </row>
    <row r="1730" spans="2:65" s="10" customFormat="1" ht="22.35" customHeight="1">
      <c r="B1730" s="170"/>
      <c r="C1730" s="171"/>
      <c r="D1730" s="184" t="s">
        <v>75</v>
      </c>
      <c r="E1730" s="185" t="s">
        <v>2522</v>
      </c>
      <c r="F1730" s="185" t="s">
        <v>2523</v>
      </c>
      <c r="G1730" s="171"/>
      <c r="H1730" s="171"/>
      <c r="I1730" s="174"/>
      <c r="J1730" s="186">
        <f>BK1730</f>
        <v>0</v>
      </c>
      <c r="K1730" s="171"/>
      <c r="L1730" s="176"/>
      <c r="M1730" s="177"/>
      <c r="N1730" s="178"/>
      <c r="O1730" s="178"/>
      <c r="P1730" s="179">
        <f>SUM(P1731:P1777)</f>
        <v>0</v>
      </c>
      <c r="Q1730" s="178"/>
      <c r="R1730" s="179">
        <f>SUM(R1731:R1777)</f>
        <v>0</v>
      </c>
      <c r="S1730" s="178"/>
      <c r="T1730" s="180">
        <f>SUM(T1731:T1777)</f>
        <v>0</v>
      </c>
      <c r="AR1730" s="181" t="s">
        <v>87</v>
      </c>
      <c r="AT1730" s="182" t="s">
        <v>75</v>
      </c>
      <c r="AU1730" s="182" t="s">
        <v>87</v>
      </c>
      <c r="AY1730" s="181" t="s">
        <v>182</v>
      </c>
      <c r="BK1730" s="183">
        <f>SUM(BK1731:BK1777)</f>
        <v>0</v>
      </c>
    </row>
    <row r="1731" spans="2:65" s="1" customFormat="1" ht="22.5" customHeight="1">
      <c r="B1731" s="40"/>
      <c r="C1731" s="187" t="s">
        <v>2524</v>
      </c>
      <c r="D1731" s="187" t="s">
        <v>184</v>
      </c>
      <c r="E1731" s="188" t="s">
        <v>2525</v>
      </c>
      <c r="F1731" s="189" t="s">
        <v>2526</v>
      </c>
      <c r="G1731" s="190" t="s">
        <v>1272</v>
      </c>
      <c r="H1731" s="191">
        <v>1</v>
      </c>
      <c r="I1731" s="192"/>
      <c r="J1731" s="193">
        <f>ROUND(I1731*H1731,2)</f>
        <v>0</v>
      </c>
      <c r="K1731" s="189" t="s">
        <v>22</v>
      </c>
      <c r="L1731" s="60"/>
      <c r="M1731" s="194" t="s">
        <v>22</v>
      </c>
      <c r="N1731" s="195" t="s">
        <v>47</v>
      </c>
      <c r="O1731" s="41"/>
      <c r="P1731" s="196">
        <f>O1731*H1731</f>
        <v>0</v>
      </c>
      <c r="Q1731" s="196">
        <v>0</v>
      </c>
      <c r="R1731" s="196">
        <f>Q1731*H1731</f>
        <v>0</v>
      </c>
      <c r="S1731" s="196">
        <v>0</v>
      </c>
      <c r="T1731" s="197">
        <f>S1731*H1731</f>
        <v>0</v>
      </c>
      <c r="AR1731" s="23" t="s">
        <v>312</v>
      </c>
      <c r="AT1731" s="23" t="s">
        <v>184</v>
      </c>
      <c r="AU1731" s="23" t="s">
        <v>220</v>
      </c>
      <c r="AY1731" s="23" t="s">
        <v>182</v>
      </c>
      <c r="BE1731" s="198">
        <f>IF(N1731="základní",J1731,0)</f>
        <v>0</v>
      </c>
      <c r="BF1731" s="198">
        <f>IF(N1731="snížená",J1731,0)</f>
        <v>0</v>
      </c>
      <c r="BG1731" s="198">
        <f>IF(N1731="zákl. přenesená",J1731,0)</f>
        <v>0</v>
      </c>
      <c r="BH1731" s="198">
        <f>IF(N1731="sníž. přenesená",J1731,0)</f>
        <v>0</v>
      </c>
      <c r="BI1731" s="198">
        <f>IF(N1731="nulová",J1731,0)</f>
        <v>0</v>
      </c>
      <c r="BJ1731" s="23" t="s">
        <v>24</v>
      </c>
      <c r="BK1731" s="198">
        <f>ROUND(I1731*H1731,2)</f>
        <v>0</v>
      </c>
      <c r="BL1731" s="23" t="s">
        <v>312</v>
      </c>
      <c r="BM1731" s="23" t="s">
        <v>2527</v>
      </c>
    </row>
    <row r="1732" spans="2:65" s="1" customFormat="1">
      <c r="B1732" s="40"/>
      <c r="C1732" s="62"/>
      <c r="D1732" s="224" t="s">
        <v>191</v>
      </c>
      <c r="E1732" s="62"/>
      <c r="F1732" s="228" t="s">
        <v>2526</v>
      </c>
      <c r="G1732" s="62"/>
      <c r="H1732" s="62"/>
      <c r="I1732" s="157"/>
      <c r="J1732" s="62"/>
      <c r="K1732" s="62"/>
      <c r="L1732" s="60"/>
      <c r="M1732" s="201"/>
      <c r="N1732" s="41"/>
      <c r="O1732" s="41"/>
      <c r="P1732" s="41"/>
      <c r="Q1732" s="41"/>
      <c r="R1732" s="41"/>
      <c r="S1732" s="41"/>
      <c r="T1732" s="77"/>
      <c r="AT1732" s="23" t="s">
        <v>191</v>
      </c>
      <c r="AU1732" s="23" t="s">
        <v>220</v>
      </c>
    </row>
    <row r="1733" spans="2:65" s="1" customFormat="1" ht="22.5" customHeight="1">
      <c r="B1733" s="40"/>
      <c r="C1733" s="187" t="s">
        <v>2528</v>
      </c>
      <c r="D1733" s="187" t="s">
        <v>184</v>
      </c>
      <c r="E1733" s="188" t="s">
        <v>2529</v>
      </c>
      <c r="F1733" s="189" t="s">
        <v>2530</v>
      </c>
      <c r="G1733" s="190" t="s">
        <v>1272</v>
      </c>
      <c r="H1733" s="191">
        <v>12</v>
      </c>
      <c r="I1733" s="192"/>
      <c r="J1733" s="193">
        <f>ROUND(I1733*H1733,2)</f>
        <v>0</v>
      </c>
      <c r="K1733" s="189" t="s">
        <v>22</v>
      </c>
      <c r="L1733" s="60"/>
      <c r="M1733" s="194" t="s">
        <v>22</v>
      </c>
      <c r="N1733" s="195" t="s">
        <v>47</v>
      </c>
      <c r="O1733" s="41"/>
      <c r="P1733" s="196">
        <f>O1733*H1733</f>
        <v>0</v>
      </c>
      <c r="Q1733" s="196">
        <v>0</v>
      </c>
      <c r="R1733" s="196">
        <f>Q1733*H1733</f>
        <v>0</v>
      </c>
      <c r="S1733" s="196">
        <v>0</v>
      </c>
      <c r="T1733" s="197">
        <f>S1733*H1733</f>
        <v>0</v>
      </c>
      <c r="AR1733" s="23" t="s">
        <v>312</v>
      </c>
      <c r="AT1733" s="23" t="s">
        <v>184</v>
      </c>
      <c r="AU1733" s="23" t="s">
        <v>220</v>
      </c>
      <c r="AY1733" s="23" t="s">
        <v>182</v>
      </c>
      <c r="BE1733" s="198">
        <f>IF(N1733="základní",J1733,0)</f>
        <v>0</v>
      </c>
      <c r="BF1733" s="198">
        <f>IF(N1733="snížená",J1733,0)</f>
        <v>0</v>
      </c>
      <c r="BG1733" s="198">
        <f>IF(N1733="zákl. přenesená",J1733,0)</f>
        <v>0</v>
      </c>
      <c r="BH1733" s="198">
        <f>IF(N1733="sníž. přenesená",J1733,0)</f>
        <v>0</v>
      </c>
      <c r="BI1733" s="198">
        <f>IF(N1733="nulová",J1733,0)</f>
        <v>0</v>
      </c>
      <c r="BJ1733" s="23" t="s">
        <v>24</v>
      </c>
      <c r="BK1733" s="198">
        <f>ROUND(I1733*H1733,2)</f>
        <v>0</v>
      </c>
      <c r="BL1733" s="23" t="s">
        <v>312</v>
      </c>
      <c r="BM1733" s="23" t="s">
        <v>2531</v>
      </c>
    </row>
    <row r="1734" spans="2:65" s="1" customFormat="1">
      <c r="B1734" s="40"/>
      <c r="C1734" s="62"/>
      <c r="D1734" s="224" t="s">
        <v>191</v>
      </c>
      <c r="E1734" s="62"/>
      <c r="F1734" s="228" t="s">
        <v>2530</v>
      </c>
      <c r="G1734" s="62"/>
      <c r="H1734" s="62"/>
      <c r="I1734" s="157"/>
      <c r="J1734" s="62"/>
      <c r="K1734" s="62"/>
      <c r="L1734" s="60"/>
      <c r="M1734" s="201"/>
      <c r="N1734" s="41"/>
      <c r="O1734" s="41"/>
      <c r="P1734" s="41"/>
      <c r="Q1734" s="41"/>
      <c r="R1734" s="41"/>
      <c r="S1734" s="41"/>
      <c r="T1734" s="77"/>
      <c r="AT1734" s="23" t="s">
        <v>191</v>
      </c>
      <c r="AU1734" s="23" t="s">
        <v>220</v>
      </c>
    </row>
    <row r="1735" spans="2:65" s="1" customFormat="1" ht="22.5" customHeight="1">
      <c r="B1735" s="40"/>
      <c r="C1735" s="187" t="s">
        <v>2532</v>
      </c>
      <c r="D1735" s="187" t="s">
        <v>184</v>
      </c>
      <c r="E1735" s="188" t="s">
        <v>2533</v>
      </c>
      <c r="F1735" s="189" t="s">
        <v>2534</v>
      </c>
      <c r="G1735" s="190" t="s">
        <v>1272</v>
      </c>
      <c r="H1735" s="191">
        <v>1</v>
      </c>
      <c r="I1735" s="192"/>
      <c r="J1735" s="193">
        <f>ROUND(I1735*H1735,2)</f>
        <v>0</v>
      </c>
      <c r="K1735" s="189" t="s">
        <v>22</v>
      </c>
      <c r="L1735" s="60"/>
      <c r="M1735" s="194" t="s">
        <v>22</v>
      </c>
      <c r="N1735" s="195" t="s">
        <v>47</v>
      </c>
      <c r="O1735" s="41"/>
      <c r="P1735" s="196">
        <f>O1735*H1735</f>
        <v>0</v>
      </c>
      <c r="Q1735" s="196">
        <v>0</v>
      </c>
      <c r="R1735" s="196">
        <f>Q1735*H1735</f>
        <v>0</v>
      </c>
      <c r="S1735" s="196">
        <v>0</v>
      </c>
      <c r="T1735" s="197">
        <f>S1735*H1735</f>
        <v>0</v>
      </c>
      <c r="AR1735" s="23" t="s">
        <v>312</v>
      </c>
      <c r="AT1735" s="23" t="s">
        <v>184</v>
      </c>
      <c r="AU1735" s="23" t="s">
        <v>220</v>
      </c>
      <c r="AY1735" s="23" t="s">
        <v>182</v>
      </c>
      <c r="BE1735" s="198">
        <f>IF(N1735="základní",J1735,0)</f>
        <v>0</v>
      </c>
      <c r="BF1735" s="198">
        <f>IF(N1735="snížená",J1735,0)</f>
        <v>0</v>
      </c>
      <c r="BG1735" s="198">
        <f>IF(N1735="zákl. přenesená",J1735,0)</f>
        <v>0</v>
      </c>
      <c r="BH1735" s="198">
        <f>IF(N1735="sníž. přenesená",J1735,0)</f>
        <v>0</v>
      </c>
      <c r="BI1735" s="198">
        <f>IF(N1735="nulová",J1735,0)</f>
        <v>0</v>
      </c>
      <c r="BJ1735" s="23" t="s">
        <v>24</v>
      </c>
      <c r="BK1735" s="198">
        <f>ROUND(I1735*H1735,2)</f>
        <v>0</v>
      </c>
      <c r="BL1735" s="23" t="s">
        <v>312</v>
      </c>
      <c r="BM1735" s="23" t="s">
        <v>2535</v>
      </c>
    </row>
    <row r="1736" spans="2:65" s="1" customFormat="1">
      <c r="B1736" s="40"/>
      <c r="C1736" s="62"/>
      <c r="D1736" s="224" t="s">
        <v>191</v>
      </c>
      <c r="E1736" s="62"/>
      <c r="F1736" s="228" t="s">
        <v>2534</v>
      </c>
      <c r="G1736" s="62"/>
      <c r="H1736" s="62"/>
      <c r="I1736" s="157"/>
      <c r="J1736" s="62"/>
      <c r="K1736" s="62"/>
      <c r="L1736" s="60"/>
      <c r="M1736" s="201"/>
      <c r="N1736" s="41"/>
      <c r="O1736" s="41"/>
      <c r="P1736" s="41"/>
      <c r="Q1736" s="41"/>
      <c r="R1736" s="41"/>
      <c r="S1736" s="41"/>
      <c r="T1736" s="77"/>
      <c r="AT1736" s="23" t="s">
        <v>191</v>
      </c>
      <c r="AU1736" s="23" t="s">
        <v>220</v>
      </c>
    </row>
    <row r="1737" spans="2:65" s="1" customFormat="1" ht="22.5" customHeight="1">
      <c r="B1737" s="40"/>
      <c r="C1737" s="187" t="s">
        <v>2536</v>
      </c>
      <c r="D1737" s="187" t="s">
        <v>184</v>
      </c>
      <c r="E1737" s="188" t="s">
        <v>2537</v>
      </c>
      <c r="F1737" s="189" t="s">
        <v>2538</v>
      </c>
      <c r="G1737" s="190" t="s">
        <v>1272</v>
      </c>
      <c r="H1737" s="191">
        <v>4</v>
      </c>
      <c r="I1737" s="192"/>
      <c r="J1737" s="193">
        <f>ROUND(I1737*H1737,2)</f>
        <v>0</v>
      </c>
      <c r="K1737" s="189" t="s">
        <v>22</v>
      </c>
      <c r="L1737" s="60"/>
      <c r="M1737" s="194" t="s">
        <v>22</v>
      </c>
      <c r="N1737" s="195" t="s">
        <v>47</v>
      </c>
      <c r="O1737" s="41"/>
      <c r="P1737" s="196">
        <f>O1737*H1737</f>
        <v>0</v>
      </c>
      <c r="Q1737" s="196">
        <v>0</v>
      </c>
      <c r="R1737" s="196">
        <f>Q1737*H1737</f>
        <v>0</v>
      </c>
      <c r="S1737" s="196">
        <v>0</v>
      </c>
      <c r="T1737" s="197">
        <f>S1737*H1737</f>
        <v>0</v>
      </c>
      <c r="AR1737" s="23" t="s">
        <v>312</v>
      </c>
      <c r="AT1737" s="23" t="s">
        <v>184</v>
      </c>
      <c r="AU1737" s="23" t="s">
        <v>220</v>
      </c>
      <c r="AY1737" s="23" t="s">
        <v>182</v>
      </c>
      <c r="BE1737" s="198">
        <f>IF(N1737="základní",J1737,0)</f>
        <v>0</v>
      </c>
      <c r="BF1737" s="198">
        <f>IF(N1737="snížená",J1737,0)</f>
        <v>0</v>
      </c>
      <c r="BG1737" s="198">
        <f>IF(N1737="zákl. přenesená",J1737,0)</f>
        <v>0</v>
      </c>
      <c r="BH1737" s="198">
        <f>IF(N1737="sníž. přenesená",J1737,0)</f>
        <v>0</v>
      </c>
      <c r="BI1737" s="198">
        <f>IF(N1737="nulová",J1737,0)</f>
        <v>0</v>
      </c>
      <c r="BJ1737" s="23" t="s">
        <v>24</v>
      </c>
      <c r="BK1737" s="198">
        <f>ROUND(I1737*H1737,2)</f>
        <v>0</v>
      </c>
      <c r="BL1737" s="23" t="s">
        <v>312</v>
      </c>
      <c r="BM1737" s="23" t="s">
        <v>2539</v>
      </c>
    </row>
    <row r="1738" spans="2:65" s="1" customFormat="1">
      <c r="B1738" s="40"/>
      <c r="C1738" s="62"/>
      <c r="D1738" s="224" t="s">
        <v>191</v>
      </c>
      <c r="E1738" s="62"/>
      <c r="F1738" s="228" t="s">
        <v>2538</v>
      </c>
      <c r="G1738" s="62"/>
      <c r="H1738" s="62"/>
      <c r="I1738" s="157"/>
      <c r="J1738" s="62"/>
      <c r="K1738" s="62"/>
      <c r="L1738" s="60"/>
      <c r="M1738" s="201"/>
      <c r="N1738" s="41"/>
      <c r="O1738" s="41"/>
      <c r="P1738" s="41"/>
      <c r="Q1738" s="41"/>
      <c r="R1738" s="41"/>
      <c r="S1738" s="41"/>
      <c r="T1738" s="77"/>
      <c r="AT1738" s="23" t="s">
        <v>191</v>
      </c>
      <c r="AU1738" s="23" t="s">
        <v>220</v>
      </c>
    </row>
    <row r="1739" spans="2:65" s="1" customFormat="1" ht="22.5" customHeight="1">
      <c r="B1739" s="40"/>
      <c r="C1739" s="187" t="s">
        <v>2540</v>
      </c>
      <c r="D1739" s="187" t="s">
        <v>184</v>
      </c>
      <c r="E1739" s="188" t="s">
        <v>2541</v>
      </c>
      <c r="F1739" s="189" t="s">
        <v>2542</v>
      </c>
      <c r="G1739" s="190" t="s">
        <v>1272</v>
      </c>
      <c r="H1739" s="191">
        <v>1</v>
      </c>
      <c r="I1739" s="192"/>
      <c r="J1739" s="193">
        <f>ROUND(I1739*H1739,2)</f>
        <v>0</v>
      </c>
      <c r="K1739" s="189" t="s">
        <v>22</v>
      </c>
      <c r="L1739" s="60"/>
      <c r="M1739" s="194" t="s">
        <v>22</v>
      </c>
      <c r="N1739" s="195" t="s">
        <v>47</v>
      </c>
      <c r="O1739" s="41"/>
      <c r="P1739" s="196">
        <f>O1739*H1739</f>
        <v>0</v>
      </c>
      <c r="Q1739" s="196">
        <v>0</v>
      </c>
      <c r="R1739" s="196">
        <f>Q1739*H1739</f>
        <v>0</v>
      </c>
      <c r="S1739" s="196">
        <v>0</v>
      </c>
      <c r="T1739" s="197">
        <f>S1739*H1739</f>
        <v>0</v>
      </c>
      <c r="AR1739" s="23" t="s">
        <v>312</v>
      </c>
      <c r="AT1739" s="23" t="s">
        <v>184</v>
      </c>
      <c r="AU1739" s="23" t="s">
        <v>220</v>
      </c>
      <c r="AY1739" s="23" t="s">
        <v>182</v>
      </c>
      <c r="BE1739" s="198">
        <f>IF(N1739="základní",J1739,0)</f>
        <v>0</v>
      </c>
      <c r="BF1739" s="198">
        <f>IF(N1739="snížená",J1739,0)</f>
        <v>0</v>
      </c>
      <c r="BG1739" s="198">
        <f>IF(N1739="zákl. přenesená",J1739,0)</f>
        <v>0</v>
      </c>
      <c r="BH1739" s="198">
        <f>IF(N1739="sníž. přenesená",J1739,0)</f>
        <v>0</v>
      </c>
      <c r="BI1739" s="198">
        <f>IF(N1739="nulová",J1739,0)</f>
        <v>0</v>
      </c>
      <c r="BJ1739" s="23" t="s">
        <v>24</v>
      </c>
      <c r="BK1739" s="198">
        <f>ROUND(I1739*H1739,2)</f>
        <v>0</v>
      </c>
      <c r="BL1739" s="23" t="s">
        <v>312</v>
      </c>
      <c r="BM1739" s="23" t="s">
        <v>2543</v>
      </c>
    </row>
    <row r="1740" spans="2:65" s="1" customFormat="1">
      <c r="B1740" s="40"/>
      <c r="C1740" s="62"/>
      <c r="D1740" s="224" t="s">
        <v>191</v>
      </c>
      <c r="E1740" s="62"/>
      <c r="F1740" s="228" t="s">
        <v>2542</v>
      </c>
      <c r="G1740" s="62"/>
      <c r="H1740" s="62"/>
      <c r="I1740" s="157"/>
      <c r="J1740" s="62"/>
      <c r="K1740" s="62"/>
      <c r="L1740" s="60"/>
      <c r="M1740" s="201"/>
      <c r="N1740" s="41"/>
      <c r="O1740" s="41"/>
      <c r="P1740" s="41"/>
      <c r="Q1740" s="41"/>
      <c r="R1740" s="41"/>
      <c r="S1740" s="41"/>
      <c r="T1740" s="77"/>
      <c r="AT1740" s="23" t="s">
        <v>191</v>
      </c>
      <c r="AU1740" s="23" t="s">
        <v>220</v>
      </c>
    </row>
    <row r="1741" spans="2:65" s="1" customFormat="1" ht="22.5" customHeight="1">
      <c r="B1741" s="40"/>
      <c r="C1741" s="187" t="s">
        <v>2544</v>
      </c>
      <c r="D1741" s="187" t="s">
        <v>184</v>
      </c>
      <c r="E1741" s="188" t="s">
        <v>2545</v>
      </c>
      <c r="F1741" s="189" t="s">
        <v>2387</v>
      </c>
      <c r="G1741" s="190" t="s">
        <v>308</v>
      </c>
      <c r="H1741" s="191">
        <v>700</v>
      </c>
      <c r="I1741" s="192"/>
      <c r="J1741" s="193">
        <f>ROUND(I1741*H1741,2)</f>
        <v>0</v>
      </c>
      <c r="K1741" s="189" t="s">
        <v>22</v>
      </c>
      <c r="L1741" s="60"/>
      <c r="M1741" s="194" t="s">
        <v>22</v>
      </c>
      <c r="N1741" s="195" t="s">
        <v>47</v>
      </c>
      <c r="O1741" s="41"/>
      <c r="P1741" s="196">
        <f>O1741*H1741</f>
        <v>0</v>
      </c>
      <c r="Q1741" s="196">
        <v>0</v>
      </c>
      <c r="R1741" s="196">
        <f>Q1741*H1741</f>
        <v>0</v>
      </c>
      <c r="S1741" s="196">
        <v>0</v>
      </c>
      <c r="T1741" s="197">
        <f>S1741*H1741</f>
        <v>0</v>
      </c>
      <c r="AR1741" s="23" t="s">
        <v>312</v>
      </c>
      <c r="AT1741" s="23" t="s">
        <v>184</v>
      </c>
      <c r="AU1741" s="23" t="s">
        <v>220</v>
      </c>
      <c r="AY1741" s="23" t="s">
        <v>182</v>
      </c>
      <c r="BE1741" s="198">
        <f>IF(N1741="základní",J1741,0)</f>
        <v>0</v>
      </c>
      <c r="BF1741" s="198">
        <f>IF(N1741="snížená",J1741,0)</f>
        <v>0</v>
      </c>
      <c r="BG1741" s="198">
        <f>IF(N1741="zákl. přenesená",J1741,0)</f>
        <v>0</v>
      </c>
      <c r="BH1741" s="198">
        <f>IF(N1741="sníž. přenesená",J1741,0)</f>
        <v>0</v>
      </c>
      <c r="BI1741" s="198">
        <f>IF(N1741="nulová",J1741,0)</f>
        <v>0</v>
      </c>
      <c r="BJ1741" s="23" t="s">
        <v>24</v>
      </c>
      <c r="BK1741" s="198">
        <f>ROUND(I1741*H1741,2)</f>
        <v>0</v>
      </c>
      <c r="BL1741" s="23" t="s">
        <v>312</v>
      </c>
      <c r="BM1741" s="23" t="s">
        <v>2546</v>
      </c>
    </row>
    <row r="1742" spans="2:65" s="1" customFormat="1">
      <c r="B1742" s="40"/>
      <c r="C1742" s="62"/>
      <c r="D1742" s="224" t="s">
        <v>191</v>
      </c>
      <c r="E1742" s="62"/>
      <c r="F1742" s="228" t="s">
        <v>2387</v>
      </c>
      <c r="G1742" s="62"/>
      <c r="H1742" s="62"/>
      <c r="I1742" s="157"/>
      <c r="J1742" s="62"/>
      <c r="K1742" s="62"/>
      <c r="L1742" s="60"/>
      <c r="M1742" s="201"/>
      <c r="N1742" s="41"/>
      <c r="O1742" s="41"/>
      <c r="P1742" s="41"/>
      <c r="Q1742" s="41"/>
      <c r="R1742" s="41"/>
      <c r="S1742" s="41"/>
      <c r="T1742" s="77"/>
      <c r="AT1742" s="23" t="s">
        <v>191</v>
      </c>
      <c r="AU1742" s="23" t="s">
        <v>220</v>
      </c>
    </row>
    <row r="1743" spans="2:65" s="1" customFormat="1" ht="22.5" customHeight="1">
      <c r="B1743" s="40"/>
      <c r="C1743" s="187" t="s">
        <v>2547</v>
      </c>
      <c r="D1743" s="187" t="s">
        <v>184</v>
      </c>
      <c r="E1743" s="188" t="s">
        <v>2548</v>
      </c>
      <c r="F1743" s="189" t="s">
        <v>2391</v>
      </c>
      <c r="G1743" s="190" t="s">
        <v>1272</v>
      </c>
      <c r="H1743" s="191">
        <v>1</v>
      </c>
      <c r="I1743" s="192"/>
      <c r="J1743" s="193">
        <f>ROUND(I1743*H1743,2)</f>
        <v>0</v>
      </c>
      <c r="K1743" s="189" t="s">
        <v>22</v>
      </c>
      <c r="L1743" s="60"/>
      <c r="M1743" s="194" t="s">
        <v>22</v>
      </c>
      <c r="N1743" s="195" t="s">
        <v>47</v>
      </c>
      <c r="O1743" s="41"/>
      <c r="P1743" s="196">
        <f>O1743*H1743</f>
        <v>0</v>
      </c>
      <c r="Q1743" s="196">
        <v>0</v>
      </c>
      <c r="R1743" s="196">
        <f>Q1743*H1743</f>
        <v>0</v>
      </c>
      <c r="S1743" s="196">
        <v>0</v>
      </c>
      <c r="T1743" s="197">
        <f>S1743*H1743</f>
        <v>0</v>
      </c>
      <c r="AR1743" s="23" t="s">
        <v>312</v>
      </c>
      <c r="AT1743" s="23" t="s">
        <v>184</v>
      </c>
      <c r="AU1743" s="23" t="s">
        <v>220</v>
      </c>
      <c r="AY1743" s="23" t="s">
        <v>182</v>
      </c>
      <c r="BE1743" s="198">
        <f>IF(N1743="základní",J1743,0)</f>
        <v>0</v>
      </c>
      <c r="BF1743" s="198">
        <f>IF(N1743="snížená",J1743,0)</f>
        <v>0</v>
      </c>
      <c r="BG1743" s="198">
        <f>IF(N1743="zákl. přenesená",J1743,0)</f>
        <v>0</v>
      </c>
      <c r="BH1743" s="198">
        <f>IF(N1743="sníž. přenesená",J1743,0)</f>
        <v>0</v>
      </c>
      <c r="BI1743" s="198">
        <f>IF(N1743="nulová",J1743,0)</f>
        <v>0</v>
      </c>
      <c r="BJ1743" s="23" t="s">
        <v>24</v>
      </c>
      <c r="BK1743" s="198">
        <f>ROUND(I1743*H1743,2)</f>
        <v>0</v>
      </c>
      <c r="BL1743" s="23" t="s">
        <v>312</v>
      </c>
      <c r="BM1743" s="23" t="s">
        <v>2549</v>
      </c>
    </row>
    <row r="1744" spans="2:65" s="1" customFormat="1">
      <c r="B1744" s="40"/>
      <c r="C1744" s="62"/>
      <c r="D1744" s="224" t="s">
        <v>191</v>
      </c>
      <c r="E1744" s="62"/>
      <c r="F1744" s="228" t="s">
        <v>2391</v>
      </c>
      <c r="G1744" s="62"/>
      <c r="H1744" s="62"/>
      <c r="I1744" s="157"/>
      <c r="J1744" s="62"/>
      <c r="K1744" s="62"/>
      <c r="L1744" s="60"/>
      <c r="M1744" s="201"/>
      <c r="N1744" s="41"/>
      <c r="O1744" s="41"/>
      <c r="P1744" s="41"/>
      <c r="Q1744" s="41"/>
      <c r="R1744" s="41"/>
      <c r="S1744" s="41"/>
      <c r="T1744" s="77"/>
      <c r="AT1744" s="23" t="s">
        <v>191</v>
      </c>
      <c r="AU1744" s="23" t="s">
        <v>220</v>
      </c>
    </row>
    <row r="1745" spans="2:65" s="1" customFormat="1" ht="22.5" customHeight="1">
      <c r="B1745" s="40"/>
      <c r="C1745" s="187" t="s">
        <v>2550</v>
      </c>
      <c r="D1745" s="187" t="s">
        <v>184</v>
      </c>
      <c r="E1745" s="188" t="s">
        <v>2551</v>
      </c>
      <c r="F1745" s="189" t="s">
        <v>2552</v>
      </c>
      <c r="G1745" s="190" t="s">
        <v>1272</v>
      </c>
      <c r="H1745" s="191">
        <v>13</v>
      </c>
      <c r="I1745" s="192"/>
      <c r="J1745" s="193">
        <f>ROUND(I1745*H1745,2)</f>
        <v>0</v>
      </c>
      <c r="K1745" s="189" t="s">
        <v>22</v>
      </c>
      <c r="L1745" s="60"/>
      <c r="M1745" s="194" t="s">
        <v>22</v>
      </c>
      <c r="N1745" s="195" t="s">
        <v>47</v>
      </c>
      <c r="O1745" s="41"/>
      <c r="P1745" s="196">
        <f>O1745*H1745</f>
        <v>0</v>
      </c>
      <c r="Q1745" s="196">
        <v>0</v>
      </c>
      <c r="R1745" s="196">
        <f>Q1745*H1745</f>
        <v>0</v>
      </c>
      <c r="S1745" s="196">
        <v>0</v>
      </c>
      <c r="T1745" s="197">
        <f>S1745*H1745</f>
        <v>0</v>
      </c>
      <c r="AR1745" s="23" t="s">
        <v>312</v>
      </c>
      <c r="AT1745" s="23" t="s">
        <v>184</v>
      </c>
      <c r="AU1745" s="23" t="s">
        <v>220</v>
      </c>
      <c r="AY1745" s="23" t="s">
        <v>182</v>
      </c>
      <c r="BE1745" s="198">
        <f>IF(N1745="základní",J1745,0)</f>
        <v>0</v>
      </c>
      <c r="BF1745" s="198">
        <f>IF(N1745="snížená",J1745,0)</f>
        <v>0</v>
      </c>
      <c r="BG1745" s="198">
        <f>IF(N1745="zákl. přenesená",J1745,0)</f>
        <v>0</v>
      </c>
      <c r="BH1745" s="198">
        <f>IF(N1745="sníž. přenesená",J1745,0)</f>
        <v>0</v>
      </c>
      <c r="BI1745" s="198">
        <f>IF(N1745="nulová",J1745,0)</f>
        <v>0</v>
      </c>
      <c r="BJ1745" s="23" t="s">
        <v>24</v>
      </c>
      <c r="BK1745" s="198">
        <f>ROUND(I1745*H1745,2)</f>
        <v>0</v>
      </c>
      <c r="BL1745" s="23" t="s">
        <v>312</v>
      </c>
      <c r="BM1745" s="23" t="s">
        <v>2553</v>
      </c>
    </row>
    <row r="1746" spans="2:65" s="1" customFormat="1">
      <c r="B1746" s="40"/>
      <c r="C1746" s="62"/>
      <c r="D1746" s="224" t="s">
        <v>191</v>
      </c>
      <c r="E1746" s="62"/>
      <c r="F1746" s="228" t="s">
        <v>2552</v>
      </c>
      <c r="G1746" s="62"/>
      <c r="H1746" s="62"/>
      <c r="I1746" s="157"/>
      <c r="J1746" s="62"/>
      <c r="K1746" s="62"/>
      <c r="L1746" s="60"/>
      <c r="M1746" s="201"/>
      <c r="N1746" s="41"/>
      <c r="O1746" s="41"/>
      <c r="P1746" s="41"/>
      <c r="Q1746" s="41"/>
      <c r="R1746" s="41"/>
      <c r="S1746" s="41"/>
      <c r="T1746" s="77"/>
      <c r="AT1746" s="23" t="s">
        <v>191</v>
      </c>
      <c r="AU1746" s="23" t="s">
        <v>220</v>
      </c>
    </row>
    <row r="1747" spans="2:65" s="1" customFormat="1" ht="22.5" customHeight="1">
      <c r="B1747" s="40"/>
      <c r="C1747" s="187" t="s">
        <v>2554</v>
      </c>
      <c r="D1747" s="187" t="s">
        <v>184</v>
      </c>
      <c r="E1747" s="188" t="s">
        <v>2555</v>
      </c>
      <c r="F1747" s="189" t="s">
        <v>2411</v>
      </c>
      <c r="G1747" s="190" t="s">
        <v>1272</v>
      </c>
      <c r="H1747" s="191">
        <v>14</v>
      </c>
      <c r="I1747" s="192"/>
      <c r="J1747" s="193">
        <f>ROUND(I1747*H1747,2)</f>
        <v>0</v>
      </c>
      <c r="K1747" s="189" t="s">
        <v>22</v>
      </c>
      <c r="L1747" s="60"/>
      <c r="M1747" s="194" t="s">
        <v>22</v>
      </c>
      <c r="N1747" s="195" t="s">
        <v>47</v>
      </c>
      <c r="O1747" s="41"/>
      <c r="P1747" s="196">
        <f>O1747*H1747</f>
        <v>0</v>
      </c>
      <c r="Q1747" s="196">
        <v>0</v>
      </c>
      <c r="R1747" s="196">
        <f>Q1747*H1747</f>
        <v>0</v>
      </c>
      <c r="S1747" s="196">
        <v>0</v>
      </c>
      <c r="T1747" s="197">
        <f>S1747*H1747</f>
        <v>0</v>
      </c>
      <c r="AR1747" s="23" t="s">
        <v>312</v>
      </c>
      <c r="AT1747" s="23" t="s">
        <v>184</v>
      </c>
      <c r="AU1747" s="23" t="s">
        <v>220</v>
      </c>
      <c r="AY1747" s="23" t="s">
        <v>182</v>
      </c>
      <c r="BE1747" s="198">
        <f>IF(N1747="základní",J1747,0)</f>
        <v>0</v>
      </c>
      <c r="BF1747" s="198">
        <f>IF(N1747="snížená",J1747,0)</f>
        <v>0</v>
      </c>
      <c r="BG1747" s="198">
        <f>IF(N1747="zákl. přenesená",J1747,0)</f>
        <v>0</v>
      </c>
      <c r="BH1747" s="198">
        <f>IF(N1747="sníž. přenesená",J1747,0)</f>
        <v>0</v>
      </c>
      <c r="BI1747" s="198">
        <f>IF(N1747="nulová",J1747,0)</f>
        <v>0</v>
      </c>
      <c r="BJ1747" s="23" t="s">
        <v>24</v>
      </c>
      <c r="BK1747" s="198">
        <f>ROUND(I1747*H1747,2)</f>
        <v>0</v>
      </c>
      <c r="BL1747" s="23" t="s">
        <v>312</v>
      </c>
      <c r="BM1747" s="23" t="s">
        <v>2556</v>
      </c>
    </row>
    <row r="1748" spans="2:65" s="1" customFormat="1">
      <c r="B1748" s="40"/>
      <c r="C1748" s="62"/>
      <c r="D1748" s="224" t="s">
        <v>191</v>
      </c>
      <c r="E1748" s="62"/>
      <c r="F1748" s="228" t="s">
        <v>2411</v>
      </c>
      <c r="G1748" s="62"/>
      <c r="H1748" s="62"/>
      <c r="I1748" s="157"/>
      <c r="J1748" s="62"/>
      <c r="K1748" s="62"/>
      <c r="L1748" s="60"/>
      <c r="M1748" s="201"/>
      <c r="N1748" s="41"/>
      <c r="O1748" s="41"/>
      <c r="P1748" s="41"/>
      <c r="Q1748" s="41"/>
      <c r="R1748" s="41"/>
      <c r="S1748" s="41"/>
      <c r="T1748" s="77"/>
      <c r="AT1748" s="23" t="s">
        <v>191</v>
      </c>
      <c r="AU1748" s="23" t="s">
        <v>220</v>
      </c>
    </row>
    <row r="1749" spans="2:65" s="1" customFormat="1" ht="22.5" customHeight="1">
      <c r="B1749" s="40"/>
      <c r="C1749" s="187" t="s">
        <v>2557</v>
      </c>
      <c r="D1749" s="187" t="s">
        <v>184</v>
      </c>
      <c r="E1749" s="188" t="s">
        <v>2558</v>
      </c>
      <c r="F1749" s="189" t="s">
        <v>2559</v>
      </c>
      <c r="G1749" s="190" t="s">
        <v>1272</v>
      </c>
      <c r="H1749" s="191">
        <v>13</v>
      </c>
      <c r="I1749" s="192"/>
      <c r="J1749" s="193">
        <f>ROUND(I1749*H1749,2)</f>
        <v>0</v>
      </c>
      <c r="K1749" s="189" t="s">
        <v>22</v>
      </c>
      <c r="L1749" s="60"/>
      <c r="M1749" s="194" t="s">
        <v>22</v>
      </c>
      <c r="N1749" s="195" t="s">
        <v>47</v>
      </c>
      <c r="O1749" s="41"/>
      <c r="P1749" s="196">
        <f>O1749*H1749</f>
        <v>0</v>
      </c>
      <c r="Q1749" s="196">
        <v>0</v>
      </c>
      <c r="R1749" s="196">
        <f>Q1749*H1749</f>
        <v>0</v>
      </c>
      <c r="S1749" s="196">
        <v>0</v>
      </c>
      <c r="T1749" s="197">
        <f>S1749*H1749</f>
        <v>0</v>
      </c>
      <c r="AR1749" s="23" t="s">
        <v>312</v>
      </c>
      <c r="AT1749" s="23" t="s">
        <v>184</v>
      </c>
      <c r="AU1749" s="23" t="s">
        <v>220</v>
      </c>
      <c r="AY1749" s="23" t="s">
        <v>182</v>
      </c>
      <c r="BE1749" s="198">
        <f>IF(N1749="základní",J1749,0)</f>
        <v>0</v>
      </c>
      <c r="BF1749" s="198">
        <f>IF(N1749="snížená",J1749,0)</f>
        <v>0</v>
      </c>
      <c r="BG1749" s="198">
        <f>IF(N1749="zákl. přenesená",J1749,0)</f>
        <v>0</v>
      </c>
      <c r="BH1749" s="198">
        <f>IF(N1749="sníž. přenesená",J1749,0)</f>
        <v>0</v>
      </c>
      <c r="BI1749" s="198">
        <f>IF(N1749="nulová",J1749,0)</f>
        <v>0</v>
      </c>
      <c r="BJ1749" s="23" t="s">
        <v>24</v>
      </c>
      <c r="BK1749" s="198">
        <f>ROUND(I1749*H1749,2)</f>
        <v>0</v>
      </c>
      <c r="BL1749" s="23" t="s">
        <v>312</v>
      </c>
      <c r="BM1749" s="23" t="s">
        <v>2560</v>
      </c>
    </row>
    <row r="1750" spans="2:65" s="1" customFormat="1">
      <c r="B1750" s="40"/>
      <c r="C1750" s="62"/>
      <c r="D1750" s="224" t="s">
        <v>191</v>
      </c>
      <c r="E1750" s="62"/>
      <c r="F1750" s="228" t="s">
        <v>2559</v>
      </c>
      <c r="G1750" s="62"/>
      <c r="H1750" s="62"/>
      <c r="I1750" s="157"/>
      <c r="J1750" s="62"/>
      <c r="K1750" s="62"/>
      <c r="L1750" s="60"/>
      <c r="M1750" s="201"/>
      <c r="N1750" s="41"/>
      <c r="O1750" s="41"/>
      <c r="P1750" s="41"/>
      <c r="Q1750" s="41"/>
      <c r="R1750" s="41"/>
      <c r="S1750" s="41"/>
      <c r="T1750" s="77"/>
      <c r="AT1750" s="23" t="s">
        <v>191</v>
      </c>
      <c r="AU1750" s="23" t="s">
        <v>220</v>
      </c>
    </row>
    <row r="1751" spans="2:65" s="1" customFormat="1" ht="22.5" customHeight="1">
      <c r="B1751" s="40"/>
      <c r="C1751" s="187" t="s">
        <v>2561</v>
      </c>
      <c r="D1751" s="187" t="s">
        <v>184</v>
      </c>
      <c r="E1751" s="188" t="s">
        <v>2562</v>
      </c>
      <c r="F1751" s="189" t="s">
        <v>2255</v>
      </c>
      <c r="G1751" s="190" t="s">
        <v>308</v>
      </c>
      <c r="H1751" s="191">
        <v>600</v>
      </c>
      <c r="I1751" s="192"/>
      <c r="J1751" s="193">
        <f>ROUND(I1751*H1751,2)</f>
        <v>0</v>
      </c>
      <c r="K1751" s="189" t="s">
        <v>22</v>
      </c>
      <c r="L1751" s="60"/>
      <c r="M1751" s="194" t="s">
        <v>22</v>
      </c>
      <c r="N1751" s="195" t="s">
        <v>47</v>
      </c>
      <c r="O1751" s="41"/>
      <c r="P1751" s="196">
        <f>O1751*H1751</f>
        <v>0</v>
      </c>
      <c r="Q1751" s="196">
        <v>0</v>
      </c>
      <c r="R1751" s="196">
        <f>Q1751*H1751</f>
        <v>0</v>
      </c>
      <c r="S1751" s="196">
        <v>0</v>
      </c>
      <c r="T1751" s="197">
        <f>S1751*H1751</f>
        <v>0</v>
      </c>
      <c r="AR1751" s="23" t="s">
        <v>312</v>
      </c>
      <c r="AT1751" s="23" t="s">
        <v>184</v>
      </c>
      <c r="AU1751" s="23" t="s">
        <v>220</v>
      </c>
      <c r="AY1751" s="23" t="s">
        <v>182</v>
      </c>
      <c r="BE1751" s="198">
        <f>IF(N1751="základní",J1751,0)</f>
        <v>0</v>
      </c>
      <c r="BF1751" s="198">
        <f>IF(N1751="snížená",J1751,0)</f>
        <v>0</v>
      </c>
      <c r="BG1751" s="198">
        <f>IF(N1751="zákl. přenesená",J1751,0)</f>
        <v>0</v>
      </c>
      <c r="BH1751" s="198">
        <f>IF(N1751="sníž. přenesená",J1751,0)</f>
        <v>0</v>
      </c>
      <c r="BI1751" s="198">
        <f>IF(N1751="nulová",J1751,0)</f>
        <v>0</v>
      </c>
      <c r="BJ1751" s="23" t="s">
        <v>24</v>
      </c>
      <c r="BK1751" s="198">
        <f>ROUND(I1751*H1751,2)</f>
        <v>0</v>
      </c>
      <c r="BL1751" s="23" t="s">
        <v>312</v>
      </c>
      <c r="BM1751" s="23" t="s">
        <v>2563</v>
      </c>
    </row>
    <row r="1752" spans="2:65" s="1" customFormat="1">
      <c r="B1752" s="40"/>
      <c r="C1752" s="62"/>
      <c r="D1752" s="224" t="s">
        <v>191</v>
      </c>
      <c r="E1752" s="62"/>
      <c r="F1752" s="228" t="s">
        <v>2255</v>
      </c>
      <c r="G1752" s="62"/>
      <c r="H1752" s="62"/>
      <c r="I1752" s="157"/>
      <c r="J1752" s="62"/>
      <c r="K1752" s="62"/>
      <c r="L1752" s="60"/>
      <c r="M1752" s="201"/>
      <c r="N1752" s="41"/>
      <c r="O1752" s="41"/>
      <c r="P1752" s="41"/>
      <c r="Q1752" s="41"/>
      <c r="R1752" s="41"/>
      <c r="S1752" s="41"/>
      <c r="T1752" s="77"/>
      <c r="AT1752" s="23" t="s">
        <v>191</v>
      </c>
      <c r="AU1752" s="23" t="s">
        <v>220</v>
      </c>
    </row>
    <row r="1753" spans="2:65" s="1" customFormat="1" ht="22.5" customHeight="1">
      <c r="B1753" s="40"/>
      <c r="C1753" s="187" t="s">
        <v>2564</v>
      </c>
      <c r="D1753" s="187" t="s">
        <v>184</v>
      </c>
      <c r="E1753" s="188" t="s">
        <v>2565</v>
      </c>
      <c r="F1753" s="189" t="s">
        <v>2443</v>
      </c>
      <c r="G1753" s="190" t="s">
        <v>1272</v>
      </c>
      <c r="H1753" s="191">
        <v>13</v>
      </c>
      <c r="I1753" s="192"/>
      <c r="J1753" s="193">
        <f>ROUND(I1753*H1753,2)</f>
        <v>0</v>
      </c>
      <c r="K1753" s="189" t="s">
        <v>22</v>
      </c>
      <c r="L1753" s="60"/>
      <c r="M1753" s="194" t="s">
        <v>22</v>
      </c>
      <c r="N1753" s="195" t="s">
        <v>47</v>
      </c>
      <c r="O1753" s="41"/>
      <c r="P1753" s="196">
        <f>O1753*H1753</f>
        <v>0</v>
      </c>
      <c r="Q1753" s="196">
        <v>0</v>
      </c>
      <c r="R1753" s="196">
        <f>Q1753*H1753</f>
        <v>0</v>
      </c>
      <c r="S1753" s="196">
        <v>0</v>
      </c>
      <c r="T1753" s="197">
        <f>S1753*H1753</f>
        <v>0</v>
      </c>
      <c r="AR1753" s="23" t="s">
        <v>312</v>
      </c>
      <c r="AT1753" s="23" t="s">
        <v>184</v>
      </c>
      <c r="AU1753" s="23" t="s">
        <v>220</v>
      </c>
      <c r="AY1753" s="23" t="s">
        <v>182</v>
      </c>
      <c r="BE1753" s="198">
        <f>IF(N1753="základní",J1753,0)</f>
        <v>0</v>
      </c>
      <c r="BF1753" s="198">
        <f>IF(N1753="snížená",J1753,0)</f>
        <v>0</v>
      </c>
      <c r="BG1753" s="198">
        <f>IF(N1753="zákl. přenesená",J1753,0)</f>
        <v>0</v>
      </c>
      <c r="BH1753" s="198">
        <f>IF(N1753="sníž. přenesená",J1753,0)</f>
        <v>0</v>
      </c>
      <c r="BI1753" s="198">
        <f>IF(N1753="nulová",J1753,0)</f>
        <v>0</v>
      </c>
      <c r="BJ1753" s="23" t="s">
        <v>24</v>
      </c>
      <c r="BK1753" s="198">
        <f>ROUND(I1753*H1753,2)</f>
        <v>0</v>
      </c>
      <c r="BL1753" s="23" t="s">
        <v>312</v>
      </c>
      <c r="BM1753" s="23" t="s">
        <v>2566</v>
      </c>
    </row>
    <row r="1754" spans="2:65" s="1" customFormat="1">
      <c r="B1754" s="40"/>
      <c r="C1754" s="62"/>
      <c r="D1754" s="224" t="s">
        <v>191</v>
      </c>
      <c r="E1754" s="62"/>
      <c r="F1754" s="228" t="s">
        <v>2443</v>
      </c>
      <c r="G1754" s="62"/>
      <c r="H1754" s="62"/>
      <c r="I1754" s="157"/>
      <c r="J1754" s="62"/>
      <c r="K1754" s="62"/>
      <c r="L1754" s="60"/>
      <c r="M1754" s="201"/>
      <c r="N1754" s="41"/>
      <c r="O1754" s="41"/>
      <c r="P1754" s="41"/>
      <c r="Q1754" s="41"/>
      <c r="R1754" s="41"/>
      <c r="S1754" s="41"/>
      <c r="T1754" s="77"/>
      <c r="AT1754" s="23" t="s">
        <v>191</v>
      </c>
      <c r="AU1754" s="23" t="s">
        <v>220</v>
      </c>
    </row>
    <row r="1755" spans="2:65" s="1" customFormat="1" ht="22.5" customHeight="1">
      <c r="B1755" s="40"/>
      <c r="C1755" s="187" t="s">
        <v>2567</v>
      </c>
      <c r="D1755" s="187" t="s">
        <v>184</v>
      </c>
      <c r="E1755" s="188" t="s">
        <v>2568</v>
      </c>
      <c r="F1755" s="189" t="s">
        <v>2447</v>
      </c>
      <c r="G1755" s="190" t="s">
        <v>1272</v>
      </c>
      <c r="H1755" s="191">
        <v>13</v>
      </c>
      <c r="I1755" s="192"/>
      <c r="J1755" s="193">
        <f>ROUND(I1755*H1755,2)</f>
        <v>0</v>
      </c>
      <c r="K1755" s="189" t="s">
        <v>22</v>
      </c>
      <c r="L1755" s="60"/>
      <c r="M1755" s="194" t="s">
        <v>22</v>
      </c>
      <c r="N1755" s="195" t="s">
        <v>47</v>
      </c>
      <c r="O1755" s="41"/>
      <c r="P1755" s="196">
        <f>O1755*H1755</f>
        <v>0</v>
      </c>
      <c r="Q1755" s="196">
        <v>0</v>
      </c>
      <c r="R1755" s="196">
        <f>Q1755*H1755</f>
        <v>0</v>
      </c>
      <c r="S1755" s="196">
        <v>0</v>
      </c>
      <c r="T1755" s="197">
        <f>S1755*H1755</f>
        <v>0</v>
      </c>
      <c r="AR1755" s="23" t="s">
        <v>312</v>
      </c>
      <c r="AT1755" s="23" t="s">
        <v>184</v>
      </c>
      <c r="AU1755" s="23" t="s">
        <v>220</v>
      </c>
      <c r="AY1755" s="23" t="s">
        <v>182</v>
      </c>
      <c r="BE1755" s="198">
        <f>IF(N1755="základní",J1755,0)</f>
        <v>0</v>
      </c>
      <c r="BF1755" s="198">
        <f>IF(N1755="snížená",J1755,0)</f>
        <v>0</v>
      </c>
      <c r="BG1755" s="198">
        <f>IF(N1755="zákl. přenesená",J1755,0)</f>
        <v>0</v>
      </c>
      <c r="BH1755" s="198">
        <f>IF(N1755="sníž. přenesená",J1755,0)</f>
        <v>0</v>
      </c>
      <c r="BI1755" s="198">
        <f>IF(N1755="nulová",J1755,0)</f>
        <v>0</v>
      </c>
      <c r="BJ1755" s="23" t="s">
        <v>24</v>
      </c>
      <c r="BK1755" s="198">
        <f>ROUND(I1755*H1755,2)</f>
        <v>0</v>
      </c>
      <c r="BL1755" s="23" t="s">
        <v>312</v>
      </c>
      <c r="BM1755" s="23" t="s">
        <v>2569</v>
      </c>
    </row>
    <row r="1756" spans="2:65" s="1" customFormat="1">
      <c r="B1756" s="40"/>
      <c r="C1756" s="62"/>
      <c r="D1756" s="224" t="s">
        <v>191</v>
      </c>
      <c r="E1756" s="62"/>
      <c r="F1756" s="228" t="s">
        <v>2447</v>
      </c>
      <c r="G1756" s="62"/>
      <c r="H1756" s="62"/>
      <c r="I1756" s="157"/>
      <c r="J1756" s="62"/>
      <c r="K1756" s="62"/>
      <c r="L1756" s="60"/>
      <c r="M1756" s="201"/>
      <c r="N1756" s="41"/>
      <c r="O1756" s="41"/>
      <c r="P1756" s="41"/>
      <c r="Q1756" s="41"/>
      <c r="R1756" s="41"/>
      <c r="S1756" s="41"/>
      <c r="T1756" s="77"/>
      <c r="AT1756" s="23" t="s">
        <v>191</v>
      </c>
      <c r="AU1756" s="23" t="s">
        <v>220</v>
      </c>
    </row>
    <row r="1757" spans="2:65" s="1" customFormat="1" ht="22.5" customHeight="1">
      <c r="B1757" s="40"/>
      <c r="C1757" s="187" t="s">
        <v>2570</v>
      </c>
      <c r="D1757" s="187" t="s">
        <v>184</v>
      </c>
      <c r="E1757" s="188" t="s">
        <v>2571</v>
      </c>
      <c r="F1757" s="189" t="s">
        <v>2455</v>
      </c>
      <c r="G1757" s="190" t="s">
        <v>1272</v>
      </c>
      <c r="H1757" s="191">
        <v>13</v>
      </c>
      <c r="I1757" s="192"/>
      <c r="J1757" s="193">
        <f>ROUND(I1757*H1757,2)</f>
        <v>0</v>
      </c>
      <c r="K1757" s="189" t="s">
        <v>22</v>
      </c>
      <c r="L1757" s="60"/>
      <c r="M1757" s="194" t="s">
        <v>22</v>
      </c>
      <c r="N1757" s="195" t="s">
        <v>47</v>
      </c>
      <c r="O1757" s="41"/>
      <c r="P1757" s="196">
        <f>O1757*H1757</f>
        <v>0</v>
      </c>
      <c r="Q1757" s="196">
        <v>0</v>
      </c>
      <c r="R1757" s="196">
        <f>Q1757*H1757</f>
        <v>0</v>
      </c>
      <c r="S1757" s="196">
        <v>0</v>
      </c>
      <c r="T1757" s="197">
        <f>S1757*H1757</f>
        <v>0</v>
      </c>
      <c r="AR1757" s="23" t="s">
        <v>312</v>
      </c>
      <c r="AT1757" s="23" t="s">
        <v>184</v>
      </c>
      <c r="AU1757" s="23" t="s">
        <v>220</v>
      </c>
      <c r="AY1757" s="23" t="s">
        <v>182</v>
      </c>
      <c r="BE1757" s="198">
        <f>IF(N1757="základní",J1757,0)</f>
        <v>0</v>
      </c>
      <c r="BF1757" s="198">
        <f>IF(N1757="snížená",J1757,0)</f>
        <v>0</v>
      </c>
      <c r="BG1757" s="198">
        <f>IF(N1757="zákl. přenesená",J1757,0)</f>
        <v>0</v>
      </c>
      <c r="BH1757" s="198">
        <f>IF(N1757="sníž. přenesená",J1757,0)</f>
        <v>0</v>
      </c>
      <c r="BI1757" s="198">
        <f>IF(N1757="nulová",J1757,0)</f>
        <v>0</v>
      </c>
      <c r="BJ1757" s="23" t="s">
        <v>24</v>
      </c>
      <c r="BK1757" s="198">
        <f>ROUND(I1757*H1757,2)</f>
        <v>0</v>
      </c>
      <c r="BL1757" s="23" t="s">
        <v>312</v>
      </c>
      <c r="BM1757" s="23" t="s">
        <v>2572</v>
      </c>
    </row>
    <row r="1758" spans="2:65" s="1" customFormat="1">
      <c r="B1758" s="40"/>
      <c r="C1758" s="62"/>
      <c r="D1758" s="224" t="s">
        <v>191</v>
      </c>
      <c r="E1758" s="62"/>
      <c r="F1758" s="228" t="s">
        <v>2455</v>
      </c>
      <c r="G1758" s="62"/>
      <c r="H1758" s="62"/>
      <c r="I1758" s="157"/>
      <c r="J1758" s="62"/>
      <c r="K1758" s="62"/>
      <c r="L1758" s="60"/>
      <c r="M1758" s="201"/>
      <c r="N1758" s="41"/>
      <c r="O1758" s="41"/>
      <c r="P1758" s="41"/>
      <c r="Q1758" s="41"/>
      <c r="R1758" s="41"/>
      <c r="S1758" s="41"/>
      <c r="T1758" s="77"/>
      <c r="AT1758" s="23" t="s">
        <v>191</v>
      </c>
      <c r="AU1758" s="23" t="s">
        <v>220</v>
      </c>
    </row>
    <row r="1759" spans="2:65" s="1" customFormat="1" ht="22.5" customHeight="1">
      <c r="B1759" s="40"/>
      <c r="C1759" s="187" t="s">
        <v>2573</v>
      </c>
      <c r="D1759" s="187" t="s">
        <v>184</v>
      </c>
      <c r="E1759" s="188" t="s">
        <v>2574</v>
      </c>
      <c r="F1759" s="189" t="s">
        <v>2459</v>
      </c>
      <c r="G1759" s="190" t="s">
        <v>1272</v>
      </c>
      <c r="H1759" s="191">
        <v>13</v>
      </c>
      <c r="I1759" s="192"/>
      <c r="J1759" s="193">
        <f>ROUND(I1759*H1759,2)</f>
        <v>0</v>
      </c>
      <c r="K1759" s="189" t="s">
        <v>22</v>
      </c>
      <c r="L1759" s="60"/>
      <c r="M1759" s="194" t="s">
        <v>22</v>
      </c>
      <c r="N1759" s="195" t="s">
        <v>47</v>
      </c>
      <c r="O1759" s="41"/>
      <c r="P1759" s="196">
        <f>O1759*H1759</f>
        <v>0</v>
      </c>
      <c r="Q1759" s="196">
        <v>0</v>
      </c>
      <c r="R1759" s="196">
        <f>Q1759*H1759</f>
        <v>0</v>
      </c>
      <c r="S1759" s="196">
        <v>0</v>
      </c>
      <c r="T1759" s="197">
        <f>S1759*H1759</f>
        <v>0</v>
      </c>
      <c r="AR1759" s="23" t="s">
        <v>312</v>
      </c>
      <c r="AT1759" s="23" t="s">
        <v>184</v>
      </c>
      <c r="AU1759" s="23" t="s">
        <v>220</v>
      </c>
      <c r="AY1759" s="23" t="s">
        <v>182</v>
      </c>
      <c r="BE1759" s="198">
        <f>IF(N1759="základní",J1759,0)</f>
        <v>0</v>
      </c>
      <c r="BF1759" s="198">
        <f>IF(N1759="snížená",J1759,0)</f>
        <v>0</v>
      </c>
      <c r="BG1759" s="198">
        <f>IF(N1759="zákl. přenesená",J1759,0)</f>
        <v>0</v>
      </c>
      <c r="BH1759" s="198">
        <f>IF(N1759="sníž. přenesená",J1759,0)</f>
        <v>0</v>
      </c>
      <c r="BI1759" s="198">
        <f>IF(N1759="nulová",J1759,0)</f>
        <v>0</v>
      </c>
      <c r="BJ1759" s="23" t="s">
        <v>24</v>
      </c>
      <c r="BK1759" s="198">
        <f>ROUND(I1759*H1759,2)</f>
        <v>0</v>
      </c>
      <c r="BL1759" s="23" t="s">
        <v>312</v>
      </c>
      <c r="BM1759" s="23" t="s">
        <v>2575</v>
      </c>
    </row>
    <row r="1760" spans="2:65" s="1" customFormat="1">
      <c r="B1760" s="40"/>
      <c r="C1760" s="62"/>
      <c r="D1760" s="224" t="s">
        <v>191</v>
      </c>
      <c r="E1760" s="62"/>
      <c r="F1760" s="228" t="s">
        <v>2459</v>
      </c>
      <c r="G1760" s="62"/>
      <c r="H1760" s="62"/>
      <c r="I1760" s="157"/>
      <c r="J1760" s="62"/>
      <c r="K1760" s="62"/>
      <c r="L1760" s="60"/>
      <c r="M1760" s="201"/>
      <c r="N1760" s="41"/>
      <c r="O1760" s="41"/>
      <c r="P1760" s="41"/>
      <c r="Q1760" s="41"/>
      <c r="R1760" s="41"/>
      <c r="S1760" s="41"/>
      <c r="T1760" s="77"/>
      <c r="AT1760" s="23" t="s">
        <v>191</v>
      </c>
      <c r="AU1760" s="23" t="s">
        <v>220</v>
      </c>
    </row>
    <row r="1761" spans="2:65" s="1" customFormat="1" ht="22.5" customHeight="1">
      <c r="B1761" s="40"/>
      <c r="C1761" s="187" t="s">
        <v>2576</v>
      </c>
      <c r="D1761" s="187" t="s">
        <v>184</v>
      </c>
      <c r="E1761" s="188" t="s">
        <v>2577</v>
      </c>
      <c r="F1761" s="189" t="s">
        <v>2578</v>
      </c>
      <c r="G1761" s="190" t="s">
        <v>1272</v>
      </c>
      <c r="H1761" s="191">
        <v>13</v>
      </c>
      <c r="I1761" s="192"/>
      <c r="J1761" s="193">
        <f>ROUND(I1761*H1761,2)</f>
        <v>0</v>
      </c>
      <c r="K1761" s="189" t="s">
        <v>22</v>
      </c>
      <c r="L1761" s="60"/>
      <c r="M1761" s="194" t="s">
        <v>22</v>
      </c>
      <c r="N1761" s="195" t="s">
        <v>47</v>
      </c>
      <c r="O1761" s="41"/>
      <c r="P1761" s="196">
        <f>O1761*H1761</f>
        <v>0</v>
      </c>
      <c r="Q1761" s="196">
        <v>0</v>
      </c>
      <c r="R1761" s="196">
        <f>Q1761*H1761</f>
        <v>0</v>
      </c>
      <c r="S1761" s="196">
        <v>0</v>
      </c>
      <c r="T1761" s="197">
        <f>S1761*H1761</f>
        <v>0</v>
      </c>
      <c r="AR1761" s="23" t="s">
        <v>312</v>
      </c>
      <c r="AT1761" s="23" t="s">
        <v>184</v>
      </c>
      <c r="AU1761" s="23" t="s">
        <v>220</v>
      </c>
      <c r="AY1761" s="23" t="s">
        <v>182</v>
      </c>
      <c r="BE1761" s="198">
        <f>IF(N1761="základní",J1761,0)</f>
        <v>0</v>
      </c>
      <c r="BF1761" s="198">
        <f>IF(N1761="snížená",J1761,0)</f>
        <v>0</v>
      </c>
      <c r="BG1761" s="198">
        <f>IF(N1761="zákl. přenesená",J1761,0)</f>
        <v>0</v>
      </c>
      <c r="BH1761" s="198">
        <f>IF(N1761="sníž. přenesená",J1761,0)</f>
        <v>0</v>
      </c>
      <c r="BI1761" s="198">
        <f>IF(N1761="nulová",J1761,0)</f>
        <v>0</v>
      </c>
      <c r="BJ1761" s="23" t="s">
        <v>24</v>
      </c>
      <c r="BK1761" s="198">
        <f>ROUND(I1761*H1761,2)</f>
        <v>0</v>
      </c>
      <c r="BL1761" s="23" t="s">
        <v>312</v>
      </c>
      <c r="BM1761" s="23" t="s">
        <v>2579</v>
      </c>
    </row>
    <row r="1762" spans="2:65" s="1" customFormat="1">
      <c r="B1762" s="40"/>
      <c r="C1762" s="62"/>
      <c r="D1762" s="224" t="s">
        <v>191</v>
      </c>
      <c r="E1762" s="62"/>
      <c r="F1762" s="228" t="s">
        <v>2578</v>
      </c>
      <c r="G1762" s="62"/>
      <c r="H1762" s="62"/>
      <c r="I1762" s="157"/>
      <c r="J1762" s="62"/>
      <c r="K1762" s="62"/>
      <c r="L1762" s="60"/>
      <c r="M1762" s="201"/>
      <c r="N1762" s="41"/>
      <c r="O1762" s="41"/>
      <c r="P1762" s="41"/>
      <c r="Q1762" s="41"/>
      <c r="R1762" s="41"/>
      <c r="S1762" s="41"/>
      <c r="T1762" s="77"/>
      <c r="AT1762" s="23" t="s">
        <v>191</v>
      </c>
      <c r="AU1762" s="23" t="s">
        <v>220</v>
      </c>
    </row>
    <row r="1763" spans="2:65" s="1" customFormat="1" ht="22.5" customHeight="1">
      <c r="B1763" s="40"/>
      <c r="C1763" s="187" t="s">
        <v>2580</v>
      </c>
      <c r="D1763" s="187" t="s">
        <v>184</v>
      </c>
      <c r="E1763" s="188" t="s">
        <v>2581</v>
      </c>
      <c r="F1763" s="189" t="s">
        <v>2582</v>
      </c>
      <c r="G1763" s="190" t="s">
        <v>2030</v>
      </c>
      <c r="H1763" s="191">
        <v>5</v>
      </c>
      <c r="I1763" s="192"/>
      <c r="J1763" s="193">
        <f>ROUND(I1763*H1763,2)</f>
        <v>0</v>
      </c>
      <c r="K1763" s="189" t="s">
        <v>22</v>
      </c>
      <c r="L1763" s="60"/>
      <c r="M1763" s="194" t="s">
        <v>22</v>
      </c>
      <c r="N1763" s="195" t="s">
        <v>47</v>
      </c>
      <c r="O1763" s="41"/>
      <c r="P1763" s="196">
        <f>O1763*H1763</f>
        <v>0</v>
      </c>
      <c r="Q1763" s="196">
        <v>0</v>
      </c>
      <c r="R1763" s="196">
        <f>Q1763*H1763</f>
        <v>0</v>
      </c>
      <c r="S1763" s="196">
        <v>0</v>
      </c>
      <c r="T1763" s="197">
        <f>S1763*H1763</f>
        <v>0</v>
      </c>
      <c r="AR1763" s="23" t="s">
        <v>312</v>
      </c>
      <c r="AT1763" s="23" t="s">
        <v>184</v>
      </c>
      <c r="AU1763" s="23" t="s">
        <v>220</v>
      </c>
      <c r="AY1763" s="23" t="s">
        <v>182</v>
      </c>
      <c r="BE1763" s="198">
        <f>IF(N1763="základní",J1763,0)</f>
        <v>0</v>
      </c>
      <c r="BF1763" s="198">
        <f>IF(N1763="snížená",J1763,0)</f>
        <v>0</v>
      </c>
      <c r="BG1763" s="198">
        <f>IF(N1763="zákl. přenesená",J1763,0)</f>
        <v>0</v>
      </c>
      <c r="BH1763" s="198">
        <f>IF(N1763="sníž. přenesená",J1763,0)</f>
        <v>0</v>
      </c>
      <c r="BI1763" s="198">
        <f>IF(N1763="nulová",J1763,0)</f>
        <v>0</v>
      </c>
      <c r="BJ1763" s="23" t="s">
        <v>24</v>
      </c>
      <c r="BK1763" s="198">
        <f>ROUND(I1763*H1763,2)</f>
        <v>0</v>
      </c>
      <c r="BL1763" s="23" t="s">
        <v>312</v>
      </c>
      <c r="BM1763" s="23" t="s">
        <v>2583</v>
      </c>
    </row>
    <row r="1764" spans="2:65" s="1" customFormat="1">
      <c r="B1764" s="40"/>
      <c r="C1764" s="62"/>
      <c r="D1764" s="224" t="s">
        <v>191</v>
      </c>
      <c r="E1764" s="62"/>
      <c r="F1764" s="228" t="s">
        <v>2582</v>
      </c>
      <c r="G1764" s="62"/>
      <c r="H1764" s="62"/>
      <c r="I1764" s="157"/>
      <c r="J1764" s="62"/>
      <c r="K1764" s="62"/>
      <c r="L1764" s="60"/>
      <c r="M1764" s="201"/>
      <c r="N1764" s="41"/>
      <c r="O1764" s="41"/>
      <c r="P1764" s="41"/>
      <c r="Q1764" s="41"/>
      <c r="R1764" s="41"/>
      <c r="S1764" s="41"/>
      <c r="T1764" s="77"/>
      <c r="AT1764" s="23" t="s">
        <v>191</v>
      </c>
      <c r="AU1764" s="23" t="s">
        <v>220</v>
      </c>
    </row>
    <row r="1765" spans="2:65" s="1" customFormat="1" ht="22.5" customHeight="1">
      <c r="B1765" s="40"/>
      <c r="C1765" s="187" t="s">
        <v>2584</v>
      </c>
      <c r="D1765" s="187" t="s">
        <v>184</v>
      </c>
      <c r="E1765" s="188" t="s">
        <v>2585</v>
      </c>
      <c r="F1765" s="189" t="s">
        <v>2259</v>
      </c>
      <c r="G1765" s="190" t="s">
        <v>241</v>
      </c>
      <c r="H1765" s="191">
        <v>2</v>
      </c>
      <c r="I1765" s="192"/>
      <c r="J1765" s="193">
        <f>ROUND(I1765*H1765,2)</f>
        <v>0</v>
      </c>
      <c r="K1765" s="189" t="s">
        <v>22</v>
      </c>
      <c r="L1765" s="60"/>
      <c r="M1765" s="194" t="s">
        <v>22</v>
      </c>
      <c r="N1765" s="195" t="s">
        <v>47</v>
      </c>
      <c r="O1765" s="41"/>
      <c r="P1765" s="196">
        <f>O1765*H1765</f>
        <v>0</v>
      </c>
      <c r="Q1765" s="196">
        <v>0</v>
      </c>
      <c r="R1765" s="196">
        <f>Q1765*H1765</f>
        <v>0</v>
      </c>
      <c r="S1765" s="196">
        <v>0</v>
      </c>
      <c r="T1765" s="197">
        <f>S1765*H1765</f>
        <v>0</v>
      </c>
      <c r="AR1765" s="23" t="s">
        <v>312</v>
      </c>
      <c r="AT1765" s="23" t="s">
        <v>184</v>
      </c>
      <c r="AU1765" s="23" t="s">
        <v>220</v>
      </c>
      <c r="AY1765" s="23" t="s">
        <v>182</v>
      </c>
      <c r="BE1765" s="198">
        <f>IF(N1765="základní",J1765,0)</f>
        <v>0</v>
      </c>
      <c r="BF1765" s="198">
        <f>IF(N1765="snížená",J1765,0)</f>
        <v>0</v>
      </c>
      <c r="BG1765" s="198">
        <f>IF(N1765="zákl. přenesená",J1765,0)</f>
        <v>0</v>
      </c>
      <c r="BH1765" s="198">
        <f>IF(N1765="sníž. přenesená",J1765,0)</f>
        <v>0</v>
      </c>
      <c r="BI1765" s="198">
        <f>IF(N1765="nulová",J1765,0)</f>
        <v>0</v>
      </c>
      <c r="BJ1765" s="23" t="s">
        <v>24</v>
      </c>
      <c r="BK1765" s="198">
        <f>ROUND(I1765*H1765,2)</f>
        <v>0</v>
      </c>
      <c r="BL1765" s="23" t="s">
        <v>312</v>
      </c>
      <c r="BM1765" s="23" t="s">
        <v>2586</v>
      </c>
    </row>
    <row r="1766" spans="2:65" s="1" customFormat="1">
      <c r="B1766" s="40"/>
      <c r="C1766" s="62"/>
      <c r="D1766" s="224" t="s">
        <v>191</v>
      </c>
      <c r="E1766" s="62"/>
      <c r="F1766" s="228" t="s">
        <v>2259</v>
      </c>
      <c r="G1766" s="62"/>
      <c r="H1766" s="62"/>
      <c r="I1766" s="157"/>
      <c r="J1766" s="62"/>
      <c r="K1766" s="62"/>
      <c r="L1766" s="60"/>
      <c r="M1766" s="201"/>
      <c r="N1766" s="41"/>
      <c r="O1766" s="41"/>
      <c r="P1766" s="41"/>
      <c r="Q1766" s="41"/>
      <c r="R1766" s="41"/>
      <c r="S1766" s="41"/>
      <c r="T1766" s="77"/>
      <c r="AT1766" s="23" t="s">
        <v>191</v>
      </c>
      <c r="AU1766" s="23" t="s">
        <v>220</v>
      </c>
    </row>
    <row r="1767" spans="2:65" s="1" customFormat="1" ht="22.5" customHeight="1">
      <c r="B1767" s="40"/>
      <c r="C1767" s="187" t="s">
        <v>2587</v>
      </c>
      <c r="D1767" s="187" t="s">
        <v>184</v>
      </c>
      <c r="E1767" s="188" t="s">
        <v>2588</v>
      </c>
      <c r="F1767" s="189" t="s">
        <v>2263</v>
      </c>
      <c r="G1767" s="190" t="s">
        <v>308</v>
      </c>
      <c r="H1767" s="191">
        <v>500</v>
      </c>
      <c r="I1767" s="192"/>
      <c r="J1767" s="193">
        <f>ROUND(I1767*H1767,2)</f>
        <v>0</v>
      </c>
      <c r="K1767" s="189" t="s">
        <v>22</v>
      </c>
      <c r="L1767" s="60"/>
      <c r="M1767" s="194" t="s">
        <v>22</v>
      </c>
      <c r="N1767" s="195" t="s">
        <v>47</v>
      </c>
      <c r="O1767" s="41"/>
      <c r="P1767" s="196">
        <f>O1767*H1767</f>
        <v>0</v>
      </c>
      <c r="Q1767" s="196">
        <v>0</v>
      </c>
      <c r="R1767" s="196">
        <f>Q1767*H1767</f>
        <v>0</v>
      </c>
      <c r="S1767" s="196">
        <v>0</v>
      </c>
      <c r="T1767" s="197">
        <f>S1767*H1767</f>
        <v>0</v>
      </c>
      <c r="AR1767" s="23" t="s">
        <v>312</v>
      </c>
      <c r="AT1767" s="23" t="s">
        <v>184</v>
      </c>
      <c r="AU1767" s="23" t="s">
        <v>220</v>
      </c>
      <c r="AY1767" s="23" t="s">
        <v>182</v>
      </c>
      <c r="BE1767" s="198">
        <f>IF(N1767="základní",J1767,0)</f>
        <v>0</v>
      </c>
      <c r="BF1767" s="198">
        <f>IF(N1767="snížená",J1767,0)</f>
        <v>0</v>
      </c>
      <c r="BG1767" s="198">
        <f>IF(N1767="zákl. přenesená",J1767,0)</f>
        <v>0</v>
      </c>
      <c r="BH1767" s="198">
        <f>IF(N1767="sníž. přenesená",J1767,0)</f>
        <v>0</v>
      </c>
      <c r="BI1767" s="198">
        <f>IF(N1767="nulová",J1767,0)</f>
        <v>0</v>
      </c>
      <c r="BJ1767" s="23" t="s">
        <v>24</v>
      </c>
      <c r="BK1767" s="198">
        <f>ROUND(I1767*H1767,2)</f>
        <v>0</v>
      </c>
      <c r="BL1767" s="23" t="s">
        <v>312</v>
      </c>
      <c r="BM1767" s="23" t="s">
        <v>2589</v>
      </c>
    </row>
    <row r="1768" spans="2:65" s="1" customFormat="1">
      <c r="B1768" s="40"/>
      <c r="C1768" s="62"/>
      <c r="D1768" s="224" t="s">
        <v>191</v>
      </c>
      <c r="E1768" s="62"/>
      <c r="F1768" s="228" t="s">
        <v>2263</v>
      </c>
      <c r="G1768" s="62"/>
      <c r="H1768" s="62"/>
      <c r="I1768" s="157"/>
      <c r="J1768" s="62"/>
      <c r="K1768" s="62"/>
      <c r="L1768" s="60"/>
      <c r="M1768" s="201"/>
      <c r="N1768" s="41"/>
      <c r="O1768" s="41"/>
      <c r="P1768" s="41"/>
      <c r="Q1768" s="41"/>
      <c r="R1768" s="41"/>
      <c r="S1768" s="41"/>
      <c r="T1768" s="77"/>
      <c r="AT1768" s="23" t="s">
        <v>191</v>
      </c>
      <c r="AU1768" s="23" t="s">
        <v>220</v>
      </c>
    </row>
    <row r="1769" spans="2:65" s="1" customFormat="1" ht="22.5" customHeight="1">
      <c r="B1769" s="40"/>
      <c r="C1769" s="187" t="s">
        <v>2590</v>
      </c>
      <c r="D1769" s="187" t="s">
        <v>184</v>
      </c>
      <c r="E1769" s="188" t="s">
        <v>2591</v>
      </c>
      <c r="F1769" s="189" t="s">
        <v>2020</v>
      </c>
      <c r="G1769" s="190" t="s">
        <v>2021</v>
      </c>
      <c r="H1769" s="191">
        <v>10</v>
      </c>
      <c r="I1769" s="192"/>
      <c r="J1769" s="193">
        <f>ROUND(I1769*H1769,2)</f>
        <v>0</v>
      </c>
      <c r="K1769" s="189" t="s">
        <v>22</v>
      </c>
      <c r="L1769" s="60"/>
      <c r="M1769" s="194" t="s">
        <v>22</v>
      </c>
      <c r="N1769" s="195" t="s">
        <v>47</v>
      </c>
      <c r="O1769" s="41"/>
      <c r="P1769" s="196">
        <f>O1769*H1769</f>
        <v>0</v>
      </c>
      <c r="Q1769" s="196">
        <v>0</v>
      </c>
      <c r="R1769" s="196">
        <f>Q1769*H1769</f>
        <v>0</v>
      </c>
      <c r="S1769" s="196">
        <v>0</v>
      </c>
      <c r="T1769" s="197">
        <f>S1769*H1769</f>
        <v>0</v>
      </c>
      <c r="AR1769" s="23" t="s">
        <v>312</v>
      </c>
      <c r="AT1769" s="23" t="s">
        <v>184</v>
      </c>
      <c r="AU1769" s="23" t="s">
        <v>220</v>
      </c>
      <c r="AY1769" s="23" t="s">
        <v>182</v>
      </c>
      <c r="BE1769" s="198">
        <f>IF(N1769="základní",J1769,0)</f>
        <v>0</v>
      </c>
      <c r="BF1769" s="198">
        <f>IF(N1769="snížená",J1769,0)</f>
        <v>0</v>
      </c>
      <c r="BG1769" s="198">
        <f>IF(N1769="zákl. přenesená",J1769,0)</f>
        <v>0</v>
      </c>
      <c r="BH1769" s="198">
        <f>IF(N1769="sníž. přenesená",J1769,0)</f>
        <v>0</v>
      </c>
      <c r="BI1769" s="198">
        <f>IF(N1769="nulová",J1769,0)</f>
        <v>0</v>
      </c>
      <c r="BJ1769" s="23" t="s">
        <v>24</v>
      </c>
      <c r="BK1769" s="198">
        <f>ROUND(I1769*H1769,2)</f>
        <v>0</v>
      </c>
      <c r="BL1769" s="23" t="s">
        <v>312</v>
      </c>
      <c r="BM1769" s="23" t="s">
        <v>2592</v>
      </c>
    </row>
    <row r="1770" spans="2:65" s="1" customFormat="1">
      <c r="B1770" s="40"/>
      <c r="C1770" s="62"/>
      <c r="D1770" s="224" t="s">
        <v>191</v>
      </c>
      <c r="E1770" s="62"/>
      <c r="F1770" s="228" t="s">
        <v>2020</v>
      </c>
      <c r="G1770" s="62"/>
      <c r="H1770" s="62"/>
      <c r="I1770" s="157"/>
      <c r="J1770" s="62"/>
      <c r="K1770" s="62"/>
      <c r="L1770" s="60"/>
      <c r="M1770" s="201"/>
      <c r="N1770" s="41"/>
      <c r="O1770" s="41"/>
      <c r="P1770" s="41"/>
      <c r="Q1770" s="41"/>
      <c r="R1770" s="41"/>
      <c r="S1770" s="41"/>
      <c r="T1770" s="77"/>
      <c r="AT1770" s="23" t="s">
        <v>191</v>
      </c>
      <c r="AU1770" s="23" t="s">
        <v>220</v>
      </c>
    </row>
    <row r="1771" spans="2:65" s="1" customFormat="1" ht="22.5" customHeight="1">
      <c r="B1771" s="40"/>
      <c r="C1771" s="187" t="s">
        <v>2593</v>
      </c>
      <c r="D1771" s="187" t="s">
        <v>184</v>
      </c>
      <c r="E1771" s="188" t="s">
        <v>2594</v>
      </c>
      <c r="F1771" s="189" t="s">
        <v>2034</v>
      </c>
      <c r="G1771" s="190" t="s">
        <v>2030</v>
      </c>
      <c r="H1771" s="191">
        <v>8</v>
      </c>
      <c r="I1771" s="192"/>
      <c r="J1771" s="193">
        <f>ROUND(I1771*H1771,2)</f>
        <v>0</v>
      </c>
      <c r="K1771" s="189" t="s">
        <v>22</v>
      </c>
      <c r="L1771" s="60"/>
      <c r="M1771" s="194" t="s">
        <v>22</v>
      </c>
      <c r="N1771" s="195" t="s">
        <v>47</v>
      </c>
      <c r="O1771" s="41"/>
      <c r="P1771" s="196">
        <f>O1771*H1771</f>
        <v>0</v>
      </c>
      <c r="Q1771" s="196">
        <v>0</v>
      </c>
      <c r="R1771" s="196">
        <f>Q1771*H1771</f>
        <v>0</v>
      </c>
      <c r="S1771" s="196">
        <v>0</v>
      </c>
      <c r="T1771" s="197">
        <f>S1771*H1771</f>
        <v>0</v>
      </c>
      <c r="AR1771" s="23" t="s">
        <v>312</v>
      </c>
      <c r="AT1771" s="23" t="s">
        <v>184</v>
      </c>
      <c r="AU1771" s="23" t="s">
        <v>220</v>
      </c>
      <c r="AY1771" s="23" t="s">
        <v>182</v>
      </c>
      <c r="BE1771" s="198">
        <f>IF(N1771="základní",J1771,0)</f>
        <v>0</v>
      </c>
      <c r="BF1771" s="198">
        <f>IF(N1771="snížená",J1771,0)</f>
        <v>0</v>
      </c>
      <c r="BG1771" s="198">
        <f>IF(N1771="zákl. přenesená",J1771,0)</f>
        <v>0</v>
      </c>
      <c r="BH1771" s="198">
        <f>IF(N1771="sníž. přenesená",J1771,0)</f>
        <v>0</v>
      </c>
      <c r="BI1771" s="198">
        <f>IF(N1771="nulová",J1771,0)</f>
        <v>0</v>
      </c>
      <c r="BJ1771" s="23" t="s">
        <v>24</v>
      </c>
      <c r="BK1771" s="198">
        <f>ROUND(I1771*H1771,2)</f>
        <v>0</v>
      </c>
      <c r="BL1771" s="23" t="s">
        <v>312</v>
      </c>
      <c r="BM1771" s="23" t="s">
        <v>2595</v>
      </c>
    </row>
    <row r="1772" spans="2:65" s="1" customFormat="1">
      <c r="B1772" s="40"/>
      <c r="C1772" s="62"/>
      <c r="D1772" s="224" t="s">
        <v>191</v>
      </c>
      <c r="E1772" s="62"/>
      <c r="F1772" s="228" t="s">
        <v>2034</v>
      </c>
      <c r="G1772" s="62"/>
      <c r="H1772" s="62"/>
      <c r="I1772" s="157"/>
      <c r="J1772" s="62"/>
      <c r="K1772" s="62"/>
      <c r="L1772" s="60"/>
      <c r="M1772" s="201"/>
      <c r="N1772" s="41"/>
      <c r="O1772" s="41"/>
      <c r="P1772" s="41"/>
      <c r="Q1772" s="41"/>
      <c r="R1772" s="41"/>
      <c r="S1772" s="41"/>
      <c r="T1772" s="77"/>
      <c r="AT1772" s="23" t="s">
        <v>191</v>
      </c>
      <c r="AU1772" s="23" t="s">
        <v>220</v>
      </c>
    </row>
    <row r="1773" spans="2:65" s="1" customFormat="1" ht="22.5" customHeight="1">
      <c r="B1773" s="40"/>
      <c r="C1773" s="187" t="s">
        <v>2596</v>
      </c>
      <c r="D1773" s="187" t="s">
        <v>184</v>
      </c>
      <c r="E1773" s="188" t="s">
        <v>2597</v>
      </c>
      <c r="F1773" s="189" t="s">
        <v>2342</v>
      </c>
      <c r="G1773" s="190" t="s">
        <v>1036</v>
      </c>
      <c r="H1773" s="191">
        <v>1</v>
      </c>
      <c r="I1773" s="192"/>
      <c r="J1773" s="193">
        <f>ROUND(I1773*H1773,2)</f>
        <v>0</v>
      </c>
      <c r="K1773" s="189" t="s">
        <v>22</v>
      </c>
      <c r="L1773" s="60"/>
      <c r="M1773" s="194" t="s">
        <v>22</v>
      </c>
      <c r="N1773" s="195" t="s">
        <v>47</v>
      </c>
      <c r="O1773" s="41"/>
      <c r="P1773" s="196">
        <f>O1773*H1773</f>
        <v>0</v>
      </c>
      <c r="Q1773" s="196">
        <v>0</v>
      </c>
      <c r="R1773" s="196">
        <f>Q1773*H1773</f>
        <v>0</v>
      </c>
      <c r="S1773" s="196">
        <v>0</v>
      </c>
      <c r="T1773" s="197">
        <f>S1773*H1773</f>
        <v>0</v>
      </c>
      <c r="AR1773" s="23" t="s">
        <v>312</v>
      </c>
      <c r="AT1773" s="23" t="s">
        <v>184</v>
      </c>
      <c r="AU1773" s="23" t="s">
        <v>220</v>
      </c>
      <c r="AY1773" s="23" t="s">
        <v>182</v>
      </c>
      <c r="BE1773" s="198">
        <f>IF(N1773="základní",J1773,0)</f>
        <v>0</v>
      </c>
      <c r="BF1773" s="198">
        <f>IF(N1773="snížená",J1773,0)</f>
        <v>0</v>
      </c>
      <c r="BG1773" s="198">
        <f>IF(N1773="zákl. přenesená",J1773,0)</f>
        <v>0</v>
      </c>
      <c r="BH1773" s="198">
        <f>IF(N1773="sníž. přenesená",J1773,0)</f>
        <v>0</v>
      </c>
      <c r="BI1773" s="198">
        <f>IF(N1773="nulová",J1773,0)</f>
        <v>0</v>
      </c>
      <c r="BJ1773" s="23" t="s">
        <v>24</v>
      </c>
      <c r="BK1773" s="198">
        <f>ROUND(I1773*H1773,2)</f>
        <v>0</v>
      </c>
      <c r="BL1773" s="23" t="s">
        <v>312</v>
      </c>
      <c r="BM1773" s="23" t="s">
        <v>2598</v>
      </c>
    </row>
    <row r="1774" spans="2:65" s="1" customFormat="1">
      <c r="B1774" s="40"/>
      <c r="C1774" s="62"/>
      <c r="D1774" s="224" t="s">
        <v>191</v>
      </c>
      <c r="E1774" s="62"/>
      <c r="F1774" s="228" t="s">
        <v>2277</v>
      </c>
      <c r="G1774" s="62"/>
      <c r="H1774" s="62"/>
      <c r="I1774" s="157"/>
      <c r="J1774" s="62"/>
      <c r="K1774" s="62"/>
      <c r="L1774" s="60"/>
      <c r="M1774" s="201"/>
      <c r="N1774" s="41"/>
      <c r="O1774" s="41"/>
      <c r="P1774" s="41"/>
      <c r="Q1774" s="41"/>
      <c r="R1774" s="41"/>
      <c r="S1774" s="41"/>
      <c r="T1774" s="77"/>
      <c r="AT1774" s="23" t="s">
        <v>191</v>
      </c>
      <c r="AU1774" s="23" t="s">
        <v>220</v>
      </c>
    </row>
    <row r="1775" spans="2:65" s="1" customFormat="1" ht="22.5" customHeight="1">
      <c r="B1775" s="40"/>
      <c r="C1775" s="187" t="s">
        <v>2599</v>
      </c>
      <c r="D1775" s="187" t="s">
        <v>184</v>
      </c>
      <c r="E1775" s="188" t="s">
        <v>2600</v>
      </c>
      <c r="F1775" s="189" t="s">
        <v>2346</v>
      </c>
      <c r="G1775" s="190" t="s">
        <v>1036</v>
      </c>
      <c r="H1775" s="191">
        <v>1</v>
      </c>
      <c r="I1775" s="192"/>
      <c r="J1775" s="193">
        <f>ROUND(I1775*H1775,2)</f>
        <v>0</v>
      </c>
      <c r="K1775" s="189" t="s">
        <v>22</v>
      </c>
      <c r="L1775" s="60"/>
      <c r="M1775" s="194" t="s">
        <v>22</v>
      </c>
      <c r="N1775" s="195" t="s">
        <v>47</v>
      </c>
      <c r="O1775" s="41"/>
      <c r="P1775" s="196">
        <f>O1775*H1775</f>
        <v>0</v>
      </c>
      <c r="Q1775" s="196">
        <v>0</v>
      </c>
      <c r="R1775" s="196">
        <f>Q1775*H1775</f>
        <v>0</v>
      </c>
      <c r="S1775" s="196">
        <v>0</v>
      </c>
      <c r="T1775" s="197">
        <f>S1775*H1775</f>
        <v>0</v>
      </c>
      <c r="AR1775" s="23" t="s">
        <v>312</v>
      </c>
      <c r="AT1775" s="23" t="s">
        <v>184</v>
      </c>
      <c r="AU1775" s="23" t="s">
        <v>220</v>
      </c>
      <c r="AY1775" s="23" t="s">
        <v>182</v>
      </c>
      <c r="BE1775" s="198">
        <f>IF(N1775="základní",J1775,0)</f>
        <v>0</v>
      </c>
      <c r="BF1775" s="198">
        <f>IF(N1775="snížená",J1775,0)</f>
        <v>0</v>
      </c>
      <c r="BG1775" s="198">
        <f>IF(N1775="zákl. přenesená",J1775,0)</f>
        <v>0</v>
      </c>
      <c r="BH1775" s="198">
        <f>IF(N1775="sníž. přenesená",J1775,0)</f>
        <v>0</v>
      </c>
      <c r="BI1775" s="198">
        <f>IF(N1775="nulová",J1775,0)</f>
        <v>0</v>
      </c>
      <c r="BJ1775" s="23" t="s">
        <v>24</v>
      </c>
      <c r="BK1775" s="198">
        <f>ROUND(I1775*H1775,2)</f>
        <v>0</v>
      </c>
      <c r="BL1775" s="23" t="s">
        <v>312</v>
      </c>
      <c r="BM1775" s="23" t="s">
        <v>2601</v>
      </c>
    </row>
    <row r="1776" spans="2:65" s="1" customFormat="1">
      <c r="B1776" s="40"/>
      <c r="C1776" s="62"/>
      <c r="D1776" s="224" t="s">
        <v>191</v>
      </c>
      <c r="E1776" s="62"/>
      <c r="F1776" s="228" t="s">
        <v>2346</v>
      </c>
      <c r="G1776" s="62"/>
      <c r="H1776" s="62"/>
      <c r="I1776" s="157"/>
      <c r="J1776" s="62"/>
      <c r="K1776" s="62"/>
      <c r="L1776" s="60"/>
      <c r="M1776" s="201"/>
      <c r="N1776" s="41"/>
      <c r="O1776" s="41"/>
      <c r="P1776" s="41"/>
      <c r="Q1776" s="41"/>
      <c r="R1776" s="41"/>
      <c r="S1776" s="41"/>
      <c r="T1776" s="77"/>
      <c r="AT1776" s="23" t="s">
        <v>191</v>
      </c>
      <c r="AU1776" s="23" t="s">
        <v>220</v>
      </c>
    </row>
    <row r="1777" spans="2:65" s="1" customFormat="1" ht="22.5" customHeight="1">
      <c r="B1777" s="40"/>
      <c r="C1777" s="187" t="s">
        <v>2602</v>
      </c>
      <c r="D1777" s="187" t="s">
        <v>184</v>
      </c>
      <c r="E1777" s="188" t="s">
        <v>2603</v>
      </c>
      <c r="F1777" s="189" t="s">
        <v>2285</v>
      </c>
      <c r="G1777" s="190" t="s">
        <v>1036</v>
      </c>
      <c r="H1777" s="191">
        <v>1</v>
      </c>
      <c r="I1777" s="192"/>
      <c r="J1777" s="193">
        <f>ROUND(I1777*H1777,2)</f>
        <v>0</v>
      </c>
      <c r="K1777" s="189" t="s">
        <v>22</v>
      </c>
      <c r="L1777" s="60"/>
      <c r="M1777" s="194" t="s">
        <v>22</v>
      </c>
      <c r="N1777" s="195" t="s">
        <v>47</v>
      </c>
      <c r="O1777" s="41"/>
      <c r="P1777" s="196">
        <f>O1777*H1777</f>
        <v>0</v>
      </c>
      <c r="Q1777" s="196">
        <v>0</v>
      </c>
      <c r="R1777" s="196">
        <f>Q1777*H1777</f>
        <v>0</v>
      </c>
      <c r="S1777" s="196">
        <v>0</v>
      </c>
      <c r="T1777" s="197">
        <f>S1777*H1777</f>
        <v>0</v>
      </c>
      <c r="AR1777" s="23" t="s">
        <v>312</v>
      </c>
      <c r="AT1777" s="23" t="s">
        <v>184</v>
      </c>
      <c r="AU1777" s="23" t="s">
        <v>220</v>
      </c>
      <c r="AY1777" s="23" t="s">
        <v>182</v>
      </c>
      <c r="BE1777" s="198">
        <f>IF(N1777="základní",J1777,0)</f>
        <v>0</v>
      </c>
      <c r="BF1777" s="198">
        <f>IF(N1777="snížená",J1777,0)</f>
        <v>0</v>
      </c>
      <c r="BG1777" s="198">
        <f>IF(N1777="zákl. přenesená",J1777,0)</f>
        <v>0</v>
      </c>
      <c r="BH1777" s="198">
        <f>IF(N1777="sníž. přenesená",J1777,0)</f>
        <v>0</v>
      </c>
      <c r="BI1777" s="198">
        <f>IF(N1777="nulová",J1777,0)</f>
        <v>0</v>
      </c>
      <c r="BJ1777" s="23" t="s">
        <v>24</v>
      </c>
      <c r="BK1777" s="198">
        <f>ROUND(I1777*H1777,2)</f>
        <v>0</v>
      </c>
      <c r="BL1777" s="23" t="s">
        <v>312</v>
      </c>
      <c r="BM1777" s="23" t="s">
        <v>2604</v>
      </c>
    </row>
    <row r="1778" spans="2:65" s="10" customFormat="1" ht="22.35" customHeight="1">
      <c r="B1778" s="170"/>
      <c r="C1778" s="171"/>
      <c r="D1778" s="184" t="s">
        <v>75</v>
      </c>
      <c r="E1778" s="185" t="s">
        <v>2605</v>
      </c>
      <c r="F1778" s="185" t="s">
        <v>2606</v>
      </c>
      <c r="G1778" s="171"/>
      <c r="H1778" s="171"/>
      <c r="I1778" s="174"/>
      <c r="J1778" s="186">
        <f>BK1778</f>
        <v>0</v>
      </c>
      <c r="K1778" s="171"/>
      <c r="L1778" s="176"/>
      <c r="M1778" s="177"/>
      <c r="N1778" s="178"/>
      <c r="O1778" s="178"/>
      <c r="P1778" s="179">
        <f>SUM(P1779:P1791)</f>
        <v>0</v>
      </c>
      <c r="Q1778" s="178"/>
      <c r="R1778" s="179">
        <f>SUM(R1779:R1791)</f>
        <v>0</v>
      </c>
      <c r="S1778" s="178"/>
      <c r="T1778" s="180">
        <f>SUM(T1779:T1791)</f>
        <v>0</v>
      </c>
      <c r="AR1778" s="181" t="s">
        <v>87</v>
      </c>
      <c r="AT1778" s="182" t="s">
        <v>75</v>
      </c>
      <c r="AU1778" s="182" t="s">
        <v>87</v>
      </c>
      <c r="AY1778" s="181" t="s">
        <v>182</v>
      </c>
      <c r="BK1778" s="183">
        <f>SUM(BK1779:BK1791)</f>
        <v>0</v>
      </c>
    </row>
    <row r="1779" spans="2:65" s="1" customFormat="1" ht="22.5" customHeight="1">
      <c r="B1779" s="40"/>
      <c r="C1779" s="187" t="s">
        <v>2607</v>
      </c>
      <c r="D1779" s="187" t="s">
        <v>184</v>
      </c>
      <c r="E1779" s="188" t="s">
        <v>2608</v>
      </c>
      <c r="F1779" s="189" t="s">
        <v>2609</v>
      </c>
      <c r="G1779" s="190" t="s">
        <v>1272</v>
      </c>
      <c r="H1779" s="191">
        <v>2</v>
      </c>
      <c r="I1779" s="192"/>
      <c r="J1779" s="193">
        <f>ROUND(I1779*H1779,2)</f>
        <v>0</v>
      </c>
      <c r="K1779" s="189" t="s">
        <v>22</v>
      </c>
      <c r="L1779" s="60"/>
      <c r="M1779" s="194" t="s">
        <v>22</v>
      </c>
      <c r="N1779" s="195" t="s">
        <v>47</v>
      </c>
      <c r="O1779" s="41"/>
      <c r="P1779" s="196">
        <f>O1779*H1779</f>
        <v>0</v>
      </c>
      <c r="Q1779" s="196">
        <v>0</v>
      </c>
      <c r="R1779" s="196">
        <f>Q1779*H1779</f>
        <v>0</v>
      </c>
      <c r="S1779" s="196">
        <v>0</v>
      </c>
      <c r="T1779" s="197">
        <f>S1779*H1779</f>
        <v>0</v>
      </c>
      <c r="AR1779" s="23" t="s">
        <v>312</v>
      </c>
      <c r="AT1779" s="23" t="s">
        <v>184</v>
      </c>
      <c r="AU1779" s="23" t="s">
        <v>220</v>
      </c>
      <c r="AY1779" s="23" t="s">
        <v>182</v>
      </c>
      <c r="BE1779" s="198">
        <f>IF(N1779="základní",J1779,0)</f>
        <v>0</v>
      </c>
      <c r="BF1779" s="198">
        <f>IF(N1779="snížená",J1779,0)</f>
        <v>0</v>
      </c>
      <c r="BG1779" s="198">
        <f>IF(N1779="zákl. přenesená",J1779,0)</f>
        <v>0</v>
      </c>
      <c r="BH1779" s="198">
        <f>IF(N1779="sníž. přenesená",J1779,0)</f>
        <v>0</v>
      </c>
      <c r="BI1779" s="198">
        <f>IF(N1779="nulová",J1779,0)</f>
        <v>0</v>
      </c>
      <c r="BJ1779" s="23" t="s">
        <v>24</v>
      </c>
      <c r="BK1779" s="198">
        <f>ROUND(I1779*H1779,2)</f>
        <v>0</v>
      </c>
      <c r="BL1779" s="23" t="s">
        <v>312</v>
      </c>
      <c r="BM1779" s="23" t="s">
        <v>2610</v>
      </c>
    </row>
    <row r="1780" spans="2:65" s="1" customFormat="1">
      <c r="B1780" s="40"/>
      <c r="C1780" s="62"/>
      <c r="D1780" s="224" t="s">
        <v>191</v>
      </c>
      <c r="E1780" s="62"/>
      <c r="F1780" s="228" t="s">
        <v>2609</v>
      </c>
      <c r="G1780" s="62"/>
      <c r="H1780" s="62"/>
      <c r="I1780" s="157"/>
      <c r="J1780" s="62"/>
      <c r="K1780" s="62"/>
      <c r="L1780" s="60"/>
      <c r="M1780" s="201"/>
      <c r="N1780" s="41"/>
      <c r="O1780" s="41"/>
      <c r="P1780" s="41"/>
      <c r="Q1780" s="41"/>
      <c r="R1780" s="41"/>
      <c r="S1780" s="41"/>
      <c r="T1780" s="77"/>
      <c r="AT1780" s="23" t="s">
        <v>191</v>
      </c>
      <c r="AU1780" s="23" t="s">
        <v>220</v>
      </c>
    </row>
    <row r="1781" spans="2:65" s="1" customFormat="1" ht="22.5" customHeight="1">
      <c r="B1781" s="40"/>
      <c r="C1781" s="187" t="s">
        <v>2611</v>
      </c>
      <c r="D1781" s="187" t="s">
        <v>184</v>
      </c>
      <c r="E1781" s="188" t="s">
        <v>2612</v>
      </c>
      <c r="F1781" s="189" t="s">
        <v>2613</v>
      </c>
      <c r="G1781" s="190" t="s">
        <v>1272</v>
      </c>
      <c r="H1781" s="191">
        <v>1</v>
      </c>
      <c r="I1781" s="192"/>
      <c r="J1781" s="193">
        <f>ROUND(I1781*H1781,2)</f>
        <v>0</v>
      </c>
      <c r="K1781" s="189" t="s">
        <v>22</v>
      </c>
      <c r="L1781" s="60"/>
      <c r="M1781" s="194" t="s">
        <v>22</v>
      </c>
      <c r="N1781" s="195" t="s">
        <v>47</v>
      </c>
      <c r="O1781" s="41"/>
      <c r="P1781" s="196">
        <f>O1781*H1781</f>
        <v>0</v>
      </c>
      <c r="Q1781" s="196">
        <v>0</v>
      </c>
      <c r="R1781" s="196">
        <f>Q1781*H1781</f>
        <v>0</v>
      </c>
      <c r="S1781" s="196">
        <v>0</v>
      </c>
      <c r="T1781" s="197">
        <f>S1781*H1781</f>
        <v>0</v>
      </c>
      <c r="AR1781" s="23" t="s">
        <v>312</v>
      </c>
      <c r="AT1781" s="23" t="s">
        <v>184</v>
      </c>
      <c r="AU1781" s="23" t="s">
        <v>220</v>
      </c>
      <c r="AY1781" s="23" t="s">
        <v>182</v>
      </c>
      <c r="BE1781" s="198">
        <f>IF(N1781="základní",J1781,0)</f>
        <v>0</v>
      </c>
      <c r="BF1781" s="198">
        <f>IF(N1781="snížená",J1781,0)</f>
        <v>0</v>
      </c>
      <c r="BG1781" s="198">
        <f>IF(N1781="zákl. přenesená",J1781,0)</f>
        <v>0</v>
      </c>
      <c r="BH1781" s="198">
        <f>IF(N1781="sníž. přenesená",J1781,0)</f>
        <v>0</v>
      </c>
      <c r="BI1781" s="198">
        <f>IF(N1781="nulová",J1781,0)</f>
        <v>0</v>
      </c>
      <c r="BJ1781" s="23" t="s">
        <v>24</v>
      </c>
      <c r="BK1781" s="198">
        <f>ROUND(I1781*H1781,2)</f>
        <v>0</v>
      </c>
      <c r="BL1781" s="23" t="s">
        <v>312</v>
      </c>
      <c r="BM1781" s="23" t="s">
        <v>2614</v>
      </c>
    </row>
    <row r="1782" spans="2:65" s="1" customFormat="1">
      <c r="B1782" s="40"/>
      <c r="C1782" s="62"/>
      <c r="D1782" s="224" t="s">
        <v>191</v>
      </c>
      <c r="E1782" s="62"/>
      <c r="F1782" s="228" t="s">
        <v>2613</v>
      </c>
      <c r="G1782" s="62"/>
      <c r="H1782" s="62"/>
      <c r="I1782" s="157"/>
      <c r="J1782" s="62"/>
      <c r="K1782" s="62"/>
      <c r="L1782" s="60"/>
      <c r="M1782" s="201"/>
      <c r="N1782" s="41"/>
      <c r="O1782" s="41"/>
      <c r="P1782" s="41"/>
      <c r="Q1782" s="41"/>
      <c r="R1782" s="41"/>
      <c r="S1782" s="41"/>
      <c r="T1782" s="77"/>
      <c r="AT1782" s="23" t="s">
        <v>191</v>
      </c>
      <c r="AU1782" s="23" t="s">
        <v>220</v>
      </c>
    </row>
    <row r="1783" spans="2:65" s="1" customFormat="1" ht="22.5" customHeight="1">
      <c r="B1783" s="40"/>
      <c r="C1783" s="187" t="s">
        <v>2615</v>
      </c>
      <c r="D1783" s="187" t="s">
        <v>184</v>
      </c>
      <c r="E1783" s="188" t="s">
        <v>2616</v>
      </c>
      <c r="F1783" s="189" t="s">
        <v>2617</v>
      </c>
      <c r="G1783" s="190" t="s">
        <v>2030</v>
      </c>
      <c r="H1783" s="191">
        <v>5</v>
      </c>
      <c r="I1783" s="192"/>
      <c r="J1783" s="193">
        <f>ROUND(I1783*H1783,2)</f>
        <v>0</v>
      </c>
      <c r="K1783" s="189" t="s">
        <v>22</v>
      </c>
      <c r="L1783" s="60"/>
      <c r="M1783" s="194" t="s">
        <v>22</v>
      </c>
      <c r="N1783" s="195" t="s">
        <v>47</v>
      </c>
      <c r="O1783" s="41"/>
      <c r="P1783" s="196">
        <f>O1783*H1783</f>
        <v>0</v>
      </c>
      <c r="Q1783" s="196">
        <v>0</v>
      </c>
      <c r="R1783" s="196">
        <f>Q1783*H1783</f>
        <v>0</v>
      </c>
      <c r="S1783" s="196">
        <v>0</v>
      </c>
      <c r="T1783" s="197">
        <f>S1783*H1783</f>
        <v>0</v>
      </c>
      <c r="AR1783" s="23" t="s">
        <v>312</v>
      </c>
      <c r="AT1783" s="23" t="s">
        <v>184</v>
      </c>
      <c r="AU1783" s="23" t="s">
        <v>220</v>
      </c>
      <c r="AY1783" s="23" t="s">
        <v>182</v>
      </c>
      <c r="BE1783" s="198">
        <f>IF(N1783="základní",J1783,0)</f>
        <v>0</v>
      </c>
      <c r="BF1783" s="198">
        <f>IF(N1783="snížená",J1783,0)</f>
        <v>0</v>
      </c>
      <c r="BG1783" s="198">
        <f>IF(N1783="zákl. přenesená",J1783,0)</f>
        <v>0</v>
      </c>
      <c r="BH1783" s="198">
        <f>IF(N1783="sníž. přenesená",J1783,0)</f>
        <v>0</v>
      </c>
      <c r="BI1783" s="198">
        <f>IF(N1783="nulová",J1783,0)</f>
        <v>0</v>
      </c>
      <c r="BJ1783" s="23" t="s">
        <v>24</v>
      </c>
      <c r="BK1783" s="198">
        <f>ROUND(I1783*H1783,2)</f>
        <v>0</v>
      </c>
      <c r="BL1783" s="23" t="s">
        <v>312</v>
      </c>
      <c r="BM1783" s="23" t="s">
        <v>2618</v>
      </c>
    </row>
    <row r="1784" spans="2:65" s="1" customFormat="1">
      <c r="B1784" s="40"/>
      <c r="C1784" s="62"/>
      <c r="D1784" s="224" t="s">
        <v>191</v>
      </c>
      <c r="E1784" s="62"/>
      <c r="F1784" s="228" t="s">
        <v>2617</v>
      </c>
      <c r="G1784" s="62"/>
      <c r="H1784" s="62"/>
      <c r="I1784" s="157"/>
      <c r="J1784" s="62"/>
      <c r="K1784" s="62"/>
      <c r="L1784" s="60"/>
      <c r="M1784" s="201"/>
      <c r="N1784" s="41"/>
      <c r="O1784" s="41"/>
      <c r="P1784" s="41"/>
      <c r="Q1784" s="41"/>
      <c r="R1784" s="41"/>
      <c r="S1784" s="41"/>
      <c r="T1784" s="77"/>
      <c r="AT1784" s="23" t="s">
        <v>191</v>
      </c>
      <c r="AU1784" s="23" t="s">
        <v>220</v>
      </c>
    </row>
    <row r="1785" spans="2:65" s="1" customFormat="1" ht="22.5" customHeight="1">
      <c r="B1785" s="40"/>
      <c r="C1785" s="187" t="s">
        <v>2619</v>
      </c>
      <c r="D1785" s="187" t="s">
        <v>184</v>
      </c>
      <c r="E1785" s="188" t="s">
        <v>2620</v>
      </c>
      <c r="F1785" s="189" t="s">
        <v>2621</v>
      </c>
      <c r="G1785" s="190" t="s">
        <v>2030</v>
      </c>
      <c r="H1785" s="191">
        <v>5</v>
      </c>
      <c r="I1785" s="192"/>
      <c r="J1785" s="193">
        <f>ROUND(I1785*H1785,2)</f>
        <v>0</v>
      </c>
      <c r="K1785" s="189" t="s">
        <v>22</v>
      </c>
      <c r="L1785" s="60"/>
      <c r="M1785" s="194" t="s">
        <v>22</v>
      </c>
      <c r="N1785" s="195" t="s">
        <v>47</v>
      </c>
      <c r="O1785" s="41"/>
      <c r="P1785" s="196">
        <f>O1785*H1785</f>
        <v>0</v>
      </c>
      <c r="Q1785" s="196">
        <v>0</v>
      </c>
      <c r="R1785" s="196">
        <f>Q1785*H1785</f>
        <v>0</v>
      </c>
      <c r="S1785" s="196">
        <v>0</v>
      </c>
      <c r="T1785" s="197">
        <f>S1785*H1785</f>
        <v>0</v>
      </c>
      <c r="AR1785" s="23" t="s">
        <v>312</v>
      </c>
      <c r="AT1785" s="23" t="s">
        <v>184</v>
      </c>
      <c r="AU1785" s="23" t="s">
        <v>220</v>
      </c>
      <c r="AY1785" s="23" t="s">
        <v>182</v>
      </c>
      <c r="BE1785" s="198">
        <f>IF(N1785="základní",J1785,0)</f>
        <v>0</v>
      </c>
      <c r="BF1785" s="198">
        <f>IF(N1785="snížená",J1785,0)</f>
        <v>0</v>
      </c>
      <c r="BG1785" s="198">
        <f>IF(N1785="zákl. přenesená",J1785,0)</f>
        <v>0</v>
      </c>
      <c r="BH1785" s="198">
        <f>IF(N1785="sníž. přenesená",J1785,0)</f>
        <v>0</v>
      </c>
      <c r="BI1785" s="198">
        <f>IF(N1785="nulová",J1785,0)</f>
        <v>0</v>
      </c>
      <c r="BJ1785" s="23" t="s">
        <v>24</v>
      </c>
      <c r="BK1785" s="198">
        <f>ROUND(I1785*H1785,2)</f>
        <v>0</v>
      </c>
      <c r="BL1785" s="23" t="s">
        <v>312</v>
      </c>
      <c r="BM1785" s="23" t="s">
        <v>2622</v>
      </c>
    </row>
    <row r="1786" spans="2:65" s="1" customFormat="1">
      <c r="B1786" s="40"/>
      <c r="C1786" s="62"/>
      <c r="D1786" s="224" t="s">
        <v>191</v>
      </c>
      <c r="E1786" s="62"/>
      <c r="F1786" s="228" t="s">
        <v>2621</v>
      </c>
      <c r="G1786" s="62"/>
      <c r="H1786" s="62"/>
      <c r="I1786" s="157"/>
      <c r="J1786" s="62"/>
      <c r="K1786" s="62"/>
      <c r="L1786" s="60"/>
      <c r="M1786" s="201"/>
      <c r="N1786" s="41"/>
      <c r="O1786" s="41"/>
      <c r="P1786" s="41"/>
      <c r="Q1786" s="41"/>
      <c r="R1786" s="41"/>
      <c r="S1786" s="41"/>
      <c r="T1786" s="77"/>
      <c r="AT1786" s="23" t="s">
        <v>191</v>
      </c>
      <c r="AU1786" s="23" t="s">
        <v>220</v>
      </c>
    </row>
    <row r="1787" spans="2:65" s="1" customFormat="1" ht="22.5" customHeight="1">
      <c r="B1787" s="40"/>
      <c r="C1787" s="187" t="s">
        <v>2623</v>
      </c>
      <c r="D1787" s="187" t="s">
        <v>184</v>
      </c>
      <c r="E1787" s="188" t="s">
        <v>2624</v>
      </c>
      <c r="F1787" s="189" t="s">
        <v>2277</v>
      </c>
      <c r="G1787" s="190" t="s">
        <v>1036</v>
      </c>
      <c r="H1787" s="191">
        <v>1</v>
      </c>
      <c r="I1787" s="192"/>
      <c r="J1787" s="193">
        <f>ROUND(I1787*H1787,2)</f>
        <v>0</v>
      </c>
      <c r="K1787" s="189" t="s">
        <v>22</v>
      </c>
      <c r="L1787" s="60"/>
      <c r="M1787" s="194" t="s">
        <v>22</v>
      </c>
      <c r="N1787" s="195" t="s">
        <v>47</v>
      </c>
      <c r="O1787" s="41"/>
      <c r="P1787" s="196">
        <f>O1787*H1787</f>
        <v>0</v>
      </c>
      <c r="Q1787" s="196">
        <v>0</v>
      </c>
      <c r="R1787" s="196">
        <f>Q1787*H1787</f>
        <v>0</v>
      </c>
      <c r="S1787" s="196">
        <v>0</v>
      </c>
      <c r="T1787" s="197">
        <f>S1787*H1787</f>
        <v>0</v>
      </c>
      <c r="AR1787" s="23" t="s">
        <v>312</v>
      </c>
      <c r="AT1787" s="23" t="s">
        <v>184</v>
      </c>
      <c r="AU1787" s="23" t="s">
        <v>220</v>
      </c>
      <c r="AY1787" s="23" t="s">
        <v>182</v>
      </c>
      <c r="BE1787" s="198">
        <f>IF(N1787="základní",J1787,0)</f>
        <v>0</v>
      </c>
      <c r="BF1787" s="198">
        <f>IF(N1787="snížená",J1787,0)</f>
        <v>0</v>
      </c>
      <c r="BG1787" s="198">
        <f>IF(N1787="zákl. přenesená",J1787,0)</f>
        <v>0</v>
      </c>
      <c r="BH1787" s="198">
        <f>IF(N1787="sníž. přenesená",J1787,0)</f>
        <v>0</v>
      </c>
      <c r="BI1787" s="198">
        <f>IF(N1787="nulová",J1787,0)</f>
        <v>0</v>
      </c>
      <c r="BJ1787" s="23" t="s">
        <v>24</v>
      </c>
      <c r="BK1787" s="198">
        <f>ROUND(I1787*H1787,2)</f>
        <v>0</v>
      </c>
      <c r="BL1787" s="23" t="s">
        <v>312</v>
      </c>
      <c r="BM1787" s="23" t="s">
        <v>2625</v>
      </c>
    </row>
    <row r="1788" spans="2:65" s="1" customFormat="1">
      <c r="B1788" s="40"/>
      <c r="C1788" s="62"/>
      <c r="D1788" s="224" t="s">
        <v>191</v>
      </c>
      <c r="E1788" s="62"/>
      <c r="F1788" s="228" t="s">
        <v>2277</v>
      </c>
      <c r="G1788" s="62"/>
      <c r="H1788" s="62"/>
      <c r="I1788" s="157"/>
      <c r="J1788" s="62"/>
      <c r="K1788" s="62"/>
      <c r="L1788" s="60"/>
      <c r="M1788" s="201"/>
      <c r="N1788" s="41"/>
      <c r="O1788" s="41"/>
      <c r="P1788" s="41"/>
      <c r="Q1788" s="41"/>
      <c r="R1788" s="41"/>
      <c r="S1788" s="41"/>
      <c r="T1788" s="77"/>
      <c r="AT1788" s="23" t="s">
        <v>191</v>
      </c>
      <c r="AU1788" s="23" t="s">
        <v>220</v>
      </c>
    </row>
    <row r="1789" spans="2:65" s="1" customFormat="1" ht="22.5" customHeight="1">
      <c r="B1789" s="40"/>
      <c r="C1789" s="187" t="s">
        <v>2626</v>
      </c>
      <c r="D1789" s="187" t="s">
        <v>184</v>
      </c>
      <c r="E1789" s="188" t="s">
        <v>2627</v>
      </c>
      <c r="F1789" s="189" t="s">
        <v>2346</v>
      </c>
      <c r="G1789" s="190" t="s">
        <v>1036</v>
      </c>
      <c r="H1789" s="191">
        <v>1</v>
      </c>
      <c r="I1789" s="192"/>
      <c r="J1789" s="193">
        <f>ROUND(I1789*H1789,2)</f>
        <v>0</v>
      </c>
      <c r="K1789" s="189" t="s">
        <v>22</v>
      </c>
      <c r="L1789" s="60"/>
      <c r="M1789" s="194" t="s">
        <v>22</v>
      </c>
      <c r="N1789" s="195" t="s">
        <v>47</v>
      </c>
      <c r="O1789" s="41"/>
      <c r="P1789" s="196">
        <f>O1789*H1789</f>
        <v>0</v>
      </c>
      <c r="Q1789" s="196">
        <v>0</v>
      </c>
      <c r="R1789" s="196">
        <f>Q1789*H1789</f>
        <v>0</v>
      </c>
      <c r="S1789" s="196">
        <v>0</v>
      </c>
      <c r="T1789" s="197">
        <f>S1789*H1789</f>
        <v>0</v>
      </c>
      <c r="AR1789" s="23" t="s">
        <v>312</v>
      </c>
      <c r="AT1789" s="23" t="s">
        <v>184</v>
      </c>
      <c r="AU1789" s="23" t="s">
        <v>220</v>
      </c>
      <c r="AY1789" s="23" t="s">
        <v>182</v>
      </c>
      <c r="BE1789" s="198">
        <f>IF(N1789="základní",J1789,0)</f>
        <v>0</v>
      </c>
      <c r="BF1789" s="198">
        <f>IF(N1789="snížená",J1789,0)</f>
        <v>0</v>
      </c>
      <c r="BG1789" s="198">
        <f>IF(N1789="zákl. přenesená",J1789,0)</f>
        <v>0</v>
      </c>
      <c r="BH1789" s="198">
        <f>IF(N1789="sníž. přenesená",J1789,0)</f>
        <v>0</v>
      </c>
      <c r="BI1789" s="198">
        <f>IF(N1789="nulová",J1789,0)</f>
        <v>0</v>
      </c>
      <c r="BJ1789" s="23" t="s">
        <v>24</v>
      </c>
      <c r="BK1789" s="198">
        <f>ROUND(I1789*H1789,2)</f>
        <v>0</v>
      </c>
      <c r="BL1789" s="23" t="s">
        <v>312</v>
      </c>
      <c r="BM1789" s="23" t="s">
        <v>2628</v>
      </c>
    </row>
    <row r="1790" spans="2:65" s="1" customFormat="1">
      <c r="B1790" s="40"/>
      <c r="C1790" s="62"/>
      <c r="D1790" s="224" t="s">
        <v>191</v>
      </c>
      <c r="E1790" s="62"/>
      <c r="F1790" s="228" t="s">
        <v>2346</v>
      </c>
      <c r="G1790" s="62"/>
      <c r="H1790" s="62"/>
      <c r="I1790" s="157"/>
      <c r="J1790" s="62"/>
      <c r="K1790" s="62"/>
      <c r="L1790" s="60"/>
      <c r="M1790" s="201"/>
      <c r="N1790" s="41"/>
      <c r="O1790" s="41"/>
      <c r="P1790" s="41"/>
      <c r="Q1790" s="41"/>
      <c r="R1790" s="41"/>
      <c r="S1790" s="41"/>
      <c r="T1790" s="77"/>
      <c r="AT1790" s="23" t="s">
        <v>191</v>
      </c>
      <c r="AU1790" s="23" t="s">
        <v>220</v>
      </c>
    </row>
    <row r="1791" spans="2:65" s="1" customFormat="1" ht="22.5" customHeight="1">
      <c r="B1791" s="40"/>
      <c r="C1791" s="187" t="s">
        <v>2629</v>
      </c>
      <c r="D1791" s="187" t="s">
        <v>184</v>
      </c>
      <c r="E1791" s="188" t="s">
        <v>2630</v>
      </c>
      <c r="F1791" s="189" t="s">
        <v>2285</v>
      </c>
      <c r="G1791" s="190" t="s">
        <v>1036</v>
      </c>
      <c r="H1791" s="191">
        <v>1</v>
      </c>
      <c r="I1791" s="192"/>
      <c r="J1791" s="193">
        <f>ROUND(I1791*H1791,2)</f>
        <v>0</v>
      </c>
      <c r="K1791" s="189" t="s">
        <v>22</v>
      </c>
      <c r="L1791" s="60"/>
      <c r="M1791" s="194" t="s">
        <v>22</v>
      </c>
      <c r="N1791" s="195" t="s">
        <v>47</v>
      </c>
      <c r="O1791" s="41"/>
      <c r="P1791" s="196">
        <f>O1791*H1791</f>
        <v>0</v>
      </c>
      <c r="Q1791" s="196">
        <v>0</v>
      </c>
      <c r="R1791" s="196">
        <f>Q1791*H1791</f>
        <v>0</v>
      </c>
      <c r="S1791" s="196">
        <v>0</v>
      </c>
      <c r="T1791" s="197">
        <f>S1791*H1791</f>
        <v>0</v>
      </c>
      <c r="AR1791" s="23" t="s">
        <v>312</v>
      </c>
      <c r="AT1791" s="23" t="s">
        <v>184</v>
      </c>
      <c r="AU1791" s="23" t="s">
        <v>220</v>
      </c>
      <c r="AY1791" s="23" t="s">
        <v>182</v>
      </c>
      <c r="BE1791" s="198">
        <f>IF(N1791="základní",J1791,0)</f>
        <v>0</v>
      </c>
      <c r="BF1791" s="198">
        <f>IF(N1791="snížená",J1791,0)</f>
        <v>0</v>
      </c>
      <c r="BG1791" s="198">
        <f>IF(N1791="zákl. přenesená",J1791,0)</f>
        <v>0</v>
      </c>
      <c r="BH1791" s="198">
        <f>IF(N1791="sníž. přenesená",J1791,0)</f>
        <v>0</v>
      </c>
      <c r="BI1791" s="198">
        <f>IF(N1791="nulová",J1791,0)</f>
        <v>0</v>
      </c>
      <c r="BJ1791" s="23" t="s">
        <v>24</v>
      </c>
      <c r="BK1791" s="198">
        <f>ROUND(I1791*H1791,2)</f>
        <v>0</v>
      </c>
      <c r="BL1791" s="23" t="s">
        <v>312</v>
      </c>
      <c r="BM1791" s="23" t="s">
        <v>2631</v>
      </c>
    </row>
    <row r="1792" spans="2:65" s="10" customFormat="1" ht="29.85" customHeight="1">
      <c r="B1792" s="170"/>
      <c r="C1792" s="171"/>
      <c r="D1792" s="172" t="s">
        <v>75</v>
      </c>
      <c r="E1792" s="255" t="s">
        <v>2632</v>
      </c>
      <c r="F1792" s="255" t="s">
        <v>2633</v>
      </c>
      <c r="G1792" s="171"/>
      <c r="H1792" s="171"/>
      <c r="I1792" s="174"/>
      <c r="J1792" s="256">
        <f>BK1792</f>
        <v>0</v>
      </c>
      <c r="K1792" s="171"/>
      <c r="L1792" s="176"/>
      <c r="M1792" s="177"/>
      <c r="N1792" s="178"/>
      <c r="O1792" s="178"/>
      <c r="P1792" s="179">
        <f>P1793+P1837+P1854+P1857+P1862</f>
        <v>0</v>
      </c>
      <c r="Q1792" s="178"/>
      <c r="R1792" s="179">
        <f>R1793+R1837+R1854+R1857+R1862</f>
        <v>0</v>
      </c>
      <c r="S1792" s="178"/>
      <c r="T1792" s="180">
        <f>T1793+T1837+T1854+T1857+T1862</f>
        <v>0</v>
      </c>
      <c r="AR1792" s="181" t="s">
        <v>87</v>
      </c>
      <c r="AT1792" s="182" t="s">
        <v>75</v>
      </c>
      <c r="AU1792" s="182" t="s">
        <v>24</v>
      </c>
      <c r="AY1792" s="181" t="s">
        <v>182</v>
      </c>
      <c r="BK1792" s="183">
        <f>BK1793+BK1837+BK1854+BK1857+BK1862</f>
        <v>0</v>
      </c>
    </row>
    <row r="1793" spans="2:65" s="10" customFormat="1" ht="14.85" customHeight="1">
      <c r="B1793" s="170"/>
      <c r="C1793" s="171"/>
      <c r="D1793" s="184" t="s">
        <v>75</v>
      </c>
      <c r="E1793" s="185" t="s">
        <v>2634</v>
      </c>
      <c r="F1793" s="185" t="s">
        <v>2635</v>
      </c>
      <c r="G1793" s="171"/>
      <c r="H1793" s="171"/>
      <c r="I1793" s="174"/>
      <c r="J1793" s="186">
        <f>BK1793</f>
        <v>0</v>
      </c>
      <c r="K1793" s="171"/>
      <c r="L1793" s="176"/>
      <c r="M1793" s="177"/>
      <c r="N1793" s="178"/>
      <c r="O1793" s="178"/>
      <c r="P1793" s="179">
        <f>SUM(P1794:P1836)</f>
        <v>0</v>
      </c>
      <c r="Q1793" s="178"/>
      <c r="R1793" s="179">
        <f>SUM(R1794:R1836)</f>
        <v>0</v>
      </c>
      <c r="S1793" s="178"/>
      <c r="T1793" s="180">
        <f>SUM(T1794:T1836)</f>
        <v>0</v>
      </c>
      <c r="AR1793" s="181" t="s">
        <v>220</v>
      </c>
      <c r="AT1793" s="182" t="s">
        <v>75</v>
      </c>
      <c r="AU1793" s="182" t="s">
        <v>87</v>
      </c>
      <c r="AY1793" s="181" t="s">
        <v>182</v>
      </c>
      <c r="BK1793" s="183">
        <f>SUM(BK1794:BK1836)</f>
        <v>0</v>
      </c>
    </row>
    <row r="1794" spans="2:65" s="1" customFormat="1" ht="22.5" customHeight="1">
      <c r="B1794" s="40"/>
      <c r="C1794" s="187" t="s">
        <v>2636</v>
      </c>
      <c r="D1794" s="187" t="s">
        <v>184</v>
      </c>
      <c r="E1794" s="188" t="s">
        <v>2637</v>
      </c>
      <c r="F1794" s="189" t="s">
        <v>2638</v>
      </c>
      <c r="G1794" s="190" t="s">
        <v>1272</v>
      </c>
      <c r="H1794" s="191">
        <v>1</v>
      </c>
      <c r="I1794" s="192"/>
      <c r="J1794" s="193">
        <f>ROUND(I1794*H1794,2)</f>
        <v>0</v>
      </c>
      <c r="K1794" s="189" t="s">
        <v>22</v>
      </c>
      <c r="L1794" s="60"/>
      <c r="M1794" s="194" t="s">
        <v>22</v>
      </c>
      <c r="N1794" s="195" t="s">
        <v>47</v>
      </c>
      <c r="O1794" s="41"/>
      <c r="P1794" s="196">
        <f>O1794*H1794</f>
        <v>0</v>
      </c>
      <c r="Q1794" s="196">
        <v>0</v>
      </c>
      <c r="R1794" s="196">
        <f>Q1794*H1794</f>
        <v>0</v>
      </c>
      <c r="S1794" s="196">
        <v>0</v>
      </c>
      <c r="T1794" s="197">
        <f>S1794*H1794</f>
        <v>0</v>
      </c>
      <c r="AR1794" s="23" t="s">
        <v>701</v>
      </c>
      <c r="AT1794" s="23" t="s">
        <v>184</v>
      </c>
      <c r="AU1794" s="23" t="s">
        <v>220</v>
      </c>
      <c r="AY1794" s="23" t="s">
        <v>182</v>
      </c>
      <c r="BE1794" s="198">
        <f>IF(N1794="základní",J1794,0)</f>
        <v>0</v>
      </c>
      <c r="BF1794" s="198">
        <f>IF(N1794="snížená",J1794,0)</f>
        <v>0</v>
      </c>
      <c r="BG1794" s="198">
        <f>IF(N1794="zákl. přenesená",J1794,0)</f>
        <v>0</v>
      </c>
      <c r="BH1794" s="198">
        <f>IF(N1794="sníž. přenesená",J1794,0)</f>
        <v>0</v>
      </c>
      <c r="BI1794" s="198">
        <f>IF(N1794="nulová",J1794,0)</f>
        <v>0</v>
      </c>
      <c r="BJ1794" s="23" t="s">
        <v>24</v>
      </c>
      <c r="BK1794" s="198">
        <f>ROUND(I1794*H1794,2)</f>
        <v>0</v>
      </c>
      <c r="BL1794" s="23" t="s">
        <v>701</v>
      </c>
      <c r="BM1794" s="23" t="s">
        <v>2639</v>
      </c>
    </row>
    <row r="1795" spans="2:65" s="1" customFormat="1">
      <c r="B1795" s="40"/>
      <c r="C1795" s="62"/>
      <c r="D1795" s="224" t="s">
        <v>191</v>
      </c>
      <c r="E1795" s="62"/>
      <c r="F1795" s="228" t="s">
        <v>2638</v>
      </c>
      <c r="G1795" s="62"/>
      <c r="H1795" s="62"/>
      <c r="I1795" s="157"/>
      <c r="J1795" s="62"/>
      <c r="K1795" s="62"/>
      <c r="L1795" s="60"/>
      <c r="M1795" s="201"/>
      <c r="N1795" s="41"/>
      <c r="O1795" s="41"/>
      <c r="P1795" s="41"/>
      <c r="Q1795" s="41"/>
      <c r="R1795" s="41"/>
      <c r="S1795" s="41"/>
      <c r="T1795" s="77"/>
      <c r="AT1795" s="23" t="s">
        <v>191</v>
      </c>
      <c r="AU1795" s="23" t="s">
        <v>220</v>
      </c>
    </row>
    <row r="1796" spans="2:65" s="1" customFormat="1" ht="22.5" customHeight="1">
      <c r="B1796" s="40"/>
      <c r="C1796" s="187" t="s">
        <v>2640</v>
      </c>
      <c r="D1796" s="187" t="s">
        <v>184</v>
      </c>
      <c r="E1796" s="188" t="s">
        <v>2641</v>
      </c>
      <c r="F1796" s="189" t="s">
        <v>2642</v>
      </c>
      <c r="G1796" s="190" t="s">
        <v>1272</v>
      </c>
      <c r="H1796" s="191">
        <v>1</v>
      </c>
      <c r="I1796" s="192"/>
      <c r="J1796" s="193">
        <f>ROUND(I1796*H1796,2)</f>
        <v>0</v>
      </c>
      <c r="K1796" s="189" t="s">
        <v>22</v>
      </c>
      <c r="L1796" s="60"/>
      <c r="M1796" s="194" t="s">
        <v>22</v>
      </c>
      <c r="N1796" s="195" t="s">
        <v>47</v>
      </c>
      <c r="O1796" s="41"/>
      <c r="P1796" s="196">
        <f>O1796*H1796</f>
        <v>0</v>
      </c>
      <c r="Q1796" s="196">
        <v>0</v>
      </c>
      <c r="R1796" s="196">
        <f>Q1796*H1796</f>
        <v>0</v>
      </c>
      <c r="S1796" s="196">
        <v>0</v>
      </c>
      <c r="T1796" s="197">
        <f>S1796*H1796</f>
        <v>0</v>
      </c>
      <c r="AR1796" s="23" t="s">
        <v>701</v>
      </c>
      <c r="AT1796" s="23" t="s">
        <v>184</v>
      </c>
      <c r="AU1796" s="23" t="s">
        <v>220</v>
      </c>
      <c r="AY1796" s="23" t="s">
        <v>182</v>
      </c>
      <c r="BE1796" s="198">
        <f>IF(N1796="základní",J1796,0)</f>
        <v>0</v>
      </c>
      <c r="BF1796" s="198">
        <f>IF(N1796="snížená",J1796,0)</f>
        <v>0</v>
      </c>
      <c r="BG1796" s="198">
        <f>IF(N1796="zákl. přenesená",J1796,0)</f>
        <v>0</v>
      </c>
      <c r="BH1796" s="198">
        <f>IF(N1796="sníž. přenesená",J1796,0)</f>
        <v>0</v>
      </c>
      <c r="BI1796" s="198">
        <f>IF(N1796="nulová",J1796,0)</f>
        <v>0</v>
      </c>
      <c r="BJ1796" s="23" t="s">
        <v>24</v>
      </c>
      <c r="BK1796" s="198">
        <f>ROUND(I1796*H1796,2)</f>
        <v>0</v>
      </c>
      <c r="BL1796" s="23" t="s">
        <v>701</v>
      </c>
      <c r="BM1796" s="23" t="s">
        <v>2643</v>
      </c>
    </row>
    <row r="1797" spans="2:65" s="1" customFormat="1">
      <c r="B1797" s="40"/>
      <c r="C1797" s="62"/>
      <c r="D1797" s="224" t="s">
        <v>191</v>
      </c>
      <c r="E1797" s="62"/>
      <c r="F1797" s="228" t="s">
        <v>2642</v>
      </c>
      <c r="G1797" s="62"/>
      <c r="H1797" s="62"/>
      <c r="I1797" s="157"/>
      <c r="J1797" s="62"/>
      <c r="K1797" s="62"/>
      <c r="L1797" s="60"/>
      <c r="M1797" s="201"/>
      <c r="N1797" s="41"/>
      <c r="O1797" s="41"/>
      <c r="P1797" s="41"/>
      <c r="Q1797" s="41"/>
      <c r="R1797" s="41"/>
      <c r="S1797" s="41"/>
      <c r="T1797" s="77"/>
      <c r="AT1797" s="23" t="s">
        <v>191</v>
      </c>
      <c r="AU1797" s="23" t="s">
        <v>220</v>
      </c>
    </row>
    <row r="1798" spans="2:65" s="1" customFormat="1" ht="22.5" customHeight="1">
      <c r="B1798" s="40"/>
      <c r="C1798" s="187" t="s">
        <v>2644</v>
      </c>
      <c r="D1798" s="187" t="s">
        <v>184</v>
      </c>
      <c r="E1798" s="188" t="s">
        <v>2645</v>
      </c>
      <c r="F1798" s="189" t="s">
        <v>2646</v>
      </c>
      <c r="G1798" s="190" t="s">
        <v>1272</v>
      </c>
      <c r="H1798" s="191">
        <v>1</v>
      </c>
      <c r="I1798" s="192"/>
      <c r="J1798" s="193">
        <f>ROUND(I1798*H1798,2)</f>
        <v>0</v>
      </c>
      <c r="K1798" s="189" t="s">
        <v>22</v>
      </c>
      <c r="L1798" s="60"/>
      <c r="M1798" s="194" t="s">
        <v>22</v>
      </c>
      <c r="N1798" s="195" t="s">
        <v>47</v>
      </c>
      <c r="O1798" s="41"/>
      <c r="P1798" s="196">
        <f>O1798*H1798</f>
        <v>0</v>
      </c>
      <c r="Q1798" s="196">
        <v>0</v>
      </c>
      <c r="R1798" s="196">
        <f>Q1798*H1798</f>
        <v>0</v>
      </c>
      <c r="S1798" s="196">
        <v>0</v>
      </c>
      <c r="T1798" s="197">
        <f>S1798*H1798</f>
        <v>0</v>
      </c>
      <c r="AR1798" s="23" t="s">
        <v>701</v>
      </c>
      <c r="AT1798" s="23" t="s">
        <v>184</v>
      </c>
      <c r="AU1798" s="23" t="s">
        <v>220</v>
      </c>
      <c r="AY1798" s="23" t="s">
        <v>182</v>
      </c>
      <c r="BE1798" s="198">
        <f>IF(N1798="základní",J1798,0)</f>
        <v>0</v>
      </c>
      <c r="BF1798" s="198">
        <f>IF(N1798="snížená",J1798,0)</f>
        <v>0</v>
      </c>
      <c r="BG1798" s="198">
        <f>IF(N1798="zákl. přenesená",J1798,0)</f>
        <v>0</v>
      </c>
      <c r="BH1798" s="198">
        <f>IF(N1798="sníž. přenesená",J1798,0)</f>
        <v>0</v>
      </c>
      <c r="BI1798" s="198">
        <f>IF(N1798="nulová",J1798,0)</f>
        <v>0</v>
      </c>
      <c r="BJ1798" s="23" t="s">
        <v>24</v>
      </c>
      <c r="BK1798" s="198">
        <f>ROUND(I1798*H1798,2)</f>
        <v>0</v>
      </c>
      <c r="BL1798" s="23" t="s">
        <v>701</v>
      </c>
      <c r="BM1798" s="23" t="s">
        <v>2647</v>
      </c>
    </row>
    <row r="1799" spans="2:65" s="1" customFormat="1">
      <c r="B1799" s="40"/>
      <c r="C1799" s="62"/>
      <c r="D1799" s="224" t="s">
        <v>191</v>
      </c>
      <c r="E1799" s="62"/>
      <c r="F1799" s="228" t="s">
        <v>2646</v>
      </c>
      <c r="G1799" s="62"/>
      <c r="H1799" s="62"/>
      <c r="I1799" s="157"/>
      <c r="J1799" s="62"/>
      <c r="K1799" s="62"/>
      <c r="L1799" s="60"/>
      <c r="M1799" s="201"/>
      <c r="N1799" s="41"/>
      <c r="O1799" s="41"/>
      <c r="P1799" s="41"/>
      <c r="Q1799" s="41"/>
      <c r="R1799" s="41"/>
      <c r="S1799" s="41"/>
      <c r="T1799" s="77"/>
      <c r="AT1799" s="23" t="s">
        <v>191</v>
      </c>
      <c r="AU1799" s="23" t="s">
        <v>220</v>
      </c>
    </row>
    <row r="1800" spans="2:65" s="1" customFormat="1" ht="22.5" customHeight="1">
      <c r="B1800" s="40"/>
      <c r="C1800" s="187" t="s">
        <v>2648</v>
      </c>
      <c r="D1800" s="187" t="s">
        <v>184</v>
      </c>
      <c r="E1800" s="188" t="s">
        <v>2649</v>
      </c>
      <c r="F1800" s="189" t="s">
        <v>2650</v>
      </c>
      <c r="G1800" s="190" t="s">
        <v>1272</v>
      </c>
      <c r="H1800" s="191">
        <v>24</v>
      </c>
      <c r="I1800" s="192"/>
      <c r="J1800" s="193">
        <f>ROUND(I1800*H1800,2)</f>
        <v>0</v>
      </c>
      <c r="K1800" s="189" t="s">
        <v>22</v>
      </c>
      <c r="L1800" s="60"/>
      <c r="M1800" s="194" t="s">
        <v>22</v>
      </c>
      <c r="N1800" s="195" t="s">
        <v>47</v>
      </c>
      <c r="O1800" s="41"/>
      <c r="P1800" s="196">
        <f>O1800*H1800</f>
        <v>0</v>
      </c>
      <c r="Q1800" s="196">
        <v>0</v>
      </c>
      <c r="R1800" s="196">
        <f>Q1800*H1800</f>
        <v>0</v>
      </c>
      <c r="S1800" s="196">
        <v>0</v>
      </c>
      <c r="T1800" s="197">
        <f>S1800*H1800</f>
        <v>0</v>
      </c>
      <c r="AR1800" s="23" t="s">
        <v>701</v>
      </c>
      <c r="AT1800" s="23" t="s">
        <v>184</v>
      </c>
      <c r="AU1800" s="23" t="s">
        <v>220</v>
      </c>
      <c r="AY1800" s="23" t="s">
        <v>182</v>
      </c>
      <c r="BE1800" s="198">
        <f>IF(N1800="základní",J1800,0)</f>
        <v>0</v>
      </c>
      <c r="BF1800" s="198">
        <f>IF(N1800="snížená",J1800,0)</f>
        <v>0</v>
      </c>
      <c r="BG1800" s="198">
        <f>IF(N1800="zákl. přenesená",J1800,0)</f>
        <v>0</v>
      </c>
      <c r="BH1800" s="198">
        <f>IF(N1800="sníž. přenesená",J1800,0)</f>
        <v>0</v>
      </c>
      <c r="BI1800" s="198">
        <f>IF(N1800="nulová",J1800,0)</f>
        <v>0</v>
      </c>
      <c r="BJ1800" s="23" t="s">
        <v>24</v>
      </c>
      <c r="BK1800" s="198">
        <f>ROUND(I1800*H1800,2)</f>
        <v>0</v>
      </c>
      <c r="BL1800" s="23" t="s">
        <v>701</v>
      </c>
      <c r="BM1800" s="23" t="s">
        <v>2651</v>
      </c>
    </row>
    <row r="1801" spans="2:65" s="1" customFormat="1">
      <c r="B1801" s="40"/>
      <c r="C1801" s="62"/>
      <c r="D1801" s="224" t="s">
        <v>191</v>
      </c>
      <c r="E1801" s="62"/>
      <c r="F1801" s="228" t="s">
        <v>2650</v>
      </c>
      <c r="G1801" s="62"/>
      <c r="H1801" s="62"/>
      <c r="I1801" s="157"/>
      <c r="J1801" s="62"/>
      <c r="K1801" s="62"/>
      <c r="L1801" s="60"/>
      <c r="M1801" s="201"/>
      <c r="N1801" s="41"/>
      <c r="O1801" s="41"/>
      <c r="P1801" s="41"/>
      <c r="Q1801" s="41"/>
      <c r="R1801" s="41"/>
      <c r="S1801" s="41"/>
      <c r="T1801" s="77"/>
      <c r="AT1801" s="23" t="s">
        <v>191</v>
      </c>
      <c r="AU1801" s="23" t="s">
        <v>220</v>
      </c>
    </row>
    <row r="1802" spans="2:65" s="1" customFormat="1" ht="22.5" customHeight="1">
      <c r="B1802" s="40"/>
      <c r="C1802" s="187" t="s">
        <v>2652</v>
      </c>
      <c r="D1802" s="187" t="s">
        <v>184</v>
      </c>
      <c r="E1802" s="188" t="s">
        <v>2653</v>
      </c>
      <c r="F1802" s="189" t="s">
        <v>2654</v>
      </c>
      <c r="G1802" s="190" t="s">
        <v>1272</v>
      </c>
      <c r="H1802" s="191">
        <v>1</v>
      </c>
      <c r="I1802" s="192"/>
      <c r="J1802" s="193">
        <f>ROUND(I1802*H1802,2)</f>
        <v>0</v>
      </c>
      <c r="K1802" s="189" t="s">
        <v>22</v>
      </c>
      <c r="L1802" s="60"/>
      <c r="M1802" s="194" t="s">
        <v>22</v>
      </c>
      <c r="N1802" s="195" t="s">
        <v>47</v>
      </c>
      <c r="O1802" s="41"/>
      <c r="P1802" s="196">
        <f>O1802*H1802</f>
        <v>0</v>
      </c>
      <c r="Q1802" s="196">
        <v>0</v>
      </c>
      <c r="R1802" s="196">
        <f>Q1802*H1802</f>
        <v>0</v>
      </c>
      <c r="S1802" s="196">
        <v>0</v>
      </c>
      <c r="T1802" s="197">
        <f>S1802*H1802</f>
        <v>0</v>
      </c>
      <c r="AR1802" s="23" t="s">
        <v>701</v>
      </c>
      <c r="AT1802" s="23" t="s">
        <v>184</v>
      </c>
      <c r="AU1802" s="23" t="s">
        <v>220</v>
      </c>
      <c r="AY1802" s="23" t="s">
        <v>182</v>
      </c>
      <c r="BE1802" s="198">
        <f>IF(N1802="základní",J1802,0)</f>
        <v>0</v>
      </c>
      <c r="BF1802" s="198">
        <f>IF(N1802="snížená",J1802,0)</f>
        <v>0</v>
      </c>
      <c r="BG1802" s="198">
        <f>IF(N1802="zákl. přenesená",J1802,0)</f>
        <v>0</v>
      </c>
      <c r="BH1802" s="198">
        <f>IF(N1802="sníž. přenesená",J1802,0)</f>
        <v>0</v>
      </c>
      <c r="BI1802" s="198">
        <f>IF(N1802="nulová",J1802,0)</f>
        <v>0</v>
      </c>
      <c r="BJ1802" s="23" t="s">
        <v>24</v>
      </c>
      <c r="BK1802" s="198">
        <f>ROUND(I1802*H1802,2)</f>
        <v>0</v>
      </c>
      <c r="BL1802" s="23" t="s">
        <v>701</v>
      </c>
      <c r="BM1802" s="23" t="s">
        <v>2655</v>
      </c>
    </row>
    <row r="1803" spans="2:65" s="1" customFormat="1">
      <c r="B1803" s="40"/>
      <c r="C1803" s="62"/>
      <c r="D1803" s="224" t="s">
        <v>191</v>
      </c>
      <c r="E1803" s="62"/>
      <c r="F1803" s="228" t="s">
        <v>2654</v>
      </c>
      <c r="G1803" s="62"/>
      <c r="H1803" s="62"/>
      <c r="I1803" s="157"/>
      <c r="J1803" s="62"/>
      <c r="K1803" s="62"/>
      <c r="L1803" s="60"/>
      <c r="M1803" s="201"/>
      <c r="N1803" s="41"/>
      <c r="O1803" s="41"/>
      <c r="P1803" s="41"/>
      <c r="Q1803" s="41"/>
      <c r="R1803" s="41"/>
      <c r="S1803" s="41"/>
      <c r="T1803" s="77"/>
      <c r="AT1803" s="23" t="s">
        <v>191</v>
      </c>
      <c r="AU1803" s="23" t="s">
        <v>220</v>
      </c>
    </row>
    <row r="1804" spans="2:65" s="1" customFormat="1" ht="31.5" customHeight="1">
      <c r="B1804" s="40"/>
      <c r="C1804" s="187" t="s">
        <v>2656</v>
      </c>
      <c r="D1804" s="187" t="s">
        <v>184</v>
      </c>
      <c r="E1804" s="188" t="s">
        <v>2657</v>
      </c>
      <c r="F1804" s="189" t="s">
        <v>2658</v>
      </c>
      <c r="G1804" s="190" t="s">
        <v>1272</v>
      </c>
      <c r="H1804" s="191">
        <v>2</v>
      </c>
      <c r="I1804" s="192"/>
      <c r="J1804" s="193">
        <f>ROUND(I1804*H1804,2)</f>
        <v>0</v>
      </c>
      <c r="K1804" s="189" t="s">
        <v>22</v>
      </c>
      <c r="L1804" s="60"/>
      <c r="M1804" s="194" t="s">
        <v>22</v>
      </c>
      <c r="N1804" s="195" t="s">
        <v>47</v>
      </c>
      <c r="O1804" s="41"/>
      <c r="P1804" s="196">
        <f>O1804*H1804</f>
        <v>0</v>
      </c>
      <c r="Q1804" s="196">
        <v>0</v>
      </c>
      <c r="R1804" s="196">
        <f>Q1804*H1804</f>
        <v>0</v>
      </c>
      <c r="S1804" s="196">
        <v>0</v>
      </c>
      <c r="T1804" s="197">
        <f>S1804*H1804</f>
        <v>0</v>
      </c>
      <c r="AR1804" s="23" t="s">
        <v>701</v>
      </c>
      <c r="AT1804" s="23" t="s">
        <v>184</v>
      </c>
      <c r="AU1804" s="23" t="s">
        <v>220</v>
      </c>
      <c r="AY1804" s="23" t="s">
        <v>182</v>
      </c>
      <c r="BE1804" s="198">
        <f>IF(N1804="základní",J1804,0)</f>
        <v>0</v>
      </c>
      <c r="BF1804" s="198">
        <f>IF(N1804="snížená",J1804,0)</f>
        <v>0</v>
      </c>
      <c r="BG1804" s="198">
        <f>IF(N1804="zákl. přenesená",J1804,0)</f>
        <v>0</v>
      </c>
      <c r="BH1804" s="198">
        <f>IF(N1804="sníž. přenesená",J1804,0)</f>
        <v>0</v>
      </c>
      <c r="BI1804" s="198">
        <f>IF(N1804="nulová",J1804,0)</f>
        <v>0</v>
      </c>
      <c r="BJ1804" s="23" t="s">
        <v>24</v>
      </c>
      <c r="BK1804" s="198">
        <f>ROUND(I1804*H1804,2)</f>
        <v>0</v>
      </c>
      <c r="BL1804" s="23" t="s">
        <v>701</v>
      </c>
      <c r="BM1804" s="23" t="s">
        <v>2659</v>
      </c>
    </row>
    <row r="1805" spans="2:65" s="1" customFormat="1" ht="27">
      <c r="B1805" s="40"/>
      <c r="C1805" s="62"/>
      <c r="D1805" s="224" t="s">
        <v>191</v>
      </c>
      <c r="E1805" s="62"/>
      <c r="F1805" s="228" t="s">
        <v>2660</v>
      </c>
      <c r="G1805" s="62"/>
      <c r="H1805" s="62"/>
      <c r="I1805" s="157"/>
      <c r="J1805" s="62"/>
      <c r="K1805" s="62"/>
      <c r="L1805" s="60"/>
      <c r="M1805" s="201"/>
      <c r="N1805" s="41"/>
      <c r="O1805" s="41"/>
      <c r="P1805" s="41"/>
      <c r="Q1805" s="41"/>
      <c r="R1805" s="41"/>
      <c r="S1805" s="41"/>
      <c r="T1805" s="77"/>
      <c r="AT1805" s="23" t="s">
        <v>191</v>
      </c>
      <c r="AU1805" s="23" t="s">
        <v>220</v>
      </c>
    </row>
    <row r="1806" spans="2:65" s="1" customFormat="1" ht="31.5" customHeight="1">
      <c r="B1806" s="40"/>
      <c r="C1806" s="187" t="s">
        <v>2661</v>
      </c>
      <c r="D1806" s="187" t="s">
        <v>184</v>
      </c>
      <c r="E1806" s="188" t="s">
        <v>2662</v>
      </c>
      <c r="F1806" s="189" t="s">
        <v>2663</v>
      </c>
      <c r="G1806" s="190" t="s">
        <v>1272</v>
      </c>
      <c r="H1806" s="191">
        <v>16</v>
      </c>
      <c r="I1806" s="192"/>
      <c r="J1806" s="193">
        <f>ROUND(I1806*H1806,2)</f>
        <v>0</v>
      </c>
      <c r="K1806" s="189" t="s">
        <v>22</v>
      </c>
      <c r="L1806" s="60"/>
      <c r="M1806" s="194" t="s">
        <v>22</v>
      </c>
      <c r="N1806" s="195" t="s">
        <v>47</v>
      </c>
      <c r="O1806" s="41"/>
      <c r="P1806" s="196">
        <f>O1806*H1806</f>
        <v>0</v>
      </c>
      <c r="Q1806" s="196">
        <v>0</v>
      </c>
      <c r="R1806" s="196">
        <f>Q1806*H1806</f>
        <v>0</v>
      </c>
      <c r="S1806" s="196">
        <v>0</v>
      </c>
      <c r="T1806" s="197">
        <f>S1806*H1806</f>
        <v>0</v>
      </c>
      <c r="AR1806" s="23" t="s">
        <v>701</v>
      </c>
      <c r="AT1806" s="23" t="s">
        <v>184</v>
      </c>
      <c r="AU1806" s="23" t="s">
        <v>220</v>
      </c>
      <c r="AY1806" s="23" t="s">
        <v>182</v>
      </c>
      <c r="BE1806" s="198">
        <f>IF(N1806="základní",J1806,0)</f>
        <v>0</v>
      </c>
      <c r="BF1806" s="198">
        <f>IF(N1806="snížená",J1806,0)</f>
        <v>0</v>
      </c>
      <c r="BG1806" s="198">
        <f>IF(N1806="zákl. přenesená",J1806,0)</f>
        <v>0</v>
      </c>
      <c r="BH1806" s="198">
        <f>IF(N1806="sníž. přenesená",J1806,0)</f>
        <v>0</v>
      </c>
      <c r="BI1806" s="198">
        <f>IF(N1806="nulová",J1806,0)</f>
        <v>0</v>
      </c>
      <c r="BJ1806" s="23" t="s">
        <v>24</v>
      </c>
      <c r="BK1806" s="198">
        <f>ROUND(I1806*H1806,2)</f>
        <v>0</v>
      </c>
      <c r="BL1806" s="23" t="s">
        <v>701</v>
      </c>
      <c r="BM1806" s="23" t="s">
        <v>2664</v>
      </c>
    </row>
    <row r="1807" spans="2:65" s="1" customFormat="1" ht="27">
      <c r="B1807" s="40"/>
      <c r="C1807" s="62"/>
      <c r="D1807" s="224" t="s">
        <v>191</v>
      </c>
      <c r="E1807" s="62"/>
      <c r="F1807" s="228" t="s">
        <v>2665</v>
      </c>
      <c r="G1807" s="62"/>
      <c r="H1807" s="62"/>
      <c r="I1807" s="157"/>
      <c r="J1807" s="62"/>
      <c r="K1807" s="62"/>
      <c r="L1807" s="60"/>
      <c r="M1807" s="201"/>
      <c r="N1807" s="41"/>
      <c r="O1807" s="41"/>
      <c r="P1807" s="41"/>
      <c r="Q1807" s="41"/>
      <c r="R1807" s="41"/>
      <c r="S1807" s="41"/>
      <c r="T1807" s="77"/>
      <c r="AT1807" s="23" t="s">
        <v>191</v>
      </c>
      <c r="AU1807" s="23" t="s">
        <v>220</v>
      </c>
    </row>
    <row r="1808" spans="2:65" s="1" customFormat="1" ht="31.5" customHeight="1">
      <c r="B1808" s="40"/>
      <c r="C1808" s="187" t="s">
        <v>2666</v>
      </c>
      <c r="D1808" s="187" t="s">
        <v>184</v>
      </c>
      <c r="E1808" s="188" t="s">
        <v>2667</v>
      </c>
      <c r="F1808" s="189" t="s">
        <v>2668</v>
      </c>
      <c r="G1808" s="190" t="s">
        <v>1272</v>
      </c>
      <c r="H1808" s="191">
        <v>13</v>
      </c>
      <c r="I1808" s="192"/>
      <c r="J1808" s="193">
        <f>ROUND(I1808*H1808,2)</f>
        <v>0</v>
      </c>
      <c r="K1808" s="189" t="s">
        <v>22</v>
      </c>
      <c r="L1808" s="60"/>
      <c r="M1808" s="194" t="s">
        <v>22</v>
      </c>
      <c r="N1808" s="195" t="s">
        <v>47</v>
      </c>
      <c r="O1808" s="41"/>
      <c r="P1808" s="196">
        <f>O1808*H1808</f>
        <v>0</v>
      </c>
      <c r="Q1808" s="196">
        <v>0</v>
      </c>
      <c r="R1808" s="196">
        <f>Q1808*H1808</f>
        <v>0</v>
      </c>
      <c r="S1808" s="196">
        <v>0</v>
      </c>
      <c r="T1808" s="197">
        <f>S1808*H1808</f>
        <v>0</v>
      </c>
      <c r="AR1808" s="23" t="s">
        <v>701</v>
      </c>
      <c r="AT1808" s="23" t="s">
        <v>184</v>
      </c>
      <c r="AU1808" s="23" t="s">
        <v>220</v>
      </c>
      <c r="AY1808" s="23" t="s">
        <v>182</v>
      </c>
      <c r="BE1808" s="198">
        <f>IF(N1808="základní",J1808,0)</f>
        <v>0</v>
      </c>
      <c r="BF1808" s="198">
        <f>IF(N1808="snížená",J1808,0)</f>
        <v>0</v>
      </c>
      <c r="BG1808" s="198">
        <f>IF(N1808="zákl. přenesená",J1808,0)</f>
        <v>0</v>
      </c>
      <c r="BH1808" s="198">
        <f>IF(N1808="sníž. přenesená",J1808,0)</f>
        <v>0</v>
      </c>
      <c r="BI1808" s="198">
        <f>IF(N1808="nulová",J1808,0)</f>
        <v>0</v>
      </c>
      <c r="BJ1808" s="23" t="s">
        <v>24</v>
      </c>
      <c r="BK1808" s="198">
        <f>ROUND(I1808*H1808,2)</f>
        <v>0</v>
      </c>
      <c r="BL1808" s="23" t="s">
        <v>701</v>
      </c>
      <c r="BM1808" s="23" t="s">
        <v>2669</v>
      </c>
    </row>
    <row r="1809" spans="2:65" s="1" customFormat="1" ht="27">
      <c r="B1809" s="40"/>
      <c r="C1809" s="62"/>
      <c r="D1809" s="224" t="s">
        <v>191</v>
      </c>
      <c r="E1809" s="62"/>
      <c r="F1809" s="228" t="s">
        <v>2670</v>
      </c>
      <c r="G1809" s="62"/>
      <c r="H1809" s="62"/>
      <c r="I1809" s="157"/>
      <c r="J1809" s="62"/>
      <c r="K1809" s="62"/>
      <c r="L1809" s="60"/>
      <c r="M1809" s="201"/>
      <c r="N1809" s="41"/>
      <c r="O1809" s="41"/>
      <c r="P1809" s="41"/>
      <c r="Q1809" s="41"/>
      <c r="R1809" s="41"/>
      <c r="S1809" s="41"/>
      <c r="T1809" s="77"/>
      <c r="AT1809" s="23" t="s">
        <v>191</v>
      </c>
      <c r="AU1809" s="23" t="s">
        <v>220</v>
      </c>
    </row>
    <row r="1810" spans="2:65" s="1" customFormat="1" ht="22.5" customHeight="1">
      <c r="B1810" s="40"/>
      <c r="C1810" s="187" t="s">
        <v>2671</v>
      </c>
      <c r="D1810" s="187" t="s">
        <v>184</v>
      </c>
      <c r="E1810" s="188" t="s">
        <v>2672</v>
      </c>
      <c r="F1810" s="189" t="s">
        <v>2673</v>
      </c>
      <c r="G1810" s="190" t="s">
        <v>1272</v>
      </c>
      <c r="H1810" s="191">
        <v>1</v>
      </c>
      <c r="I1810" s="192"/>
      <c r="J1810" s="193">
        <f>ROUND(I1810*H1810,2)</f>
        <v>0</v>
      </c>
      <c r="K1810" s="189" t="s">
        <v>22</v>
      </c>
      <c r="L1810" s="60"/>
      <c r="M1810" s="194" t="s">
        <v>22</v>
      </c>
      <c r="N1810" s="195" t="s">
        <v>47</v>
      </c>
      <c r="O1810" s="41"/>
      <c r="P1810" s="196">
        <f>O1810*H1810</f>
        <v>0</v>
      </c>
      <c r="Q1810" s="196">
        <v>0</v>
      </c>
      <c r="R1810" s="196">
        <f>Q1810*H1810</f>
        <v>0</v>
      </c>
      <c r="S1810" s="196">
        <v>0</v>
      </c>
      <c r="T1810" s="197">
        <f>S1810*H1810</f>
        <v>0</v>
      </c>
      <c r="AR1810" s="23" t="s">
        <v>701</v>
      </c>
      <c r="AT1810" s="23" t="s">
        <v>184</v>
      </c>
      <c r="AU1810" s="23" t="s">
        <v>220</v>
      </c>
      <c r="AY1810" s="23" t="s">
        <v>182</v>
      </c>
      <c r="BE1810" s="198">
        <f>IF(N1810="základní",J1810,0)</f>
        <v>0</v>
      </c>
      <c r="BF1810" s="198">
        <f>IF(N1810="snížená",J1810,0)</f>
        <v>0</v>
      </c>
      <c r="BG1810" s="198">
        <f>IF(N1810="zákl. přenesená",J1810,0)</f>
        <v>0</v>
      </c>
      <c r="BH1810" s="198">
        <f>IF(N1810="sníž. přenesená",J1810,0)</f>
        <v>0</v>
      </c>
      <c r="BI1810" s="198">
        <f>IF(N1810="nulová",J1810,0)</f>
        <v>0</v>
      </c>
      <c r="BJ1810" s="23" t="s">
        <v>24</v>
      </c>
      <c r="BK1810" s="198">
        <f>ROUND(I1810*H1810,2)</f>
        <v>0</v>
      </c>
      <c r="BL1810" s="23" t="s">
        <v>701</v>
      </c>
      <c r="BM1810" s="23" t="s">
        <v>2674</v>
      </c>
    </row>
    <row r="1811" spans="2:65" s="1" customFormat="1">
      <c r="B1811" s="40"/>
      <c r="C1811" s="62"/>
      <c r="D1811" s="224" t="s">
        <v>191</v>
      </c>
      <c r="E1811" s="62"/>
      <c r="F1811" s="228" t="s">
        <v>2673</v>
      </c>
      <c r="G1811" s="62"/>
      <c r="H1811" s="62"/>
      <c r="I1811" s="157"/>
      <c r="J1811" s="62"/>
      <c r="K1811" s="62"/>
      <c r="L1811" s="60"/>
      <c r="M1811" s="201"/>
      <c r="N1811" s="41"/>
      <c r="O1811" s="41"/>
      <c r="P1811" s="41"/>
      <c r="Q1811" s="41"/>
      <c r="R1811" s="41"/>
      <c r="S1811" s="41"/>
      <c r="T1811" s="77"/>
      <c r="AT1811" s="23" t="s">
        <v>191</v>
      </c>
      <c r="AU1811" s="23" t="s">
        <v>220</v>
      </c>
    </row>
    <row r="1812" spans="2:65" s="1" customFormat="1" ht="22.5" customHeight="1">
      <c r="B1812" s="40"/>
      <c r="C1812" s="187" t="s">
        <v>2675</v>
      </c>
      <c r="D1812" s="187" t="s">
        <v>184</v>
      </c>
      <c r="E1812" s="188" t="s">
        <v>2676</v>
      </c>
      <c r="F1812" s="189" t="s">
        <v>2677</v>
      </c>
      <c r="G1812" s="190" t="s">
        <v>308</v>
      </c>
      <c r="H1812" s="191">
        <v>50</v>
      </c>
      <c r="I1812" s="192"/>
      <c r="J1812" s="193">
        <f>ROUND(I1812*H1812,2)</f>
        <v>0</v>
      </c>
      <c r="K1812" s="189" t="s">
        <v>22</v>
      </c>
      <c r="L1812" s="60"/>
      <c r="M1812" s="194" t="s">
        <v>22</v>
      </c>
      <c r="N1812" s="195" t="s">
        <v>47</v>
      </c>
      <c r="O1812" s="41"/>
      <c r="P1812" s="196">
        <f>O1812*H1812</f>
        <v>0</v>
      </c>
      <c r="Q1812" s="196">
        <v>0</v>
      </c>
      <c r="R1812" s="196">
        <f>Q1812*H1812</f>
        <v>0</v>
      </c>
      <c r="S1812" s="196">
        <v>0</v>
      </c>
      <c r="T1812" s="197">
        <f>S1812*H1812</f>
        <v>0</v>
      </c>
      <c r="AR1812" s="23" t="s">
        <v>701</v>
      </c>
      <c r="AT1812" s="23" t="s">
        <v>184</v>
      </c>
      <c r="AU1812" s="23" t="s">
        <v>220</v>
      </c>
      <c r="AY1812" s="23" t="s">
        <v>182</v>
      </c>
      <c r="BE1812" s="198">
        <f>IF(N1812="základní",J1812,0)</f>
        <v>0</v>
      </c>
      <c r="BF1812" s="198">
        <f>IF(N1812="snížená",J1812,0)</f>
        <v>0</v>
      </c>
      <c r="BG1812" s="198">
        <f>IF(N1812="zákl. přenesená",J1812,0)</f>
        <v>0</v>
      </c>
      <c r="BH1812" s="198">
        <f>IF(N1812="sníž. přenesená",J1812,0)</f>
        <v>0</v>
      </c>
      <c r="BI1812" s="198">
        <f>IF(N1812="nulová",J1812,0)</f>
        <v>0</v>
      </c>
      <c r="BJ1812" s="23" t="s">
        <v>24</v>
      </c>
      <c r="BK1812" s="198">
        <f>ROUND(I1812*H1812,2)</f>
        <v>0</v>
      </c>
      <c r="BL1812" s="23" t="s">
        <v>701</v>
      </c>
      <c r="BM1812" s="23" t="s">
        <v>2678</v>
      </c>
    </row>
    <row r="1813" spans="2:65" s="1" customFormat="1">
      <c r="B1813" s="40"/>
      <c r="C1813" s="62"/>
      <c r="D1813" s="224" t="s">
        <v>191</v>
      </c>
      <c r="E1813" s="62"/>
      <c r="F1813" s="228" t="s">
        <v>2677</v>
      </c>
      <c r="G1813" s="62"/>
      <c r="H1813" s="62"/>
      <c r="I1813" s="157"/>
      <c r="J1813" s="62"/>
      <c r="K1813" s="62"/>
      <c r="L1813" s="60"/>
      <c r="M1813" s="201"/>
      <c r="N1813" s="41"/>
      <c r="O1813" s="41"/>
      <c r="P1813" s="41"/>
      <c r="Q1813" s="41"/>
      <c r="R1813" s="41"/>
      <c r="S1813" s="41"/>
      <c r="T1813" s="77"/>
      <c r="AT1813" s="23" t="s">
        <v>191</v>
      </c>
      <c r="AU1813" s="23" t="s">
        <v>220</v>
      </c>
    </row>
    <row r="1814" spans="2:65" s="1" customFormat="1" ht="22.5" customHeight="1">
      <c r="B1814" s="40"/>
      <c r="C1814" s="187" t="s">
        <v>2679</v>
      </c>
      <c r="D1814" s="187" t="s">
        <v>184</v>
      </c>
      <c r="E1814" s="188" t="s">
        <v>2680</v>
      </c>
      <c r="F1814" s="189" t="s">
        <v>2681</v>
      </c>
      <c r="G1814" s="190" t="s">
        <v>241</v>
      </c>
      <c r="H1814" s="191">
        <v>1.7</v>
      </c>
      <c r="I1814" s="192"/>
      <c r="J1814" s="193">
        <f>ROUND(I1814*H1814,2)</f>
        <v>0</v>
      </c>
      <c r="K1814" s="189" t="s">
        <v>22</v>
      </c>
      <c r="L1814" s="60"/>
      <c r="M1814" s="194" t="s">
        <v>22</v>
      </c>
      <c r="N1814" s="195" t="s">
        <v>47</v>
      </c>
      <c r="O1814" s="41"/>
      <c r="P1814" s="196">
        <f>O1814*H1814</f>
        <v>0</v>
      </c>
      <c r="Q1814" s="196">
        <v>0</v>
      </c>
      <c r="R1814" s="196">
        <f>Q1814*H1814</f>
        <v>0</v>
      </c>
      <c r="S1814" s="196">
        <v>0</v>
      </c>
      <c r="T1814" s="197">
        <f>S1814*H1814</f>
        <v>0</v>
      </c>
      <c r="AR1814" s="23" t="s">
        <v>701</v>
      </c>
      <c r="AT1814" s="23" t="s">
        <v>184</v>
      </c>
      <c r="AU1814" s="23" t="s">
        <v>220</v>
      </c>
      <c r="AY1814" s="23" t="s">
        <v>182</v>
      </c>
      <c r="BE1814" s="198">
        <f>IF(N1814="základní",J1814,0)</f>
        <v>0</v>
      </c>
      <c r="BF1814" s="198">
        <f>IF(N1814="snížená",J1814,0)</f>
        <v>0</v>
      </c>
      <c r="BG1814" s="198">
        <f>IF(N1814="zákl. přenesená",J1814,0)</f>
        <v>0</v>
      </c>
      <c r="BH1814" s="198">
        <f>IF(N1814="sníž. přenesená",J1814,0)</f>
        <v>0</v>
      </c>
      <c r="BI1814" s="198">
        <f>IF(N1814="nulová",J1814,0)</f>
        <v>0</v>
      </c>
      <c r="BJ1814" s="23" t="s">
        <v>24</v>
      </c>
      <c r="BK1814" s="198">
        <f>ROUND(I1814*H1814,2)</f>
        <v>0</v>
      </c>
      <c r="BL1814" s="23" t="s">
        <v>701</v>
      </c>
      <c r="BM1814" s="23" t="s">
        <v>2682</v>
      </c>
    </row>
    <row r="1815" spans="2:65" s="1" customFormat="1">
      <c r="B1815" s="40"/>
      <c r="C1815" s="62"/>
      <c r="D1815" s="224" t="s">
        <v>191</v>
      </c>
      <c r="E1815" s="62"/>
      <c r="F1815" s="228" t="s">
        <v>2681</v>
      </c>
      <c r="G1815" s="62"/>
      <c r="H1815" s="62"/>
      <c r="I1815" s="157"/>
      <c r="J1815" s="62"/>
      <c r="K1815" s="62"/>
      <c r="L1815" s="60"/>
      <c r="M1815" s="201"/>
      <c r="N1815" s="41"/>
      <c r="O1815" s="41"/>
      <c r="P1815" s="41"/>
      <c r="Q1815" s="41"/>
      <c r="R1815" s="41"/>
      <c r="S1815" s="41"/>
      <c r="T1815" s="77"/>
      <c r="AT1815" s="23" t="s">
        <v>191</v>
      </c>
      <c r="AU1815" s="23" t="s">
        <v>220</v>
      </c>
    </row>
    <row r="1816" spans="2:65" s="1" customFormat="1" ht="22.5" customHeight="1">
      <c r="B1816" s="40"/>
      <c r="C1816" s="187" t="s">
        <v>2683</v>
      </c>
      <c r="D1816" s="187" t="s">
        <v>184</v>
      </c>
      <c r="E1816" s="188" t="s">
        <v>2684</v>
      </c>
      <c r="F1816" s="189" t="s">
        <v>2685</v>
      </c>
      <c r="G1816" s="190" t="s">
        <v>241</v>
      </c>
      <c r="H1816" s="191">
        <v>65.25</v>
      </c>
      <c r="I1816" s="192"/>
      <c r="J1816" s="193">
        <f>ROUND(I1816*H1816,2)</f>
        <v>0</v>
      </c>
      <c r="K1816" s="189" t="s">
        <v>22</v>
      </c>
      <c r="L1816" s="60"/>
      <c r="M1816" s="194" t="s">
        <v>22</v>
      </c>
      <c r="N1816" s="195" t="s">
        <v>47</v>
      </c>
      <c r="O1816" s="41"/>
      <c r="P1816" s="196">
        <f>O1816*H1816</f>
        <v>0</v>
      </c>
      <c r="Q1816" s="196">
        <v>0</v>
      </c>
      <c r="R1816" s="196">
        <f>Q1816*H1816</f>
        <v>0</v>
      </c>
      <c r="S1816" s="196">
        <v>0</v>
      </c>
      <c r="T1816" s="197">
        <f>S1816*H1816</f>
        <v>0</v>
      </c>
      <c r="AR1816" s="23" t="s">
        <v>701</v>
      </c>
      <c r="AT1816" s="23" t="s">
        <v>184</v>
      </c>
      <c r="AU1816" s="23" t="s">
        <v>220</v>
      </c>
      <c r="AY1816" s="23" t="s">
        <v>182</v>
      </c>
      <c r="BE1816" s="198">
        <f>IF(N1816="základní",J1816,0)</f>
        <v>0</v>
      </c>
      <c r="BF1816" s="198">
        <f>IF(N1816="snížená",J1816,0)</f>
        <v>0</v>
      </c>
      <c r="BG1816" s="198">
        <f>IF(N1816="zákl. přenesená",J1816,0)</f>
        <v>0</v>
      </c>
      <c r="BH1816" s="198">
        <f>IF(N1816="sníž. přenesená",J1816,0)</f>
        <v>0</v>
      </c>
      <c r="BI1816" s="198">
        <f>IF(N1816="nulová",J1816,0)</f>
        <v>0</v>
      </c>
      <c r="BJ1816" s="23" t="s">
        <v>24</v>
      </c>
      <c r="BK1816" s="198">
        <f>ROUND(I1816*H1816,2)</f>
        <v>0</v>
      </c>
      <c r="BL1816" s="23" t="s">
        <v>701</v>
      </c>
      <c r="BM1816" s="23" t="s">
        <v>2686</v>
      </c>
    </row>
    <row r="1817" spans="2:65" s="1" customFormat="1">
      <c r="B1817" s="40"/>
      <c r="C1817" s="62"/>
      <c r="D1817" s="224" t="s">
        <v>191</v>
      </c>
      <c r="E1817" s="62"/>
      <c r="F1817" s="228" t="s">
        <v>2685</v>
      </c>
      <c r="G1817" s="62"/>
      <c r="H1817" s="62"/>
      <c r="I1817" s="157"/>
      <c r="J1817" s="62"/>
      <c r="K1817" s="62"/>
      <c r="L1817" s="60"/>
      <c r="M1817" s="201"/>
      <c r="N1817" s="41"/>
      <c r="O1817" s="41"/>
      <c r="P1817" s="41"/>
      <c r="Q1817" s="41"/>
      <c r="R1817" s="41"/>
      <c r="S1817" s="41"/>
      <c r="T1817" s="77"/>
      <c r="AT1817" s="23" t="s">
        <v>191</v>
      </c>
      <c r="AU1817" s="23" t="s">
        <v>220</v>
      </c>
    </row>
    <row r="1818" spans="2:65" s="1" customFormat="1" ht="22.5" customHeight="1">
      <c r="B1818" s="40"/>
      <c r="C1818" s="187" t="s">
        <v>2687</v>
      </c>
      <c r="D1818" s="187" t="s">
        <v>184</v>
      </c>
      <c r="E1818" s="188" t="s">
        <v>2688</v>
      </c>
      <c r="F1818" s="189" t="s">
        <v>2689</v>
      </c>
      <c r="G1818" s="190" t="s">
        <v>241</v>
      </c>
      <c r="H1818" s="191">
        <v>1.89</v>
      </c>
      <c r="I1818" s="192"/>
      <c r="J1818" s="193">
        <f>ROUND(I1818*H1818,2)</f>
        <v>0</v>
      </c>
      <c r="K1818" s="189" t="s">
        <v>22</v>
      </c>
      <c r="L1818" s="60"/>
      <c r="M1818" s="194" t="s">
        <v>22</v>
      </c>
      <c r="N1818" s="195" t="s">
        <v>47</v>
      </c>
      <c r="O1818" s="41"/>
      <c r="P1818" s="196">
        <f>O1818*H1818</f>
        <v>0</v>
      </c>
      <c r="Q1818" s="196">
        <v>0</v>
      </c>
      <c r="R1818" s="196">
        <f>Q1818*H1818</f>
        <v>0</v>
      </c>
      <c r="S1818" s="196">
        <v>0</v>
      </c>
      <c r="T1818" s="197">
        <f>S1818*H1818</f>
        <v>0</v>
      </c>
      <c r="AR1818" s="23" t="s">
        <v>701</v>
      </c>
      <c r="AT1818" s="23" t="s">
        <v>184</v>
      </c>
      <c r="AU1818" s="23" t="s">
        <v>220</v>
      </c>
      <c r="AY1818" s="23" t="s">
        <v>182</v>
      </c>
      <c r="BE1818" s="198">
        <f>IF(N1818="základní",J1818,0)</f>
        <v>0</v>
      </c>
      <c r="BF1818" s="198">
        <f>IF(N1818="snížená",J1818,0)</f>
        <v>0</v>
      </c>
      <c r="BG1818" s="198">
        <f>IF(N1818="zákl. přenesená",J1818,0)</f>
        <v>0</v>
      </c>
      <c r="BH1818" s="198">
        <f>IF(N1818="sníž. přenesená",J1818,0)</f>
        <v>0</v>
      </c>
      <c r="BI1818" s="198">
        <f>IF(N1818="nulová",J1818,0)</f>
        <v>0</v>
      </c>
      <c r="BJ1818" s="23" t="s">
        <v>24</v>
      </c>
      <c r="BK1818" s="198">
        <f>ROUND(I1818*H1818,2)</f>
        <v>0</v>
      </c>
      <c r="BL1818" s="23" t="s">
        <v>701</v>
      </c>
      <c r="BM1818" s="23" t="s">
        <v>2690</v>
      </c>
    </row>
    <row r="1819" spans="2:65" s="1" customFormat="1">
      <c r="B1819" s="40"/>
      <c r="C1819" s="62"/>
      <c r="D1819" s="224" t="s">
        <v>191</v>
      </c>
      <c r="E1819" s="62"/>
      <c r="F1819" s="228" t="s">
        <v>2689</v>
      </c>
      <c r="G1819" s="62"/>
      <c r="H1819" s="62"/>
      <c r="I1819" s="157"/>
      <c r="J1819" s="62"/>
      <c r="K1819" s="62"/>
      <c r="L1819" s="60"/>
      <c r="M1819" s="201"/>
      <c r="N1819" s="41"/>
      <c r="O1819" s="41"/>
      <c r="P1819" s="41"/>
      <c r="Q1819" s="41"/>
      <c r="R1819" s="41"/>
      <c r="S1819" s="41"/>
      <c r="T1819" s="77"/>
      <c r="AT1819" s="23" t="s">
        <v>191</v>
      </c>
      <c r="AU1819" s="23" t="s">
        <v>220</v>
      </c>
    </row>
    <row r="1820" spans="2:65" s="1" customFormat="1" ht="22.5" customHeight="1">
      <c r="B1820" s="40"/>
      <c r="C1820" s="187" t="s">
        <v>2691</v>
      </c>
      <c r="D1820" s="187" t="s">
        <v>184</v>
      </c>
      <c r="E1820" s="188" t="s">
        <v>2692</v>
      </c>
      <c r="F1820" s="189" t="s">
        <v>2693</v>
      </c>
      <c r="G1820" s="190" t="s">
        <v>241</v>
      </c>
      <c r="H1820" s="191">
        <v>1.2</v>
      </c>
      <c r="I1820" s="192"/>
      <c r="J1820" s="193">
        <f>ROUND(I1820*H1820,2)</f>
        <v>0</v>
      </c>
      <c r="K1820" s="189" t="s">
        <v>22</v>
      </c>
      <c r="L1820" s="60"/>
      <c r="M1820" s="194" t="s">
        <v>22</v>
      </c>
      <c r="N1820" s="195" t="s">
        <v>47</v>
      </c>
      <c r="O1820" s="41"/>
      <c r="P1820" s="196">
        <f>O1820*H1820</f>
        <v>0</v>
      </c>
      <c r="Q1820" s="196">
        <v>0</v>
      </c>
      <c r="R1820" s="196">
        <f>Q1820*H1820</f>
        <v>0</v>
      </c>
      <c r="S1820" s="196">
        <v>0</v>
      </c>
      <c r="T1820" s="197">
        <f>S1820*H1820</f>
        <v>0</v>
      </c>
      <c r="AR1820" s="23" t="s">
        <v>701</v>
      </c>
      <c r="AT1820" s="23" t="s">
        <v>184</v>
      </c>
      <c r="AU1820" s="23" t="s">
        <v>220</v>
      </c>
      <c r="AY1820" s="23" t="s">
        <v>182</v>
      </c>
      <c r="BE1820" s="198">
        <f>IF(N1820="základní",J1820,0)</f>
        <v>0</v>
      </c>
      <c r="BF1820" s="198">
        <f>IF(N1820="snížená",J1820,0)</f>
        <v>0</v>
      </c>
      <c r="BG1820" s="198">
        <f>IF(N1820="zákl. přenesená",J1820,0)</f>
        <v>0</v>
      </c>
      <c r="BH1820" s="198">
        <f>IF(N1820="sníž. přenesená",J1820,0)</f>
        <v>0</v>
      </c>
      <c r="BI1820" s="198">
        <f>IF(N1820="nulová",J1820,0)</f>
        <v>0</v>
      </c>
      <c r="BJ1820" s="23" t="s">
        <v>24</v>
      </c>
      <c r="BK1820" s="198">
        <f>ROUND(I1820*H1820,2)</f>
        <v>0</v>
      </c>
      <c r="BL1820" s="23" t="s">
        <v>701</v>
      </c>
      <c r="BM1820" s="23" t="s">
        <v>2694</v>
      </c>
    </row>
    <row r="1821" spans="2:65" s="1" customFormat="1">
      <c r="B1821" s="40"/>
      <c r="C1821" s="62"/>
      <c r="D1821" s="224" t="s">
        <v>191</v>
      </c>
      <c r="E1821" s="62"/>
      <c r="F1821" s="228" t="s">
        <v>2693</v>
      </c>
      <c r="G1821" s="62"/>
      <c r="H1821" s="62"/>
      <c r="I1821" s="157"/>
      <c r="J1821" s="62"/>
      <c r="K1821" s="62"/>
      <c r="L1821" s="60"/>
      <c r="M1821" s="201"/>
      <c r="N1821" s="41"/>
      <c r="O1821" s="41"/>
      <c r="P1821" s="41"/>
      <c r="Q1821" s="41"/>
      <c r="R1821" s="41"/>
      <c r="S1821" s="41"/>
      <c r="T1821" s="77"/>
      <c r="AT1821" s="23" t="s">
        <v>191</v>
      </c>
      <c r="AU1821" s="23" t="s">
        <v>220</v>
      </c>
    </row>
    <row r="1822" spans="2:65" s="1" customFormat="1" ht="31.5" customHeight="1">
      <c r="B1822" s="40"/>
      <c r="C1822" s="187" t="s">
        <v>2695</v>
      </c>
      <c r="D1822" s="187" t="s">
        <v>184</v>
      </c>
      <c r="E1822" s="188" t="s">
        <v>2696</v>
      </c>
      <c r="F1822" s="189" t="s">
        <v>2697</v>
      </c>
      <c r="G1822" s="190" t="s">
        <v>308</v>
      </c>
      <c r="H1822" s="191">
        <v>12</v>
      </c>
      <c r="I1822" s="192"/>
      <c r="J1822" s="193">
        <f>ROUND(I1822*H1822,2)</f>
        <v>0</v>
      </c>
      <c r="K1822" s="189" t="s">
        <v>22</v>
      </c>
      <c r="L1822" s="60"/>
      <c r="M1822" s="194" t="s">
        <v>22</v>
      </c>
      <c r="N1822" s="195" t="s">
        <v>47</v>
      </c>
      <c r="O1822" s="41"/>
      <c r="P1822" s="196">
        <f>O1822*H1822</f>
        <v>0</v>
      </c>
      <c r="Q1822" s="196">
        <v>0</v>
      </c>
      <c r="R1822" s="196">
        <f>Q1822*H1822</f>
        <v>0</v>
      </c>
      <c r="S1822" s="196">
        <v>0</v>
      </c>
      <c r="T1822" s="197">
        <f>S1822*H1822</f>
        <v>0</v>
      </c>
      <c r="AR1822" s="23" t="s">
        <v>701</v>
      </c>
      <c r="AT1822" s="23" t="s">
        <v>184</v>
      </c>
      <c r="AU1822" s="23" t="s">
        <v>220</v>
      </c>
      <c r="AY1822" s="23" t="s">
        <v>182</v>
      </c>
      <c r="BE1822" s="198">
        <f>IF(N1822="základní",J1822,0)</f>
        <v>0</v>
      </c>
      <c r="BF1822" s="198">
        <f>IF(N1822="snížená",J1822,0)</f>
        <v>0</v>
      </c>
      <c r="BG1822" s="198">
        <f>IF(N1822="zákl. přenesená",J1822,0)</f>
        <v>0</v>
      </c>
      <c r="BH1822" s="198">
        <f>IF(N1822="sníž. přenesená",J1822,0)</f>
        <v>0</v>
      </c>
      <c r="BI1822" s="198">
        <f>IF(N1822="nulová",J1822,0)</f>
        <v>0</v>
      </c>
      <c r="BJ1822" s="23" t="s">
        <v>24</v>
      </c>
      <c r="BK1822" s="198">
        <f>ROUND(I1822*H1822,2)</f>
        <v>0</v>
      </c>
      <c r="BL1822" s="23" t="s">
        <v>701</v>
      </c>
      <c r="BM1822" s="23" t="s">
        <v>2698</v>
      </c>
    </row>
    <row r="1823" spans="2:65" s="1" customFormat="1">
      <c r="B1823" s="40"/>
      <c r="C1823" s="62"/>
      <c r="D1823" s="224" t="s">
        <v>191</v>
      </c>
      <c r="E1823" s="62"/>
      <c r="F1823" s="228" t="s">
        <v>2697</v>
      </c>
      <c r="G1823" s="62"/>
      <c r="H1823" s="62"/>
      <c r="I1823" s="157"/>
      <c r="J1823" s="62"/>
      <c r="K1823" s="62"/>
      <c r="L1823" s="60"/>
      <c r="M1823" s="201"/>
      <c r="N1823" s="41"/>
      <c r="O1823" s="41"/>
      <c r="P1823" s="41"/>
      <c r="Q1823" s="41"/>
      <c r="R1823" s="41"/>
      <c r="S1823" s="41"/>
      <c r="T1823" s="77"/>
      <c r="AT1823" s="23" t="s">
        <v>191</v>
      </c>
      <c r="AU1823" s="23" t="s">
        <v>220</v>
      </c>
    </row>
    <row r="1824" spans="2:65" s="1" customFormat="1" ht="31.5" customHeight="1">
      <c r="B1824" s="40"/>
      <c r="C1824" s="187" t="s">
        <v>2699</v>
      </c>
      <c r="D1824" s="187" t="s">
        <v>184</v>
      </c>
      <c r="E1824" s="188" t="s">
        <v>2700</v>
      </c>
      <c r="F1824" s="189" t="s">
        <v>2701</v>
      </c>
      <c r="G1824" s="190" t="s">
        <v>308</v>
      </c>
      <c r="H1824" s="191">
        <v>9</v>
      </c>
      <c r="I1824" s="192"/>
      <c r="J1824" s="193">
        <f>ROUND(I1824*H1824,2)</f>
        <v>0</v>
      </c>
      <c r="K1824" s="189" t="s">
        <v>22</v>
      </c>
      <c r="L1824" s="60"/>
      <c r="M1824" s="194" t="s">
        <v>22</v>
      </c>
      <c r="N1824" s="195" t="s">
        <v>47</v>
      </c>
      <c r="O1824" s="41"/>
      <c r="P1824" s="196">
        <f>O1824*H1824</f>
        <v>0</v>
      </c>
      <c r="Q1824" s="196">
        <v>0</v>
      </c>
      <c r="R1824" s="196">
        <f>Q1824*H1824</f>
        <v>0</v>
      </c>
      <c r="S1824" s="196">
        <v>0</v>
      </c>
      <c r="T1824" s="197">
        <f>S1824*H1824</f>
        <v>0</v>
      </c>
      <c r="AR1824" s="23" t="s">
        <v>701</v>
      </c>
      <c r="AT1824" s="23" t="s">
        <v>184</v>
      </c>
      <c r="AU1824" s="23" t="s">
        <v>220</v>
      </c>
      <c r="AY1824" s="23" t="s">
        <v>182</v>
      </c>
      <c r="BE1824" s="198">
        <f>IF(N1824="základní",J1824,0)</f>
        <v>0</v>
      </c>
      <c r="BF1824" s="198">
        <f>IF(N1824="snížená",J1824,0)</f>
        <v>0</v>
      </c>
      <c r="BG1824" s="198">
        <f>IF(N1824="zákl. přenesená",J1824,0)</f>
        <v>0</v>
      </c>
      <c r="BH1824" s="198">
        <f>IF(N1824="sníž. přenesená",J1824,0)</f>
        <v>0</v>
      </c>
      <c r="BI1824" s="198">
        <f>IF(N1824="nulová",J1824,0)</f>
        <v>0</v>
      </c>
      <c r="BJ1824" s="23" t="s">
        <v>24</v>
      </c>
      <c r="BK1824" s="198">
        <f>ROUND(I1824*H1824,2)</f>
        <v>0</v>
      </c>
      <c r="BL1824" s="23" t="s">
        <v>701</v>
      </c>
      <c r="BM1824" s="23" t="s">
        <v>2702</v>
      </c>
    </row>
    <row r="1825" spans="2:65" s="1" customFormat="1">
      <c r="B1825" s="40"/>
      <c r="C1825" s="62"/>
      <c r="D1825" s="224" t="s">
        <v>191</v>
      </c>
      <c r="E1825" s="62"/>
      <c r="F1825" s="228" t="s">
        <v>2701</v>
      </c>
      <c r="G1825" s="62"/>
      <c r="H1825" s="62"/>
      <c r="I1825" s="157"/>
      <c r="J1825" s="62"/>
      <c r="K1825" s="62"/>
      <c r="L1825" s="60"/>
      <c r="M1825" s="201"/>
      <c r="N1825" s="41"/>
      <c r="O1825" s="41"/>
      <c r="P1825" s="41"/>
      <c r="Q1825" s="41"/>
      <c r="R1825" s="41"/>
      <c r="S1825" s="41"/>
      <c r="T1825" s="77"/>
      <c r="AT1825" s="23" t="s">
        <v>191</v>
      </c>
      <c r="AU1825" s="23" t="s">
        <v>220</v>
      </c>
    </row>
    <row r="1826" spans="2:65" s="1" customFormat="1" ht="31.5" customHeight="1">
      <c r="B1826" s="40"/>
      <c r="C1826" s="187" t="s">
        <v>2703</v>
      </c>
      <c r="D1826" s="187" t="s">
        <v>184</v>
      </c>
      <c r="E1826" s="188" t="s">
        <v>2704</v>
      </c>
      <c r="F1826" s="189" t="s">
        <v>2705</v>
      </c>
      <c r="G1826" s="190" t="s">
        <v>308</v>
      </c>
      <c r="H1826" s="191">
        <v>78</v>
      </c>
      <c r="I1826" s="192"/>
      <c r="J1826" s="193">
        <f>ROUND(I1826*H1826,2)</f>
        <v>0</v>
      </c>
      <c r="K1826" s="189" t="s">
        <v>22</v>
      </c>
      <c r="L1826" s="60"/>
      <c r="M1826" s="194" t="s">
        <v>22</v>
      </c>
      <c r="N1826" s="195" t="s">
        <v>47</v>
      </c>
      <c r="O1826" s="41"/>
      <c r="P1826" s="196">
        <f>O1826*H1826</f>
        <v>0</v>
      </c>
      <c r="Q1826" s="196">
        <v>0</v>
      </c>
      <c r="R1826" s="196">
        <f>Q1826*H1826</f>
        <v>0</v>
      </c>
      <c r="S1826" s="196">
        <v>0</v>
      </c>
      <c r="T1826" s="197">
        <f>S1826*H1826</f>
        <v>0</v>
      </c>
      <c r="AR1826" s="23" t="s">
        <v>701</v>
      </c>
      <c r="AT1826" s="23" t="s">
        <v>184</v>
      </c>
      <c r="AU1826" s="23" t="s">
        <v>220</v>
      </c>
      <c r="AY1826" s="23" t="s">
        <v>182</v>
      </c>
      <c r="BE1826" s="198">
        <f>IF(N1826="základní",J1826,0)</f>
        <v>0</v>
      </c>
      <c r="BF1826" s="198">
        <f>IF(N1826="snížená",J1826,0)</f>
        <v>0</v>
      </c>
      <c r="BG1826" s="198">
        <f>IF(N1826="zákl. přenesená",J1826,0)</f>
        <v>0</v>
      </c>
      <c r="BH1826" s="198">
        <f>IF(N1826="sníž. přenesená",J1826,0)</f>
        <v>0</v>
      </c>
      <c r="BI1826" s="198">
        <f>IF(N1826="nulová",J1826,0)</f>
        <v>0</v>
      </c>
      <c r="BJ1826" s="23" t="s">
        <v>24</v>
      </c>
      <c r="BK1826" s="198">
        <f>ROUND(I1826*H1826,2)</f>
        <v>0</v>
      </c>
      <c r="BL1826" s="23" t="s">
        <v>701</v>
      </c>
      <c r="BM1826" s="23" t="s">
        <v>2706</v>
      </c>
    </row>
    <row r="1827" spans="2:65" s="1" customFormat="1">
      <c r="B1827" s="40"/>
      <c r="C1827" s="62"/>
      <c r="D1827" s="224" t="s">
        <v>191</v>
      </c>
      <c r="E1827" s="62"/>
      <c r="F1827" s="228" t="s">
        <v>2705</v>
      </c>
      <c r="G1827" s="62"/>
      <c r="H1827" s="62"/>
      <c r="I1827" s="157"/>
      <c r="J1827" s="62"/>
      <c r="K1827" s="62"/>
      <c r="L1827" s="60"/>
      <c r="M1827" s="201"/>
      <c r="N1827" s="41"/>
      <c r="O1827" s="41"/>
      <c r="P1827" s="41"/>
      <c r="Q1827" s="41"/>
      <c r="R1827" s="41"/>
      <c r="S1827" s="41"/>
      <c r="T1827" s="77"/>
      <c r="AT1827" s="23" t="s">
        <v>191</v>
      </c>
      <c r="AU1827" s="23" t="s">
        <v>220</v>
      </c>
    </row>
    <row r="1828" spans="2:65" s="1" customFormat="1" ht="31.5" customHeight="1">
      <c r="B1828" s="40"/>
      <c r="C1828" s="187" t="s">
        <v>2707</v>
      </c>
      <c r="D1828" s="187" t="s">
        <v>184</v>
      </c>
      <c r="E1828" s="188" t="s">
        <v>2708</v>
      </c>
      <c r="F1828" s="189" t="s">
        <v>2709</v>
      </c>
      <c r="G1828" s="190" t="s">
        <v>308</v>
      </c>
      <c r="H1828" s="191">
        <v>24</v>
      </c>
      <c r="I1828" s="192"/>
      <c r="J1828" s="193">
        <f>ROUND(I1828*H1828,2)</f>
        <v>0</v>
      </c>
      <c r="K1828" s="189" t="s">
        <v>22</v>
      </c>
      <c r="L1828" s="60"/>
      <c r="M1828" s="194" t="s">
        <v>22</v>
      </c>
      <c r="N1828" s="195" t="s">
        <v>47</v>
      </c>
      <c r="O1828" s="41"/>
      <c r="P1828" s="196">
        <f>O1828*H1828</f>
        <v>0</v>
      </c>
      <c r="Q1828" s="196">
        <v>0</v>
      </c>
      <c r="R1828" s="196">
        <f>Q1828*H1828</f>
        <v>0</v>
      </c>
      <c r="S1828" s="196">
        <v>0</v>
      </c>
      <c r="T1828" s="197">
        <f>S1828*H1828</f>
        <v>0</v>
      </c>
      <c r="AR1828" s="23" t="s">
        <v>701</v>
      </c>
      <c r="AT1828" s="23" t="s">
        <v>184</v>
      </c>
      <c r="AU1828" s="23" t="s">
        <v>220</v>
      </c>
      <c r="AY1828" s="23" t="s">
        <v>182</v>
      </c>
      <c r="BE1828" s="198">
        <f>IF(N1828="základní",J1828,0)</f>
        <v>0</v>
      </c>
      <c r="BF1828" s="198">
        <f>IF(N1828="snížená",J1828,0)</f>
        <v>0</v>
      </c>
      <c r="BG1828" s="198">
        <f>IF(N1828="zákl. přenesená",J1828,0)</f>
        <v>0</v>
      </c>
      <c r="BH1828" s="198">
        <f>IF(N1828="sníž. přenesená",J1828,0)</f>
        <v>0</v>
      </c>
      <c r="BI1828" s="198">
        <f>IF(N1828="nulová",J1828,0)</f>
        <v>0</v>
      </c>
      <c r="BJ1828" s="23" t="s">
        <v>24</v>
      </c>
      <c r="BK1828" s="198">
        <f>ROUND(I1828*H1828,2)</f>
        <v>0</v>
      </c>
      <c r="BL1828" s="23" t="s">
        <v>701</v>
      </c>
      <c r="BM1828" s="23" t="s">
        <v>2710</v>
      </c>
    </row>
    <row r="1829" spans="2:65" s="1" customFormat="1">
      <c r="B1829" s="40"/>
      <c r="C1829" s="62"/>
      <c r="D1829" s="224" t="s">
        <v>191</v>
      </c>
      <c r="E1829" s="62"/>
      <c r="F1829" s="228" t="s">
        <v>2709</v>
      </c>
      <c r="G1829" s="62"/>
      <c r="H1829" s="62"/>
      <c r="I1829" s="157"/>
      <c r="J1829" s="62"/>
      <c r="K1829" s="62"/>
      <c r="L1829" s="60"/>
      <c r="M1829" s="201"/>
      <c r="N1829" s="41"/>
      <c r="O1829" s="41"/>
      <c r="P1829" s="41"/>
      <c r="Q1829" s="41"/>
      <c r="R1829" s="41"/>
      <c r="S1829" s="41"/>
      <c r="T1829" s="77"/>
      <c r="AT1829" s="23" t="s">
        <v>191</v>
      </c>
      <c r="AU1829" s="23" t="s">
        <v>220</v>
      </c>
    </row>
    <row r="1830" spans="2:65" s="1" customFormat="1" ht="31.5" customHeight="1">
      <c r="B1830" s="40"/>
      <c r="C1830" s="187" t="s">
        <v>2711</v>
      </c>
      <c r="D1830" s="187" t="s">
        <v>184</v>
      </c>
      <c r="E1830" s="188" t="s">
        <v>2712</v>
      </c>
      <c r="F1830" s="189" t="s">
        <v>2713</v>
      </c>
      <c r="G1830" s="190" t="s">
        <v>1272</v>
      </c>
      <c r="H1830" s="191">
        <v>1</v>
      </c>
      <c r="I1830" s="192"/>
      <c r="J1830" s="193">
        <f>ROUND(I1830*H1830,2)</f>
        <v>0</v>
      </c>
      <c r="K1830" s="189" t="s">
        <v>22</v>
      </c>
      <c r="L1830" s="60"/>
      <c r="M1830" s="194" t="s">
        <v>22</v>
      </c>
      <c r="N1830" s="195" t="s">
        <v>47</v>
      </c>
      <c r="O1830" s="41"/>
      <c r="P1830" s="196">
        <f>O1830*H1830</f>
        <v>0</v>
      </c>
      <c r="Q1830" s="196">
        <v>0</v>
      </c>
      <c r="R1830" s="196">
        <f>Q1830*H1830</f>
        <v>0</v>
      </c>
      <c r="S1830" s="196">
        <v>0</v>
      </c>
      <c r="T1830" s="197">
        <f>S1830*H1830</f>
        <v>0</v>
      </c>
      <c r="AR1830" s="23" t="s">
        <v>701</v>
      </c>
      <c r="AT1830" s="23" t="s">
        <v>184</v>
      </c>
      <c r="AU1830" s="23" t="s">
        <v>220</v>
      </c>
      <c r="AY1830" s="23" t="s">
        <v>182</v>
      </c>
      <c r="BE1830" s="198">
        <f>IF(N1830="základní",J1830,0)</f>
        <v>0</v>
      </c>
      <c r="BF1830" s="198">
        <f>IF(N1830="snížená",J1830,0)</f>
        <v>0</v>
      </c>
      <c r="BG1830" s="198">
        <f>IF(N1830="zákl. přenesená",J1830,0)</f>
        <v>0</v>
      </c>
      <c r="BH1830" s="198">
        <f>IF(N1830="sníž. přenesená",J1830,0)</f>
        <v>0</v>
      </c>
      <c r="BI1830" s="198">
        <f>IF(N1830="nulová",J1830,0)</f>
        <v>0</v>
      </c>
      <c r="BJ1830" s="23" t="s">
        <v>24</v>
      </c>
      <c r="BK1830" s="198">
        <f>ROUND(I1830*H1830,2)</f>
        <v>0</v>
      </c>
      <c r="BL1830" s="23" t="s">
        <v>701</v>
      </c>
      <c r="BM1830" s="23" t="s">
        <v>2714</v>
      </c>
    </row>
    <row r="1831" spans="2:65" s="1" customFormat="1" ht="27">
      <c r="B1831" s="40"/>
      <c r="C1831" s="62"/>
      <c r="D1831" s="224" t="s">
        <v>191</v>
      </c>
      <c r="E1831" s="62"/>
      <c r="F1831" s="228" t="s">
        <v>2715</v>
      </c>
      <c r="G1831" s="62"/>
      <c r="H1831" s="62"/>
      <c r="I1831" s="157"/>
      <c r="J1831" s="62"/>
      <c r="K1831" s="62"/>
      <c r="L1831" s="60"/>
      <c r="M1831" s="201"/>
      <c r="N1831" s="41"/>
      <c r="O1831" s="41"/>
      <c r="P1831" s="41"/>
      <c r="Q1831" s="41"/>
      <c r="R1831" s="41"/>
      <c r="S1831" s="41"/>
      <c r="T1831" s="77"/>
      <c r="AT1831" s="23" t="s">
        <v>191</v>
      </c>
      <c r="AU1831" s="23" t="s">
        <v>220</v>
      </c>
    </row>
    <row r="1832" spans="2:65" s="1" customFormat="1" ht="22.5" customHeight="1">
      <c r="B1832" s="40"/>
      <c r="C1832" s="187" t="s">
        <v>2716</v>
      </c>
      <c r="D1832" s="187" t="s">
        <v>184</v>
      </c>
      <c r="E1832" s="188" t="s">
        <v>2717</v>
      </c>
      <c r="F1832" s="189" t="s">
        <v>2718</v>
      </c>
      <c r="G1832" s="190" t="s">
        <v>2021</v>
      </c>
      <c r="H1832" s="191">
        <v>60</v>
      </c>
      <c r="I1832" s="192"/>
      <c r="J1832" s="193">
        <f>ROUND(I1832*H1832,2)</f>
        <v>0</v>
      </c>
      <c r="K1832" s="189" t="s">
        <v>22</v>
      </c>
      <c r="L1832" s="60"/>
      <c r="M1832" s="194" t="s">
        <v>22</v>
      </c>
      <c r="N1832" s="195" t="s">
        <v>47</v>
      </c>
      <c r="O1832" s="41"/>
      <c r="P1832" s="196">
        <f>O1832*H1832</f>
        <v>0</v>
      </c>
      <c r="Q1832" s="196">
        <v>0</v>
      </c>
      <c r="R1832" s="196">
        <f>Q1832*H1832</f>
        <v>0</v>
      </c>
      <c r="S1832" s="196">
        <v>0</v>
      </c>
      <c r="T1832" s="197">
        <f>S1832*H1832</f>
        <v>0</v>
      </c>
      <c r="AR1832" s="23" t="s">
        <v>701</v>
      </c>
      <c r="AT1832" s="23" t="s">
        <v>184</v>
      </c>
      <c r="AU1832" s="23" t="s">
        <v>220</v>
      </c>
      <c r="AY1832" s="23" t="s">
        <v>182</v>
      </c>
      <c r="BE1832" s="198">
        <f>IF(N1832="základní",J1832,0)</f>
        <v>0</v>
      </c>
      <c r="BF1832" s="198">
        <f>IF(N1832="snížená",J1832,0)</f>
        <v>0</v>
      </c>
      <c r="BG1832" s="198">
        <f>IF(N1832="zákl. přenesená",J1832,0)</f>
        <v>0</v>
      </c>
      <c r="BH1832" s="198">
        <f>IF(N1832="sníž. přenesená",J1832,0)</f>
        <v>0</v>
      </c>
      <c r="BI1832" s="198">
        <f>IF(N1832="nulová",J1832,0)</f>
        <v>0</v>
      </c>
      <c r="BJ1832" s="23" t="s">
        <v>24</v>
      </c>
      <c r="BK1832" s="198">
        <f>ROUND(I1832*H1832,2)</f>
        <v>0</v>
      </c>
      <c r="BL1832" s="23" t="s">
        <v>701</v>
      </c>
      <c r="BM1832" s="23" t="s">
        <v>2719</v>
      </c>
    </row>
    <row r="1833" spans="2:65" s="1" customFormat="1">
      <c r="B1833" s="40"/>
      <c r="C1833" s="62"/>
      <c r="D1833" s="224" t="s">
        <v>191</v>
      </c>
      <c r="E1833" s="62"/>
      <c r="F1833" s="228" t="s">
        <v>2718</v>
      </c>
      <c r="G1833" s="62"/>
      <c r="H1833" s="62"/>
      <c r="I1833" s="157"/>
      <c r="J1833" s="62"/>
      <c r="K1833" s="62"/>
      <c r="L1833" s="60"/>
      <c r="M1833" s="201"/>
      <c r="N1833" s="41"/>
      <c r="O1833" s="41"/>
      <c r="P1833" s="41"/>
      <c r="Q1833" s="41"/>
      <c r="R1833" s="41"/>
      <c r="S1833" s="41"/>
      <c r="T1833" s="77"/>
      <c r="AT1833" s="23" t="s">
        <v>191</v>
      </c>
      <c r="AU1833" s="23" t="s">
        <v>220</v>
      </c>
    </row>
    <row r="1834" spans="2:65" s="1" customFormat="1" ht="22.5" customHeight="1">
      <c r="B1834" s="40"/>
      <c r="C1834" s="187" t="s">
        <v>2720</v>
      </c>
      <c r="D1834" s="187" t="s">
        <v>184</v>
      </c>
      <c r="E1834" s="188" t="s">
        <v>2721</v>
      </c>
      <c r="F1834" s="189" t="s">
        <v>2722</v>
      </c>
      <c r="G1834" s="190" t="s">
        <v>2021</v>
      </c>
      <c r="H1834" s="191">
        <v>120</v>
      </c>
      <c r="I1834" s="192"/>
      <c r="J1834" s="193">
        <f>ROUND(I1834*H1834,2)</f>
        <v>0</v>
      </c>
      <c r="K1834" s="189" t="s">
        <v>22</v>
      </c>
      <c r="L1834" s="60"/>
      <c r="M1834" s="194" t="s">
        <v>22</v>
      </c>
      <c r="N1834" s="195" t="s">
        <v>47</v>
      </c>
      <c r="O1834" s="41"/>
      <c r="P1834" s="196">
        <f>O1834*H1834</f>
        <v>0</v>
      </c>
      <c r="Q1834" s="196">
        <v>0</v>
      </c>
      <c r="R1834" s="196">
        <f>Q1834*H1834</f>
        <v>0</v>
      </c>
      <c r="S1834" s="196">
        <v>0</v>
      </c>
      <c r="T1834" s="197">
        <f>S1834*H1834</f>
        <v>0</v>
      </c>
      <c r="AR1834" s="23" t="s">
        <v>701</v>
      </c>
      <c r="AT1834" s="23" t="s">
        <v>184</v>
      </c>
      <c r="AU1834" s="23" t="s">
        <v>220</v>
      </c>
      <c r="AY1834" s="23" t="s">
        <v>182</v>
      </c>
      <c r="BE1834" s="198">
        <f>IF(N1834="základní",J1834,0)</f>
        <v>0</v>
      </c>
      <c r="BF1834" s="198">
        <f>IF(N1834="snížená",J1834,0)</f>
        <v>0</v>
      </c>
      <c r="BG1834" s="198">
        <f>IF(N1834="zákl. přenesená",J1834,0)</f>
        <v>0</v>
      </c>
      <c r="BH1834" s="198">
        <f>IF(N1834="sníž. přenesená",J1834,0)</f>
        <v>0</v>
      </c>
      <c r="BI1834" s="198">
        <f>IF(N1834="nulová",J1834,0)</f>
        <v>0</v>
      </c>
      <c r="BJ1834" s="23" t="s">
        <v>24</v>
      </c>
      <c r="BK1834" s="198">
        <f>ROUND(I1834*H1834,2)</f>
        <v>0</v>
      </c>
      <c r="BL1834" s="23" t="s">
        <v>701</v>
      </c>
      <c r="BM1834" s="23" t="s">
        <v>2723</v>
      </c>
    </row>
    <row r="1835" spans="2:65" s="1" customFormat="1">
      <c r="B1835" s="40"/>
      <c r="C1835" s="62"/>
      <c r="D1835" s="224" t="s">
        <v>191</v>
      </c>
      <c r="E1835" s="62"/>
      <c r="F1835" s="228" t="s">
        <v>2722</v>
      </c>
      <c r="G1835" s="62"/>
      <c r="H1835" s="62"/>
      <c r="I1835" s="157"/>
      <c r="J1835" s="62"/>
      <c r="K1835" s="62"/>
      <c r="L1835" s="60"/>
      <c r="M1835" s="201"/>
      <c r="N1835" s="41"/>
      <c r="O1835" s="41"/>
      <c r="P1835" s="41"/>
      <c r="Q1835" s="41"/>
      <c r="R1835" s="41"/>
      <c r="S1835" s="41"/>
      <c r="T1835" s="77"/>
      <c r="AT1835" s="23" t="s">
        <v>191</v>
      </c>
      <c r="AU1835" s="23" t="s">
        <v>220</v>
      </c>
    </row>
    <row r="1836" spans="2:65" s="1" customFormat="1" ht="22.5" customHeight="1">
      <c r="B1836" s="40"/>
      <c r="C1836" s="187" t="s">
        <v>2724</v>
      </c>
      <c r="D1836" s="187" t="s">
        <v>184</v>
      </c>
      <c r="E1836" s="188" t="s">
        <v>2725</v>
      </c>
      <c r="F1836" s="189" t="s">
        <v>2726</v>
      </c>
      <c r="G1836" s="190" t="s">
        <v>2727</v>
      </c>
      <c r="H1836" s="191">
        <v>1</v>
      </c>
      <c r="I1836" s="192"/>
      <c r="J1836" s="193">
        <f>ROUND(I1836*H1836,2)</f>
        <v>0</v>
      </c>
      <c r="K1836" s="189" t="s">
        <v>22</v>
      </c>
      <c r="L1836" s="60"/>
      <c r="M1836" s="194" t="s">
        <v>22</v>
      </c>
      <c r="N1836" s="195" t="s">
        <v>47</v>
      </c>
      <c r="O1836" s="41"/>
      <c r="P1836" s="196">
        <f>O1836*H1836</f>
        <v>0</v>
      </c>
      <c r="Q1836" s="196">
        <v>0</v>
      </c>
      <c r="R1836" s="196">
        <f>Q1836*H1836</f>
        <v>0</v>
      </c>
      <c r="S1836" s="196">
        <v>0</v>
      </c>
      <c r="T1836" s="197">
        <f>S1836*H1836</f>
        <v>0</v>
      </c>
      <c r="AR1836" s="23" t="s">
        <v>701</v>
      </c>
      <c r="AT1836" s="23" t="s">
        <v>184</v>
      </c>
      <c r="AU1836" s="23" t="s">
        <v>220</v>
      </c>
      <c r="AY1836" s="23" t="s">
        <v>182</v>
      </c>
      <c r="BE1836" s="198">
        <f>IF(N1836="základní",J1836,0)</f>
        <v>0</v>
      </c>
      <c r="BF1836" s="198">
        <f>IF(N1836="snížená",J1836,0)</f>
        <v>0</v>
      </c>
      <c r="BG1836" s="198">
        <f>IF(N1836="zákl. přenesená",J1836,0)</f>
        <v>0</v>
      </c>
      <c r="BH1836" s="198">
        <f>IF(N1836="sníž. přenesená",J1836,0)</f>
        <v>0</v>
      </c>
      <c r="BI1836" s="198">
        <f>IF(N1836="nulová",J1836,0)</f>
        <v>0</v>
      </c>
      <c r="BJ1836" s="23" t="s">
        <v>24</v>
      </c>
      <c r="BK1836" s="198">
        <f>ROUND(I1836*H1836,2)</f>
        <v>0</v>
      </c>
      <c r="BL1836" s="23" t="s">
        <v>701</v>
      </c>
      <c r="BM1836" s="23" t="s">
        <v>2728</v>
      </c>
    </row>
    <row r="1837" spans="2:65" s="10" customFormat="1" ht="22.35" customHeight="1">
      <c r="B1837" s="170"/>
      <c r="C1837" s="171"/>
      <c r="D1837" s="184" t="s">
        <v>75</v>
      </c>
      <c r="E1837" s="185" t="s">
        <v>2729</v>
      </c>
      <c r="F1837" s="185" t="s">
        <v>2730</v>
      </c>
      <c r="G1837" s="171"/>
      <c r="H1837" s="171"/>
      <c r="I1837" s="174"/>
      <c r="J1837" s="186">
        <f>BK1837</f>
        <v>0</v>
      </c>
      <c r="K1837" s="171"/>
      <c r="L1837" s="176"/>
      <c r="M1837" s="177"/>
      <c r="N1837" s="178"/>
      <c r="O1837" s="178"/>
      <c r="P1837" s="179">
        <f>SUM(P1838:P1853)</f>
        <v>0</v>
      </c>
      <c r="Q1837" s="178"/>
      <c r="R1837" s="179">
        <f>SUM(R1838:R1853)</f>
        <v>0</v>
      </c>
      <c r="S1837" s="178"/>
      <c r="T1837" s="180">
        <f>SUM(T1838:T1853)</f>
        <v>0</v>
      </c>
      <c r="AR1837" s="181" t="s">
        <v>220</v>
      </c>
      <c r="AT1837" s="182" t="s">
        <v>75</v>
      </c>
      <c r="AU1837" s="182" t="s">
        <v>87</v>
      </c>
      <c r="AY1837" s="181" t="s">
        <v>182</v>
      </c>
      <c r="BK1837" s="183">
        <f>SUM(BK1838:BK1853)</f>
        <v>0</v>
      </c>
    </row>
    <row r="1838" spans="2:65" s="1" customFormat="1" ht="31.5" customHeight="1">
      <c r="B1838" s="40"/>
      <c r="C1838" s="187" t="s">
        <v>2731</v>
      </c>
      <c r="D1838" s="187" t="s">
        <v>184</v>
      </c>
      <c r="E1838" s="188" t="s">
        <v>2732</v>
      </c>
      <c r="F1838" s="189" t="s">
        <v>2733</v>
      </c>
      <c r="G1838" s="190" t="s">
        <v>1272</v>
      </c>
      <c r="H1838" s="191">
        <v>2</v>
      </c>
      <c r="I1838" s="192"/>
      <c r="J1838" s="193">
        <f>ROUND(I1838*H1838,2)</f>
        <v>0</v>
      </c>
      <c r="K1838" s="189" t="s">
        <v>22</v>
      </c>
      <c r="L1838" s="60"/>
      <c r="M1838" s="194" t="s">
        <v>22</v>
      </c>
      <c r="N1838" s="195" t="s">
        <v>47</v>
      </c>
      <c r="O1838" s="41"/>
      <c r="P1838" s="196">
        <f>O1838*H1838</f>
        <v>0</v>
      </c>
      <c r="Q1838" s="196">
        <v>0</v>
      </c>
      <c r="R1838" s="196">
        <f>Q1838*H1838</f>
        <v>0</v>
      </c>
      <c r="S1838" s="196">
        <v>0</v>
      </c>
      <c r="T1838" s="197">
        <f>S1838*H1838</f>
        <v>0</v>
      </c>
      <c r="AR1838" s="23" t="s">
        <v>701</v>
      </c>
      <c r="AT1838" s="23" t="s">
        <v>184</v>
      </c>
      <c r="AU1838" s="23" t="s">
        <v>220</v>
      </c>
      <c r="AY1838" s="23" t="s">
        <v>182</v>
      </c>
      <c r="BE1838" s="198">
        <f>IF(N1838="základní",J1838,0)</f>
        <v>0</v>
      </c>
      <c r="BF1838" s="198">
        <f>IF(N1838="snížená",J1838,0)</f>
        <v>0</v>
      </c>
      <c r="BG1838" s="198">
        <f>IF(N1838="zákl. přenesená",J1838,0)</f>
        <v>0</v>
      </c>
      <c r="BH1838" s="198">
        <f>IF(N1838="sníž. přenesená",J1838,0)</f>
        <v>0</v>
      </c>
      <c r="BI1838" s="198">
        <f>IF(N1838="nulová",J1838,0)</f>
        <v>0</v>
      </c>
      <c r="BJ1838" s="23" t="s">
        <v>24</v>
      </c>
      <c r="BK1838" s="198">
        <f>ROUND(I1838*H1838,2)</f>
        <v>0</v>
      </c>
      <c r="BL1838" s="23" t="s">
        <v>701</v>
      </c>
      <c r="BM1838" s="23" t="s">
        <v>2734</v>
      </c>
    </row>
    <row r="1839" spans="2:65" s="1" customFormat="1" ht="27">
      <c r="B1839" s="40"/>
      <c r="C1839" s="62"/>
      <c r="D1839" s="224" t="s">
        <v>191</v>
      </c>
      <c r="E1839" s="62"/>
      <c r="F1839" s="228" t="s">
        <v>2735</v>
      </c>
      <c r="G1839" s="62"/>
      <c r="H1839" s="62"/>
      <c r="I1839" s="157"/>
      <c r="J1839" s="62"/>
      <c r="K1839" s="62"/>
      <c r="L1839" s="60"/>
      <c r="M1839" s="201"/>
      <c r="N1839" s="41"/>
      <c r="O1839" s="41"/>
      <c r="P1839" s="41"/>
      <c r="Q1839" s="41"/>
      <c r="R1839" s="41"/>
      <c r="S1839" s="41"/>
      <c r="T1839" s="77"/>
      <c r="AT1839" s="23" t="s">
        <v>191</v>
      </c>
      <c r="AU1839" s="23" t="s">
        <v>220</v>
      </c>
    </row>
    <row r="1840" spans="2:65" s="1" customFormat="1" ht="22.5" customHeight="1">
      <c r="B1840" s="40"/>
      <c r="C1840" s="187" t="s">
        <v>2736</v>
      </c>
      <c r="D1840" s="187" t="s">
        <v>184</v>
      </c>
      <c r="E1840" s="188" t="s">
        <v>2737</v>
      </c>
      <c r="F1840" s="189" t="s">
        <v>2738</v>
      </c>
      <c r="G1840" s="190" t="s">
        <v>1272</v>
      </c>
      <c r="H1840" s="191">
        <v>3</v>
      </c>
      <c r="I1840" s="192"/>
      <c r="J1840" s="193">
        <f>ROUND(I1840*H1840,2)</f>
        <v>0</v>
      </c>
      <c r="K1840" s="189" t="s">
        <v>22</v>
      </c>
      <c r="L1840" s="60"/>
      <c r="M1840" s="194" t="s">
        <v>22</v>
      </c>
      <c r="N1840" s="195" t="s">
        <v>47</v>
      </c>
      <c r="O1840" s="41"/>
      <c r="P1840" s="196">
        <f>O1840*H1840</f>
        <v>0</v>
      </c>
      <c r="Q1840" s="196">
        <v>0</v>
      </c>
      <c r="R1840" s="196">
        <f>Q1840*H1840</f>
        <v>0</v>
      </c>
      <c r="S1840" s="196">
        <v>0</v>
      </c>
      <c r="T1840" s="197">
        <f>S1840*H1840</f>
        <v>0</v>
      </c>
      <c r="AR1840" s="23" t="s">
        <v>701</v>
      </c>
      <c r="AT1840" s="23" t="s">
        <v>184</v>
      </c>
      <c r="AU1840" s="23" t="s">
        <v>220</v>
      </c>
      <c r="AY1840" s="23" t="s">
        <v>182</v>
      </c>
      <c r="BE1840" s="198">
        <f>IF(N1840="základní",J1840,0)</f>
        <v>0</v>
      </c>
      <c r="BF1840" s="198">
        <f>IF(N1840="snížená",J1840,0)</f>
        <v>0</v>
      </c>
      <c r="BG1840" s="198">
        <f>IF(N1840="zákl. přenesená",J1840,0)</f>
        <v>0</v>
      </c>
      <c r="BH1840" s="198">
        <f>IF(N1840="sníž. přenesená",J1840,0)</f>
        <v>0</v>
      </c>
      <c r="BI1840" s="198">
        <f>IF(N1840="nulová",J1840,0)</f>
        <v>0</v>
      </c>
      <c r="BJ1840" s="23" t="s">
        <v>24</v>
      </c>
      <c r="BK1840" s="198">
        <f>ROUND(I1840*H1840,2)</f>
        <v>0</v>
      </c>
      <c r="BL1840" s="23" t="s">
        <v>701</v>
      </c>
      <c r="BM1840" s="23" t="s">
        <v>2739</v>
      </c>
    </row>
    <row r="1841" spans="2:65" s="1" customFormat="1">
      <c r="B1841" s="40"/>
      <c r="C1841" s="62"/>
      <c r="D1841" s="224" t="s">
        <v>191</v>
      </c>
      <c r="E1841" s="62"/>
      <c r="F1841" s="228" t="s">
        <v>2738</v>
      </c>
      <c r="G1841" s="62"/>
      <c r="H1841" s="62"/>
      <c r="I1841" s="157"/>
      <c r="J1841" s="62"/>
      <c r="K1841" s="62"/>
      <c r="L1841" s="60"/>
      <c r="M1841" s="201"/>
      <c r="N1841" s="41"/>
      <c r="O1841" s="41"/>
      <c r="P1841" s="41"/>
      <c r="Q1841" s="41"/>
      <c r="R1841" s="41"/>
      <c r="S1841" s="41"/>
      <c r="T1841" s="77"/>
      <c r="AT1841" s="23" t="s">
        <v>191</v>
      </c>
      <c r="AU1841" s="23" t="s">
        <v>220</v>
      </c>
    </row>
    <row r="1842" spans="2:65" s="1" customFormat="1" ht="22.5" customHeight="1">
      <c r="B1842" s="40"/>
      <c r="C1842" s="187" t="s">
        <v>2740</v>
      </c>
      <c r="D1842" s="187" t="s">
        <v>184</v>
      </c>
      <c r="E1842" s="188" t="s">
        <v>2741</v>
      </c>
      <c r="F1842" s="189" t="s">
        <v>2742</v>
      </c>
      <c r="G1842" s="190" t="s">
        <v>1272</v>
      </c>
      <c r="H1842" s="191">
        <v>1</v>
      </c>
      <c r="I1842" s="192"/>
      <c r="J1842" s="193">
        <f>ROUND(I1842*H1842,2)</f>
        <v>0</v>
      </c>
      <c r="K1842" s="189" t="s">
        <v>22</v>
      </c>
      <c r="L1842" s="60"/>
      <c r="M1842" s="194" t="s">
        <v>22</v>
      </c>
      <c r="N1842" s="195" t="s">
        <v>47</v>
      </c>
      <c r="O1842" s="41"/>
      <c r="P1842" s="196">
        <f>O1842*H1842</f>
        <v>0</v>
      </c>
      <c r="Q1842" s="196">
        <v>0</v>
      </c>
      <c r="R1842" s="196">
        <f>Q1842*H1842</f>
        <v>0</v>
      </c>
      <c r="S1842" s="196">
        <v>0</v>
      </c>
      <c r="T1842" s="197">
        <f>S1842*H1842</f>
        <v>0</v>
      </c>
      <c r="AR1842" s="23" t="s">
        <v>701</v>
      </c>
      <c r="AT1842" s="23" t="s">
        <v>184</v>
      </c>
      <c r="AU1842" s="23" t="s">
        <v>220</v>
      </c>
      <c r="AY1842" s="23" t="s">
        <v>182</v>
      </c>
      <c r="BE1842" s="198">
        <f>IF(N1842="základní",J1842,0)</f>
        <v>0</v>
      </c>
      <c r="BF1842" s="198">
        <f>IF(N1842="snížená",J1842,0)</f>
        <v>0</v>
      </c>
      <c r="BG1842" s="198">
        <f>IF(N1842="zákl. přenesená",J1842,0)</f>
        <v>0</v>
      </c>
      <c r="BH1842" s="198">
        <f>IF(N1842="sníž. přenesená",J1842,0)</f>
        <v>0</v>
      </c>
      <c r="BI1842" s="198">
        <f>IF(N1842="nulová",J1842,0)</f>
        <v>0</v>
      </c>
      <c r="BJ1842" s="23" t="s">
        <v>24</v>
      </c>
      <c r="BK1842" s="198">
        <f>ROUND(I1842*H1842,2)</f>
        <v>0</v>
      </c>
      <c r="BL1842" s="23" t="s">
        <v>701</v>
      </c>
      <c r="BM1842" s="23" t="s">
        <v>2743</v>
      </c>
    </row>
    <row r="1843" spans="2:65" s="1" customFormat="1">
      <c r="B1843" s="40"/>
      <c r="C1843" s="62"/>
      <c r="D1843" s="224" t="s">
        <v>191</v>
      </c>
      <c r="E1843" s="62"/>
      <c r="F1843" s="228" t="s">
        <v>2742</v>
      </c>
      <c r="G1843" s="62"/>
      <c r="H1843" s="62"/>
      <c r="I1843" s="157"/>
      <c r="J1843" s="62"/>
      <c r="K1843" s="62"/>
      <c r="L1843" s="60"/>
      <c r="M1843" s="201"/>
      <c r="N1843" s="41"/>
      <c r="O1843" s="41"/>
      <c r="P1843" s="41"/>
      <c r="Q1843" s="41"/>
      <c r="R1843" s="41"/>
      <c r="S1843" s="41"/>
      <c r="T1843" s="77"/>
      <c r="AT1843" s="23" t="s">
        <v>191</v>
      </c>
      <c r="AU1843" s="23" t="s">
        <v>220</v>
      </c>
    </row>
    <row r="1844" spans="2:65" s="1" customFormat="1" ht="22.5" customHeight="1">
      <c r="B1844" s="40"/>
      <c r="C1844" s="187" t="s">
        <v>2744</v>
      </c>
      <c r="D1844" s="187" t="s">
        <v>184</v>
      </c>
      <c r="E1844" s="188" t="s">
        <v>2745</v>
      </c>
      <c r="F1844" s="189" t="s">
        <v>2746</v>
      </c>
      <c r="G1844" s="190" t="s">
        <v>308</v>
      </c>
      <c r="H1844" s="191">
        <v>2</v>
      </c>
      <c r="I1844" s="192"/>
      <c r="J1844" s="193">
        <f>ROUND(I1844*H1844,2)</f>
        <v>0</v>
      </c>
      <c r="K1844" s="189" t="s">
        <v>22</v>
      </c>
      <c r="L1844" s="60"/>
      <c r="M1844" s="194" t="s">
        <v>22</v>
      </c>
      <c r="N1844" s="195" t="s">
        <v>47</v>
      </c>
      <c r="O1844" s="41"/>
      <c r="P1844" s="196">
        <f>O1844*H1844</f>
        <v>0</v>
      </c>
      <c r="Q1844" s="196">
        <v>0</v>
      </c>
      <c r="R1844" s="196">
        <f>Q1844*H1844</f>
        <v>0</v>
      </c>
      <c r="S1844" s="196">
        <v>0</v>
      </c>
      <c r="T1844" s="197">
        <f>S1844*H1844</f>
        <v>0</v>
      </c>
      <c r="AR1844" s="23" t="s">
        <v>701</v>
      </c>
      <c r="AT1844" s="23" t="s">
        <v>184</v>
      </c>
      <c r="AU1844" s="23" t="s">
        <v>220</v>
      </c>
      <c r="AY1844" s="23" t="s">
        <v>182</v>
      </c>
      <c r="BE1844" s="198">
        <f>IF(N1844="základní",J1844,0)</f>
        <v>0</v>
      </c>
      <c r="BF1844" s="198">
        <f>IF(N1844="snížená",J1844,0)</f>
        <v>0</v>
      </c>
      <c r="BG1844" s="198">
        <f>IF(N1844="zákl. přenesená",J1844,0)</f>
        <v>0</v>
      </c>
      <c r="BH1844" s="198">
        <f>IF(N1844="sníž. přenesená",J1844,0)</f>
        <v>0</v>
      </c>
      <c r="BI1844" s="198">
        <f>IF(N1844="nulová",J1844,0)</f>
        <v>0</v>
      </c>
      <c r="BJ1844" s="23" t="s">
        <v>24</v>
      </c>
      <c r="BK1844" s="198">
        <f>ROUND(I1844*H1844,2)</f>
        <v>0</v>
      </c>
      <c r="BL1844" s="23" t="s">
        <v>701</v>
      </c>
      <c r="BM1844" s="23" t="s">
        <v>2747</v>
      </c>
    </row>
    <row r="1845" spans="2:65" s="1" customFormat="1">
      <c r="B1845" s="40"/>
      <c r="C1845" s="62"/>
      <c r="D1845" s="224" t="s">
        <v>191</v>
      </c>
      <c r="E1845" s="62"/>
      <c r="F1845" s="228" t="s">
        <v>2746</v>
      </c>
      <c r="G1845" s="62"/>
      <c r="H1845" s="62"/>
      <c r="I1845" s="157"/>
      <c r="J1845" s="62"/>
      <c r="K1845" s="62"/>
      <c r="L1845" s="60"/>
      <c r="M1845" s="201"/>
      <c r="N1845" s="41"/>
      <c r="O1845" s="41"/>
      <c r="P1845" s="41"/>
      <c r="Q1845" s="41"/>
      <c r="R1845" s="41"/>
      <c r="S1845" s="41"/>
      <c r="T1845" s="77"/>
      <c r="AT1845" s="23" t="s">
        <v>191</v>
      </c>
      <c r="AU1845" s="23" t="s">
        <v>220</v>
      </c>
    </row>
    <row r="1846" spans="2:65" s="1" customFormat="1" ht="22.5" customHeight="1">
      <c r="B1846" s="40"/>
      <c r="C1846" s="187" t="s">
        <v>2748</v>
      </c>
      <c r="D1846" s="187" t="s">
        <v>184</v>
      </c>
      <c r="E1846" s="188" t="s">
        <v>2749</v>
      </c>
      <c r="F1846" s="189" t="s">
        <v>2750</v>
      </c>
      <c r="G1846" s="190" t="s">
        <v>308</v>
      </c>
      <c r="H1846" s="191">
        <v>3</v>
      </c>
      <c r="I1846" s="192"/>
      <c r="J1846" s="193">
        <f>ROUND(I1846*H1846,2)</f>
        <v>0</v>
      </c>
      <c r="K1846" s="189" t="s">
        <v>22</v>
      </c>
      <c r="L1846" s="60"/>
      <c r="M1846" s="194" t="s">
        <v>22</v>
      </c>
      <c r="N1846" s="195" t="s">
        <v>47</v>
      </c>
      <c r="O1846" s="41"/>
      <c r="P1846" s="196">
        <f>O1846*H1846</f>
        <v>0</v>
      </c>
      <c r="Q1846" s="196">
        <v>0</v>
      </c>
      <c r="R1846" s="196">
        <f>Q1846*H1846</f>
        <v>0</v>
      </c>
      <c r="S1846" s="196">
        <v>0</v>
      </c>
      <c r="T1846" s="197">
        <f>S1846*H1846</f>
        <v>0</v>
      </c>
      <c r="AR1846" s="23" t="s">
        <v>701</v>
      </c>
      <c r="AT1846" s="23" t="s">
        <v>184</v>
      </c>
      <c r="AU1846" s="23" t="s">
        <v>220</v>
      </c>
      <c r="AY1846" s="23" t="s">
        <v>182</v>
      </c>
      <c r="BE1846" s="198">
        <f>IF(N1846="základní",J1846,0)</f>
        <v>0</v>
      </c>
      <c r="BF1846" s="198">
        <f>IF(N1846="snížená",J1846,0)</f>
        <v>0</v>
      </c>
      <c r="BG1846" s="198">
        <f>IF(N1846="zákl. přenesená",J1846,0)</f>
        <v>0</v>
      </c>
      <c r="BH1846" s="198">
        <f>IF(N1846="sníž. přenesená",J1846,0)</f>
        <v>0</v>
      </c>
      <c r="BI1846" s="198">
        <f>IF(N1846="nulová",J1846,0)</f>
        <v>0</v>
      </c>
      <c r="BJ1846" s="23" t="s">
        <v>24</v>
      </c>
      <c r="BK1846" s="198">
        <f>ROUND(I1846*H1846,2)</f>
        <v>0</v>
      </c>
      <c r="BL1846" s="23" t="s">
        <v>701</v>
      </c>
      <c r="BM1846" s="23" t="s">
        <v>2751</v>
      </c>
    </row>
    <row r="1847" spans="2:65" s="1" customFormat="1">
      <c r="B1847" s="40"/>
      <c r="C1847" s="62"/>
      <c r="D1847" s="224" t="s">
        <v>191</v>
      </c>
      <c r="E1847" s="62"/>
      <c r="F1847" s="228" t="s">
        <v>2750</v>
      </c>
      <c r="G1847" s="62"/>
      <c r="H1847" s="62"/>
      <c r="I1847" s="157"/>
      <c r="J1847" s="62"/>
      <c r="K1847" s="62"/>
      <c r="L1847" s="60"/>
      <c r="M1847" s="201"/>
      <c r="N1847" s="41"/>
      <c r="O1847" s="41"/>
      <c r="P1847" s="41"/>
      <c r="Q1847" s="41"/>
      <c r="R1847" s="41"/>
      <c r="S1847" s="41"/>
      <c r="T1847" s="77"/>
      <c r="AT1847" s="23" t="s">
        <v>191</v>
      </c>
      <c r="AU1847" s="23" t="s">
        <v>220</v>
      </c>
    </row>
    <row r="1848" spans="2:65" s="1" customFormat="1" ht="22.5" customHeight="1">
      <c r="B1848" s="40"/>
      <c r="C1848" s="187" t="s">
        <v>2752</v>
      </c>
      <c r="D1848" s="187" t="s">
        <v>184</v>
      </c>
      <c r="E1848" s="188" t="s">
        <v>2753</v>
      </c>
      <c r="F1848" s="189" t="s">
        <v>2718</v>
      </c>
      <c r="G1848" s="190" t="s">
        <v>2021</v>
      </c>
      <c r="H1848" s="191">
        <v>1</v>
      </c>
      <c r="I1848" s="192"/>
      <c r="J1848" s="193">
        <f>ROUND(I1848*H1848,2)</f>
        <v>0</v>
      </c>
      <c r="K1848" s="189" t="s">
        <v>22</v>
      </c>
      <c r="L1848" s="60"/>
      <c r="M1848" s="194" t="s">
        <v>22</v>
      </c>
      <c r="N1848" s="195" t="s">
        <v>47</v>
      </c>
      <c r="O1848" s="41"/>
      <c r="P1848" s="196">
        <f>O1848*H1848</f>
        <v>0</v>
      </c>
      <c r="Q1848" s="196">
        <v>0</v>
      </c>
      <c r="R1848" s="196">
        <f>Q1848*H1848</f>
        <v>0</v>
      </c>
      <c r="S1848" s="196">
        <v>0</v>
      </c>
      <c r="T1848" s="197">
        <f>S1848*H1848</f>
        <v>0</v>
      </c>
      <c r="AR1848" s="23" t="s">
        <v>701</v>
      </c>
      <c r="AT1848" s="23" t="s">
        <v>184</v>
      </c>
      <c r="AU1848" s="23" t="s">
        <v>220</v>
      </c>
      <c r="AY1848" s="23" t="s">
        <v>182</v>
      </c>
      <c r="BE1848" s="198">
        <f>IF(N1848="základní",J1848,0)</f>
        <v>0</v>
      </c>
      <c r="BF1848" s="198">
        <f>IF(N1848="snížená",J1848,0)</f>
        <v>0</v>
      </c>
      <c r="BG1848" s="198">
        <f>IF(N1848="zákl. přenesená",J1848,0)</f>
        <v>0</v>
      </c>
      <c r="BH1848" s="198">
        <f>IF(N1848="sníž. přenesená",J1848,0)</f>
        <v>0</v>
      </c>
      <c r="BI1848" s="198">
        <f>IF(N1848="nulová",J1848,0)</f>
        <v>0</v>
      </c>
      <c r="BJ1848" s="23" t="s">
        <v>24</v>
      </c>
      <c r="BK1848" s="198">
        <f>ROUND(I1848*H1848,2)</f>
        <v>0</v>
      </c>
      <c r="BL1848" s="23" t="s">
        <v>701</v>
      </c>
      <c r="BM1848" s="23" t="s">
        <v>2754</v>
      </c>
    </row>
    <row r="1849" spans="2:65" s="1" customFormat="1">
      <c r="B1849" s="40"/>
      <c r="C1849" s="62"/>
      <c r="D1849" s="224" t="s">
        <v>191</v>
      </c>
      <c r="E1849" s="62"/>
      <c r="F1849" s="228" t="s">
        <v>2718</v>
      </c>
      <c r="G1849" s="62"/>
      <c r="H1849" s="62"/>
      <c r="I1849" s="157"/>
      <c r="J1849" s="62"/>
      <c r="K1849" s="62"/>
      <c r="L1849" s="60"/>
      <c r="M1849" s="201"/>
      <c r="N1849" s="41"/>
      <c r="O1849" s="41"/>
      <c r="P1849" s="41"/>
      <c r="Q1849" s="41"/>
      <c r="R1849" s="41"/>
      <c r="S1849" s="41"/>
      <c r="T1849" s="77"/>
      <c r="AT1849" s="23" t="s">
        <v>191</v>
      </c>
      <c r="AU1849" s="23" t="s">
        <v>220</v>
      </c>
    </row>
    <row r="1850" spans="2:65" s="1" customFormat="1" ht="22.5" customHeight="1">
      <c r="B1850" s="40"/>
      <c r="C1850" s="187" t="s">
        <v>2755</v>
      </c>
      <c r="D1850" s="187" t="s">
        <v>184</v>
      </c>
      <c r="E1850" s="188" t="s">
        <v>2756</v>
      </c>
      <c r="F1850" s="189" t="s">
        <v>2722</v>
      </c>
      <c r="G1850" s="190" t="s">
        <v>2021</v>
      </c>
      <c r="H1850" s="191">
        <v>2</v>
      </c>
      <c r="I1850" s="192"/>
      <c r="J1850" s="193">
        <f>ROUND(I1850*H1850,2)</f>
        <v>0</v>
      </c>
      <c r="K1850" s="189" t="s">
        <v>22</v>
      </c>
      <c r="L1850" s="60"/>
      <c r="M1850" s="194" t="s">
        <v>22</v>
      </c>
      <c r="N1850" s="195" t="s">
        <v>47</v>
      </c>
      <c r="O1850" s="41"/>
      <c r="P1850" s="196">
        <f>O1850*H1850</f>
        <v>0</v>
      </c>
      <c r="Q1850" s="196">
        <v>0</v>
      </c>
      <c r="R1850" s="196">
        <f>Q1850*H1850</f>
        <v>0</v>
      </c>
      <c r="S1850" s="196">
        <v>0</v>
      </c>
      <c r="T1850" s="197">
        <f>S1850*H1850</f>
        <v>0</v>
      </c>
      <c r="AR1850" s="23" t="s">
        <v>701</v>
      </c>
      <c r="AT1850" s="23" t="s">
        <v>184</v>
      </c>
      <c r="AU1850" s="23" t="s">
        <v>220</v>
      </c>
      <c r="AY1850" s="23" t="s">
        <v>182</v>
      </c>
      <c r="BE1850" s="198">
        <f>IF(N1850="základní",J1850,0)</f>
        <v>0</v>
      </c>
      <c r="BF1850" s="198">
        <f>IF(N1850="snížená",J1850,0)</f>
        <v>0</v>
      </c>
      <c r="BG1850" s="198">
        <f>IF(N1850="zákl. přenesená",J1850,0)</f>
        <v>0</v>
      </c>
      <c r="BH1850" s="198">
        <f>IF(N1850="sníž. přenesená",J1850,0)</f>
        <v>0</v>
      </c>
      <c r="BI1850" s="198">
        <f>IF(N1850="nulová",J1850,0)</f>
        <v>0</v>
      </c>
      <c r="BJ1850" s="23" t="s">
        <v>24</v>
      </c>
      <c r="BK1850" s="198">
        <f>ROUND(I1850*H1850,2)</f>
        <v>0</v>
      </c>
      <c r="BL1850" s="23" t="s">
        <v>701</v>
      </c>
      <c r="BM1850" s="23" t="s">
        <v>2757</v>
      </c>
    </row>
    <row r="1851" spans="2:65" s="1" customFormat="1">
      <c r="B1851" s="40"/>
      <c r="C1851" s="62"/>
      <c r="D1851" s="224" t="s">
        <v>191</v>
      </c>
      <c r="E1851" s="62"/>
      <c r="F1851" s="228" t="s">
        <v>2722</v>
      </c>
      <c r="G1851" s="62"/>
      <c r="H1851" s="62"/>
      <c r="I1851" s="157"/>
      <c r="J1851" s="62"/>
      <c r="K1851" s="62"/>
      <c r="L1851" s="60"/>
      <c r="M1851" s="201"/>
      <c r="N1851" s="41"/>
      <c r="O1851" s="41"/>
      <c r="P1851" s="41"/>
      <c r="Q1851" s="41"/>
      <c r="R1851" s="41"/>
      <c r="S1851" s="41"/>
      <c r="T1851" s="77"/>
      <c r="AT1851" s="23" t="s">
        <v>191</v>
      </c>
      <c r="AU1851" s="23" t="s">
        <v>220</v>
      </c>
    </row>
    <row r="1852" spans="2:65" s="1" customFormat="1" ht="22.5" customHeight="1">
      <c r="B1852" s="40"/>
      <c r="C1852" s="187" t="s">
        <v>2758</v>
      </c>
      <c r="D1852" s="187" t="s">
        <v>184</v>
      </c>
      <c r="E1852" s="188" t="s">
        <v>2759</v>
      </c>
      <c r="F1852" s="189" t="s">
        <v>2760</v>
      </c>
      <c r="G1852" s="190" t="s">
        <v>2727</v>
      </c>
      <c r="H1852" s="191">
        <v>1</v>
      </c>
      <c r="I1852" s="192"/>
      <c r="J1852" s="193">
        <f>ROUND(I1852*H1852,2)</f>
        <v>0</v>
      </c>
      <c r="K1852" s="189" t="s">
        <v>22</v>
      </c>
      <c r="L1852" s="60"/>
      <c r="M1852" s="194" t="s">
        <v>22</v>
      </c>
      <c r="N1852" s="195" t="s">
        <v>47</v>
      </c>
      <c r="O1852" s="41"/>
      <c r="P1852" s="196">
        <f>O1852*H1852</f>
        <v>0</v>
      </c>
      <c r="Q1852" s="196">
        <v>0</v>
      </c>
      <c r="R1852" s="196">
        <f>Q1852*H1852</f>
        <v>0</v>
      </c>
      <c r="S1852" s="196">
        <v>0</v>
      </c>
      <c r="T1852" s="197">
        <f>S1852*H1852</f>
        <v>0</v>
      </c>
      <c r="AR1852" s="23" t="s">
        <v>701</v>
      </c>
      <c r="AT1852" s="23" t="s">
        <v>184</v>
      </c>
      <c r="AU1852" s="23" t="s">
        <v>220</v>
      </c>
      <c r="AY1852" s="23" t="s">
        <v>182</v>
      </c>
      <c r="BE1852" s="198">
        <f>IF(N1852="základní",J1852,0)</f>
        <v>0</v>
      </c>
      <c r="BF1852" s="198">
        <f>IF(N1852="snížená",J1852,0)</f>
        <v>0</v>
      </c>
      <c r="BG1852" s="198">
        <f>IF(N1852="zákl. přenesená",J1852,0)</f>
        <v>0</v>
      </c>
      <c r="BH1852" s="198">
        <f>IF(N1852="sníž. přenesená",J1852,0)</f>
        <v>0</v>
      </c>
      <c r="BI1852" s="198">
        <f>IF(N1852="nulová",J1852,0)</f>
        <v>0</v>
      </c>
      <c r="BJ1852" s="23" t="s">
        <v>24</v>
      </c>
      <c r="BK1852" s="198">
        <f>ROUND(I1852*H1852,2)</f>
        <v>0</v>
      </c>
      <c r="BL1852" s="23" t="s">
        <v>701</v>
      </c>
      <c r="BM1852" s="23" t="s">
        <v>2761</v>
      </c>
    </row>
    <row r="1853" spans="2:65" s="1" customFormat="1">
      <c r="B1853" s="40"/>
      <c r="C1853" s="62"/>
      <c r="D1853" s="199" t="s">
        <v>191</v>
      </c>
      <c r="E1853" s="62"/>
      <c r="F1853" s="200" t="s">
        <v>2760</v>
      </c>
      <c r="G1853" s="62"/>
      <c r="H1853" s="62"/>
      <c r="I1853" s="157"/>
      <c r="J1853" s="62"/>
      <c r="K1853" s="62"/>
      <c r="L1853" s="60"/>
      <c r="M1853" s="201"/>
      <c r="N1853" s="41"/>
      <c r="O1853" s="41"/>
      <c r="P1853" s="41"/>
      <c r="Q1853" s="41"/>
      <c r="R1853" s="41"/>
      <c r="S1853" s="41"/>
      <c r="T1853" s="77"/>
      <c r="AT1853" s="23" t="s">
        <v>191</v>
      </c>
      <c r="AU1853" s="23" t="s">
        <v>220</v>
      </c>
    </row>
    <row r="1854" spans="2:65" s="10" customFormat="1" ht="22.35" customHeight="1">
      <c r="B1854" s="170"/>
      <c r="C1854" s="171"/>
      <c r="D1854" s="184" t="s">
        <v>75</v>
      </c>
      <c r="E1854" s="185" t="s">
        <v>2762</v>
      </c>
      <c r="F1854" s="185" t="s">
        <v>2763</v>
      </c>
      <c r="G1854" s="171"/>
      <c r="H1854" s="171"/>
      <c r="I1854" s="174"/>
      <c r="J1854" s="186">
        <f>BK1854</f>
        <v>0</v>
      </c>
      <c r="K1854" s="171"/>
      <c r="L1854" s="176"/>
      <c r="M1854" s="177"/>
      <c r="N1854" s="178"/>
      <c r="O1854" s="178"/>
      <c r="P1854" s="179">
        <f>SUM(P1855:P1856)</f>
        <v>0</v>
      </c>
      <c r="Q1854" s="178"/>
      <c r="R1854" s="179">
        <f>SUM(R1855:R1856)</f>
        <v>0</v>
      </c>
      <c r="S1854" s="178"/>
      <c r="T1854" s="180">
        <f>SUM(T1855:T1856)</f>
        <v>0</v>
      </c>
      <c r="AR1854" s="181" t="s">
        <v>220</v>
      </c>
      <c r="AT1854" s="182" t="s">
        <v>75</v>
      </c>
      <c r="AU1854" s="182" t="s">
        <v>87</v>
      </c>
      <c r="AY1854" s="181" t="s">
        <v>182</v>
      </c>
      <c r="BK1854" s="183">
        <f>SUM(BK1855:BK1856)</f>
        <v>0</v>
      </c>
    </row>
    <row r="1855" spans="2:65" s="1" customFormat="1" ht="22.5" customHeight="1">
      <c r="B1855" s="40"/>
      <c r="C1855" s="187" t="s">
        <v>2764</v>
      </c>
      <c r="D1855" s="187" t="s">
        <v>184</v>
      </c>
      <c r="E1855" s="188" t="s">
        <v>2765</v>
      </c>
      <c r="F1855" s="189" t="s">
        <v>2766</v>
      </c>
      <c r="G1855" s="190" t="s">
        <v>241</v>
      </c>
      <c r="H1855" s="191">
        <v>45</v>
      </c>
      <c r="I1855" s="192"/>
      <c r="J1855" s="193">
        <f>ROUND(I1855*H1855,2)</f>
        <v>0</v>
      </c>
      <c r="K1855" s="189" t="s">
        <v>22</v>
      </c>
      <c r="L1855" s="60"/>
      <c r="M1855" s="194" t="s">
        <v>22</v>
      </c>
      <c r="N1855" s="195" t="s">
        <v>47</v>
      </c>
      <c r="O1855" s="41"/>
      <c r="P1855" s="196">
        <f>O1855*H1855</f>
        <v>0</v>
      </c>
      <c r="Q1855" s="196">
        <v>0</v>
      </c>
      <c r="R1855" s="196">
        <f>Q1855*H1855</f>
        <v>0</v>
      </c>
      <c r="S1855" s="196">
        <v>0</v>
      </c>
      <c r="T1855" s="197">
        <f>S1855*H1855</f>
        <v>0</v>
      </c>
      <c r="AR1855" s="23" t="s">
        <v>701</v>
      </c>
      <c r="AT1855" s="23" t="s">
        <v>184</v>
      </c>
      <c r="AU1855" s="23" t="s">
        <v>220</v>
      </c>
      <c r="AY1855" s="23" t="s">
        <v>182</v>
      </c>
      <c r="BE1855" s="198">
        <f>IF(N1855="základní",J1855,0)</f>
        <v>0</v>
      </c>
      <c r="BF1855" s="198">
        <f>IF(N1855="snížená",J1855,0)</f>
        <v>0</v>
      </c>
      <c r="BG1855" s="198">
        <f>IF(N1855="zákl. přenesená",J1855,0)</f>
        <v>0</v>
      </c>
      <c r="BH1855" s="198">
        <f>IF(N1855="sníž. přenesená",J1855,0)</f>
        <v>0</v>
      </c>
      <c r="BI1855" s="198">
        <f>IF(N1855="nulová",J1855,0)</f>
        <v>0</v>
      </c>
      <c r="BJ1855" s="23" t="s">
        <v>24</v>
      </c>
      <c r="BK1855" s="198">
        <f>ROUND(I1855*H1855,2)</f>
        <v>0</v>
      </c>
      <c r="BL1855" s="23" t="s">
        <v>701</v>
      </c>
      <c r="BM1855" s="23" t="s">
        <v>2767</v>
      </c>
    </row>
    <row r="1856" spans="2:65" s="1" customFormat="1">
      <c r="B1856" s="40"/>
      <c r="C1856" s="62"/>
      <c r="D1856" s="199" t="s">
        <v>191</v>
      </c>
      <c r="E1856" s="62"/>
      <c r="F1856" s="200" t="s">
        <v>2766</v>
      </c>
      <c r="G1856" s="62"/>
      <c r="H1856" s="62"/>
      <c r="I1856" s="157"/>
      <c r="J1856" s="62"/>
      <c r="K1856" s="62"/>
      <c r="L1856" s="60"/>
      <c r="M1856" s="201"/>
      <c r="N1856" s="41"/>
      <c r="O1856" s="41"/>
      <c r="P1856" s="41"/>
      <c r="Q1856" s="41"/>
      <c r="R1856" s="41"/>
      <c r="S1856" s="41"/>
      <c r="T1856" s="77"/>
      <c r="AT1856" s="23" t="s">
        <v>191</v>
      </c>
      <c r="AU1856" s="23" t="s">
        <v>220</v>
      </c>
    </row>
    <row r="1857" spans="2:65" s="10" customFormat="1" ht="22.35" customHeight="1">
      <c r="B1857" s="170"/>
      <c r="C1857" s="171"/>
      <c r="D1857" s="184" t="s">
        <v>75</v>
      </c>
      <c r="E1857" s="185" t="s">
        <v>2768</v>
      </c>
      <c r="F1857" s="185" t="s">
        <v>2769</v>
      </c>
      <c r="G1857" s="171"/>
      <c r="H1857" s="171"/>
      <c r="I1857" s="174"/>
      <c r="J1857" s="186">
        <f>BK1857</f>
        <v>0</v>
      </c>
      <c r="K1857" s="171"/>
      <c r="L1857" s="176"/>
      <c r="M1857" s="177"/>
      <c r="N1857" s="178"/>
      <c r="O1857" s="178"/>
      <c r="P1857" s="179">
        <f>SUM(P1858:P1861)</f>
        <v>0</v>
      </c>
      <c r="Q1857" s="178"/>
      <c r="R1857" s="179">
        <f>SUM(R1858:R1861)</f>
        <v>0</v>
      </c>
      <c r="S1857" s="178"/>
      <c r="T1857" s="180">
        <f>SUM(T1858:T1861)</f>
        <v>0</v>
      </c>
      <c r="AR1857" s="181" t="s">
        <v>220</v>
      </c>
      <c r="AT1857" s="182" t="s">
        <v>75</v>
      </c>
      <c r="AU1857" s="182" t="s">
        <v>87</v>
      </c>
      <c r="AY1857" s="181" t="s">
        <v>182</v>
      </c>
      <c r="BK1857" s="183">
        <f>SUM(BK1858:BK1861)</f>
        <v>0</v>
      </c>
    </row>
    <row r="1858" spans="2:65" s="1" customFormat="1" ht="31.5" customHeight="1">
      <c r="B1858" s="40"/>
      <c r="C1858" s="187" t="s">
        <v>2770</v>
      </c>
      <c r="D1858" s="187" t="s">
        <v>184</v>
      </c>
      <c r="E1858" s="188" t="s">
        <v>2771</v>
      </c>
      <c r="F1858" s="189" t="s">
        <v>2772</v>
      </c>
      <c r="G1858" s="190" t="s">
        <v>241</v>
      </c>
      <c r="H1858" s="191">
        <v>35</v>
      </c>
      <c r="I1858" s="192"/>
      <c r="J1858" s="193">
        <f>ROUND(I1858*H1858,2)</f>
        <v>0</v>
      </c>
      <c r="K1858" s="189" t="s">
        <v>22</v>
      </c>
      <c r="L1858" s="60"/>
      <c r="M1858" s="194" t="s">
        <v>22</v>
      </c>
      <c r="N1858" s="195" t="s">
        <v>47</v>
      </c>
      <c r="O1858" s="41"/>
      <c r="P1858" s="196">
        <f>O1858*H1858</f>
        <v>0</v>
      </c>
      <c r="Q1858" s="196">
        <v>0</v>
      </c>
      <c r="R1858" s="196">
        <f>Q1858*H1858</f>
        <v>0</v>
      </c>
      <c r="S1858" s="196">
        <v>0</v>
      </c>
      <c r="T1858" s="197">
        <f>S1858*H1858</f>
        <v>0</v>
      </c>
      <c r="AR1858" s="23" t="s">
        <v>701</v>
      </c>
      <c r="AT1858" s="23" t="s">
        <v>184</v>
      </c>
      <c r="AU1858" s="23" t="s">
        <v>220</v>
      </c>
      <c r="AY1858" s="23" t="s">
        <v>182</v>
      </c>
      <c r="BE1858" s="198">
        <f>IF(N1858="základní",J1858,0)</f>
        <v>0</v>
      </c>
      <c r="BF1858" s="198">
        <f>IF(N1858="snížená",J1858,0)</f>
        <v>0</v>
      </c>
      <c r="BG1858" s="198">
        <f>IF(N1858="zákl. přenesená",J1858,0)</f>
        <v>0</v>
      </c>
      <c r="BH1858" s="198">
        <f>IF(N1858="sníž. přenesená",J1858,0)</f>
        <v>0</v>
      </c>
      <c r="BI1858" s="198">
        <f>IF(N1858="nulová",J1858,0)</f>
        <v>0</v>
      </c>
      <c r="BJ1858" s="23" t="s">
        <v>24</v>
      </c>
      <c r="BK1858" s="198">
        <f>ROUND(I1858*H1858,2)</f>
        <v>0</v>
      </c>
      <c r="BL1858" s="23" t="s">
        <v>701</v>
      </c>
      <c r="BM1858" s="23" t="s">
        <v>2773</v>
      </c>
    </row>
    <row r="1859" spans="2:65" s="1" customFormat="1" ht="27">
      <c r="B1859" s="40"/>
      <c r="C1859" s="62"/>
      <c r="D1859" s="224" t="s">
        <v>191</v>
      </c>
      <c r="E1859" s="62"/>
      <c r="F1859" s="228" t="s">
        <v>2774</v>
      </c>
      <c r="G1859" s="62"/>
      <c r="H1859" s="62"/>
      <c r="I1859" s="157"/>
      <c r="J1859" s="62"/>
      <c r="K1859" s="62"/>
      <c r="L1859" s="60"/>
      <c r="M1859" s="201"/>
      <c r="N1859" s="41"/>
      <c r="O1859" s="41"/>
      <c r="P1859" s="41"/>
      <c r="Q1859" s="41"/>
      <c r="R1859" s="41"/>
      <c r="S1859" s="41"/>
      <c r="T1859" s="77"/>
      <c r="AT1859" s="23" t="s">
        <v>191</v>
      </c>
      <c r="AU1859" s="23" t="s">
        <v>220</v>
      </c>
    </row>
    <row r="1860" spans="2:65" s="1" customFormat="1" ht="31.5" customHeight="1">
      <c r="B1860" s="40"/>
      <c r="C1860" s="187" t="s">
        <v>2775</v>
      </c>
      <c r="D1860" s="187" t="s">
        <v>184</v>
      </c>
      <c r="E1860" s="188" t="s">
        <v>2776</v>
      </c>
      <c r="F1860" s="189" t="s">
        <v>2777</v>
      </c>
      <c r="G1860" s="190" t="s">
        <v>241</v>
      </c>
      <c r="H1860" s="191">
        <v>50</v>
      </c>
      <c r="I1860" s="192"/>
      <c r="J1860" s="193">
        <f>ROUND(I1860*H1860,2)</f>
        <v>0</v>
      </c>
      <c r="K1860" s="189" t="s">
        <v>22</v>
      </c>
      <c r="L1860" s="60"/>
      <c r="M1860" s="194" t="s">
        <v>22</v>
      </c>
      <c r="N1860" s="195" t="s">
        <v>47</v>
      </c>
      <c r="O1860" s="41"/>
      <c r="P1860" s="196">
        <f>O1860*H1860</f>
        <v>0</v>
      </c>
      <c r="Q1860" s="196">
        <v>0</v>
      </c>
      <c r="R1860" s="196">
        <f>Q1860*H1860</f>
        <v>0</v>
      </c>
      <c r="S1860" s="196">
        <v>0</v>
      </c>
      <c r="T1860" s="197">
        <f>S1860*H1860</f>
        <v>0</v>
      </c>
      <c r="AR1860" s="23" t="s">
        <v>701</v>
      </c>
      <c r="AT1860" s="23" t="s">
        <v>184</v>
      </c>
      <c r="AU1860" s="23" t="s">
        <v>220</v>
      </c>
      <c r="AY1860" s="23" t="s">
        <v>182</v>
      </c>
      <c r="BE1860" s="198">
        <f>IF(N1860="základní",J1860,0)</f>
        <v>0</v>
      </c>
      <c r="BF1860" s="198">
        <f>IF(N1860="snížená",J1860,0)</f>
        <v>0</v>
      </c>
      <c r="BG1860" s="198">
        <f>IF(N1860="zákl. přenesená",J1860,0)</f>
        <v>0</v>
      </c>
      <c r="BH1860" s="198">
        <f>IF(N1860="sníž. přenesená",J1860,0)</f>
        <v>0</v>
      </c>
      <c r="BI1860" s="198">
        <f>IF(N1860="nulová",J1860,0)</f>
        <v>0</v>
      </c>
      <c r="BJ1860" s="23" t="s">
        <v>24</v>
      </c>
      <c r="BK1860" s="198">
        <f>ROUND(I1860*H1860,2)</f>
        <v>0</v>
      </c>
      <c r="BL1860" s="23" t="s">
        <v>701</v>
      </c>
      <c r="BM1860" s="23" t="s">
        <v>2778</v>
      </c>
    </row>
    <row r="1861" spans="2:65" s="1" customFormat="1" ht="27">
      <c r="B1861" s="40"/>
      <c r="C1861" s="62"/>
      <c r="D1861" s="199" t="s">
        <v>191</v>
      </c>
      <c r="E1861" s="62"/>
      <c r="F1861" s="200" t="s">
        <v>2779</v>
      </c>
      <c r="G1861" s="62"/>
      <c r="H1861" s="62"/>
      <c r="I1861" s="157"/>
      <c r="J1861" s="62"/>
      <c r="K1861" s="62"/>
      <c r="L1861" s="60"/>
      <c r="M1861" s="201"/>
      <c r="N1861" s="41"/>
      <c r="O1861" s="41"/>
      <c r="P1861" s="41"/>
      <c r="Q1861" s="41"/>
      <c r="R1861" s="41"/>
      <c r="S1861" s="41"/>
      <c r="T1861" s="77"/>
      <c r="AT1861" s="23" t="s">
        <v>191</v>
      </c>
      <c r="AU1861" s="23" t="s">
        <v>220</v>
      </c>
    </row>
    <row r="1862" spans="2:65" s="10" customFormat="1" ht="22.35" customHeight="1">
      <c r="B1862" s="170"/>
      <c r="C1862" s="171"/>
      <c r="D1862" s="184" t="s">
        <v>75</v>
      </c>
      <c r="E1862" s="185" t="s">
        <v>2780</v>
      </c>
      <c r="F1862" s="185" t="s">
        <v>2781</v>
      </c>
      <c r="G1862" s="171"/>
      <c r="H1862" s="171"/>
      <c r="I1862" s="174"/>
      <c r="J1862" s="186">
        <f>BK1862</f>
        <v>0</v>
      </c>
      <c r="K1862" s="171"/>
      <c r="L1862" s="176"/>
      <c r="M1862" s="177"/>
      <c r="N1862" s="178"/>
      <c r="O1862" s="178"/>
      <c r="P1862" s="179">
        <f>SUM(P1863:P1870)</f>
        <v>0</v>
      </c>
      <c r="Q1862" s="178"/>
      <c r="R1862" s="179">
        <f>SUM(R1863:R1870)</f>
        <v>0</v>
      </c>
      <c r="S1862" s="178"/>
      <c r="T1862" s="180">
        <f>SUM(T1863:T1870)</f>
        <v>0</v>
      </c>
      <c r="AR1862" s="181" t="s">
        <v>220</v>
      </c>
      <c r="AT1862" s="182" t="s">
        <v>75</v>
      </c>
      <c r="AU1862" s="182" t="s">
        <v>87</v>
      </c>
      <c r="AY1862" s="181" t="s">
        <v>182</v>
      </c>
      <c r="BK1862" s="183">
        <f>SUM(BK1863:BK1870)</f>
        <v>0</v>
      </c>
    </row>
    <row r="1863" spans="2:65" s="1" customFormat="1" ht="22.5" customHeight="1">
      <c r="B1863" s="40"/>
      <c r="C1863" s="187" t="s">
        <v>2782</v>
      </c>
      <c r="D1863" s="187" t="s">
        <v>184</v>
      </c>
      <c r="E1863" s="188" t="s">
        <v>2783</v>
      </c>
      <c r="F1863" s="189" t="s">
        <v>2784</v>
      </c>
      <c r="G1863" s="190" t="s">
        <v>2785</v>
      </c>
      <c r="H1863" s="191">
        <v>60</v>
      </c>
      <c r="I1863" s="192"/>
      <c r="J1863" s="193">
        <f>ROUND(I1863*H1863,2)</f>
        <v>0</v>
      </c>
      <c r="K1863" s="189" t="s">
        <v>22</v>
      </c>
      <c r="L1863" s="60"/>
      <c r="M1863" s="194" t="s">
        <v>22</v>
      </c>
      <c r="N1863" s="195" t="s">
        <v>47</v>
      </c>
      <c r="O1863" s="41"/>
      <c r="P1863" s="196">
        <f>O1863*H1863</f>
        <v>0</v>
      </c>
      <c r="Q1863" s="196">
        <v>0</v>
      </c>
      <c r="R1863" s="196">
        <f>Q1863*H1863</f>
        <v>0</v>
      </c>
      <c r="S1863" s="196">
        <v>0</v>
      </c>
      <c r="T1863" s="197">
        <f>S1863*H1863</f>
        <v>0</v>
      </c>
      <c r="AR1863" s="23" t="s">
        <v>701</v>
      </c>
      <c r="AT1863" s="23" t="s">
        <v>184</v>
      </c>
      <c r="AU1863" s="23" t="s">
        <v>220</v>
      </c>
      <c r="AY1863" s="23" t="s">
        <v>182</v>
      </c>
      <c r="BE1863" s="198">
        <f>IF(N1863="základní",J1863,0)</f>
        <v>0</v>
      </c>
      <c r="BF1863" s="198">
        <f>IF(N1863="snížená",J1863,0)</f>
        <v>0</v>
      </c>
      <c r="BG1863" s="198">
        <f>IF(N1863="zákl. přenesená",J1863,0)</f>
        <v>0</v>
      </c>
      <c r="BH1863" s="198">
        <f>IF(N1863="sníž. přenesená",J1863,0)</f>
        <v>0</v>
      </c>
      <c r="BI1863" s="198">
        <f>IF(N1863="nulová",J1863,0)</f>
        <v>0</v>
      </c>
      <c r="BJ1863" s="23" t="s">
        <v>24</v>
      </c>
      <c r="BK1863" s="198">
        <f>ROUND(I1863*H1863,2)</f>
        <v>0</v>
      </c>
      <c r="BL1863" s="23" t="s">
        <v>701</v>
      </c>
      <c r="BM1863" s="23" t="s">
        <v>2786</v>
      </c>
    </row>
    <row r="1864" spans="2:65" s="1" customFormat="1">
      <c r="B1864" s="40"/>
      <c r="C1864" s="62"/>
      <c r="D1864" s="224" t="s">
        <v>191</v>
      </c>
      <c r="E1864" s="62"/>
      <c r="F1864" s="228" t="s">
        <v>2784</v>
      </c>
      <c r="G1864" s="62"/>
      <c r="H1864" s="62"/>
      <c r="I1864" s="157"/>
      <c r="J1864" s="62"/>
      <c r="K1864" s="62"/>
      <c r="L1864" s="60"/>
      <c r="M1864" s="201"/>
      <c r="N1864" s="41"/>
      <c r="O1864" s="41"/>
      <c r="P1864" s="41"/>
      <c r="Q1864" s="41"/>
      <c r="R1864" s="41"/>
      <c r="S1864" s="41"/>
      <c r="T1864" s="77"/>
      <c r="AT1864" s="23" t="s">
        <v>191</v>
      </c>
      <c r="AU1864" s="23" t="s">
        <v>220</v>
      </c>
    </row>
    <row r="1865" spans="2:65" s="1" customFormat="1" ht="22.5" customHeight="1">
      <c r="B1865" s="40"/>
      <c r="C1865" s="187" t="s">
        <v>2787</v>
      </c>
      <c r="D1865" s="187" t="s">
        <v>184</v>
      </c>
      <c r="E1865" s="188" t="s">
        <v>2788</v>
      </c>
      <c r="F1865" s="189" t="s">
        <v>2789</v>
      </c>
      <c r="G1865" s="190" t="s">
        <v>2785</v>
      </c>
      <c r="H1865" s="191">
        <v>30</v>
      </c>
      <c r="I1865" s="192"/>
      <c r="J1865" s="193">
        <f>ROUND(I1865*H1865,2)</f>
        <v>0</v>
      </c>
      <c r="K1865" s="189" t="s">
        <v>22</v>
      </c>
      <c r="L1865" s="60"/>
      <c r="M1865" s="194" t="s">
        <v>22</v>
      </c>
      <c r="N1865" s="195" t="s">
        <v>47</v>
      </c>
      <c r="O1865" s="41"/>
      <c r="P1865" s="196">
        <f>O1865*H1865</f>
        <v>0</v>
      </c>
      <c r="Q1865" s="196">
        <v>0</v>
      </c>
      <c r="R1865" s="196">
        <f>Q1865*H1865</f>
        <v>0</v>
      </c>
      <c r="S1865" s="196">
        <v>0</v>
      </c>
      <c r="T1865" s="197">
        <f>S1865*H1865</f>
        <v>0</v>
      </c>
      <c r="AR1865" s="23" t="s">
        <v>701</v>
      </c>
      <c r="AT1865" s="23" t="s">
        <v>184</v>
      </c>
      <c r="AU1865" s="23" t="s">
        <v>220</v>
      </c>
      <c r="AY1865" s="23" t="s">
        <v>182</v>
      </c>
      <c r="BE1865" s="198">
        <f>IF(N1865="základní",J1865,0)</f>
        <v>0</v>
      </c>
      <c r="BF1865" s="198">
        <f>IF(N1865="snížená",J1865,0)</f>
        <v>0</v>
      </c>
      <c r="BG1865" s="198">
        <f>IF(N1865="zákl. přenesená",J1865,0)</f>
        <v>0</v>
      </c>
      <c r="BH1865" s="198">
        <f>IF(N1865="sníž. přenesená",J1865,0)</f>
        <v>0</v>
      </c>
      <c r="BI1865" s="198">
        <f>IF(N1865="nulová",J1865,0)</f>
        <v>0</v>
      </c>
      <c r="BJ1865" s="23" t="s">
        <v>24</v>
      </c>
      <c r="BK1865" s="198">
        <f>ROUND(I1865*H1865,2)</f>
        <v>0</v>
      </c>
      <c r="BL1865" s="23" t="s">
        <v>701</v>
      </c>
      <c r="BM1865" s="23" t="s">
        <v>2790</v>
      </c>
    </row>
    <row r="1866" spans="2:65" s="1" customFormat="1">
      <c r="B1866" s="40"/>
      <c r="C1866" s="62"/>
      <c r="D1866" s="224" t="s">
        <v>191</v>
      </c>
      <c r="E1866" s="62"/>
      <c r="F1866" s="228" t="s">
        <v>2789</v>
      </c>
      <c r="G1866" s="62"/>
      <c r="H1866" s="62"/>
      <c r="I1866" s="157"/>
      <c r="J1866" s="62"/>
      <c r="K1866" s="62"/>
      <c r="L1866" s="60"/>
      <c r="M1866" s="201"/>
      <c r="N1866" s="41"/>
      <c r="O1866" s="41"/>
      <c r="P1866" s="41"/>
      <c r="Q1866" s="41"/>
      <c r="R1866" s="41"/>
      <c r="S1866" s="41"/>
      <c r="T1866" s="77"/>
      <c r="AT1866" s="23" t="s">
        <v>191</v>
      </c>
      <c r="AU1866" s="23" t="s">
        <v>220</v>
      </c>
    </row>
    <row r="1867" spans="2:65" s="1" customFormat="1" ht="22.5" customHeight="1">
      <c r="B1867" s="40"/>
      <c r="C1867" s="187" t="s">
        <v>2791</v>
      </c>
      <c r="D1867" s="187" t="s">
        <v>184</v>
      </c>
      <c r="E1867" s="188" t="s">
        <v>2792</v>
      </c>
      <c r="F1867" s="189" t="s">
        <v>2793</v>
      </c>
      <c r="G1867" s="190" t="s">
        <v>2785</v>
      </c>
      <c r="H1867" s="191">
        <v>30</v>
      </c>
      <c r="I1867" s="192"/>
      <c r="J1867" s="193">
        <f>ROUND(I1867*H1867,2)</f>
        <v>0</v>
      </c>
      <c r="K1867" s="189" t="s">
        <v>22</v>
      </c>
      <c r="L1867" s="60"/>
      <c r="M1867" s="194" t="s">
        <v>22</v>
      </c>
      <c r="N1867" s="195" t="s">
        <v>47</v>
      </c>
      <c r="O1867" s="41"/>
      <c r="P1867" s="196">
        <f>O1867*H1867</f>
        <v>0</v>
      </c>
      <c r="Q1867" s="196">
        <v>0</v>
      </c>
      <c r="R1867" s="196">
        <f>Q1867*H1867</f>
        <v>0</v>
      </c>
      <c r="S1867" s="196">
        <v>0</v>
      </c>
      <c r="T1867" s="197">
        <f>S1867*H1867</f>
        <v>0</v>
      </c>
      <c r="AR1867" s="23" t="s">
        <v>701</v>
      </c>
      <c r="AT1867" s="23" t="s">
        <v>184</v>
      </c>
      <c r="AU1867" s="23" t="s">
        <v>220</v>
      </c>
      <c r="AY1867" s="23" t="s">
        <v>182</v>
      </c>
      <c r="BE1867" s="198">
        <f>IF(N1867="základní",J1867,0)</f>
        <v>0</v>
      </c>
      <c r="BF1867" s="198">
        <f>IF(N1867="snížená",J1867,0)</f>
        <v>0</v>
      </c>
      <c r="BG1867" s="198">
        <f>IF(N1867="zákl. přenesená",J1867,0)</f>
        <v>0</v>
      </c>
      <c r="BH1867" s="198">
        <f>IF(N1867="sníž. přenesená",J1867,0)</f>
        <v>0</v>
      </c>
      <c r="BI1867" s="198">
        <f>IF(N1867="nulová",J1867,0)</f>
        <v>0</v>
      </c>
      <c r="BJ1867" s="23" t="s">
        <v>24</v>
      </c>
      <c r="BK1867" s="198">
        <f>ROUND(I1867*H1867,2)</f>
        <v>0</v>
      </c>
      <c r="BL1867" s="23" t="s">
        <v>701</v>
      </c>
      <c r="BM1867" s="23" t="s">
        <v>2794</v>
      </c>
    </row>
    <row r="1868" spans="2:65" s="1" customFormat="1">
      <c r="B1868" s="40"/>
      <c r="C1868" s="62"/>
      <c r="D1868" s="224" t="s">
        <v>191</v>
      </c>
      <c r="E1868" s="62"/>
      <c r="F1868" s="228" t="s">
        <v>2793</v>
      </c>
      <c r="G1868" s="62"/>
      <c r="H1868" s="62"/>
      <c r="I1868" s="157"/>
      <c r="J1868" s="62"/>
      <c r="K1868" s="62"/>
      <c r="L1868" s="60"/>
      <c r="M1868" s="201"/>
      <c r="N1868" s="41"/>
      <c r="O1868" s="41"/>
      <c r="P1868" s="41"/>
      <c r="Q1868" s="41"/>
      <c r="R1868" s="41"/>
      <c r="S1868" s="41"/>
      <c r="T1868" s="77"/>
      <c r="AT1868" s="23" t="s">
        <v>191</v>
      </c>
      <c r="AU1868" s="23" t="s">
        <v>220</v>
      </c>
    </row>
    <row r="1869" spans="2:65" s="1" customFormat="1" ht="22.5" customHeight="1">
      <c r="B1869" s="40"/>
      <c r="C1869" s="187" t="s">
        <v>2795</v>
      </c>
      <c r="D1869" s="187" t="s">
        <v>184</v>
      </c>
      <c r="E1869" s="188" t="s">
        <v>2796</v>
      </c>
      <c r="F1869" s="189" t="s">
        <v>2797</v>
      </c>
      <c r="G1869" s="190" t="s">
        <v>2785</v>
      </c>
      <c r="H1869" s="191">
        <v>2</v>
      </c>
      <c r="I1869" s="192"/>
      <c r="J1869" s="193">
        <f>ROUND(I1869*H1869,2)</f>
        <v>0</v>
      </c>
      <c r="K1869" s="189" t="s">
        <v>22</v>
      </c>
      <c r="L1869" s="60"/>
      <c r="M1869" s="194" t="s">
        <v>22</v>
      </c>
      <c r="N1869" s="195" t="s">
        <v>47</v>
      </c>
      <c r="O1869" s="41"/>
      <c r="P1869" s="196">
        <f>O1869*H1869</f>
        <v>0</v>
      </c>
      <c r="Q1869" s="196">
        <v>0</v>
      </c>
      <c r="R1869" s="196">
        <f>Q1869*H1869</f>
        <v>0</v>
      </c>
      <c r="S1869" s="196">
        <v>0</v>
      </c>
      <c r="T1869" s="197">
        <f>S1869*H1869</f>
        <v>0</v>
      </c>
      <c r="AR1869" s="23" t="s">
        <v>701</v>
      </c>
      <c r="AT1869" s="23" t="s">
        <v>184</v>
      </c>
      <c r="AU1869" s="23" t="s">
        <v>220</v>
      </c>
      <c r="AY1869" s="23" t="s">
        <v>182</v>
      </c>
      <c r="BE1869" s="198">
        <f>IF(N1869="základní",J1869,0)</f>
        <v>0</v>
      </c>
      <c r="BF1869" s="198">
        <f>IF(N1869="snížená",J1869,0)</f>
        <v>0</v>
      </c>
      <c r="BG1869" s="198">
        <f>IF(N1869="zákl. přenesená",J1869,0)</f>
        <v>0</v>
      </c>
      <c r="BH1869" s="198">
        <f>IF(N1869="sníž. přenesená",J1869,0)</f>
        <v>0</v>
      </c>
      <c r="BI1869" s="198">
        <f>IF(N1869="nulová",J1869,0)</f>
        <v>0</v>
      </c>
      <c r="BJ1869" s="23" t="s">
        <v>24</v>
      </c>
      <c r="BK1869" s="198">
        <f>ROUND(I1869*H1869,2)</f>
        <v>0</v>
      </c>
      <c r="BL1869" s="23" t="s">
        <v>701</v>
      </c>
      <c r="BM1869" s="23" t="s">
        <v>2798</v>
      </c>
    </row>
    <row r="1870" spans="2:65" s="1" customFormat="1">
      <c r="B1870" s="40"/>
      <c r="C1870" s="62"/>
      <c r="D1870" s="199" t="s">
        <v>191</v>
      </c>
      <c r="E1870" s="62"/>
      <c r="F1870" s="200" t="s">
        <v>2797</v>
      </c>
      <c r="G1870" s="62"/>
      <c r="H1870" s="62"/>
      <c r="I1870" s="157"/>
      <c r="J1870" s="62"/>
      <c r="K1870" s="62"/>
      <c r="L1870" s="60"/>
      <c r="M1870" s="201"/>
      <c r="N1870" s="41"/>
      <c r="O1870" s="41"/>
      <c r="P1870" s="41"/>
      <c r="Q1870" s="41"/>
      <c r="R1870" s="41"/>
      <c r="S1870" s="41"/>
      <c r="T1870" s="77"/>
      <c r="AT1870" s="23" t="s">
        <v>191</v>
      </c>
      <c r="AU1870" s="23" t="s">
        <v>220</v>
      </c>
    </row>
    <row r="1871" spans="2:65" s="10" customFormat="1" ht="29.85" customHeight="1">
      <c r="B1871" s="170"/>
      <c r="C1871" s="171"/>
      <c r="D1871" s="184" t="s">
        <v>75</v>
      </c>
      <c r="E1871" s="185" t="s">
        <v>2799</v>
      </c>
      <c r="F1871" s="185" t="s">
        <v>2800</v>
      </c>
      <c r="G1871" s="171"/>
      <c r="H1871" s="171"/>
      <c r="I1871" s="174"/>
      <c r="J1871" s="186">
        <f>BK1871</f>
        <v>0</v>
      </c>
      <c r="K1871" s="171"/>
      <c r="L1871" s="176"/>
      <c r="M1871" s="177"/>
      <c r="N1871" s="178"/>
      <c r="O1871" s="178"/>
      <c r="P1871" s="179">
        <f>SUM(P1872:P1882)</f>
        <v>0</v>
      </c>
      <c r="Q1871" s="178"/>
      <c r="R1871" s="179">
        <f>SUM(R1872:R1882)</f>
        <v>17.020862680000004</v>
      </c>
      <c r="S1871" s="178"/>
      <c r="T1871" s="180">
        <f>SUM(T1872:T1882)</f>
        <v>1.6921919999999999</v>
      </c>
      <c r="AR1871" s="181" t="s">
        <v>87</v>
      </c>
      <c r="AT1871" s="182" t="s">
        <v>75</v>
      </c>
      <c r="AU1871" s="182" t="s">
        <v>24</v>
      </c>
      <c r="AY1871" s="181" t="s">
        <v>182</v>
      </c>
      <c r="BK1871" s="183">
        <f>SUM(BK1872:BK1882)</f>
        <v>0</v>
      </c>
    </row>
    <row r="1872" spans="2:65" s="1" customFormat="1" ht="22.5" customHeight="1">
      <c r="B1872" s="40"/>
      <c r="C1872" s="187" t="s">
        <v>2801</v>
      </c>
      <c r="D1872" s="187" t="s">
        <v>184</v>
      </c>
      <c r="E1872" s="188" t="s">
        <v>2802</v>
      </c>
      <c r="F1872" s="189" t="s">
        <v>2803</v>
      </c>
      <c r="G1872" s="190" t="s">
        <v>308</v>
      </c>
      <c r="H1872" s="191">
        <v>28.134</v>
      </c>
      <c r="I1872" s="192"/>
      <c r="J1872" s="193">
        <f>ROUND(I1872*H1872,2)</f>
        <v>0</v>
      </c>
      <c r="K1872" s="189" t="s">
        <v>188</v>
      </c>
      <c r="L1872" s="60"/>
      <c r="M1872" s="194" t="s">
        <v>22</v>
      </c>
      <c r="N1872" s="195" t="s">
        <v>47</v>
      </c>
      <c r="O1872" s="41"/>
      <c r="P1872" s="196">
        <f>O1872*H1872</f>
        <v>0</v>
      </c>
      <c r="Q1872" s="196">
        <v>2.0000000000000002E-5</v>
      </c>
      <c r="R1872" s="196">
        <f>Q1872*H1872</f>
        <v>5.6268000000000008E-4</v>
      </c>
      <c r="S1872" s="196">
        <v>0</v>
      </c>
      <c r="T1872" s="197">
        <f>S1872*H1872</f>
        <v>0</v>
      </c>
      <c r="AR1872" s="23" t="s">
        <v>312</v>
      </c>
      <c r="AT1872" s="23" t="s">
        <v>184</v>
      </c>
      <c r="AU1872" s="23" t="s">
        <v>87</v>
      </c>
      <c r="AY1872" s="23" t="s">
        <v>182</v>
      </c>
      <c r="BE1872" s="198">
        <f>IF(N1872="základní",J1872,0)</f>
        <v>0</v>
      </c>
      <c r="BF1872" s="198">
        <f>IF(N1872="snížená",J1872,0)</f>
        <v>0</v>
      </c>
      <c r="BG1872" s="198">
        <f>IF(N1872="zákl. přenesená",J1872,0)</f>
        <v>0</v>
      </c>
      <c r="BH1872" s="198">
        <f>IF(N1872="sníž. přenesená",J1872,0)</f>
        <v>0</v>
      </c>
      <c r="BI1872" s="198">
        <f>IF(N1872="nulová",J1872,0)</f>
        <v>0</v>
      </c>
      <c r="BJ1872" s="23" t="s">
        <v>24</v>
      </c>
      <c r="BK1872" s="198">
        <f>ROUND(I1872*H1872,2)</f>
        <v>0</v>
      </c>
      <c r="BL1872" s="23" t="s">
        <v>312</v>
      </c>
      <c r="BM1872" s="23" t="s">
        <v>2804</v>
      </c>
    </row>
    <row r="1873" spans="2:65" s="1" customFormat="1">
      <c r="B1873" s="40"/>
      <c r="C1873" s="62"/>
      <c r="D1873" s="224" t="s">
        <v>191</v>
      </c>
      <c r="E1873" s="62"/>
      <c r="F1873" s="228" t="s">
        <v>2805</v>
      </c>
      <c r="G1873" s="62"/>
      <c r="H1873" s="62"/>
      <c r="I1873" s="157"/>
      <c r="J1873" s="62"/>
      <c r="K1873" s="62"/>
      <c r="L1873" s="60"/>
      <c r="M1873" s="201"/>
      <c r="N1873" s="41"/>
      <c r="O1873" s="41"/>
      <c r="P1873" s="41"/>
      <c r="Q1873" s="41"/>
      <c r="R1873" s="41"/>
      <c r="S1873" s="41"/>
      <c r="T1873" s="77"/>
      <c r="AT1873" s="23" t="s">
        <v>191</v>
      </c>
      <c r="AU1873" s="23" t="s">
        <v>87</v>
      </c>
    </row>
    <row r="1874" spans="2:65" s="1" customFormat="1" ht="22.5" customHeight="1">
      <c r="B1874" s="40"/>
      <c r="C1874" s="229" t="s">
        <v>2806</v>
      </c>
      <c r="D1874" s="229" t="s">
        <v>409</v>
      </c>
      <c r="E1874" s="230" t="s">
        <v>2807</v>
      </c>
      <c r="F1874" s="231" t="s">
        <v>2808</v>
      </c>
      <c r="G1874" s="232" t="s">
        <v>308</v>
      </c>
      <c r="H1874" s="233">
        <v>30.946000000000002</v>
      </c>
      <c r="I1874" s="234"/>
      <c r="J1874" s="235">
        <f>ROUND(I1874*H1874,2)</f>
        <v>0</v>
      </c>
      <c r="K1874" s="231" t="s">
        <v>22</v>
      </c>
      <c r="L1874" s="236"/>
      <c r="M1874" s="237" t="s">
        <v>22</v>
      </c>
      <c r="N1874" s="238" t="s">
        <v>47</v>
      </c>
      <c r="O1874" s="41"/>
      <c r="P1874" s="196">
        <f>O1874*H1874</f>
        <v>0</v>
      </c>
      <c r="Q1874" s="196">
        <v>0.55000000000000004</v>
      </c>
      <c r="R1874" s="196">
        <f>Q1874*H1874</f>
        <v>17.020300000000002</v>
      </c>
      <c r="S1874" s="196">
        <v>0</v>
      </c>
      <c r="T1874" s="197">
        <f>S1874*H1874</f>
        <v>0</v>
      </c>
      <c r="AR1874" s="23" t="s">
        <v>422</v>
      </c>
      <c r="AT1874" s="23" t="s">
        <v>409</v>
      </c>
      <c r="AU1874" s="23" t="s">
        <v>87</v>
      </c>
      <c r="AY1874" s="23" t="s">
        <v>182</v>
      </c>
      <c r="BE1874" s="198">
        <f>IF(N1874="základní",J1874,0)</f>
        <v>0</v>
      </c>
      <c r="BF1874" s="198">
        <f>IF(N1874="snížená",J1874,0)</f>
        <v>0</v>
      </c>
      <c r="BG1874" s="198">
        <f>IF(N1874="zákl. přenesená",J1874,0)</f>
        <v>0</v>
      </c>
      <c r="BH1874" s="198">
        <f>IF(N1874="sníž. přenesená",J1874,0)</f>
        <v>0</v>
      </c>
      <c r="BI1874" s="198">
        <f>IF(N1874="nulová",J1874,0)</f>
        <v>0</v>
      </c>
      <c r="BJ1874" s="23" t="s">
        <v>24</v>
      </c>
      <c r="BK1874" s="198">
        <f>ROUND(I1874*H1874,2)</f>
        <v>0</v>
      </c>
      <c r="BL1874" s="23" t="s">
        <v>312</v>
      </c>
      <c r="BM1874" s="23" t="s">
        <v>2809</v>
      </c>
    </row>
    <row r="1875" spans="2:65" s="1" customFormat="1" ht="27">
      <c r="B1875" s="40"/>
      <c r="C1875" s="62"/>
      <c r="D1875" s="199" t="s">
        <v>191</v>
      </c>
      <c r="E1875" s="62"/>
      <c r="F1875" s="200" t="s">
        <v>2810</v>
      </c>
      <c r="G1875" s="62"/>
      <c r="H1875" s="62"/>
      <c r="I1875" s="157"/>
      <c r="J1875" s="62"/>
      <c r="K1875" s="62"/>
      <c r="L1875" s="60"/>
      <c r="M1875" s="201"/>
      <c r="N1875" s="41"/>
      <c r="O1875" s="41"/>
      <c r="P1875" s="41"/>
      <c r="Q1875" s="41"/>
      <c r="R1875" s="41"/>
      <c r="S1875" s="41"/>
      <c r="T1875" s="77"/>
      <c r="AT1875" s="23" t="s">
        <v>191</v>
      </c>
      <c r="AU1875" s="23" t="s">
        <v>87</v>
      </c>
    </row>
    <row r="1876" spans="2:65" s="12" customFormat="1">
      <c r="B1876" s="213"/>
      <c r="C1876" s="214"/>
      <c r="D1876" s="224" t="s">
        <v>193</v>
      </c>
      <c r="E1876" s="225" t="s">
        <v>22</v>
      </c>
      <c r="F1876" s="226" t="s">
        <v>2811</v>
      </c>
      <c r="G1876" s="214"/>
      <c r="H1876" s="227">
        <v>30.946000000000002</v>
      </c>
      <c r="I1876" s="218"/>
      <c r="J1876" s="214"/>
      <c r="K1876" s="214"/>
      <c r="L1876" s="219"/>
      <c r="M1876" s="220"/>
      <c r="N1876" s="221"/>
      <c r="O1876" s="221"/>
      <c r="P1876" s="221"/>
      <c r="Q1876" s="221"/>
      <c r="R1876" s="221"/>
      <c r="S1876" s="221"/>
      <c r="T1876" s="222"/>
      <c r="AT1876" s="223" t="s">
        <v>193</v>
      </c>
      <c r="AU1876" s="223" t="s">
        <v>87</v>
      </c>
      <c r="AV1876" s="12" t="s">
        <v>87</v>
      </c>
      <c r="AW1876" s="12" t="s">
        <v>39</v>
      </c>
      <c r="AX1876" s="12" t="s">
        <v>24</v>
      </c>
      <c r="AY1876" s="223" t="s">
        <v>182</v>
      </c>
    </row>
    <row r="1877" spans="2:65" s="1" customFormat="1" ht="22.5" customHeight="1">
      <c r="B1877" s="40"/>
      <c r="C1877" s="187" t="s">
        <v>2812</v>
      </c>
      <c r="D1877" s="187" t="s">
        <v>184</v>
      </c>
      <c r="E1877" s="188" t="s">
        <v>2813</v>
      </c>
      <c r="F1877" s="189" t="s">
        <v>2814</v>
      </c>
      <c r="G1877" s="190" t="s">
        <v>241</v>
      </c>
      <c r="H1877" s="191">
        <v>35.253999999999998</v>
      </c>
      <c r="I1877" s="192"/>
      <c r="J1877" s="193">
        <f>ROUND(I1877*H1877,2)</f>
        <v>0</v>
      </c>
      <c r="K1877" s="189" t="s">
        <v>22</v>
      </c>
      <c r="L1877" s="60"/>
      <c r="M1877" s="194" t="s">
        <v>22</v>
      </c>
      <c r="N1877" s="195" t="s">
        <v>47</v>
      </c>
      <c r="O1877" s="41"/>
      <c r="P1877" s="196">
        <f>O1877*H1877</f>
        <v>0</v>
      </c>
      <c r="Q1877" s="196">
        <v>0</v>
      </c>
      <c r="R1877" s="196">
        <f>Q1877*H1877</f>
        <v>0</v>
      </c>
      <c r="S1877" s="196">
        <v>1.7999999999999999E-2</v>
      </c>
      <c r="T1877" s="197">
        <f>S1877*H1877</f>
        <v>0.63457199999999991</v>
      </c>
      <c r="AR1877" s="23" t="s">
        <v>312</v>
      </c>
      <c r="AT1877" s="23" t="s">
        <v>184</v>
      </c>
      <c r="AU1877" s="23" t="s">
        <v>87</v>
      </c>
      <c r="AY1877" s="23" t="s">
        <v>182</v>
      </c>
      <c r="BE1877" s="198">
        <f>IF(N1877="základní",J1877,0)</f>
        <v>0</v>
      </c>
      <c r="BF1877" s="198">
        <f>IF(N1877="snížená",J1877,0)</f>
        <v>0</v>
      </c>
      <c r="BG1877" s="198">
        <f>IF(N1877="zákl. přenesená",J1877,0)</f>
        <v>0</v>
      </c>
      <c r="BH1877" s="198">
        <f>IF(N1877="sníž. přenesená",J1877,0)</f>
        <v>0</v>
      </c>
      <c r="BI1877" s="198">
        <f>IF(N1877="nulová",J1877,0)</f>
        <v>0</v>
      </c>
      <c r="BJ1877" s="23" t="s">
        <v>24</v>
      </c>
      <c r="BK1877" s="198">
        <f>ROUND(I1877*H1877,2)</f>
        <v>0</v>
      </c>
      <c r="BL1877" s="23" t="s">
        <v>312</v>
      </c>
      <c r="BM1877" s="23" t="s">
        <v>2815</v>
      </c>
    </row>
    <row r="1878" spans="2:65" s="1" customFormat="1">
      <c r="B1878" s="40"/>
      <c r="C1878" s="62"/>
      <c r="D1878" s="199" t="s">
        <v>191</v>
      </c>
      <c r="E1878" s="62"/>
      <c r="F1878" s="200" t="s">
        <v>2816</v>
      </c>
      <c r="G1878" s="62"/>
      <c r="H1878" s="62"/>
      <c r="I1878" s="157"/>
      <c r="J1878" s="62"/>
      <c r="K1878" s="62"/>
      <c r="L1878" s="60"/>
      <c r="M1878" s="201"/>
      <c r="N1878" s="41"/>
      <c r="O1878" s="41"/>
      <c r="P1878" s="41"/>
      <c r="Q1878" s="41"/>
      <c r="R1878" s="41"/>
      <c r="S1878" s="41"/>
      <c r="T1878" s="77"/>
      <c r="AT1878" s="23" t="s">
        <v>191</v>
      </c>
      <c r="AU1878" s="23" t="s">
        <v>87</v>
      </c>
    </row>
    <row r="1879" spans="2:65" s="12" customFormat="1">
      <c r="B1879" s="213"/>
      <c r="C1879" s="214"/>
      <c r="D1879" s="224" t="s">
        <v>193</v>
      </c>
      <c r="E1879" s="225" t="s">
        <v>22</v>
      </c>
      <c r="F1879" s="226" t="s">
        <v>2817</v>
      </c>
      <c r="G1879" s="214"/>
      <c r="H1879" s="227">
        <v>35.253999999999998</v>
      </c>
      <c r="I1879" s="218"/>
      <c r="J1879" s="214"/>
      <c r="K1879" s="214"/>
      <c r="L1879" s="219"/>
      <c r="M1879" s="220"/>
      <c r="N1879" s="221"/>
      <c r="O1879" s="221"/>
      <c r="P1879" s="221"/>
      <c r="Q1879" s="221"/>
      <c r="R1879" s="221"/>
      <c r="S1879" s="221"/>
      <c r="T1879" s="222"/>
      <c r="AT1879" s="223" t="s">
        <v>193</v>
      </c>
      <c r="AU1879" s="223" t="s">
        <v>87</v>
      </c>
      <c r="AV1879" s="12" t="s">
        <v>87</v>
      </c>
      <c r="AW1879" s="12" t="s">
        <v>39</v>
      </c>
      <c r="AX1879" s="12" t="s">
        <v>76</v>
      </c>
      <c r="AY1879" s="223" t="s">
        <v>182</v>
      </c>
    </row>
    <row r="1880" spans="2:65" s="1" customFormat="1" ht="22.5" customHeight="1">
      <c r="B1880" s="40"/>
      <c r="C1880" s="187" t="s">
        <v>2818</v>
      </c>
      <c r="D1880" s="187" t="s">
        <v>184</v>
      </c>
      <c r="E1880" s="188" t="s">
        <v>2819</v>
      </c>
      <c r="F1880" s="189" t="s">
        <v>2820</v>
      </c>
      <c r="G1880" s="190" t="s">
        <v>241</v>
      </c>
      <c r="H1880" s="191">
        <v>35.253999999999998</v>
      </c>
      <c r="I1880" s="192"/>
      <c r="J1880" s="193">
        <f>ROUND(I1880*H1880,2)</f>
        <v>0</v>
      </c>
      <c r="K1880" s="189" t="s">
        <v>188</v>
      </c>
      <c r="L1880" s="60"/>
      <c r="M1880" s="194" t="s">
        <v>22</v>
      </c>
      <c r="N1880" s="195" t="s">
        <v>47</v>
      </c>
      <c r="O1880" s="41"/>
      <c r="P1880" s="196">
        <f>O1880*H1880</f>
        <v>0</v>
      </c>
      <c r="Q1880" s="196">
        <v>0</v>
      </c>
      <c r="R1880" s="196">
        <f>Q1880*H1880</f>
        <v>0</v>
      </c>
      <c r="S1880" s="196">
        <v>0.03</v>
      </c>
      <c r="T1880" s="197">
        <f>S1880*H1880</f>
        <v>1.05762</v>
      </c>
      <c r="AR1880" s="23" t="s">
        <v>312</v>
      </c>
      <c r="AT1880" s="23" t="s">
        <v>184</v>
      </c>
      <c r="AU1880" s="23" t="s">
        <v>87</v>
      </c>
      <c r="AY1880" s="23" t="s">
        <v>182</v>
      </c>
      <c r="BE1880" s="198">
        <f>IF(N1880="základní",J1880,0)</f>
        <v>0</v>
      </c>
      <c r="BF1880" s="198">
        <f>IF(N1880="snížená",J1880,0)</f>
        <v>0</v>
      </c>
      <c r="BG1880" s="198">
        <f>IF(N1880="zákl. přenesená",J1880,0)</f>
        <v>0</v>
      </c>
      <c r="BH1880" s="198">
        <f>IF(N1880="sníž. přenesená",J1880,0)</f>
        <v>0</v>
      </c>
      <c r="BI1880" s="198">
        <f>IF(N1880="nulová",J1880,0)</f>
        <v>0</v>
      </c>
      <c r="BJ1880" s="23" t="s">
        <v>24</v>
      </c>
      <c r="BK1880" s="198">
        <f>ROUND(I1880*H1880,2)</f>
        <v>0</v>
      </c>
      <c r="BL1880" s="23" t="s">
        <v>312</v>
      </c>
      <c r="BM1880" s="23" t="s">
        <v>2821</v>
      </c>
    </row>
    <row r="1881" spans="2:65" s="1" customFormat="1">
      <c r="B1881" s="40"/>
      <c r="C1881" s="62"/>
      <c r="D1881" s="199" t="s">
        <v>191</v>
      </c>
      <c r="E1881" s="62"/>
      <c r="F1881" s="200" t="s">
        <v>2822</v>
      </c>
      <c r="G1881" s="62"/>
      <c r="H1881" s="62"/>
      <c r="I1881" s="157"/>
      <c r="J1881" s="62"/>
      <c r="K1881" s="62"/>
      <c r="L1881" s="60"/>
      <c r="M1881" s="201"/>
      <c r="N1881" s="41"/>
      <c r="O1881" s="41"/>
      <c r="P1881" s="41"/>
      <c r="Q1881" s="41"/>
      <c r="R1881" s="41"/>
      <c r="S1881" s="41"/>
      <c r="T1881" s="77"/>
      <c r="AT1881" s="23" t="s">
        <v>191</v>
      </c>
      <c r="AU1881" s="23" t="s">
        <v>87</v>
      </c>
    </row>
    <row r="1882" spans="2:65" s="12" customFormat="1">
      <c r="B1882" s="213"/>
      <c r="C1882" s="214"/>
      <c r="D1882" s="199" t="s">
        <v>193</v>
      </c>
      <c r="E1882" s="215" t="s">
        <v>22</v>
      </c>
      <c r="F1882" s="216" t="s">
        <v>2817</v>
      </c>
      <c r="G1882" s="214"/>
      <c r="H1882" s="217">
        <v>35.253999999999998</v>
      </c>
      <c r="I1882" s="218"/>
      <c r="J1882" s="214"/>
      <c r="K1882" s="214"/>
      <c r="L1882" s="219"/>
      <c r="M1882" s="220"/>
      <c r="N1882" s="221"/>
      <c r="O1882" s="221"/>
      <c r="P1882" s="221"/>
      <c r="Q1882" s="221"/>
      <c r="R1882" s="221"/>
      <c r="S1882" s="221"/>
      <c r="T1882" s="222"/>
      <c r="AT1882" s="223" t="s">
        <v>193</v>
      </c>
      <c r="AU1882" s="223" t="s">
        <v>87</v>
      </c>
      <c r="AV1882" s="12" t="s">
        <v>87</v>
      </c>
      <c r="AW1882" s="12" t="s">
        <v>39</v>
      </c>
      <c r="AX1882" s="12" t="s">
        <v>76</v>
      </c>
      <c r="AY1882" s="223" t="s">
        <v>182</v>
      </c>
    </row>
    <row r="1883" spans="2:65" s="10" customFormat="1" ht="29.85" customHeight="1">
      <c r="B1883" s="170"/>
      <c r="C1883" s="171"/>
      <c r="D1883" s="184" t="s">
        <v>75</v>
      </c>
      <c r="E1883" s="185" t="s">
        <v>2823</v>
      </c>
      <c r="F1883" s="185" t="s">
        <v>2824</v>
      </c>
      <c r="G1883" s="171"/>
      <c r="H1883" s="171"/>
      <c r="I1883" s="174"/>
      <c r="J1883" s="186">
        <f>BK1883</f>
        <v>0</v>
      </c>
      <c r="K1883" s="171"/>
      <c r="L1883" s="176"/>
      <c r="M1883" s="177"/>
      <c r="N1883" s="178"/>
      <c r="O1883" s="178"/>
      <c r="P1883" s="179">
        <f>SUM(P1884:P1934)</f>
        <v>0</v>
      </c>
      <c r="Q1883" s="178"/>
      <c r="R1883" s="179">
        <f>SUM(R1884:R1934)</f>
        <v>1.1838391727999997</v>
      </c>
      <c r="S1883" s="178"/>
      <c r="T1883" s="180">
        <f>SUM(T1884:T1934)</f>
        <v>0</v>
      </c>
      <c r="AR1883" s="181" t="s">
        <v>87</v>
      </c>
      <c r="AT1883" s="182" t="s">
        <v>75</v>
      </c>
      <c r="AU1883" s="182" t="s">
        <v>24</v>
      </c>
      <c r="AY1883" s="181" t="s">
        <v>182</v>
      </c>
      <c r="BK1883" s="183">
        <f>SUM(BK1884:BK1934)</f>
        <v>0</v>
      </c>
    </row>
    <row r="1884" spans="2:65" s="1" customFormat="1" ht="22.5" customHeight="1">
      <c r="B1884" s="40"/>
      <c r="C1884" s="187" t="s">
        <v>2825</v>
      </c>
      <c r="D1884" s="187" t="s">
        <v>184</v>
      </c>
      <c r="E1884" s="188" t="s">
        <v>2826</v>
      </c>
      <c r="F1884" s="189" t="s">
        <v>2827</v>
      </c>
      <c r="G1884" s="190" t="s">
        <v>241</v>
      </c>
      <c r="H1884" s="191">
        <v>8.2289999999999992</v>
      </c>
      <c r="I1884" s="192"/>
      <c r="J1884" s="193">
        <f>ROUND(I1884*H1884,2)</f>
        <v>0</v>
      </c>
      <c r="K1884" s="189" t="s">
        <v>188</v>
      </c>
      <c r="L1884" s="60"/>
      <c r="M1884" s="194" t="s">
        <v>22</v>
      </c>
      <c r="N1884" s="195" t="s">
        <v>47</v>
      </c>
      <c r="O1884" s="41"/>
      <c r="P1884" s="196">
        <f>O1884*H1884</f>
        <v>0</v>
      </c>
      <c r="Q1884" s="196">
        <v>2.5669999999999998E-2</v>
      </c>
      <c r="R1884" s="196">
        <f>Q1884*H1884</f>
        <v>0.21123842999999998</v>
      </c>
      <c r="S1884" s="196">
        <v>0</v>
      </c>
      <c r="T1884" s="197">
        <f>S1884*H1884</f>
        <v>0</v>
      </c>
      <c r="AR1884" s="23" t="s">
        <v>312</v>
      </c>
      <c r="AT1884" s="23" t="s">
        <v>184</v>
      </c>
      <c r="AU1884" s="23" t="s">
        <v>87</v>
      </c>
      <c r="AY1884" s="23" t="s">
        <v>182</v>
      </c>
      <c r="BE1884" s="198">
        <f>IF(N1884="základní",J1884,0)</f>
        <v>0</v>
      </c>
      <c r="BF1884" s="198">
        <f>IF(N1884="snížená",J1884,0)</f>
        <v>0</v>
      </c>
      <c r="BG1884" s="198">
        <f>IF(N1884="zákl. přenesená",J1884,0)</f>
        <v>0</v>
      </c>
      <c r="BH1884" s="198">
        <f>IF(N1884="sníž. přenesená",J1884,0)</f>
        <v>0</v>
      </c>
      <c r="BI1884" s="198">
        <f>IF(N1884="nulová",J1884,0)</f>
        <v>0</v>
      </c>
      <c r="BJ1884" s="23" t="s">
        <v>24</v>
      </c>
      <c r="BK1884" s="198">
        <f>ROUND(I1884*H1884,2)</f>
        <v>0</v>
      </c>
      <c r="BL1884" s="23" t="s">
        <v>312</v>
      </c>
      <c r="BM1884" s="23" t="s">
        <v>2828</v>
      </c>
    </row>
    <row r="1885" spans="2:65" s="1" customFormat="1" ht="40.5">
      <c r="B1885" s="40"/>
      <c r="C1885" s="62"/>
      <c r="D1885" s="199" t="s">
        <v>191</v>
      </c>
      <c r="E1885" s="62"/>
      <c r="F1885" s="200" t="s">
        <v>2829</v>
      </c>
      <c r="G1885" s="62"/>
      <c r="H1885" s="62"/>
      <c r="I1885" s="157"/>
      <c r="J1885" s="62"/>
      <c r="K1885" s="62"/>
      <c r="L1885" s="60"/>
      <c r="M1885" s="201"/>
      <c r="N1885" s="41"/>
      <c r="O1885" s="41"/>
      <c r="P1885" s="41"/>
      <c r="Q1885" s="41"/>
      <c r="R1885" s="41"/>
      <c r="S1885" s="41"/>
      <c r="T1885" s="77"/>
      <c r="AT1885" s="23" t="s">
        <v>191</v>
      </c>
      <c r="AU1885" s="23" t="s">
        <v>87</v>
      </c>
    </row>
    <row r="1886" spans="2:65" s="11" customFormat="1">
      <c r="B1886" s="202"/>
      <c r="C1886" s="203"/>
      <c r="D1886" s="199" t="s">
        <v>193</v>
      </c>
      <c r="E1886" s="204" t="s">
        <v>22</v>
      </c>
      <c r="F1886" s="205" t="s">
        <v>383</v>
      </c>
      <c r="G1886" s="203"/>
      <c r="H1886" s="206" t="s">
        <v>22</v>
      </c>
      <c r="I1886" s="207"/>
      <c r="J1886" s="203"/>
      <c r="K1886" s="203"/>
      <c r="L1886" s="208"/>
      <c r="M1886" s="209"/>
      <c r="N1886" s="210"/>
      <c r="O1886" s="210"/>
      <c r="P1886" s="210"/>
      <c r="Q1886" s="210"/>
      <c r="R1886" s="210"/>
      <c r="S1886" s="210"/>
      <c r="T1886" s="211"/>
      <c r="AT1886" s="212" t="s">
        <v>193</v>
      </c>
      <c r="AU1886" s="212" t="s">
        <v>87</v>
      </c>
      <c r="AV1886" s="11" t="s">
        <v>24</v>
      </c>
      <c r="AW1886" s="11" t="s">
        <v>6</v>
      </c>
      <c r="AX1886" s="11" t="s">
        <v>76</v>
      </c>
      <c r="AY1886" s="212" t="s">
        <v>182</v>
      </c>
    </row>
    <row r="1887" spans="2:65" s="11" customFormat="1">
      <c r="B1887" s="202"/>
      <c r="C1887" s="203"/>
      <c r="D1887" s="199" t="s">
        <v>193</v>
      </c>
      <c r="E1887" s="204" t="s">
        <v>22</v>
      </c>
      <c r="F1887" s="205" t="s">
        <v>216</v>
      </c>
      <c r="G1887" s="203"/>
      <c r="H1887" s="206" t="s">
        <v>22</v>
      </c>
      <c r="I1887" s="207"/>
      <c r="J1887" s="203"/>
      <c r="K1887" s="203"/>
      <c r="L1887" s="208"/>
      <c r="M1887" s="209"/>
      <c r="N1887" s="210"/>
      <c r="O1887" s="210"/>
      <c r="P1887" s="210"/>
      <c r="Q1887" s="210"/>
      <c r="R1887" s="210"/>
      <c r="S1887" s="210"/>
      <c r="T1887" s="211"/>
      <c r="AT1887" s="212" t="s">
        <v>193</v>
      </c>
      <c r="AU1887" s="212" t="s">
        <v>87</v>
      </c>
      <c r="AV1887" s="11" t="s">
        <v>24</v>
      </c>
      <c r="AW1887" s="11" t="s">
        <v>6</v>
      </c>
      <c r="AX1887" s="11" t="s">
        <v>76</v>
      </c>
      <c r="AY1887" s="212" t="s">
        <v>182</v>
      </c>
    </row>
    <row r="1888" spans="2:65" s="12" customFormat="1">
      <c r="B1888" s="213"/>
      <c r="C1888" s="214"/>
      <c r="D1888" s="224" t="s">
        <v>193</v>
      </c>
      <c r="E1888" s="225" t="s">
        <v>22</v>
      </c>
      <c r="F1888" s="226" t="s">
        <v>2830</v>
      </c>
      <c r="G1888" s="214"/>
      <c r="H1888" s="227">
        <v>8.2289999999999992</v>
      </c>
      <c r="I1888" s="218"/>
      <c r="J1888" s="214"/>
      <c r="K1888" s="214"/>
      <c r="L1888" s="219"/>
      <c r="M1888" s="220"/>
      <c r="N1888" s="221"/>
      <c r="O1888" s="221"/>
      <c r="P1888" s="221"/>
      <c r="Q1888" s="221"/>
      <c r="R1888" s="221"/>
      <c r="S1888" s="221"/>
      <c r="T1888" s="222"/>
      <c r="AT1888" s="223" t="s">
        <v>193</v>
      </c>
      <c r="AU1888" s="223" t="s">
        <v>87</v>
      </c>
      <c r="AV1888" s="12" t="s">
        <v>87</v>
      </c>
      <c r="AW1888" s="12" t="s">
        <v>39</v>
      </c>
      <c r="AX1888" s="12" t="s">
        <v>24</v>
      </c>
      <c r="AY1888" s="223" t="s">
        <v>182</v>
      </c>
    </row>
    <row r="1889" spans="2:65" s="1" customFormat="1" ht="22.5" customHeight="1">
      <c r="B1889" s="40"/>
      <c r="C1889" s="187" t="s">
        <v>2831</v>
      </c>
      <c r="D1889" s="187" t="s">
        <v>184</v>
      </c>
      <c r="E1889" s="188" t="s">
        <v>2832</v>
      </c>
      <c r="F1889" s="189" t="s">
        <v>2833</v>
      </c>
      <c r="G1889" s="190" t="s">
        <v>241</v>
      </c>
      <c r="H1889" s="191">
        <v>16.457999999999998</v>
      </c>
      <c r="I1889" s="192"/>
      <c r="J1889" s="193">
        <f>ROUND(I1889*H1889,2)</f>
        <v>0</v>
      </c>
      <c r="K1889" s="189" t="s">
        <v>188</v>
      </c>
      <c r="L1889" s="60"/>
      <c r="M1889" s="194" t="s">
        <v>22</v>
      </c>
      <c r="N1889" s="195" t="s">
        <v>47</v>
      </c>
      <c r="O1889" s="41"/>
      <c r="P1889" s="196">
        <f>O1889*H1889</f>
        <v>0</v>
      </c>
      <c r="Q1889" s="196">
        <v>2.0000000000000001E-4</v>
      </c>
      <c r="R1889" s="196">
        <f>Q1889*H1889</f>
        <v>3.2916E-3</v>
      </c>
      <c r="S1889" s="196">
        <v>0</v>
      </c>
      <c r="T1889" s="197">
        <f>S1889*H1889</f>
        <v>0</v>
      </c>
      <c r="AR1889" s="23" t="s">
        <v>312</v>
      </c>
      <c r="AT1889" s="23" t="s">
        <v>184</v>
      </c>
      <c r="AU1889" s="23" t="s">
        <v>87</v>
      </c>
      <c r="AY1889" s="23" t="s">
        <v>182</v>
      </c>
      <c r="BE1889" s="198">
        <f>IF(N1889="základní",J1889,0)</f>
        <v>0</v>
      </c>
      <c r="BF1889" s="198">
        <f>IF(N1889="snížená",J1889,0)</f>
        <v>0</v>
      </c>
      <c r="BG1889" s="198">
        <f>IF(N1889="zákl. přenesená",J1889,0)</f>
        <v>0</v>
      </c>
      <c r="BH1889" s="198">
        <f>IF(N1889="sníž. přenesená",J1889,0)</f>
        <v>0</v>
      </c>
      <c r="BI1889" s="198">
        <f>IF(N1889="nulová",J1889,0)</f>
        <v>0</v>
      </c>
      <c r="BJ1889" s="23" t="s">
        <v>24</v>
      </c>
      <c r="BK1889" s="198">
        <f>ROUND(I1889*H1889,2)</f>
        <v>0</v>
      </c>
      <c r="BL1889" s="23" t="s">
        <v>312</v>
      </c>
      <c r="BM1889" s="23" t="s">
        <v>2834</v>
      </c>
    </row>
    <row r="1890" spans="2:65" s="1" customFormat="1" ht="27">
      <c r="B1890" s="40"/>
      <c r="C1890" s="62"/>
      <c r="D1890" s="199" t="s">
        <v>191</v>
      </c>
      <c r="E1890" s="62"/>
      <c r="F1890" s="200" t="s">
        <v>2835</v>
      </c>
      <c r="G1890" s="62"/>
      <c r="H1890" s="62"/>
      <c r="I1890" s="157"/>
      <c r="J1890" s="62"/>
      <c r="K1890" s="62"/>
      <c r="L1890" s="60"/>
      <c r="M1890" s="201"/>
      <c r="N1890" s="41"/>
      <c r="O1890" s="41"/>
      <c r="P1890" s="41"/>
      <c r="Q1890" s="41"/>
      <c r="R1890" s="41"/>
      <c r="S1890" s="41"/>
      <c r="T1890" s="77"/>
      <c r="AT1890" s="23" t="s">
        <v>191</v>
      </c>
      <c r="AU1890" s="23" t="s">
        <v>87</v>
      </c>
    </row>
    <row r="1891" spans="2:65" s="12" customFormat="1">
      <c r="B1891" s="213"/>
      <c r="C1891" s="214"/>
      <c r="D1891" s="224" t="s">
        <v>193</v>
      </c>
      <c r="E1891" s="225" t="s">
        <v>22</v>
      </c>
      <c r="F1891" s="226" t="s">
        <v>2836</v>
      </c>
      <c r="G1891" s="214"/>
      <c r="H1891" s="227">
        <v>16.457999999999998</v>
      </c>
      <c r="I1891" s="218"/>
      <c r="J1891" s="214"/>
      <c r="K1891" s="214"/>
      <c r="L1891" s="219"/>
      <c r="M1891" s="220"/>
      <c r="N1891" s="221"/>
      <c r="O1891" s="221"/>
      <c r="P1891" s="221"/>
      <c r="Q1891" s="221"/>
      <c r="R1891" s="221"/>
      <c r="S1891" s="221"/>
      <c r="T1891" s="222"/>
      <c r="AT1891" s="223" t="s">
        <v>193</v>
      </c>
      <c r="AU1891" s="223" t="s">
        <v>87</v>
      </c>
      <c r="AV1891" s="12" t="s">
        <v>87</v>
      </c>
      <c r="AW1891" s="12" t="s">
        <v>39</v>
      </c>
      <c r="AX1891" s="12" t="s">
        <v>76</v>
      </c>
      <c r="AY1891" s="223" t="s">
        <v>182</v>
      </c>
    </row>
    <row r="1892" spans="2:65" s="1" customFormat="1" ht="22.5" customHeight="1">
      <c r="B1892" s="40"/>
      <c r="C1892" s="187" t="s">
        <v>2837</v>
      </c>
      <c r="D1892" s="187" t="s">
        <v>184</v>
      </c>
      <c r="E1892" s="188" t="s">
        <v>2838</v>
      </c>
      <c r="F1892" s="189" t="s">
        <v>2839</v>
      </c>
      <c r="G1892" s="190" t="s">
        <v>241</v>
      </c>
      <c r="H1892" s="191">
        <v>8.2289999999999992</v>
      </c>
      <c r="I1892" s="192"/>
      <c r="J1892" s="193">
        <f>ROUND(I1892*H1892,2)</f>
        <v>0</v>
      </c>
      <c r="K1892" s="189" t="s">
        <v>188</v>
      </c>
      <c r="L1892" s="60"/>
      <c r="M1892" s="194" t="s">
        <v>22</v>
      </c>
      <c r="N1892" s="195" t="s">
        <v>47</v>
      </c>
      <c r="O1892" s="41"/>
      <c r="P1892" s="196">
        <f>O1892*H1892</f>
        <v>0</v>
      </c>
      <c r="Q1892" s="196">
        <v>2.0000000000000001E-4</v>
      </c>
      <c r="R1892" s="196">
        <f>Q1892*H1892</f>
        <v>1.6458E-3</v>
      </c>
      <c r="S1892" s="196">
        <v>0</v>
      </c>
      <c r="T1892" s="197">
        <f>S1892*H1892</f>
        <v>0</v>
      </c>
      <c r="AR1892" s="23" t="s">
        <v>312</v>
      </c>
      <c r="AT1892" s="23" t="s">
        <v>184</v>
      </c>
      <c r="AU1892" s="23" t="s">
        <v>87</v>
      </c>
      <c r="AY1892" s="23" t="s">
        <v>182</v>
      </c>
      <c r="BE1892" s="198">
        <f>IF(N1892="základní",J1892,0)</f>
        <v>0</v>
      </c>
      <c r="BF1892" s="198">
        <f>IF(N1892="snížená",J1892,0)</f>
        <v>0</v>
      </c>
      <c r="BG1892" s="198">
        <f>IF(N1892="zákl. přenesená",J1892,0)</f>
        <v>0</v>
      </c>
      <c r="BH1892" s="198">
        <f>IF(N1892="sníž. přenesená",J1892,0)</f>
        <v>0</v>
      </c>
      <c r="BI1892" s="198">
        <f>IF(N1892="nulová",J1892,0)</f>
        <v>0</v>
      </c>
      <c r="BJ1892" s="23" t="s">
        <v>24</v>
      </c>
      <c r="BK1892" s="198">
        <f>ROUND(I1892*H1892,2)</f>
        <v>0</v>
      </c>
      <c r="BL1892" s="23" t="s">
        <v>312</v>
      </c>
      <c r="BM1892" s="23" t="s">
        <v>2840</v>
      </c>
    </row>
    <row r="1893" spans="2:65" s="1" customFormat="1">
      <c r="B1893" s="40"/>
      <c r="C1893" s="62"/>
      <c r="D1893" s="199" t="s">
        <v>191</v>
      </c>
      <c r="E1893" s="62"/>
      <c r="F1893" s="200" t="s">
        <v>2841</v>
      </c>
      <c r="G1893" s="62"/>
      <c r="H1893" s="62"/>
      <c r="I1893" s="157"/>
      <c r="J1893" s="62"/>
      <c r="K1893" s="62"/>
      <c r="L1893" s="60"/>
      <c r="M1893" s="201"/>
      <c r="N1893" s="41"/>
      <c r="O1893" s="41"/>
      <c r="P1893" s="41"/>
      <c r="Q1893" s="41"/>
      <c r="R1893" s="41"/>
      <c r="S1893" s="41"/>
      <c r="T1893" s="77"/>
      <c r="AT1893" s="23" t="s">
        <v>191</v>
      </c>
      <c r="AU1893" s="23" t="s">
        <v>87</v>
      </c>
    </row>
    <row r="1894" spans="2:65" s="12" customFormat="1">
      <c r="B1894" s="213"/>
      <c r="C1894" s="214"/>
      <c r="D1894" s="224" t="s">
        <v>193</v>
      </c>
      <c r="E1894" s="225" t="s">
        <v>22</v>
      </c>
      <c r="F1894" s="226" t="s">
        <v>2830</v>
      </c>
      <c r="G1894" s="214"/>
      <c r="H1894" s="227">
        <v>8.2289999999999992</v>
      </c>
      <c r="I1894" s="218"/>
      <c r="J1894" s="214"/>
      <c r="K1894" s="214"/>
      <c r="L1894" s="219"/>
      <c r="M1894" s="220"/>
      <c r="N1894" s="221"/>
      <c r="O1894" s="221"/>
      <c r="P1894" s="221"/>
      <c r="Q1894" s="221"/>
      <c r="R1894" s="221"/>
      <c r="S1894" s="221"/>
      <c r="T1894" s="222"/>
      <c r="AT1894" s="223" t="s">
        <v>193</v>
      </c>
      <c r="AU1894" s="223" t="s">
        <v>87</v>
      </c>
      <c r="AV1894" s="12" t="s">
        <v>87</v>
      </c>
      <c r="AW1894" s="12" t="s">
        <v>39</v>
      </c>
      <c r="AX1894" s="12" t="s">
        <v>76</v>
      </c>
      <c r="AY1894" s="223" t="s">
        <v>182</v>
      </c>
    </row>
    <row r="1895" spans="2:65" s="1" customFormat="1" ht="22.5" customHeight="1">
      <c r="B1895" s="40"/>
      <c r="C1895" s="187" t="s">
        <v>2842</v>
      </c>
      <c r="D1895" s="187" t="s">
        <v>184</v>
      </c>
      <c r="E1895" s="188" t="s">
        <v>2843</v>
      </c>
      <c r="F1895" s="189" t="s">
        <v>2844</v>
      </c>
      <c r="G1895" s="190" t="s">
        <v>241</v>
      </c>
      <c r="H1895" s="191">
        <v>24.888000000000002</v>
      </c>
      <c r="I1895" s="192"/>
      <c r="J1895" s="193">
        <f>ROUND(I1895*H1895,2)</f>
        <v>0</v>
      </c>
      <c r="K1895" s="189" t="s">
        <v>188</v>
      </c>
      <c r="L1895" s="60"/>
      <c r="M1895" s="194" t="s">
        <v>22</v>
      </c>
      <c r="N1895" s="195" t="s">
        <v>47</v>
      </c>
      <c r="O1895" s="41"/>
      <c r="P1895" s="196">
        <f>O1895*H1895</f>
        <v>0</v>
      </c>
      <c r="Q1895" s="196">
        <v>1.5440000000000001E-2</v>
      </c>
      <c r="R1895" s="196">
        <f>Q1895*H1895</f>
        <v>0.38427072000000007</v>
      </c>
      <c r="S1895" s="196">
        <v>0</v>
      </c>
      <c r="T1895" s="197">
        <f>S1895*H1895</f>
        <v>0</v>
      </c>
      <c r="AR1895" s="23" t="s">
        <v>312</v>
      </c>
      <c r="AT1895" s="23" t="s">
        <v>184</v>
      </c>
      <c r="AU1895" s="23" t="s">
        <v>87</v>
      </c>
      <c r="AY1895" s="23" t="s">
        <v>182</v>
      </c>
      <c r="BE1895" s="198">
        <f>IF(N1895="základní",J1895,0)</f>
        <v>0</v>
      </c>
      <c r="BF1895" s="198">
        <f>IF(N1895="snížená",J1895,0)</f>
        <v>0</v>
      </c>
      <c r="BG1895" s="198">
        <f>IF(N1895="zákl. přenesená",J1895,0)</f>
        <v>0</v>
      </c>
      <c r="BH1895" s="198">
        <f>IF(N1895="sníž. přenesená",J1895,0)</f>
        <v>0</v>
      </c>
      <c r="BI1895" s="198">
        <f>IF(N1895="nulová",J1895,0)</f>
        <v>0</v>
      </c>
      <c r="BJ1895" s="23" t="s">
        <v>24</v>
      </c>
      <c r="BK1895" s="198">
        <f>ROUND(I1895*H1895,2)</f>
        <v>0</v>
      </c>
      <c r="BL1895" s="23" t="s">
        <v>312</v>
      </c>
      <c r="BM1895" s="23" t="s">
        <v>2845</v>
      </c>
    </row>
    <row r="1896" spans="2:65" s="1" customFormat="1" ht="40.5">
      <c r="B1896" s="40"/>
      <c r="C1896" s="62"/>
      <c r="D1896" s="199" t="s">
        <v>191</v>
      </c>
      <c r="E1896" s="62"/>
      <c r="F1896" s="200" t="s">
        <v>2846</v>
      </c>
      <c r="G1896" s="62"/>
      <c r="H1896" s="62"/>
      <c r="I1896" s="157"/>
      <c r="J1896" s="62"/>
      <c r="K1896" s="62"/>
      <c r="L1896" s="60"/>
      <c r="M1896" s="201"/>
      <c r="N1896" s="41"/>
      <c r="O1896" s="41"/>
      <c r="P1896" s="41"/>
      <c r="Q1896" s="41"/>
      <c r="R1896" s="41"/>
      <c r="S1896" s="41"/>
      <c r="T1896" s="77"/>
      <c r="AT1896" s="23" t="s">
        <v>191</v>
      </c>
      <c r="AU1896" s="23" t="s">
        <v>87</v>
      </c>
    </row>
    <row r="1897" spans="2:65" s="12" customFormat="1">
      <c r="B1897" s="213"/>
      <c r="C1897" s="214"/>
      <c r="D1897" s="224" t="s">
        <v>193</v>
      </c>
      <c r="E1897" s="225" t="s">
        <v>22</v>
      </c>
      <c r="F1897" s="226" t="s">
        <v>2847</v>
      </c>
      <c r="G1897" s="214"/>
      <c r="H1897" s="227">
        <v>24.888000000000002</v>
      </c>
      <c r="I1897" s="218"/>
      <c r="J1897" s="214"/>
      <c r="K1897" s="214"/>
      <c r="L1897" s="219"/>
      <c r="M1897" s="220"/>
      <c r="N1897" s="221"/>
      <c r="O1897" s="221"/>
      <c r="P1897" s="221"/>
      <c r="Q1897" s="221"/>
      <c r="R1897" s="221"/>
      <c r="S1897" s="221"/>
      <c r="T1897" s="222"/>
      <c r="AT1897" s="223" t="s">
        <v>193</v>
      </c>
      <c r="AU1897" s="223" t="s">
        <v>87</v>
      </c>
      <c r="AV1897" s="12" t="s">
        <v>87</v>
      </c>
      <c r="AW1897" s="12" t="s">
        <v>39</v>
      </c>
      <c r="AX1897" s="12" t="s">
        <v>24</v>
      </c>
      <c r="AY1897" s="223" t="s">
        <v>182</v>
      </c>
    </row>
    <row r="1898" spans="2:65" s="1" customFormat="1" ht="31.5" customHeight="1">
      <c r="B1898" s="40"/>
      <c r="C1898" s="187" t="s">
        <v>2848</v>
      </c>
      <c r="D1898" s="187" t="s">
        <v>184</v>
      </c>
      <c r="E1898" s="188" t="s">
        <v>2849</v>
      </c>
      <c r="F1898" s="189" t="s">
        <v>2850</v>
      </c>
      <c r="G1898" s="190" t="s">
        <v>241</v>
      </c>
      <c r="H1898" s="191">
        <v>2.8730000000000002</v>
      </c>
      <c r="I1898" s="192"/>
      <c r="J1898" s="193">
        <f>ROUND(I1898*H1898,2)</f>
        <v>0</v>
      </c>
      <c r="K1898" s="189" t="s">
        <v>188</v>
      </c>
      <c r="L1898" s="60"/>
      <c r="M1898" s="194" t="s">
        <v>22</v>
      </c>
      <c r="N1898" s="195" t="s">
        <v>47</v>
      </c>
      <c r="O1898" s="41"/>
      <c r="P1898" s="196">
        <f>O1898*H1898</f>
        <v>0</v>
      </c>
      <c r="Q1898" s="196">
        <v>2.7667600000000001E-2</v>
      </c>
      <c r="R1898" s="196">
        <f>Q1898*H1898</f>
        <v>7.9489014800000007E-2</v>
      </c>
      <c r="S1898" s="196">
        <v>0</v>
      </c>
      <c r="T1898" s="197">
        <f>S1898*H1898</f>
        <v>0</v>
      </c>
      <c r="AR1898" s="23" t="s">
        <v>312</v>
      </c>
      <c r="AT1898" s="23" t="s">
        <v>184</v>
      </c>
      <c r="AU1898" s="23" t="s">
        <v>87</v>
      </c>
      <c r="AY1898" s="23" t="s">
        <v>182</v>
      </c>
      <c r="BE1898" s="198">
        <f>IF(N1898="základní",J1898,0)</f>
        <v>0</v>
      </c>
      <c r="BF1898" s="198">
        <f>IF(N1898="snížená",J1898,0)</f>
        <v>0</v>
      </c>
      <c r="BG1898" s="198">
        <f>IF(N1898="zákl. přenesená",J1898,0)</f>
        <v>0</v>
      </c>
      <c r="BH1898" s="198">
        <f>IF(N1898="sníž. přenesená",J1898,0)</f>
        <v>0</v>
      </c>
      <c r="BI1898" s="198">
        <f>IF(N1898="nulová",J1898,0)</f>
        <v>0</v>
      </c>
      <c r="BJ1898" s="23" t="s">
        <v>24</v>
      </c>
      <c r="BK1898" s="198">
        <f>ROUND(I1898*H1898,2)</f>
        <v>0</v>
      </c>
      <c r="BL1898" s="23" t="s">
        <v>312</v>
      </c>
      <c r="BM1898" s="23" t="s">
        <v>2851</v>
      </c>
    </row>
    <row r="1899" spans="2:65" s="1" customFormat="1" ht="40.5">
      <c r="B1899" s="40"/>
      <c r="C1899" s="62"/>
      <c r="D1899" s="199" t="s">
        <v>191</v>
      </c>
      <c r="E1899" s="62"/>
      <c r="F1899" s="200" t="s">
        <v>2852</v>
      </c>
      <c r="G1899" s="62"/>
      <c r="H1899" s="62"/>
      <c r="I1899" s="157"/>
      <c r="J1899" s="62"/>
      <c r="K1899" s="62"/>
      <c r="L1899" s="60"/>
      <c r="M1899" s="201"/>
      <c r="N1899" s="41"/>
      <c r="O1899" s="41"/>
      <c r="P1899" s="41"/>
      <c r="Q1899" s="41"/>
      <c r="R1899" s="41"/>
      <c r="S1899" s="41"/>
      <c r="T1899" s="77"/>
      <c r="AT1899" s="23" t="s">
        <v>191</v>
      </c>
      <c r="AU1899" s="23" t="s">
        <v>87</v>
      </c>
    </row>
    <row r="1900" spans="2:65" s="12" customFormat="1">
      <c r="B1900" s="213"/>
      <c r="C1900" s="214"/>
      <c r="D1900" s="224" t="s">
        <v>193</v>
      </c>
      <c r="E1900" s="225" t="s">
        <v>22</v>
      </c>
      <c r="F1900" s="226" t="s">
        <v>2853</v>
      </c>
      <c r="G1900" s="214"/>
      <c r="H1900" s="227">
        <v>2.8730000000000002</v>
      </c>
      <c r="I1900" s="218"/>
      <c r="J1900" s="214"/>
      <c r="K1900" s="214"/>
      <c r="L1900" s="219"/>
      <c r="M1900" s="220"/>
      <c r="N1900" s="221"/>
      <c r="O1900" s="221"/>
      <c r="P1900" s="221"/>
      <c r="Q1900" s="221"/>
      <c r="R1900" s="221"/>
      <c r="S1900" s="221"/>
      <c r="T1900" s="222"/>
      <c r="AT1900" s="223" t="s">
        <v>193</v>
      </c>
      <c r="AU1900" s="223" t="s">
        <v>87</v>
      </c>
      <c r="AV1900" s="12" t="s">
        <v>87</v>
      </c>
      <c r="AW1900" s="12" t="s">
        <v>39</v>
      </c>
      <c r="AX1900" s="12" t="s">
        <v>76</v>
      </c>
      <c r="AY1900" s="223" t="s">
        <v>182</v>
      </c>
    </row>
    <row r="1901" spans="2:65" s="1" customFormat="1" ht="22.5" customHeight="1">
      <c r="B1901" s="40"/>
      <c r="C1901" s="187" t="s">
        <v>2854</v>
      </c>
      <c r="D1901" s="187" t="s">
        <v>184</v>
      </c>
      <c r="E1901" s="188" t="s">
        <v>2855</v>
      </c>
      <c r="F1901" s="189" t="s">
        <v>2856</v>
      </c>
      <c r="G1901" s="190" t="s">
        <v>241</v>
      </c>
      <c r="H1901" s="191">
        <v>2.08</v>
      </c>
      <c r="I1901" s="192"/>
      <c r="J1901" s="193">
        <f>ROUND(I1901*H1901,2)</f>
        <v>0</v>
      </c>
      <c r="K1901" s="189" t="s">
        <v>22</v>
      </c>
      <c r="L1901" s="60"/>
      <c r="M1901" s="194" t="s">
        <v>22</v>
      </c>
      <c r="N1901" s="195" t="s">
        <v>47</v>
      </c>
      <c r="O1901" s="41"/>
      <c r="P1901" s="196">
        <f>O1901*H1901</f>
        <v>0</v>
      </c>
      <c r="Q1901" s="196">
        <v>2.767E-2</v>
      </c>
      <c r="R1901" s="196">
        <f>Q1901*H1901</f>
        <v>5.7553600000000003E-2</v>
      </c>
      <c r="S1901" s="196">
        <v>0</v>
      </c>
      <c r="T1901" s="197">
        <f>S1901*H1901</f>
        <v>0</v>
      </c>
      <c r="AR1901" s="23" t="s">
        <v>312</v>
      </c>
      <c r="AT1901" s="23" t="s">
        <v>184</v>
      </c>
      <c r="AU1901" s="23" t="s">
        <v>87</v>
      </c>
      <c r="AY1901" s="23" t="s">
        <v>182</v>
      </c>
      <c r="BE1901" s="198">
        <f>IF(N1901="základní",J1901,0)</f>
        <v>0</v>
      </c>
      <c r="BF1901" s="198">
        <f>IF(N1901="snížená",J1901,0)</f>
        <v>0</v>
      </c>
      <c r="BG1901" s="198">
        <f>IF(N1901="zákl. přenesená",J1901,0)</f>
        <v>0</v>
      </c>
      <c r="BH1901" s="198">
        <f>IF(N1901="sníž. přenesená",J1901,0)</f>
        <v>0</v>
      </c>
      <c r="BI1901" s="198">
        <f>IF(N1901="nulová",J1901,0)</f>
        <v>0</v>
      </c>
      <c r="BJ1901" s="23" t="s">
        <v>24</v>
      </c>
      <c r="BK1901" s="198">
        <f>ROUND(I1901*H1901,2)</f>
        <v>0</v>
      </c>
      <c r="BL1901" s="23" t="s">
        <v>312</v>
      </c>
      <c r="BM1901" s="23" t="s">
        <v>2857</v>
      </c>
    </row>
    <row r="1902" spans="2:65" s="1" customFormat="1">
      <c r="B1902" s="40"/>
      <c r="C1902" s="62"/>
      <c r="D1902" s="199" t="s">
        <v>191</v>
      </c>
      <c r="E1902" s="62"/>
      <c r="F1902" s="200" t="s">
        <v>2856</v>
      </c>
      <c r="G1902" s="62"/>
      <c r="H1902" s="62"/>
      <c r="I1902" s="157"/>
      <c r="J1902" s="62"/>
      <c r="K1902" s="62"/>
      <c r="L1902" s="60"/>
      <c r="M1902" s="201"/>
      <c r="N1902" s="41"/>
      <c r="O1902" s="41"/>
      <c r="P1902" s="41"/>
      <c r="Q1902" s="41"/>
      <c r="R1902" s="41"/>
      <c r="S1902" s="41"/>
      <c r="T1902" s="77"/>
      <c r="AT1902" s="23" t="s">
        <v>191</v>
      </c>
      <c r="AU1902" s="23" t="s">
        <v>87</v>
      </c>
    </row>
    <row r="1903" spans="2:65" s="12" customFormat="1">
      <c r="B1903" s="213"/>
      <c r="C1903" s="214"/>
      <c r="D1903" s="224" t="s">
        <v>193</v>
      </c>
      <c r="E1903" s="225" t="s">
        <v>22</v>
      </c>
      <c r="F1903" s="226" t="s">
        <v>2858</v>
      </c>
      <c r="G1903" s="214"/>
      <c r="H1903" s="227">
        <v>2.08</v>
      </c>
      <c r="I1903" s="218"/>
      <c r="J1903" s="214"/>
      <c r="K1903" s="214"/>
      <c r="L1903" s="219"/>
      <c r="M1903" s="220"/>
      <c r="N1903" s="221"/>
      <c r="O1903" s="221"/>
      <c r="P1903" s="221"/>
      <c r="Q1903" s="221"/>
      <c r="R1903" s="221"/>
      <c r="S1903" s="221"/>
      <c r="T1903" s="222"/>
      <c r="AT1903" s="223" t="s">
        <v>193</v>
      </c>
      <c r="AU1903" s="223" t="s">
        <v>87</v>
      </c>
      <c r="AV1903" s="12" t="s">
        <v>87</v>
      </c>
      <c r="AW1903" s="12" t="s">
        <v>39</v>
      </c>
      <c r="AX1903" s="12" t="s">
        <v>76</v>
      </c>
      <c r="AY1903" s="223" t="s">
        <v>182</v>
      </c>
    </row>
    <row r="1904" spans="2:65" s="1" customFormat="1" ht="22.5" customHeight="1">
      <c r="B1904" s="40"/>
      <c r="C1904" s="187" t="s">
        <v>2859</v>
      </c>
      <c r="D1904" s="187" t="s">
        <v>184</v>
      </c>
      <c r="E1904" s="188" t="s">
        <v>2860</v>
      </c>
      <c r="F1904" s="189" t="s">
        <v>2861</v>
      </c>
      <c r="G1904" s="190" t="s">
        <v>308</v>
      </c>
      <c r="H1904" s="191">
        <v>8.718</v>
      </c>
      <c r="I1904" s="192"/>
      <c r="J1904" s="193">
        <f>ROUND(I1904*H1904,2)</f>
        <v>0</v>
      </c>
      <c r="K1904" s="189" t="s">
        <v>188</v>
      </c>
      <c r="L1904" s="60"/>
      <c r="M1904" s="194" t="s">
        <v>22</v>
      </c>
      <c r="N1904" s="195" t="s">
        <v>47</v>
      </c>
      <c r="O1904" s="41"/>
      <c r="P1904" s="196">
        <f>O1904*H1904</f>
        <v>0</v>
      </c>
      <c r="Q1904" s="196">
        <v>9.0600000000000001E-4</v>
      </c>
      <c r="R1904" s="196">
        <f>Q1904*H1904</f>
        <v>7.8985080000000003E-3</v>
      </c>
      <c r="S1904" s="196">
        <v>0</v>
      </c>
      <c r="T1904" s="197">
        <f>S1904*H1904</f>
        <v>0</v>
      </c>
      <c r="AR1904" s="23" t="s">
        <v>312</v>
      </c>
      <c r="AT1904" s="23" t="s">
        <v>184</v>
      </c>
      <c r="AU1904" s="23" t="s">
        <v>87</v>
      </c>
      <c r="AY1904" s="23" t="s">
        <v>182</v>
      </c>
      <c r="BE1904" s="198">
        <f>IF(N1904="základní",J1904,0)</f>
        <v>0</v>
      </c>
      <c r="BF1904" s="198">
        <f>IF(N1904="snížená",J1904,0)</f>
        <v>0</v>
      </c>
      <c r="BG1904" s="198">
        <f>IF(N1904="zákl. přenesená",J1904,0)</f>
        <v>0</v>
      </c>
      <c r="BH1904" s="198">
        <f>IF(N1904="sníž. přenesená",J1904,0)</f>
        <v>0</v>
      </c>
      <c r="BI1904" s="198">
        <f>IF(N1904="nulová",J1904,0)</f>
        <v>0</v>
      </c>
      <c r="BJ1904" s="23" t="s">
        <v>24</v>
      </c>
      <c r="BK1904" s="198">
        <f>ROUND(I1904*H1904,2)</f>
        <v>0</v>
      </c>
      <c r="BL1904" s="23" t="s">
        <v>312</v>
      </c>
      <c r="BM1904" s="23" t="s">
        <v>2862</v>
      </c>
    </row>
    <row r="1905" spans="2:65" s="1" customFormat="1" ht="27">
      <c r="B1905" s="40"/>
      <c r="C1905" s="62"/>
      <c r="D1905" s="199" t="s">
        <v>191</v>
      </c>
      <c r="E1905" s="62"/>
      <c r="F1905" s="200" t="s">
        <v>2863</v>
      </c>
      <c r="G1905" s="62"/>
      <c r="H1905" s="62"/>
      <c r="I1905" s="157"/>
      <c r="J1905" s="62"/>
      <c r="K1905" s="62"/>
      <c r="L1905" s="60"/>
      <c r="M1905" s="201"/>
      <c r="N1905" s="41"/>
      <c r="O1905" s="41"/>
      <c r="P1905" s="41"/>
      <c r="Q1905" s="41"/>
      <c r="R1905" s="41"/>
      <c r="S1905" s="41"/>
      <c r="T1905" s="77"/>
      <c r="AT1905" s="23" t="s">
        <v>191</v>
      </c>
      <c r="AU1905" s="23" t="s">
        <v>87</v>
      </c>
    </row>
    <row r="1906" spans="2:65" s="12" customFormat="1">
      <c r="B1906" s="213"/>
      <c r="C1906" s="214"/>
      <c r="D1906" s="199" t="s">
        <v>193</v>
      </c>
      <c r="E1906" s="215" t="s">
        <v>22</v>
      </c>
      <c r="F1906" s="216" t="s">
        <v>2864</v>
      </c>
      <c r="G1906" s="214"/>
      <c r="H1906" s="217">
        <v>4.8179999999999996</v>
      </c>
      <c r="I1906" s="218"/>
      <c r="J1906" s="214"/>
      <c r="K1906" s="214"/>
      <c r="L1906" s="219"/>
      <c r="M1906" s="220"/>
      <c r="N1906" s="221"/>
      <c r="O1906" s="221"/>
      <c r="P1906" s="221"/>
      <c r="Q1906" s="221"/>
      <c r="R1906" s="221"/>
      <c r="S1906" s="221"/>
      <c r="T1906" s="222"/>
      <c r="AT1906" s="223" t="s">
        <v>193</v>
      </c>
      <c r="AU1906" s="223" t="s">
        <v>87</v>
      </c>
      <c r="AV1906" s="12" t="s">
        <v>87</v>
      </c>
      <c r="AW1906" s="12" t="s">
        <v>39</v>
      </c>
      <c r="AX1906" s="12" t="s">
        <v>76</v>
      </c>
      <c r="AY1906" s="223" t="s">
        <v>182</v>
      </c>
    </row>
    <row r="1907" spans="2:65" s="12" customFormat="1">
      <c r="B1907" s="213"/>
      <c r="C1907" s="214"/>
      <c r="D1907" s="199" t="s">
        <v>193</v>
      </c>
      <c r="E1907" s="215" t="s">
        <v>22</v>
      </c>
      <c r="F1907" s="216" t="s">
        <v>2865</v>
      </c>
      <c r="G1907" s="214"/>
      <c r="H1907" s="217">
        <v>1.8</v>
      </c>
      <c r="I1907" s="218"/>
      <c r="J1907" s="214"/>
      <c r="K1907" s="214"/>
      <c r="L1907" s="219"/>
      <c r="M1907" s="220"/>
      <c r="N1907" s="221"/>
      <c r="O1907" s="221"/>
      <c r="P1907" s="221"/>
      <c r="Q1907" s="221"/>
      <c r="R1907" s="221"/>
      <c r="S1907" s="221"/>
      <c r="T1907" s="222"/>
      <c r="AT1907" s="223" t="s">
        <v>193</v>
      </c>
      <c r="AU1907" s="223" t="s">
        <v>87</v>
      </c>
      <c r="AV1907" s="12" t="s">
        <v>87</v>
      </c>
      <c r="AW1907" s="12" t="s">
        <v>39</v>
      </c>
      <c r="AX1907" s="12" t="s">
        <v>76</v>
      </c>
      <c r="AY1907" s="223" t="s">
        <v>182</v>
      </c>
    </row>
    <row r="1908" spans="2:65" s="12" customFormat="1">
      <c r="B1908" s="213"/>
      <c r="C1908" s="214"/>
      <c r="D1908" s="224" t="s">
        <v>193</v>
      </c>
      <c r="E1908" s="225" t="s">
        <v>22</v>
      </c>
      <c r="F1908" s="226" t="s">
        <v>2866</v>
      </c>
      <c r="G1908" s="214"/>
      <c r="H1908" s="227">
        <v>2.1</v>
      </c>
      <c r="I1908" s="218"/>
      <c r="J1908" s="214"/>
      <c r="K1908" s="214"/>
      <c r="L1908" s="219"/>
      <c r="M1908" s="220"/>
      <c r="N1908" s="221"/>
      <c r="O1908" s="221"/>
      <c r="P1908" s="221"/>
      <c r="Q1908" s="221"/>
      <c r="R1908" s="221"/>
      <c r="S1908" s="221"/>
      <c r="T1908" s="222"/>
      <c r="AT1908" s="223" t="s">
        <v>193</v>
      </c>
      <c r="AU1908" s="223" t="s">
        <v>87</v>
      </c>
      <c r="AV1908" s="12" t="s">
        <v>87</v>
      </c>
      <c r="AW1908" s="12" t="s">
        <v>39</v>
      </c>
      <c r="AX1908" s="12" t="s">
        <v>76</v>
      </c>
      <c r="AY1908" s="223" t="s">
        <v>182</v>
      </c>
    </row>
    <row r="1909" spans="2:65" s="1" customFormat="1" ht="22.5" customHeight="1">
      <c r="B1909" s="40"/>
      <c r="C1909" s="187" t="s">
        <v>2867</v>
      </c>
      <c r="D1909" s="187" t="s">
        <v>184</v>
      </c>
      <c r="E1909" s="188" t="s">
        <v>2868</v>
      </c>
      <c r="F1909" s="189" t="s">
        <v>2869</v>
      </c>
      <c r="G1909" s="190" t="s">
        <v>241</v>
      </c>
      <c r="H1909" s="191">
        <v>29.841000000000001</v>
      </c>
      <c r="I1909" s="192"/>
      <c r="J1909" s="193">
        <f>ROUND(I1909*H1909,2)</f>
        <v>0</v>
      </c>
      <c r="K1909" s="189" t="s">
        <v>188</v>
      </c>
      <c r="L1909" s="60"/>
      <c r="M1909" s="194" t="s">
        <v>22</v>
      </c>
      <c r="N1909" s="195" t="s">
        <v>47</v>
      </c>
      <c r="O1909" s="41"/>
      <c r="P1909" s="196">
        <f>O1909*H1909</f>
        <v>0</v>
      </c>
      <c r="Q1909" s="196">
        <v>1E-4</v>
      </c>
      <c r="R1909" s="196">
        <f>Q1909*H1909</f>
        <v>2.9841000000000004E-3</v>
      </c>
      <c r="S1909" s="196">
        <v>0</v>
      </c>
      <c r="T1909" s="197">
        <f>S1909*H1909</f>
        <v>0</v>
      </c>
      <c r="AR1909" s="23" t="s">
        <v>312</v>
      </c>
      <c r="AT1909" s="23" t="s">
        <v>184</v>
      </c>
      <c r="AU1909" s="23" t="s">
        <v>87</v>
      </c>
      <c r="AY1909" s="23" t="s">
        <v>182</v>
      </c>
      <c r="BE1909" s="198">
        <f>IF(N1909="základní",J1909,0)</f>
        <v>0</v>
      </c>
      <c r="BF1909" s="198">
        <f>IF(N1909="snížená",J1909,0)</f>
        <v>0</v>
      </c>
      <c r="BG1909" s="198">
        <f>IF(N1909="zákl. přenesená",J1909,0)</f>
        <v>0</v>
      </c>
      <c r="BH1909" s="198">
        <f>IF(N1909="sníž. přenesená",J1909,0)</f>
        <v>0</v>
      </c>
      <c r="BI1909" s="198">
        <f>IF(N1909="nulová",J1909,0)</f>
        <v>0</v>
      </c>
      <c r="BJ1909" s="23" t="s">
        <v>24</v>
      </c>
      <c r="BK1909" s="198">
        <f>ROUND(I1909*H1909,2)</f>
        <v>0</v>
      </c>
      <c r="BL1909" s="23" t="s">
        <v>312</v>
      </c>
      <c r="BM1909" s="23" t="s">
        <v>2870</v>
      </c>
    </row>
    <row r="1910" spans="2:65" s="1" customFormat="1" ht="27">
      <c r="B1910" s="40"/>
      <c r="C1910" s="62"/>
      <c r="D1910" s="199" t="s">
        <v>191</v>
      </c>
      <c r="E1910" s="62"/>
      <c r="F1910" s="200" t="s">
        <v>2871</v>
      </c>
      <c r="G1910" s="62"/>
      <c r="H1910" s="62"/>
      <c r="I1910" s="157"/>
      <c r="J1910" s="62"/>
      <c r="K1910" s="62"/>
      <c r="L1910" s="60"/>
      <c r="M1910" s="201"/>
      <c r="N1910" s="41"/>
      <c r="O1910" s="41"/>
      <c r="P1910" s="41"/>
      <c r="Q1910" s="41"/>
      <c r="R1910" s="41"/>
      <c r="S1910" s="41"/>
      <c r="T1910" s="77"/>
      <c r="AT1910" s="23" t="s">
        <v>191</v>
      </c>
      <c r="AU1910" s="23" t="s">
        <v>87</v>
      </c>
    </row>
    <row r="1911" spans="2:65" s="12" customFormat="1">
      <c r="B1911" s="213"/>
      <c r="C1911" s="214"/>
      <c r="D1911" s="199" t="s">
        <v>193</v>
      </c>
      <c r="E1911" s="215" t="s">
        <v>22</v>
      </c>
      <c r="F1911" s="216" t="s">
        <v>2847</v>
      </c>
      <c r="G1911" s="214"/>
      <c r="H1911" s="217">
        <v>24.888000000000002</v>
      </c>
      <c r="I1911" s="218"/>
      <c r="J1911" s="214"/>
      <c r="K1911" s="214"/>
      <c r="L1911" s="219"/>
      <c r="M1911" s="220"/>
      <c r="N1911" s="221"/>
      <c r="O1911" s="221"/>
      <c r="P1911" s="221"/>
      <c r="Q1911" s="221"/>
      <c r="R1911" s="221"/>
      <c r="S1911" s="221"/>
      <c r="T1911" s="222"/>
      <c r="AT1911" s="223" t="s">
        <v>193</v>
      </c>
      <c r="AU1911" s="223" t="s">
        <v>87</v>
      </c>
      <c r="AV1911" s="12" t="s">
        <v>87</v>
      </c>
      <c r="AW1911" s="12" t="s">
        <v>39</v>
      </c>
      <c r="AX1911" s="12" t="s">
        <v>76</v>
      </c>
      <c r="AY1911" s="223" t="s">
        <v>182</v>
      </c>
    </row>
    <row r="1912" spans="2:65" s="12" customFormat="1">
      <c r="B1912" s="213"/>
      <c r="C1912" s="214"/>
      <c r="D1912" s="199" t="s">
        <v>193</v>
      </c>
      <c r="E1912" s="215" t="s">
        <v>22</v>
      </c>
      <c r="F1912" s="216" t="s">
        <v>2853</v>
      </c>
      <c r="G1912" s="214"/>
      <c r="H1912" s="217">
        <v>2.8730000000000002</v>
      </c>
      <c r="I1912" s="218"/>
      <c r="J1912" s="214"/>
      <c r="K1912" s="214"/>
      <c r="L1912" s="219"/>
      <c r="M1912" s="220"/>
      <c r="N1912" s="221"/>
      <c r="O1912" s="221"/>
      <c r="P1912" s="221"/>
      <c r="Q1912" s="221"/>
      <c r="R1912" s="221"/>
      <c r="S1912" s="221"/>
      <c r="T1912" s="222"/>
      <c r="AT1912" s="223" t="s">
        <v>193</v>
      </c>
      <c r="AU1912" s="223" t="s">
        <v>87</v>
      </c>
      <c r="AV1912" s="12" t="s">
        <v>87</v>
      </c>
      <c r="AW1912" s="12" t="s">
        <v>39</v>
      </c>
      <c r="AX1912" s="12" t="s">
        <v>76</v>
      </c>
      <c r="AY1912" s="223" t="s">
        <v>182</v>
      </c>
    </row>
    <row r="1913" spans="2:65" s="12" customFormat="1">
      <c r="B1913" s="213"/>
      <c r="C1913" s="214"/>
      <c r="D1913" s="224" t="s">
        <v>193</v>
      </c>
      <c r="E1913" s="225" t="s">
        <v>22</v>
      </c>
      <c r="F1913" s="226" t="s">
        <v>2858</v>
      </c>
      <c r="G1913" s="214"/>
      <c r="H1913" s="227">
        <v>2.08</v>
      </c>
      <c r="I1913" s="218"/>
      <c r="J1913" s="214"/>
      <c r="K1913" s="214"/>
      <c r="L1913" s="219"/>
      <c r="M1913" s="220"/>
      <c r="N1913" s="221"/>
      <c r="O1913" s="221"/>
      <c r="P1913" s="221"/>
      <c r="Q1913" s="221"/>
      <c r="R1913" s="221"/>
      <c r="S1913" s="221"/>
      <c r="T1913" s="222"/>
      <c r="AT1913" s="223" t="s">
        <v>193</v>
      </c>
      <c r="AU1913" s="223" t="s">
        <v>87</v>
      </c>
      <c r="AV1913" s="12" t="s">
        <v>87</v>
      </c>
      <c r="AW1913" s="12" t="s">
        <v>39</v>
      </c>
      <c r="AX1913" s="12" t="s">
        <v>76</v>
      </c>
      <c r="AY1913" s="223" t="s">
        <v>182</v>
      </c>
    </row>
    <row r="1914" spans="2:65" s="1" customFormat="1" ht="22.5" customHeight="1">
      <c r="B1914" s="40"/>
      <c r="C1914" s="187" t="s">
        <v>2872</v>
      </c>
      <c r="D1914" s="187" t="s">
        <v>184</v>
      </c>
      <c r="E1914" s="188" t="s">
        <v>2873</v>
      </c>
      <c r="F1914" s="189" t="s">
        <v>2874</v>
      </c>
      <c r="G1914" s="190" t="s">
        <v>241</v>
      </c>
      <c r="H1914" s="191">
        <v>23.46</v>
      </c>
      <c r="I1914" s="192"/>
      <c r="J1914" s="193">
        <f>ROUND(I1914*H1914,2)</f>
        <v>0</v>
      </c>
      <c r="K1914" s="189" t="s">
        <v>22</v>
      </c>
      <c r="L1914" s="60"/>
      <c r="M1914" s="194" t="s">
        <v>22</v>
      </c>
      <c r="N1914" s="195" t="s">
        <v>47</v>
      </c>
      <c r="O1914" s="41"/>
      <c r="P1914" s="196">
        <f>O1914*H1914</f>
        <v>0</v>
      </c>
      <c r="Q1914" s="196">
        <v>1.6490000000000001E-2</v>
      </c>
      <c r="R1914" s="196">
        <f>Q1914*H1914</f>
        <v>0.38685540000000002</v>
      </c>
      <c r="S1914" s="196">
        <v>0</v>
      </c>
      <c r="T1914" s="197">
        <f>S1914*H1914</f>
        <v>0</v>
      </c>
      <c r="AR1914" s="23" t="s">
        <v>312</v>
      </c>
      <c r="AT1914" s="23" t="s">
        <v>184</v>
      </c>
      <c r="AU1914" s="23" t="s">
        <v>87</v>
      </c>
      <c r="AY1914" s="23" t="s">
        <v>182</v>
      </c>
      <c r="BE1914" s="198">
        <f>IF(N1914="základní",J1914,0)</f>
        <v>0</v>
      </c>
      <c r="BF1914" s="198">
        <f>IF(N1914="snížená",J1914,0)</f>
        <v>0</v>
      </c>
      <c r="BG1914" s="198">
        <f>IF(N1914="zákl. přenesená",J1914,0)</f>
        <v>0</v>
      </c>
      <c r="BH1914" s="198">
        <f>IF(N1914="sníž. přenesená",J1914,0)</f>
        <v>0</v>
      </c>
      <c r="BI1914" s="198">
        <f>IF(N1914="nulová",J1914,0)</f>
        <v>0</v>
      </c>
      <c r="BJ1914" s="23" t="s">
        <v>24</v>
      </c>
      <c r="BK1914" s="198">
        <f>ROUND(I1914*H1914,2)</f>
        <v>0</v>
      </c>
      <c r="BL1914" s="23" t="s">
        <v>312</v>
      </c>
      <c r="BM1914" s="23" t="s">
        <v>2875</v>
      </c>
    </row>
    <row r="1915" spans="2:65" s="1" customFormat="1" ht="27">
      <c r="B1915" s="40"/>
      <c r="C1915" s="62"/>
      <c r="D1915" s="199" t="s">
        <v>191</v>
      </c>
      <c r="E1915" s="62"/>
      <c r="F1915" s="200" t="s">
        <v>2876</v>
      </c>
      <c r="G1915" s="62"/>
      <c r="H1915" s="62"/>
      <c r="I1915" s="157"/>
      <c r="J1915" s="62"/>
      <c r="K1915" s="62"/>
      <c r="L1915" s="60"/>
      <c r="M1915" s="201"/>
      <c r="N1915" s="41"/>
      <c r="O1915" s="41"/>
      <c r="P1915" s="41"/>
      <c r="Q1915" s="41"/>
      <c r="R1915" s="41"/>
      <c r="S1915" s="41"/>
      <c r="T1915" s="77"/>
      <c r="AT1915" s="23" t="s">
        <v>191</v>
      </c>
      <c r="AU1915" s="23" t="s">
        <v>87</v>
      </c>
    </row>
    <row r="1916" spans="2:65" s="12" customFormat="1">
      <c r="B1916" s="213"/>
      <c r="C1916" s="214"/>
      <c r="D1916" s="224" t="s">
        <v>193</v>
      </c>
      <c r="E1916" s="225" t="s">
        <v>22</v>
      </c>
      <c r="F1916" s="226" t="s">
        <v>2877</v>
      </c>
      <c r="G1916" s="214"/>
      <c r="H1916" s="227">
        <v>23.46</v>
      </c>
      <c r="I1916" s="218"/>
      <c r="J1916" s="214"/>
      <c r="K1916" s="214"/>
      <c r="L1916" s="219"/>
      <c r="M1916" s="220"/>
      <c r="N1916" s="221"/>
      <c r="O1916" s="221"/>
      <c r="P1916" s="221"/>
      <c r="Q1916" s="221"/>
      <c r="R1916" s="221"/>
      <c r="S1916" s="221"/>
      <c r="T1916" s="222"/>
      <c r="AT1916" s="223" t="s">
        <v>193</v>
      </c>
      <c r="AU1916" s="223" t="s">
        <v>87</v>
      </c>
      <c r="AV1916" s="12" t="s">
        <v>87</v>
      </c>
      <c r="AW1916" s="12" t="s">
        <v>39</v>
      </c>
      <c r="AX1916" s="12" t="s">
        <v>76</v>
      </c>
      <c r="AY1916" s="223" t="s">
        <v>182</v>
      </c>
    </row>
    <row r="1917" spans="2:65" s="1" customFormat="1" ht="22.5" customHeight="1">
      <c r="B1917" s="40"/>
      <c r="C1917" s="187" t="s">
        <v>2878</v>
      </c>
      <c r="D1917" s="187" t="s">
        <v>184</v>
      </c>
      <c r="E1917" s="188" t="s">
        <v>2879</v>
      </c>
      <c r="F1917" s="189" t="s">
        <v>2880</v>
      </c>
      <c r="G1917" s="190" t="s">
        <v>241</v>
      </c>
      <c r="H1917" s="191">
        <v>23.46</v>
      </c>
      <c r="I1917" s="192"/>
      <c r="J1917" s="193">
        <f>ROUND(I1917*H1917,2)</f>
        <v>0</v>
      </c>
      <c r="K1917" s="189" t="s">
        <v>188</v>
      </c>
      <c r="L1917" s="60"/>
      <c r="M1917" s="194" t="s">
        <v>22</v>
      </c>
      <c r="N1917" s="195" t="s">
        <v>47</v>
      </c>
      <c r="O1917" s="41"/>
      <c r="P1917" s="196">
        <f>O1917*H1917</f>
        <v>0</v>
      </c>
      <c r="Q1917" s="196">
        <v>1E-4</v>
      </c>
      <c r="R1917" s="196">
        <f>Q1917*H1917</f>
        <v>2.346E-3</v>
      </c>
      <c r="S1917" s="196">
        <v>0</v>
      </c>
      <c r="T1917" s="197">
        <f>S1917*H1917</f>
        <v>0</v>
      </c>
      <c r="AR1917" s="23" t="s">
        <v>312</v>
      </c>
      <c r="AT1917" s="23" t="s">
        <v>184</v>
      </c>
      <c r="AU1917" s="23" t="s">
        <v>87</v>
      </c>
      <c r="AY1917" s="23" t="s">
        <v>182</v>
      </c>
      <c r="BE1917" s="198">
        <f>IF(N1917="základní",J1917,0)</f>
        <v>0</v>
      </c>
      <c r="BF1917" s="198">
        <f>IF(N1917="snížená",J1917,0)</f>
        <v>0</v>
      </c>
      <c r="BG1917" s="198">
        <f>IF(N1917="zákl. přenesená",J1917,0)</f>
        <v>0</v>
      </c>
      <c r="BH1917" s="198">
        <f>IF(N1917="sníž. přenesená",J1917,0)</f>
        <v>0</v>
      </c>
      <c r="BI1917" s="198">
        <f>IF(N1917="nulová",J1917,0)</f>
        <v>0</v>
      </c>
      <c r="BJ1917" s="23" t="s">
        <v>24</v>
      </c>
      <c r="BK1917" s="198">
        <f>ROUND(I1917*H1917,2)</f>
        <v>0</v>
      </c>
      <c r="BL1917" s="23" t="s">
        <v>312</v>
      </c>
      <c r="BM1917" s="23" t="s">
        <v>2881</v>
      </c>
    </row>
    <row r="1918" spans="2:65" s="1" customFormat="1" ht="27">
      <c r="B1918" s="40"/>
      <c r="C1918" s="62"/>
      <c r="D1918" s="199" t="s">
        <v>191</v>
      </c>
      <c r="E1918" s="62"/>
      <c r="F1918" s="200" t="s">
        <v>2882</v>
      </c>
      <c r="G1918" s="62"/>
      <c r="H1918" s="62"/>
      <c r="I1918" s="157"/>
      <c r="J1918" s="62"/>
      <c r="K1918" s="62"/>
      <c r="L1918" s="60"/>
      <c r="M1918" s="201"/>
      <c r="N1918" s="41"/>
      <c r="O1918" s="41"/>
      <c r="P1918" s="41"/>
      <c r="Q1918" s="41"/>
      <c r="R1918" s="41"/>
      <c r="S1918" s="41"/>
      <c r="T1918" s="77"/>
      <c r="AT1918" s="23" t="s">
        <v>191</v>
      </c>
      <c r="AU1918" s="23" t="s">
        <v>87</v>
      </c>
    </row>
    <row r="1919" spans="2:65" s="12" customFormat="1">
      <c r="B1919" s="213"/>
      <c r="C1919" s="214"/>
      <c r="D1919" s="224" t="s">
        <v>193</v>
      </c>
      <c r="E1919" s="225" t="s">
        <v>22</v>
      </c>
      <c r="F1919" s="226" t="s">
        <v>2877</v>
      </c>
      <c r="G1919" s="214"/>
      <c r="H1919" s="227">
        <v>23.46</v>
      </c>
      <c r="I1919" s="218"/>
      <c r="J1919" s="214"/>
      <c r="K1919" s="214"/>
      <c r="L1919" s="219"/>
      <c r="M1919" s="220"/>
      <c r="N1919" s="221"/>
      <c r="O1919" s="221"/>
      <c r="P1919" s="221"/>
      <c r="Q1919" s="221"/>
      <c r="R1919" s="221"/>
      <c r="S1919" s="221"/>
      <c r="T1919" s="222"/>
      <c r="AT1919" s="223" t="s">
        <v>193</v>
      </c>
      <c r="AU1919" s="223" t="s">
        <v>87</v>
      </c>
      <c r="AV1919" s="12" t="s">
        <v>87</v>
      </c>
      <c r="AW1919" s="12" t="s">
        <v>39</v>
      </c>
      <c r="AX1919" s="12" t="s">
        <v>24</v>
      </c>
      <c r="AY1919" s="223" t="s">
        <v>182</v>
      </c>
    </row>
    <row r="1920" spans="2:65" s="1" customFormat="1" ht="22.5" customHeight="1">
      <c r="B1920" s="40"/>
      <c r="C1920" s="187" t="s">
        <v>2883</v>
      </c>
      <c r="D1920" s="187" t="s">
        <v>184</v>
      </c>
      <c r="E1920" s="188" t="s">
        <v>2884</v>
      </c>
      <c r="F1920" s="189" t="s">
        <v>2885</v>
      </c>
      <c r="G1920" s="190" t="s">
        <v>241</v>
      </c>
      <c r="H1920" s="191">
        <v>23.46</v>
      </c>
      <c r="I1920" s="192"/>
      <c r="J1920" s="193">
        <f>ROUND(I1920*H1920,2)</f>
        <v>0</v>
      </c>
      <c r="K1920" s="189" t="s">
        <v>188</v>
      </c>
      <c r="L1920" s="60"/>
      <c r="M1920" s="194" t="s">
        <v>22</v>
      </c>
      <c r="N1920" s="195" t="s">
        <v>47</v>
      </c>
      <c r="O1920" s="41"/>
      <c r="P1920" s="196">
        <f>O1920*H1920</f>
        <v>0</v>
      </c>
      <c r="Q1920" s="196">
        <v>1E-4</v>
      </c>
      <c r="R1920" s="196">
        <f>Q1920*H1920</f>
        <v>2.346E-3</v>
      </c>
      <c r="S1920" s="196">
        <v>0</v>
      </c>
      <c r="T1920" s="197">
        <f>S1920*H1920</f>
        <v>0</v>
      </c>
      <c r="AR1920" s="23" t="s">
        <v>312</v>
      </c>
      <c r="AT1920" s="23" t="s">
        <v>184</v>
      </c>
      <c r="AU1920" s="23" t="s">
        <v>87</v>
      </c>
      <c r="AY1920" s="23" t="s">
        <v>182</v>
      </c>
      <c r="BE1920" s="198">
        <f>IF(N1920="základní",J1920,0)</f>
        <v>0</v>
      </c>
      <c r="BF1920" s="198">
        <f>IF(N1920="snížená",J1920,0)</f>
        <v>0</v>
      </c>
      <c r="BG1920" s="198">
        <f>IF(N1920="zákl. přenesená",J1920,0)</f>
        <v>0</v>
      </c>
      <c r="BH1920" s="198">
        <f>IF(N1920="sníž. přenesená",J1920,0)</f>
        <v>0</v>
      </c>
      <c r="BI1920" s="198">
        <f>IF(N1920="nulová",J1920,0)</f>
        <v>0</v>
      </c>
      <c r="BJ1920" s="23" t="s">
        <v>24</v>
      </c>
      <c r="BK1920" s="198">
        <f>ROUND(I1920*H1920,2)</f>
        <v>0</v>
      </c>
      <c r="BL1920" s="23" t="s">
        <v>312</v>
      </c>
      <c r="BM1920" s="23" t="s">
        <v>2886</v>
      </c>
    </row>
    <row r="1921" spans="2:65" s="1" customFormat="1">
      <c r="B1921" s="40"/>
      <c r="C1921" s="62"/>
      <c r="D1921" s="224" t="s">
        <v>191</v>
      </c>
      <c r="E1921" s="62"/>
      <c r="F1921" s="228" t="s">
        <v>2887</v>
      </c>
      <c r="G1921" s="62"/>
      <c r="H1921" s="62"/>
      <c r="I1921" s="157"/>
      <c r="J1921" s="62"/>
      <c r="K1921" s="62"/>
      <c r="L1921" s="60"/>
      <c r="M1921" s="201"/>
      <c r="N1921" s="41"/>
      <c r="O1921" s="41"/>
      <c r="P1921" s="41"/>
      <c r="Q1921" s="41"/>
      <c r="R1921" s="41"/>
      <c r="S1921" s="41"/>
      <c r="T1921" s="77"/>
      <c r="AT1921" s="23" t="s">
        <v>191</v>
      </c>
      <c r="AU1921" s="23" t="s">
        <v>87</v>
      </c>
    </row>
    <row r="1922" spans="2:65" s="1" customFormat="1" ht="22.5" customHeight="1">
      <c r="B1922" s="40"/>
      <c r="C1922" s="187" t="s">
        <v>2888</v>
      </c>
      <c r="D1922" s="187" t="s">
        <v>184</v>
      </c>
      <c r="E1922" s="188" t="s">
        <v>2889</v>
      </c>
      <c r="F1922" s="189" t="s">
        <v>2890</v>
      </c>
      <c r="G1922" s="190" t="s">
        <v>380</v>
      </c>
      <c r="H1922" s="191">
        <v>14</v>
      </c>
      <c r="I1922" s="192"/>
      <c r="J1922" s="193">
        <f>ROUND(I1922*H1922,2)</f>
        <v>0</v>
      </c>
      <c r="K1922" s="189" t="s">
        <v>188</v>
      </c>
      <c r="L1922" s="60"/>
      <c r="M1922" s="194" t="s">
        <v>22</v>
      </c>
      <c r="N1922" s="195" t="s">
        <v>47</v>
      </c>
      <c r="O1922" s="41"/>
      <c r="P1922" s="196">
        <f>O1922*H1922</f>
        <v>0</v>
      </c>
      <c r="Q1922" s="196">
        <v>3.0000000000000001E-5</v>
      </c>
      <c r="R1922" s="196">
        <f>Q1922*H1922</f>
        <v>4.2000000000000002E-4</v>
      </c>
      <c r="S1922" s="196">
        <v>0</v>
      </c>
      <c r="T1922" s="197">
        <f>S1922*H1922</f>
        <v>0</v>
      </c>
      <c r="AR1922" s="23" t="s">
        <v>312</v>
      </c>
      <c r="AT1922" s="23" t="s">
        <v>184</v>
      </c>
      <c r="AU1922" s="23" t="s">
        <v>87</v>
      </c>
      <c r="AY1922" s="23" t="s">
        <v>182</v>
      </c>
      <c r="BE1922" s="198">
        <f>IF(N1922="základní",J1922,0)</f>
        <v>0</v>
      </c>
      <c r="BF1922" s="198">
        <f>IF(N1922="snížená",J1922,0)</f>
        <v>0</v>
      </c>
      <c r="BG1922" s="198">
        <f>IF(N1922="zákl. přenesená",J1922,0)</f>
        <v>0</v>
      </c>
      <c r="BH1922" s="198">
        <f>IF(N1922="sníž. přenesená",J1922,0)</f>
        <v>0</v>
      </c>
      <c r="BI1922" s="198">
        <f>IF(N1922="nulová",J1922,0)</f>
        <v>0</v>
      </c>
      <c r="BJ1922" s="23" t="s">
        <v>24</v>
      </c>
      <c r="BK1922" s="198">
        <f>ROUND(I1922*H1922,2)</f>
        <v>0</v>
      </c>
      <c r="BL1922" s="23" t="s">
        <v>312</v>
      </c>
      <c r="BM1922" s="23" t="s">
        <v>2891</v>
      </c>
    </row>
    <row r="1923" spans="2:65" s="1" customFormat="1" ht="27">
      <c r="B1923" s="40"/>
      <c r="C1923" s="62"/>
      <c r="D1923" s="199" t="s">
        <v>191</v>
      </c>
      <c r="E1923" s="62"/>
      <c r="F1923" s="200" t="s">
        <v>2892</v>
      </c>
      <c r="G1923" s="62"/>
      <c r="H1923" s="62"/>
      <c r="I1923" s="157"/>
      <c r="J1923" s="62"/>
      <c r="K1923" s="62"/>
      <c r="L1923" s="60"/>
      <c r="M1923" s="201"/>
      <c r="N1923" s="41"/>
      <c r="O1923" s="41"/>
      <c r="P1923" s="41"/>
      <c r="Q1923" s="41"/>
      <c r="R1923" s="41"/>
      <c r="S1923" s="41"/>
      <c r="T1923" s="77"/>
      <c r="AT1923" s="23" t="s">
        <v>191</v>
      </c>
      <c r="AU1923" s="23" t="s">
        <v>87</v>
      </c>
    </row>
    <row r="1924" spans="2:65" s="12" customFormat="1">
      <c r="B1924" s="213"/>
      <c r="C1924" s="214"/>
      <c r="D1924" s="224" t="s">
        <v>193</v>
      </c>
      <c r="E1924" s="225" t="s">
        <v>22</v>
      </c>
      <c r="F1924" s="226" t="s">
        <v>2893</v>
      </c>
      <c r="G1924" s="214"/>
      <c r="H1924" s="227">
        <v>14</v>
      </c>
      <c r="I1924" s="218"/>
      <c r="J1924" s="214"/>
      <c r="K1924" s="214"/>
      <c r="L1924" s="219"/>
      <c r="M1924" s="220"/>
      <c r="N1924" s="221"/>
      <c r="O1924" s="221"/>
      <c r="P1924" s="221"/>
      <c r="Q1924" s="221"/>
      <c r="R1924" s="221"/>
      <c r="S1924" s="221"/>
      <c r="T1924" s="222"/>
      <c r="AT1924" s="223" t="s">
        <v>193</v>
      </c>
      <c r="AU1924" s="223" t="s">
        <v>87</v>
      </c>
      <c r="AV1924" s="12" t="s">
        <v>87</v>
      </c>
      <c r="AW1924" s="12" t="s">
        <v>39</v>
      </c>
      <c r="AX1924" s="12" t="s">
        <v>76</v>
      </c>
      <c r="AY1924" s="223" t="s">
        <v>182</v>
      </c>
    </row>
    <row r="1925" spans="2:65" s="1" customFormat="1" ht="31.5" customHeight="1">
      <c r="B1925" s="40"/>
      <c r="C1925" s="229" t="s">
        <v>2894</v>
      </c>
      <c r="D1925" s="229" t="s">
        <v>409</v>
      </c>
      <c r="E1925" s="230" t="s">
        <v>2895</v>
      </c>
      <c r="F1925" s="231" t="s">
        <v>2896</v>
      </c>
      <c r="G1925" s="232" t="s">
        <v>380</v>
      </c>
      <c r="H1925" s="233">
        <v>7</v>
      </c>
      <c r="I1925" s="234"/>
      <c r="J1925" s="235">
        <f>ROUND(I1925*H1925,2)</f>
        <v>0</v>
      </c>
      <c r="K1925" s="231" t="s">
        <v>22</v>
      </c>
      <c r="L1925" s="236"/>
      <c r="M1925" s="237" t="s">
        <v>22</v>
      </c>
      <c r="N1925" s="238" t="s">
        <v>47</v>
      </c>
      <c r="O1925" s="41"/>
      <c r="P1925" s="196">
        <f>O1925*H1925</f>
        <v>0</v>
      </c>
      <c r="Q1925" s="196">
        <v>3.0000000000000001E-3</v>
      </c>
      <c r="R1925" s="196">
        <f>Q1925*H1925</f>
        <v>2.1000000000000001E-2</v>
      </c>
      <c r="S1925" s="196">
        <v>0</v>
      </c>
      <c r="T1925" s="197">
        <f>S1925*H1925</f>
        <v>0</v>
      </c>
      <c r="AR1925" s="23" t="s">
        <v>422</v>
      </c>
      <c r="AT1925" s="23" t="s">
        <v>409</v>
      </c>
      <c r="AU1925" s="23" t="s">
        <v>87</v>
      </c>
      <c r="AY1925" s="23" t="s">
        <v>182</v>
      </c>
      <c r="BE1925" s="198">
        <f>IF(N1925="základní",J1925,0)</f>
        <v>0</v>
      </c>
      <c r="BF1925" s="198">
        <f>IF(N1925="snížená",J1925,0)</f>
        <v>0</v>
      </c>
      <c r="BG1925" s="198">
        <f>IF(N1925="zákl. přenesená",J1925,0)</f>
        <v>0</v>
      </c>
      <c r="BH1925" s="198">
        <f>IF(N1925="sníž. přenesená",J1925,0)</f>
        <v>0</v>
      </c>
      <c r="BI1925" s="198">
        <f>IF(N1925="nulová",J1925,0)</f>
        <v>0</v>
      </c>
      <c r="BJ1925" s="23" t="s">
        <v>24</v>
      </c>
      <c r="BK1925" s="198">
        <f>ROUND(I1925*H1925,2)</f>
        <v>0</v>
      </c>
      <c r="BL1925" s="23" t="s">
        <v>312</v>
      </c>
      <c r="BM1925" s="23" t="s">
        <v>2897</v>
      </c>
    </row>
    <row r="1926" spans="2:65" s="1" customFormat="1" ht="27">
      <c r="B1926" s="40"/>
      <c r="C1926" s="62"/>
      <c r="D1926" s="224" t="s">
        <v>191</v>
      </c>
      <c r="E1926" s="62"/>
      <c r="F1926" s="228" t="s">
        <v>2898</v>
      </c>
      <c r="G1926" s="62"/>
      <c r="H1926" s="62"/>
      <c r="I1926" s="157"/>
      <c r="J1926" s="62"/>
      <c r="K1926" s="62"/>
      <c r="L1926" s="60"/>
      <c r="M1926" s="201"/>
      <c r="N1926" s="41"/>
      <c r="O1926" s="41"/>
      <c r="P1926" s="41"/>
      <c r="Q1926" s="41"/>
      <c r="R1926" s="41"/>
      <c r="S1926" s="41"/>
      <c r="T1926" s="77"/>
      <c r="AT1926" s="23" t="s">
        <v>191</v>
      </c>
      <c r="AU1926" s="23" t="s">
        <v>87</v>
      </c>
    </row>
    <row r="1927" spans="2:65" s="1" customFormat="1" ht="31.5" customHeight="1">
      <c r="B1927" s="40"/>
      <c r="C1927" s="229" t="s">
        <v>2899</v>
      </c>
      <c r="D1927" s="229" t="s">
        <v>409</v>
      </c>
      <c r="E1927" s="230" t="s">
        <v>2900</v>
      </c>
      <c r="F1927" s="231" t="s">
        <v>2901</v>
      </c>
      <c r="G1927" s="232" t="s">
        <v>380</v>
      </c>
      <c r="H1927" s="233">
        <v>5</v>
      </c>
      <c r="I1927" s="234"/>
      <c r="J1927" s="235">
        <f>ROUND(I1927*H1927,2)</f>
        <v>0</v>
      </c>
      <c r="K1927" s="231" t="s">
        <v>22</v>
      </c>
      <c r="L1927" s="236"/>
      <c r="M1927" s="237" t="s">
        <v>22</v>
      </c>
      <c r="N1927" s="238" t="s">
        <v>47</v>
      </c>
      <c r="O1927" s="41"/>
      <c r="P1927" s="196">
        <f>O1927*H1927</f>
        <v>0</v>
      </c>
      <c r="Q1927" s="196">
        <v>3.0000000000000001E-3</v>
      </c>
      <c r="R1927" s="196">
        <f>Q1927*H1927</f>
        <v>1.4999999999999999E-2</v>
      </c>
      <c r="S1927" s="196">
        <v>0</v>
      </c>
      <c r="T1927" s="197">
        <f>S1927*H1927</f>
        <v>0</v>
      </c>
      <c r="AR1927" s="23" t="s">
        <v>422</v>
      </c>
      <c r="AT1927" s="23" t="s">
        <v>409</v>
      </c>
      <c r="AU1927" s="23" t="s">
        <v>87</v>
      </c>
      <c r="AY1927" s="23" t="s">
        <v>182</v>
      </c>
      <c r="BE1927" s="198">
        <f>IF(N1927="základní",J1927,0)</f>
        <v>0</v>
      </c>
      <c r="BF1927" s="198">
        <f>IF(N1927="snížená",J1927,0)</f>
        <v>0</v>
      </c>
      <c r="BG1927" s="198">
        <f>IF(N1927="zákl. přenesená",J1927,0)</f>
        <v>0</v>
      </c>
      <c r="BH1927" s="198">
        <f>IF(N1927="sníž. přenesená",J1927,0)</f>
        <v>0</v>
      </c>
      <c r="BI1927" s="198">
        <f>IF(N1927="nulová",J1927,0)</f>
        <v>0</v>
      </c>
      <c r="BJ1927" s="23" t="s">
        <v>24</v>
      </c>
      <c r="BK1927" s="198">
        <f>ROUND(I1927*H1927,2)</f>
        <v>0</v>
      </c>
      <c r="BL1927" s="23" t="s">
        <v>312</v>
      </c>
      <c r="BM1927" s="23" t="s">
        <v>2902</v>
      </c>
    </row>
    <row r="1928" spans="2:65" s="1" customFormat="1" ht="27">
      <c r="B1928" s="40"/>
      <c r="C1928" s="62"/>
      <c r="D1928" s="224" t="s">
        <v>191</v>
      </c>
      <c r="E1928" s="62"/>
      <c r="F1928" s="228" t="s">
        <v>2901</v>
      </c>
      <c r="G1928" s="62"/>
      <c r="H1928" s="62"/>
      <c r="I1928" s="157"/>
      <c r="J1928" s="62"/>
      <c r="K1928" s="62"/>
      <c r="L1928" s="60"/>
      <c r="M1928" s="201"/>
      <c r="N1928" s="41"/>
      <c r="O1928" s="41"/>
      <c r="P1928" s="41"/>
      <c r="Q1928" s="41"/>
      <c r="R1928" s="41"/>
      <c r="S1928" s="41"/>
      <c r="T1928" s="77"/>
      <c r="AT1928" s="23" t="s">
        <v>191</v>
      </c>
      <c r="AU1928" s="23" t="s">
        <v>87</v>
      </c>
    </row>
    <row r="1929" spans="2:65" s="1" customFormat="1" ht="31.5" customHeight="1">
      <c r="B1929" s="40"/>
      <c r="C1929" s="229" t="s">
        <v>2903</v>
      </c>
      <c r="D1929" s="229" t="s">
        <v>409</v>
      </c>
      <c r="E1929" s="230" t="s">
        <v>2904</v>
      </c>
      <c r="F1929" s="231" t="s">
        <v>2905</v>
      </c>
      <c r="G1929" s="232" t="s">
        <v>380</v>
      </c>
      <c r="H1929" s="233">
        <v>1</v>
      </c>
      <c r="I1929" s="234"/>
      <c r="J1929" s="235">
        <f>ROUND(I1929*H1929,2)</f>
        <v>0</v>
      </c>
      <c r="K1929" s="231" t="s">
        <v>22</v>
      </c>
      <c r="L1929" s="236"/>
      <c r="M1929" s="237" t="s">
        <v>22</v>
      </c>
      <c r="N1929" s="238" t="s">
        <v>47</v>
      </c>
      <c r="O1929" s="41"/>
      <c r="P1929" s="196">
        <f>O1929*H1929</f>
        <v>0</v>
      </c>
      <c r="Q1929" s="196">
        <v>3.0000000000000001E-3</v>
      </c>
      <c r="R1929" s="196">
        <f>Q1929*H1929</f>
        <v>3.0000000000000001E-3</v>
      </c>
      <c r="S1929" s="196">
        <v>0</v>
      </c>
      <c r="T1929" s="197">
        <f>S1929*H1929</f>
        <v>0</v>
      </c>
      <c r="AR1929" s="23" t="s">
        <v>422</v>
      </c>
      <c r="AT1929" s="23" t="s">
        <v>409</v>
      </c>
      <c r="AU1929" s="23" t="s">
        <v>87</v>
      </c>
      <c r="AY1929" s="23" t="s">
        <v>182</v>
      </c>
      <c r="BE1929" s="198">
        <f>IF(N1929="základní",J1929,0)</f>
        <v>0</v>
      </c>
      <c r="BF1929" s="198">
        <f>IF(N1929="snížená",J1929,0)</f>
        <v>0</v>
      </c>
      <c r="BG1929" s="198">
        <f>IF(N1929="zákl. přenesená",J1929,0)</f>
        <v>0</v>
      </c>
      <c r="BH1929" s="198">
        <f>IF(N1929="sníž. přenesená",J1929,0)</f>
        <v>0</v>
      </c>
      <c r="BI1929" s="198">
        <f>IF(N1929="nulová",J1929,0)</f>
        <v>0</v>
      </c>
      <c r="BJ1929" s="23" t="s">
        <v>24</v>
      </c>
      <c r="BK1929" s="198">
        <f>ROUND(I1929*H1929,2)</f>
        <v>0</v>
      </c>
      <c r="BL1929" s="23" t="s">
        <v>312</v>
      </c>
      <c r="BM1929" s="23" t="s">
        <v>2906</v>
      </c>
    </row>
    <row r="1930" spans="2:65" s="1" customFormat="1" ht="27">
      <c r="B1930" s="40"/>
      <c r="C1930" s="62"/>
      <c r="D1930" s="224" t="s">
        <v>191</v>
      </c>
      <c r="E1930" s="62"/>
      <c r="F1930" s="228" t="s">
        <v>2905</v>
      </c>
      <c r="G1930" s="62"/>
      <c r="H1930" s="62"/>
      <c r="I1930" s="157"/>
      <c r="J1930" s="62"/>
      <c r="K1930" s="62"/>
      <c r="L1930" s="60"/>
      <c r="M1930" s="201"/>
      <c r="N1930" s="41"/>
      <c r="O1930" s="41"/>
      <c r="P1930" s="41"/>
      <c r="Q1930" s="41"/>
      <c r="R1930" s="41"/>
      <c r="S1930" s="41"/>
      <c r="T1930" s="77"/>
      <c r="AT1930" s="23" t="s">
        <v>191</v>
      </c>
      <c r="AU1930" s="23" t="s">
        <v>87</v>
      </c>
    </row>
    <row r="1931" spans="2:65" s="1" customFormat="1" ht="31.5" customHeight="1">
      <c r="B1931" s="40"/>
      <c r="C1931" s="229" t="s">
        <v>2907</v>
      </c>
      <c r="D1931" s="229" t="s">
        <v>409</v>
      </c>
      <c r="E1931" s="230" t="s">
        <v>2908</v>
      </c>
      <c r="F1931" s="231" t="s">
        <v>2909</v>
      </c>
      <c r="G1931" s="232" t="s">
        <v>380</v>
      </c>
      <c r="H1931" s="233">
        <v>1</v>
      </c>
      <c r="I1931" s="234"/>
      <c r="J1931" s="235">
        <f>ROUND(I1931*H1931,2)</f>
        <v>0</v>
      </c>
      <c r="K1931" s="231" t="s">
        <v>22</v>
      </c>
      <c r="L1931" s="236"/>
      <c r="M1931" s="237" t="s">
        <v>22</v>
      </c>
      <c r="N1931" s="238" t="s">
        <v>47</v>
      </c>
      <c r="O1931" s="41"/>
      <c r="P1931" s="196">
        <f>O1931*H1931</f>
        <v>0</v>
      </c>
      <c r="Q1931" s="196">
        <v>4.4999999999999997E-3</v>
      </c>
      <c r="R1931" s="196">
        <f>Q1931*H1931</f>
        <v>4.4999999999999997E-3</v>
      </c>
      <c r="S1931" s="196">
        <v>0</v>
      </c>
      <c r="T1931" s="197">
        <f>S1931*H1931</f>
        <v>0</v>
      </c>
      <c r="AR1931" s="23" t="s">
        <v>422</v>
      </c>
      <c r="AT1931" s="23" t="s">
        <v>409</v>
      </c>
      <c r="AU1931" s="23" t="s">
        <v>87</v>
      </c>
      <c r="AY1931" s="23" t="s">
        <v>182</v>
      </c>
      <c r="BE1931" s="198">
        <f>IF(N1931="základní",J1931,0)</f>
        <v>0</v>
      </c>
      <c r="BF1931" s="198">
        <f>IF(N1931="snížená",J1931,0)</f>
        <v>0</v>
      </c>
      <c r="BG1931" s="198">
        <f>IF(N1931="zákl. přenesená",J1931,0)</f>
        <v>0</v>
      </c>
      <c r="BH1931" s="198">
        <f>IF(N1931="sníž. přenesená",J1931,0)</f>
        <v>0</v>
      </c>
      <c r="BI1931" s="198">
        <f>IF(N1931="nulová",J1931,0)</f>
        <v>0</v>
      </c>
      <c r="BJ1931" s="23" t="s">
        <v>24</v>
      </c>
      <c r="BK1931" s="198">
        <f>ROUND(I1931*H1931,2)</f>
        <v>0</v>
      </c>
      <c r="BL1931" s="23" t="s">
        <v>312</v>
      </c>
      <c r="BM1931" s="23" t="s">
        <v>2910</v>
      </c>
    </row>
    <row r="1932" spans="2:65" s="1" customFormat="1" ht="27">
      <c r="B1932" s="40"/>
      <c r="C1932" s="62"/>
      <c r="D1932" s="224" t="s">
        <v>191</v>
      </c>
      <c r="E1932" s="62"/>
      <c r="F1932" s="228" t="s">
        <v>2909</v>
      </c>
      <c r="G1932" s="62"/>
      <c r="H1932" s="62"/>
      <c r="I1932" s="157"/>
      <c r="J1932" s="62"/>
      <c r="K1932" s="62"/>
      <c r="L1932" s="60"/>
      <c r="M1932" s="201"/>
      <c r="N1932" s="41"/>
      <c r="O1932" s="41"/>
      <c r="P1932" s="41"/>
      <c r="Q1932" s="41"/>
      <c r="R1932" s="41"/>
      <c r="S1932" s="41"/>
      <c r="T1932" s="77"/>
      <c r="AT1932" s="23" t="s">
        <v>191</v>
      </c>
      <c r="AU1932" s="23" t="s">
        <v>87</v>
      </c>
    </row>
    <row r="1933" spans="2:65" s="1" customFormat="1" ht="22.5" customHeight="1">
      <c r="B1933" s="40"/>
      <c r="C1933" s="187" t="s">
        <v>2911</v>
      </c>
      <c r="D1933" s="187" t="s">
        <v>184</v>
      </c>
      <c r="E1933" s="188" t="s">
        <v>2912</v>
      </c>
      <c r="F1933" s="189" t="s">
        <v>2913</v>
      </c>
      <c r="G1933" s="190" t="s">
        <v>1180</v>
      </c>
      <c r="H1933" s="254"/>
      <c r="I1933" s="192"/>
      <c r="J1933" s="193">
        <f>ROUND(I1933*H1933,2)</f>
        <v>0</v>
      </c>
      <c r="K1933" s="189" t="s">
        <v>188</v>
      </c>
      <c r="L1933" s="60"/>
      <c r="M1933" s="194" t="s">
        <v>22</v>
      </c>
      <c r="N1933" s="195" t="s">
        <v>47</v>
      </c>
      <c r="O1933" s="41"/>
      <c r="P1933" s="196">
        <f>O1933*H1933</f>
        <v>0</v>
      </c>
      <c r="Q1933" s="196">
        <v>0</v>
      </c>
      <c r="R1933" s="196">
        <f>Q1933*H1933</f>
        <v>0</v>
      </c>
      <c r="S1933" s="196">
        <v>0</v>
      </c>
      <c r="T1933" s="197">
        <f>S1933*H1933</f>
        <v>0</v>
      </c>
      <c r="AR1933" s="23" t="s">
        <v>312</v>
      </c>
      <c r="AT1933" s="23" t="s">
        <v>184</v>
      </c>
      <c r="AU1933" s="23" t="s">
        <v>87</v>
      </c>
      <c r="AY1933" s="23" t="s">
        <v>182</v>
      </c>
      <c r="BE1933" s="198">
        <f>IF(N1933="základní",J1933,0)</f>
        <v>0</v>
      </c>
      <c r="BF1933" s="198">
        <f>IF(N1933="snížená",J1933,0)</f>
        <v>0</v>
      </c>
      <c r="BG1933" s="198">
        <f>IF(N1933="zákl. přenesená",J1933,0)</f>
        <v>0</v>
      </c>
      <c r="BH1933" s="198">
        <f>IF(N1933="sníž. přenesená",J1933,0)</f>
        <v>0</v>
      </c>
      <c r="BI1933" s="198">
        <f>IF(N1933="nulová",J1933,0)</f>
        <v>0</v>
      </c>
      <c r="BJ1933" s="23" t="s">
        <v>24</v>
      </c>
      <c r="BK1933" s="198">
        <f>ROUND(I1933*H1933,2)</f>
        <v>0</v>
      </c>
      <c r="BL1933" s="23" t="s">
        <v>312</v>
      </c>
      <c r="BM1933" s="23" t="s">
        <v>2914</v>
      </c>
    </row>
    <row r="1934" spans="2:65" s="1" customFormat="1" ht="27">
      <c r="B1934" s="40"/>
      <c r="C1934" s="62"/>
      <c r="D1934" s="199" t="s">
        <v>191</v>
      </c>
      <c r="E1934" s="62"/>
      <c r="F1934" s="200" t="s">
        <v>2915</v>
      </c>
      <c r="G1934" s="62"/>
      <c r="H1934" s="62"/>
      <c r="I1934" s="157"/>
      <c r="J1934" s="62"/>
      <c r="K1934" s="62"/>
      <c r="L1934" s="60"/>
      <c r="M1934" s="201"/>
      <c r="N1934" s="41"/>
      <c r="O1934" s="41"/>
      <c r="P1934" s="41"/>
      <c r="Q1934" s="41"/>
      <c r="R1934" s="41"/>
      <c r="S1934" s="41"/>
      <c r="T1934" s="77"/>
      <c r="AT1934" s="23" t="s">
        <v>191</v>
      </c>
      <c r="AU1934" s="23" t="s">
        <v>87</v>
      </c>
    </row>
    <row r="1935" spans="2:65" s="10" customFormat="1" ht="29.85" customHeight="1">
      <c r="B1935" s="170"/>
      <c r="C1935" s="171"/>
      <c r="D1935" s="184" t="s">
        <v>75</v>
      </c>
      <c r="E1935" s="185" t="s">
        <v>2916</v>
      </c>
      <c r="F1935" s="185" t="s">
        <v>2917</v>
      </c>
      <c r="G1935" s="171"/>
      <c r="H1935" s="171"/>
      <c r="I1935" s="174"/>
      <c r="J1935" s="186">
        <f>BK1935</f>
        <v>0</v>
      </c>
      <c r="K1935" s="171"/>
      <c r="L1935" s="176"/>
      <c r="M1935" s="177"/>
      <c r="N1935" s="178"/>
      <c r="O1935" s="178"/>
      <c r="P1935" s="179">
        <f>SUM(P1936:P1975)</f>
        <v>0</v>
      </c>
      <c r="Q1935" s="178"/>
      <c r="R1935" s="179">
        <f>SUM(R1936:R1975)</f>
        <v>0.16400000000000001</v>
      </c>
      <c r="S1935" s="178"/>
      <c r="T1935" s="180">
        <f>SUM(T1936:T1975)</f>
        <v>5.2000000000000005E-2</v>
      </c>
      <c r="AR1935" s="181" t="s">
        <v>87</v>
      </c>
      <c r="AT1935" s="182" t="s">
        <v>75</v>
      </c>
      <c r="AU1935" s="182" t="s">
        <v>24</v>
      </c>
      <c r="AY1935" s="181" t="s">
        <v>182</v>
      </c>
      <c r="BK1935" s="183">
        <f>SUM(BK1936:BK1975)</f>
        <v>0</v>
      </c>
    </row>
    <row r="1936" spans="2:65" s="1" customFormat="1" ht="22.5" customHeight="1">
      <c r="B1936" s="40"/>
      <c r="C1936" s="187" t="s">
        <v>2918</v>
      </c>
      <c r="D1936" s="187" t="s">
        <v>184</v>
      </c>
      <c r="E1936" s="188" t="s">
        <v>2919</v>
      </c>
      <c r="F1936" s="189" t="s">
        <v>2920</v>
      </c>
      <c r="G1936" s="190" t="s">
        <v>380</v>
      </c>
      <c r="H1936" s="191">
        <v>5</v>
      </c>
      <c r="I1936" s="192"/>
      <c r="J1936" s="193">
        <f>ROUND(I1936*H1936,2)</f>
        <v>0</v>
      </c>
      <c r="K1936" s="189" t="s">
        <v>188</v>
      </c>
      <c r="L1936" s="60"/>
      <c r="M1936" s="194" t="s">
        <v>22</v>
      </c>
      <c r="N1936" s="195" t="s">
        <v>47</v>
      </c>
      <c r="O1936" s="41"/>
      <c r="P1936" s="196">
        <f>O1936*H1936</f>
        <v>0</v>
      </c>
      <c r="Q1936" s="196">
        <v>0</v>
      </c>
      <c r="R1936" s="196">
        <f>Q1936*H1936</f>
        <v>0</v>
      </c>
      <c r="S1936" s="196">
        <v>0</v>
      </c>
      <c r="T1936" s="197">
        <f>S1936*H1936</f>
        <v>0</v>
      </c>
      <c r="AR1936" s="23" t="s">
        <v>312</v>
      </c>
      <c r="AT1936" s="23" t="s">
        <v>184</v>
      </c>
      <c r="AU1936" s="23" t="s">
        <v>87</v>
      </c>
      <c r="AY1936" s="23" t="s">
        <v>182</v>
      </c>
      <c r="BE1936" s="198">
        <f>IF(N1936="základní",J1936,0)</f>
        <v>0</v>
      </c>
      <c r="BF1936" s="198">
        <f>IF(N1936="snížená",J1936,0)</f>
        <v>0</v>
      </c>
      <c r="BG1936" s="198">
        <f>IF(N1936="zákl. přenesená",J1936,0)</f>
        <v>0</v>
      </c>
      <c r="BH1936" s="198">
        <f>IF(N1936="sníž. přenesená",J1936,0)</f>
        <v>0</v>
      </c>
      <c r="BI1936" s="198">
        <f>IF(N1936="nulová",J1936,0)</f>
        <v>0</v>
      </c>
      <c r="BJ1936" s="23" t="s">
        <v>24</v>
      </c>
      <c r="BK1936" s="198">
        <f>ROUND(I1936*H1936,2)</f>
        <v>0</v>
      </c>
      <c r="BL1936" s="23" t="s">
        <v>312</v>
      </c>
      <c r="BM1936" s="23" t="s">
        <v>2921</v>
      </c>
    </row>
    <row r="1937" spans="2:65" s="1" customFormat="1" ht="27">
      <c r="B1937" s="40"/>
      <c r="C1937" s="62"/>
      <c r="D1937" s="224" t="s">
        <v>191</v>
      </c>
      <c r="E1937" s="62"/>
      <c r="F1937" s="228" t="s">
        <v>2922</v>
      </c>
      <c r="G1937" s="62"/>
      <c r="H1937" s="62"/>
      <c r="I1937" s="157"/>
      <c r="J1937" s="62"/>
      <c r="K1937" s="62"/>
      <c r="L1937" s="60"/>
      <c r="M1937" s="201"/>
      <c r="N1937" s="41"/>
      <c r="O1937" s="41"/>
      <c r="P1937" s="41"/>
      <c r="Q1937" s="41"/>
      <c r="R1937" s="41"/>
      <c r="S1937" s="41"/>
      <c r="T1937" s="77"/>
      <c r="AT1937" s="23" t="s">
        <v>191</v>
      </c>
      <c r="AU1937" s="23" t="s">
        <v>87</v>
      </c>
    </row>
    <row r="1938" spans="2:65" s="1" customFormat="1" ht="44.25" customHeight="1">
      <c r="B1938" s="40"/>
      <c r="C1938" s="229" t="s">
        <v>2923</v>
      </c>
      <c r="D1938" s="229" t="s">
        <v>409</v>
      </c>
      <c r="E1938" s="230" t="s">
        <v>2924</v>
      </c>
      <c r="F1938" s="231" t="s">
        <v>2925</v>
      </c>
      <c r="G1938" s="232" t="s">
        <v>380</v>
      </c>
      <c r="H1938" s="233">
        <v>1</v>
      </c>
      <c r="I1938" s="234"/>
      <c r="J1938" s="235">
        <f>ROUND(I1938*H1938,2)</f>
        <v>0</v>
      </c>
      <c r="K1938" s="231" t="s">
        <v>22</v>
      </c>
      <c r="L1938" s="236"/>
      <c r="M1938" s="237" t="s">
        <v>22</v>
      </c>
      <c r="N1938" s="238" t="s">
        <v>47</v>
      </c>
      <c r="O1938" s="41"/>
      <c r="P1938" s="196">
        <f>O1938*H1938</f>
        <v>0</v>
      </c>
      <c r="Q1938" s="196">
        <v>0.02</v>
      </c>
      <c r="R1938" s="196">
        <f>Q1938*H1938</f>
        <v>0.02</v>
      </c>
      <c r="S1938" s="196">
        <v>0</v>
      </c>
      <c r="T1938" s="197">
        <f>S1938*H1938</f>
        <v>0</v>
      </c>
      <c r="AR1938" s="23" t="s">
        <v>422</v>
      </c>
      <c r="AT1938" s="23" t="s">
        <v>409</v>
      </c>
      <c r="AU1938" s="23" t="s">
        <v>87</v>
      </c>
      <c r="AY1938" s="23" t="s">
        <v>182</v>
      </c>
      <c r="BE1938" s="198">
        <f>IF(N1938="základní",J1938,0)</f>
        <v>0</v>
      </c>
      <c r="BF1938" s="198">
        <f>IF(N1938="snížená",J1938,0)</f>
        <v>0</v>
      </c>
      <c r="BG1938" s="198">
        <f>IF(N1938="zákl. přenesená",J1938,0)</f>
        <v>0</v>
      </c>
      <c r="BH1938" s="198">
        <f>IF(N1938="sníž. přenesená",J1938,0)</f>
        <v>0</v>
      </c>
      <c r="BI1938" s="198">
        <f>IF(N1938="nulová",J1938,0)</f>
        <v>0</v>
      </c>
      <c r="BJ1938" s="23" t="s">
        <v>24</v>
      </c>
      <c r="BK1938" s="198">
        <f>ROUND(I1938*H1938,2)</f>
        <v>0</v>
      </c>
      <c r="BL1938" s="23" t="s">
        <v>312</v>
      </c>
      <c r="BM1938" s="23" t="s">
        <v>2926</v>
      </c>
    </row>
    <row r="1939" spans="2:65" s="1" customFormat="1" ht="40.5">
      <c r="B1939" s="40"/>
      <c r="C1939" s="62"/>
      <c r="D1939" s="224" t="s">
        <v>191</v>
      </c>
      <c r="E1939" s="62"/>
      <c r="F1939" s="228" t="s">
        <v>2927</v>
      </c>
      <c r="G1939" s="62"/>
      <c r="H1939" s="62"/>
      <c r="I1939" s="157"/>
      <c r="J1939" s="62"/>
      <c r="K1939" s="62"/>
      <c r="L1939" s="60"/>
      <c r="M1939" s="201"/>
      <c r="N1939" s="41"/>
      <c r="O1939" s="41"/>
      <c r="P1939" s="41"/>
      <c r="Q1939" s="41"/>
      <c r="R1939" s="41"/>
      <c r="S1939" s="41"/>
      <c r="T1939" s="77"/>
      <c r="AT1939" s="23" t="s">
        <v>191</v>
      </c>
      <c r="AU1939" s="23" t="s">
        <v>87</v>
      </c>
    </row>
    <row r="1940" spans="2:65" s="1" customFormat="1" ht="44.25" customHeight="1">
      <c r="B1940" s="40"/>
      <c r="C1940" s="229" t="s">
        <v>2928</v>
      </c>
      <c r="D1940" s="229" t="s">
        <v>409</v>
      </c>
      <c r="E1940" s="230" t="s">
        <v>2929</v>
      </c>
      <c r="F1940" s="231" t="s">
        <v>2930</v>
      </c>
      <c r="G1940" s="232" t="s">
        <v>380</v>
      </c>
      <c r="H1940" s="233">
        <v>3</v>
      </c>
      <c r="I1940" s="234"/>
      <c r="J1940" s="235">
        <f>ROUND(I1940*H1940,2)</f>
        <v>0</v>
      </c>
      <c r="K1940" s="231" t="s">
        <v>22</v>
      </c>
      <c r="L1940" s="236"/>
      <c r="M1940" s="237" t="s">
        <v>22</v>
      </c>
      <c r="N1940" s="238" t="s">
        <v>47</v>
      </c>
      <c r="O1940" s="41"/>
      <c r="P1940" s="196">
        <f>O1940*H1940</f>
        <v>0</v>
      </c>
      <c r="Q1940" s="196">
        <v>0.02</v>
      </c>
      <c r="R1940" s="196">
        <f>Q1940*H1940</f>
        <v>0.06</v>
      </c>
      <c r="S1940" s="196">
        <v>0</v>
      </c>
      <c r="T1940" s="197">
        <f>S1940*H1940</f>
        <v>0</v>
      </c>
      <c r="AR1940" s="23" t="s">
        <v>422</v>
      </c>
      <c r="AT1940" s="23" t="s">
        <v>409</v>
      </c>
      <c r="AU1940" s="23" t="s">
        <v>87</v>
      </c>
      <c r="AY1940" s="23" t="s">
        <v>182</v>
      </c>
      <c r="BE1940" s="198">
        <f>IF(N1940="základní",J1940,0)</f>
        <v>0</v>
      </c>
      <c r="BF1940" s="198">
        <f>IF(N1940="snížená",J1940,0)</f>
        <v>0</v>
      </c>
      <c r="BG1940" s="198">
        <f>IF(N1940="zákl. přenesená",J1940,0)</f>
        <v>0</v>
      </c>
      <c r="BH1940" s="198">
        <f>IF(N1940="sníž. přenesená",J1940,0)</f>
        <v>0</v>
      </c>
      <c r="BI1940" s="198">
        <f>IF(N1940="nulová",J1940,0)</f>
        <v>0</v>
      </c>
      <c r="BJ1940" s="23" t="s">
        <v>24</v>
      </c>
      <c r="BK1940" s="198">
        <f>ROUND(I1940*H1940,2)</f>
        <v>0</v>
      </c>
      <c r="BL1940" s="23" t="s">
        <v>312</v>
      </c>
      <c r="BM1940" s="23" t="s">
        <v>2931</v>
      </c>
    </row>
    <row r="1941" spans="2:65" s="1" customFormat="1" ht="40.5">
      <c r="B1941" s="40"/>
      <c r="C1941" s="62"/>
      <c r="D1941" s="224" t="s">
        <v>191</v>
      </c>
      <c r="E1941" s="62"/>
      <c r="F1941" s="228" t="s">
        <v>2930</v>
      </c>
      <c r="G1941" s="62"/>
      <c r="H1941" s="62"/>
      <c r="I1941" s="157"/>
      <c r="J1941" s="62"/>
      <c r="K1941" s="62"/>
      <c r="L1941" s="60"/>
      <c r="M1941" s="201"/>
      <c r="N1941" s="41"/>
      <c r="O1941" s="41"/>
      <c r="P1941" s="41"/>
      <c r="Q1941" s="41"/>
      <c r="R1941" s="41"/>
      <c r="S1941" s="41"/>
      <c r="T1941" s="77"/>
      <c r="AT1941" s="23" t="s">
        <v>191</v>
      </c>
      <c r="AU1941" s="23" t="s">
        <v>87</v>
      </c>
    </row>
    <row r="1942" spans="2:65" s="1" customFormat="1" ht="44.25" customHeight="1">
      <c r="B1942" s="40"/>
      <c r="C1942" s="229" t="s">
        <v>2932</v>
      </c>
      <c r="D1942" s="229" t="s">
        <v>409</v>
      </c>
      <c r="E1942" s="230" t="s">
        <v>2933</v>
      </c>
      <c r="F1942" s="231" t="s">
        <v>2934</v>
      </c>
      <c r="G1942" s="232" t="s">
        <v>380</v>
      </c>
      <c r="H1942" s="233">
        <v>1</v>
      </c>
      <c r="I1942" s="234"/>
      <c r="J1942" s="235">
        <f>ROUND(I1942*H1942,2)</f>
        <v>0</v>
      </c>
      <c r="K1942" s="231" t="s">
        <v>22</v>
      </c>
      <c r="L1942" s="236"/>
      <c r="M1942" s="237" t="s">
        <v>22</v>
      </c>
      <c r="N1942" s="238" t="s">
        <v>47</v>
      </c>
      <c r="O1942" s="41"/>
      <c r="P1942" s="196">
        <f>O1942*H1942</f>
        <v>0</v>
      </c>
      <c r="Q1942" s="196">
        <v>0.02</v>
      </c>
      <c r="R1942" s="196">
        <f>Q1942*H1942</f>
        <v>0.02</v>
      </c>
      <c r="S1942" s="196">
        <v>0</v>
      </c>
      <c r="T1942" s="197">
        <f>S1942*H1942</f>
        <v>0</v>
      </c>
      <c r="AR1942" s="23" t="s">
        <v>422</v>
      </c>
      <c r="AT1942" s="23" t="s">
        <v>409</v>
      </c>
      <c r="AU1942" s="23" t="s">
        <v>87</v>
      </c>
      <c r="AY1942" s="23" t="s">
        <v>182</v>
      </c>
      <c r="BE1942" s="198">
        <f>IF(N1942="základní",J1942,0)</f>
        <v>0</v>
      </c>
      <c r="BF1942" s="198">
        <f>IF(N1942="snížená",J1942,0)</f>
        <v>0</v>
      </c>
      <c r="BG1942" s="198">
        <f>IF(N1942="zákl. přenesená",J1942,0)</f>
        <v>0</v>
      </c>
      <c r="BH1942" s="198">
        <f>IF(N1942="sníž. přenesená",J1942,0)</f>
        <v>0</v>
      </c>
      <c r="BI1942" s="198">
        <f>IF(N1942="nulová",J1942,0)</f>
        <v>0</v>
      </c>
      <c r="BJ1942" s="23" t="s">
        <v>24</v>
      </c>
      <c r="BK1942" s="198">
        <f>ROUND(I1942*H1942,2)</f>
        <v>0</v>
      </c>
      <c r="BL1942" s="23" t="s">
        <v>312</v>
      </c>
      <c r="BM1942" s="23" t="s">
        <v>2935</v>
      </c>
    </row>
    <row r="1943" spans="2:65" s="1" customFormat="1" ht="40.5">
      <c r="B1943" s="40"/>
      <c r="C1943" s="62"/>
      <c r="D1943" s="224" t="s">
        <v>191</v>
      </c>
      <c r="E1943" s="62"/>
      <c r="F1943" s="228" t="s">
        <v>2934</v>
      </c>
      <c r="G1943" s="62"/>
      <c r="H1943" s="62"/>
      <c r="I1943" s="157"/>
      <c r="J1943" s="62"/>
      <c r="K1943" s="62"/>
      <c r="L1943" s="60"/>
      <c r="M1943" s="201"/>
      <c r="N1943" s="41"/>
      <c r="O1943" s="41"/>
      <c r="P1943" s="41"/>
      <c r="Q1943" s="41"/>
      <c r="R1943" s="41"/>
      <c r="S1943" s="41"/>
      <c r="T1943" s="77"/>
      <c r="AT1943" s="23" t="s">
        <v>191</v>
      </c>
      <c r="AU1943" s="23" t="s">
        <v>87</v>
      </c>
    </row>
    <row r="1944" spans="2:65" s="1" customFormat="1" ht="44.25" customHeight="1">
      <c r="B1944" s="40"/>
      <c r="C1944" s="229" t="s">
        <v>2936</v>
      </c>
      <c r="D1944" s="229" t="s">
        <v>409</v>
      </c>
      <c r="E1944" s="230" t="s">
        <v>2937</v>
      </c>
      <c r="F1944" s="231" t="s">
        <v>2938</v>
      </c>
      <c r="G1944" s="232" t="s">
        <v>380</v>
      </c>
      <c r="H1944" s="233">
        <v>1</v>
      </c>
      <c r="I1944" s="234"/>
      <c r="J1944" s="235">
        <f>ROUND(I1944*H1944,2)</f>
        <v>0</v>
      </c>
      <c r="K1944" s="231" t="s">
        <v>22</v>
      </c>
      <c r="L1944" s="236"/>
      <c r="M1944" s="237" t="s">
        <v>22</v>
      </c>
      <c r="N1944" s="238" t="s">
        <v>47</v>
      </c>
      <c r="O1944" s="41"/>
      <c r="P1944" s="196">
        <f>O1944*H1944</f>
        <v>0</v>
      </c>
      <c r="Q1944" s="196">
        <v>0.02</v>
      </c>
      <c r="R1944" s="196">
        <f>Q1944*H1944</f>
        <v>0.02</v>
      </c>
      <c r="S1944" s="196">
        <v>0</v>
      </c>
      <c r="T1944" s="197">
        <f>S1944*H1944</f>
        <v>0</v>
      </c>
      <c r="AR1944" s="23" t="s">
        <v>422</v>
      </c>
      <c r="AT1944" s="23" t="s">
        <v>409</v>
      </c>
      <c r="AU1944" s="23" t="s">
        <v>87</v>
      </c>
      <c r="AY1944" s="23" t="s">
        <v>182</v>
      </c>
      <c r="BE1944" s="198">
        <f>IF(N1944="základní",J1944,0)</f>
        <v>0</v>
      </c>
      <c r="BF1944" s="198">
        <f>IF(N1944="snížená",J1944,0)</f>
        <v>0</v>
      </c>
      <c r="BG1944" s="198">
        <f>IF(N1944="zákl. přenesená",J1944,0)</f>
        <v>0</v>
      </c>
      <c r="BH1944" s="198">
        <f>IF(N1944="sníž. přenesená",J1944,0)</f>
        <v>0</v>
      </c>
      <c r="BI1944" s="198">
        <f>IF(N1944="nulová",J1944,0)</f>
        <v>0</v>
      </c>
      <c r="BJ1944" s="23" t="s">
        <v>24</v>
      </c>
      <c r="BK1944" s="198">
        <f>ROUND(I1944*H1944,2)</f>
        <v>0</v>
      </c>
      <c r="BL1944" s="23" t="s">
        <v>312</v>
      </c>
      <c r="BM1944" s="23" t="s">
        <v>2939</v>
      </c>
    </row>
    <row r="1945" spans="2:65" s="1" customFormat="1" ht="40.5">
      <c r="B1945" s="40"/>
      <c r="C1945" s="62"/>
      <c r="D1945" s="224" t="s">
        <v>191</v>
      </c>
      <c r="E1945" s="62"/>
      <c r="F1945" s="228" t="s">
        <v>2940</v>
      </c>
      <c r="G1945" s="62"/>
      <c r="H1945" s="62"/>
      <c r="I1945" s="157"/>
      <c r="J1945" s="62"/>
      <c r="K1945" s="62"/>
      <c r="L1945" s="60"/>
      <c r="M1945" s="201"/>
      <c r="N1945" s="41"/>
      <c r="O1945" s="41"/>
      <c r="P1945" s="41"/>
      <c r="Q1945" s="41"/>
      <c r="R1945" s="41"/>
      <c r="S1945" s="41"/>
      <c r="T1945" s="77"/>
      <c r="AT1945" s="23" t="s">
        <v>191</v>
      </c>
      <c r="AU1945" s="23" t="s">
        <v>87</v>
      </c>
    </row>
    <row r="1946" spans="2:65" s="1" customFormat="1" ht="22.5" customHeight="1">
      <c r="B1946" s="40"/>
      <c r="C1946" s="187" t="s">
        <v>2941</v>
      </c>
      <c r="D1946" s="187" t="s">
        <v>184</v>
      </c>
      <c r="E1946" s="188" t="s">
        <v>2942</v>
      </c>
      <c r="F1946" s="189" t="s">
        <v>2943</v>
      </c>
      <c r="G1946" s="190" t="s">
        <v>380</v>
      </c>
      <c r="H1946" s="191">
        <v>1</v>
      </c>
      <c r="I1946" s="192"/>
      <c r="J1946" s="193">
        <f>ROUND(I1946*H1946,2)</f>
        <v>0</v>
      </c>
      <c r="K1946" s="189" t="s">
        <v>188</v>
      </c>
      <c r="L1946" s="60"/>
      <c r="M1946" s="194" t="s">
        <v>22</v>
      </c>
      <c r="N1946" s="195" t="s">
        <v>47</v>
      </c>
      <c r="O1946" s="41"/>
      <c r="P1946" s="196">
        <f>O1946*H1946</f>
        <v>0</v>
      </c>
      <c r="Q1946" s="196">
        <v>0</v>
      </c>
      <c r="R1946" s="196">
        <f>Q1946*H1946</f>
        <v>0</v>
      </c>
      <c r="S1946" s="196">
        <v>0</v>
      </c>
      <c r="T1946" s="197">
        <f>S1946*H1946</f>
        <v>0</v>
      </c>
      <c r="AR1946" s="23" t="s">
        <v>312</v>
      </c>
      <c r="AT1946" s="23" t="s">
        <v>184</v>
      </c>
      <c r="AU1946" s="23" t="s">
        <v>87</v>
      </c>
      <c r="AY1946" s="23" t="s">
        <v>182</v>
      </c>
      <c r="BE1946" s="198">
        <f>IF(N1946="základní",J1946,0)</f>
        <v>0</v>
      </c>
      <c r="BF1946" s="198">
        <f>IF(N1946="snížená",J1946,0)</f>
        <v>0</v>
      </c>
      <c r="BG1946" s="198">
        <f>IF(N1946="zákl. přenesená",J1946,0)</f>
        <v>0</v>
      </c>
      <c r="BH1946" s="198">
        <f>IF(N1946="sníž. přenesená",J1946,0)</f>
        <v>0</v>
      </c>
      <c r="BI1946" s="198">
        <f>IF(N1946="nulová",J1946,0)</f>
        <v>0</v>
      </c>
      <c r="BJ1946" s="23" t="s">
        <v>24</v>
      </c>
      <c r="BK1946" s="198">
        <f>ROUND(I1946*H1946,2)</f>
        <v>0</v>
      </c>
      <c r="BL1946" s="23" t="s">
        <v>312</v>
      </c>
      <c r="BM1946" s="23" t="s">
        <v>2944</v>
      </c>
    </row>
    <row r="1947" spans="2:65" s="1" customFormat="1" ht="27">
      <c r="B1947" s="40"/>
      <c r="C1947" s="62"/>
      <c r="D1947" s="224" t="s">
        <v>191</v>
      </c>
      <c r="E1947" s="62"/>
      <c r="F1947" s="228" t="s">
        <v>2945</v>
      </c>
      <c r="G1947" s="62"/>
      <c r="H1947" s="62"/>
      <c r="I1947" s="157"/>
      <c r="J1947" s="62"/>
      <c r="K1947" s="62"/>
      <c r="L1947" s="60"/>
      <c r="M1947" s="201"/>
      <c r="N1947" s="41"/>
      <c r="O1947" s="41"/>
      <c r="P1947" s="41"/>
      <c r="Q1947" s="41"/>
      <c r="R1947" s="41"/>
      <c r="S1947" s="41"/>
      <c r="T1947" s="77"/>
      <c r="AT1947" s="23" t="s">
        <v>191</v>
      </c>
      <c r="AU1947" s="23" t="s">
        <v>87</v>
      </c>
    </row>
    <row r="1948" spans="2:65" s="1" customFormat="1" ht="57" customHeight="1">
      <c r="B1948" s="40"/>
      <c r="C1948" s="229" t="s">
        <v>2946</v>
      </c>
      <c r="D1948" s="229" t="s">
        <v>409</v>
      </c>
      <c r="E1948" s="230" t="s">
        <v>2947</v>
      </c>
      <c r="F1948" s="231" t="s">
        <v>2948</v>
      </c>
      <c r="G1948" s="232" t="s">
        <v>380</v>
      </c>
      <c r="H1948" s="233">
        <v>1</v>
      </c>
      <c r="I1948" s="234"/>
      <c r="J1948" s="235">
        <f>ROUND(I1948*H1948,2)</f>
        <v>0</v>
      </c>
      <c r="K1948" s="231" t="s">
        <v>22</v>
      </c>
      <c r="L1948" s="236"/>
      <c r="M1948" s="237" t="s">
        <v>22</v>
      </c>
      <c r="N1948" s="238" t="s">
        <v>47</v>
      </c>
      <c r="O1948" s="41"/>
      <c r="P1948" s="196">
        <f>O1948*H1948</f>
        <v>0</v>
      </c>
      <c r="Q1948" s="196">
        <v>2.1999999999999999E-2</v>
      </c>
      <c r="R1948" s="196">
        <f>Q1948*H1948</f>
        <v>2.1999999999999999E-2</v>
      </c>
      <c r="S1948" s="196">
        <v>0</v>
      </c>
      <c r="T1948" s="197">
        <f>S1948*H1948</f>
        <v>0</v>
      </c>
      <c r="AR1948" s="23" t="s">
        <v>422</v>
      </c>
      <c r="AT1948" s="23" t="s">
        <v>409</v>
      </c>
      <c r="AU1948" s="23" t="s">
        <v>87</v>
      </c>
      <c r="AY1948" s="23" t="s">
        <v>182</v>
      </c>
      <c r="BE1948" s="198">
        <f>IF(N1948="základní",J1948,0)</f>
        <v>0</v>
      </c>
      <c r="BF1948" s="198">
        <f>IF(N1948="snížená",J1948,0)</f>
        <v>0</v>
      </c>
      <c r="BG1948" s="198">
        <f>IF(N1948="zákl. přenesená",J1948,0)</f>
        <v>0</v>
      </c>
      <c r="BH1948" s="198">
        <f>IF(N1948="sníž. přenesená",J1948,0)</f>
        <v>0</v>
      </c>
      <c r="BI1948" s="198">
        <f>IF(N1948="nulová",J1948,0)</f>
        <v>0</v>
      </c>
      <c r="BJ1948" s="23" t="s">
        <v>24</v>
      </c>
      <c r="BK1948" s="198">
        <f>ROUND(I1948*H1948,2)</f>
        <v>0</v>
      </c>
      <c r="BL1948" s="23" t="s">
        <v>312</v>
      </c>
      <c r="BM1948" s="23" t="s">
        <v>2949</v>
      </c>
    </row>
    <row r="1949" spans="2:65" s="1" customFormat="1" ht="67.5">
      <c r="B1949" s="40"/>
      <c r="C1949" s="62"/>
      <c r="D1949" s="224" t="s">
        <v>191</v>
      </c>
      <c r="E1949" s="62"/>
      <c r="F1949" s="228" t="s">
        <v>2950</v>
      </c>
      <c r="G1949" s="62"/>
      <c r="H1949" s="62"/>
      <c r="I1949" s="157"/>
      <c r="J1949" s="62"/>
      <c r="K1949" s="62"/>
      <c r="L1949" s="60"/>
      <c r="M1949" s="201"/>
      <c r="N1949" s="41"/>
      <c r="O1949" s="41"/>
      <c r="P1949" s="41"/>
      <c r="Q1949" s="41"/>
      <c r="R1949" s="41"/>
      <c r="S1949" s="41"/>
      <c r="T1949" s="77"/>
      <c r="AT1949" s="23" t="s">
        <v>191</v>
      </c>
      <c r="AU1949" s="23" t="s">
        <v>87</v>
      </c>
    </row>
    <row r="1950" spans="2:65" s="1" customFormat="1" ht="31.5" customHeight="1">
      <c r="B1950" s="40"/>
      <c r="C1950" s="187" t="s">
        <v>2951</v>
      </c>
      <c r="D1950" s="187" t="s">
        <v>184</v>
      </c>
      <c r="E1950" s="188" t="s">
        <v>2952</v>
      </c>
      <c r="F1950" s="189" t="s">
        <v>2953</v>
      </c>
      <c r="G1950" s="190" t="s">
        <v>380</v>
      </c>
      <c r="H1950" s="191">
        <v>1</v>
      </c>
      <c r="I1950" s="192"/>
      <c r="J1950" s="193">
        <f>ROUND(I1950*H1950,2)</f>
        <v>0</v>
      </c>
      <c r="K1950" s="189" t="s">
        <v>188</v>
      </c>
      <c r="L1950" s="60"/>
      <c r="M1950" s="194" t="s">
        <v>22</v>
      </c>
      <c r="N1950" s="195" t="s">
        <v>47</v>
      </c>
      <c r="O1950" s="41"/>
      <c r="P1950" s="196">
        <f>O1950*H1950</f>
        <v>0</v>
      </c>
      <c r="Q1950" s="196">
        <v>0</v>
      </c>
      <c r="R1950" s="196">
        <f>Q1950*H1950</f>
        <v>0</v>
      </c>
      <c r="S1950" s="196">
        <v>0</v>
      </c>
      <c r="T1950" s="197">
        <f>S1950*H1950</f>
        <v>0</v>
      </c>
      <c r="AR1950" s="23" t="s">
        <v>312</v>
      </c>
      <c r="AT1950" s="23" t="s">
        <v>184</v>
      </c>
      <c r="AU1950" s="23" t="s">
        <v>87</v>
      </c>
      <c r="AY1950" s="23" t="s">
        <v>182</v>
      </c>
      <c r="BE1950" s="198">
        <f>IF(N1950="základní",J1950,0)</f>
        <v>0</v>
      </c>
      <c r="BF1950" s="198">
        <f>IF(N1950="snížená",J1950,0)</f>
        <v>0</v>
      </c>
      <c r="BG1950" s="198">
        <f>IF(N1950="zákl. přenesená",J1950,0)</f>
        <v>0</v>
      </c>
      <c r="BH1950" s="198">
        <f>IF(N1950="sníž. přenesená",J1950,0)</f>
        <v>0</v>
      </c>
      <c r="BI1950" s="198">
        <f>IF(N1950="nulová",J1950,0)</f>
        <v>0</v>
      </c>
      <c r="BJ1950" s="23" t="s">
        <v>24</v>
      </c>
      <c r="BK1950" s="198">
        <f>ROUND(I1950*H1950,2)</f>
        <v>0</v>
      </c>
      <c r="BL1950" s="23" t="s">
        <v>312</v>
      </c>
      <c r="BM1950" s="23" t="s">
        <v>2954</v>
      </c>
    </row>
    <row r="1951" spans="2:65" s="1" customFormat="1" ht="27">
      <c r="B1951" s="40"/>
      <c r="C1951" s="62"/>
      <c r="D1951" s="224" t="s">
        <v>191</v>
      </c>
      <c r="E1951" s="62"/>
      <c r="F1951" s="228" t="s">
        <v>2955</v>
      </c>
      <c r="G1951" s="62"/>
      <c r="H1951" s="62"/>
      <c r="I1951" s="157"/>
      <c r="J1951" s="62"/>
      <c r="K1951" s="62"/>
      <c r="L1951" s="60"/>
      <c r="M1951" s="201"/>
      <c r="N1951" s="41"/>
      <c r="O1951" s="41"/>
      <c r="P1951" s="41"/>
      <c r="Q1951" s="41"/>
      <c r="R1951" s="41"/>
      <c r="S1951" s="41"/>
      <c r="T1951" s="77"/>
      <c r="AT1951" s="23" t="s">
        <v>191</v>
      </c>
      <c r="AU1951" s="23" t="s">
        <v>87</v>
      </c>
    </row>
    <row r="1952" spans="2:65" s="1" customFormat="1" ht="57" customHeight="1">
      <c r="B1952" s="40"/>
      <c r="C1952" s="229" t="s">
        <v>2956</v>
      </c>
      <c r="D1952" s="229" t="s">
        <v>409</v>
      </c>
      <c r="E1952" s="230" t="s">
        <v>2957</v>
      </c>
      <c r="F1952" s="231" t="s">
        <v>2958</v>
      </c>
      <c r="G1952" s="232" t="s">
        <v>380</v>
      </c>
      <c r="H1952" s="233">
        <v>1</v>
      </c>
      <c r="I1952" s="234"/>
      <c r="J1952" s="235">
        <f>ROUND(I1952*H1952,2)</f>
        <v>0</v>
      </c>
      <c r="K1952" s="231" t="s">
        <v>22</v>
      </c>
      <c r="L1952" s="236"/>
      <c r="M1952" s="237" t="s">
        <v>22</v>
      </c>
      <c r="N1952" s="238" t="s">
        <v>47</v>
      </c>
      <c r="O1952" s="41"/>
      <c r="P1952" s="196">
        <f>O1952*H1952</f>
        <v>0</v>
      </c>
      <c r="Q1952" s="196">
        <v>2.1999999999999999E-2</v>
      </c>
      <c r="R1952" s="196">
        <f>Q1952*H1952</f>
        <v>2.1999999999999999E-2</v>
      </c>
      <c r="S1952" s="196">
        <v>0</v>
      </c>
      <c r="T1952" s="197">
        <f>S1952*H1952</f>
        <v>0</v>
      </c>
      <c r="AR1952" s="23" t="s">
        <v>422</v>
      </c>
      <c r="AT1952" s="23" t="s">
        <v>409</v>
      </c>
      <c r="AU1952" s="23" t="s">
        <v>87</v>
      </c>
      <c r="AY1952" s="23" t="s">
        <v>182</v>
      </c>
      <c r="BE1952" s="198">
        <f>IF(N1952="základní",J1952,0)</f>
        <v>0</v>
      </c>
      <c r="BF1952" s="198">
        <f>IF(N1952="snížená",J1952,0)</f>
        <v>0</v>
      </c>
      <c r="BG1952" s="198">
        <f>IF(N1952="zákl. přenesená",J1952,0)</f>
        <v>0</v>
      </c>
      <c r="BH1952" s="198">
        <f>IF(N1952="sníž. přenesená",J1952,0)</f>
        <v>0</v>
      </c>
      <c r="BI1952" s="198">
        <f>IF(N1952="nulová",J1952,0)</f>
        <v>0</v>
      </c>
      <c r="BJ1952" s="23" t="s">
        <v>24</v>
      </c>
      <c r="BK1952" s="198">
        <f>ROUND(I1952*H1952,2)</f>
        <v>0</v>
      </c>
      <c r="BL1952" s="23" t="s">
        <v>312</v>
      </c>
      <c r="BM1952" s="23" t="s">
        <v>2959</v>
      </c>
    </row>
    <row r="1953" spans="2:65" s="1" customFormat="1" ht="54">
      <c r="B1953" s="40"/>
      <c r="C1953" s="62"/>
      <c r="D1953" s="224" t="s">
        <v>191</v>
      </c>
      <c r="E1953" s="62"/>
      <c r="F1953" s="228" t="s">
        <v>2960</v>
      </c>
      <c r="G1953" s="62"/>
      <c r="H1953" s="62"/>
      <c r="I1953" s="157"/>
      <c r="J1953" s="62"/>
      <c r="K1953" s="62"/>
      <c r="L1953" s="60"/>
      <c r="M1953" s="201"/>
      <c r="N1953" s="41"/>
      <c r="O1953" s="41"/>
      <c r="P1953" s="41"/>
      <c r="Q1953" s="41"/>
      <c r="R1953" s="41"/>
      <c r="S1953" s="41"/>
      <c r="T1953" s="77"/>
      <c r="AT1953" s="23" t="s">
        <v>191</v>
      </c>
      <c r="AU1953" s="23" t="s">
        <v>87</v>
      </c>
    </row>
    <row r="1954" spans="2:65" s="1" customFormat="1" ht="31.5" customHeight="1">
      <c r="B1954" s="40"/>
      <c r="C1954" s="187" t="s">
        <v>2961</v>
      </c>
      <c r="D1954" s="187" t="s">
        <v>184</v>
      </c>
      <c r="E1954" s="188" t="s">
        <v>2962</v>
      </c>
      <c r="F1954" s="189" t="s">
        <v>2963</v>
      </c>
      <c r="G1954" s="190" t="s">
        <v>380</v>
      </c>
      <c r="H1954" s="191">
        <v>3</v>
      </c>
      <c r="I1954" s="192"/>
      <c r="J1954" s="193">
        <f>ROUND(I1954*H1954,2)</f>
        <v>0</v>
      </c>
      <c r="K1954" s="189" t="s">
        <v>22</v>
      </c>
      <c r="L1954" s="60"/>
      <c r="M1954" s="194" t="s">
        <v>22</v>
      </c>
      <c r="N1954" s="195" t="s">
        <v>47</v>
      </c>
      <c r="O1954" s="41"/>
      <c r="P1954" s="196">
        <f>O1954*H1954</f>
        <v>0</v>
      </c>
      <c r="Q1954" s="196">
        <v>0</v>
      </c>
      <c r="R1954" s="196">
        <f>Q1954*H1954</f>
        <v>0</v>
      </c>
      <c r="S1954" s="196">
        <v>0</v>
      </c>
      <c r="T1954" s="197">
        <f>S1954*H1954</f>
        <v>0</v>
      </c>
      <c r="AR1954" s="23" t="s">
        <v>312</v>
      </c>
      <c r="AT1954" s="23" t="s">
        <v>184</v>
      </c>
      <c r="AU1954" s="23" t="s">
        <v>87</v>
      </c>
      <c r="AY1954" s="23" t="s">
        <v>182</v>
      </c>
      <c r="BE1954" s="198">
        <f>IF(N1954="základní",J1954,0)</f>
        <v>0</v>
      </c>
      <c r="BF1954" s="198">
        <f>IF(N1954="snížená",J1954,0)</f>
        <v>0</v>
      </c>
      <c r="BG1954" s="198">
        <f>IF(N1954="zákl. přenesená",J1954,0)</f>
        <v>0</v>
      </c>
      <c r="BH1954" s="198">
        <f>IF(N1954="sníž. přenesená",J1954,0)</f>
        <v>0</v>
      </c>
      <c r="BI1954" s="198">
        <f>IF(N1954="nulová",J1954,0)</f>
        <v>0</v>
      </c>
      <c r="BJ1954" s="23" t="s">
        <v>24</v>
      </c>
      <c r="BK1954" s="198">
        <f>ROUND(I1954*H1954,2)</f>
        <v>0</v>
      </c>
      <c r="BL1954" s="23" t="s">
        <v>312</v>
      </c>
      <c r="BM1954" s="23" t="s">
        <v>2964</v>
      </c>
    </row>
    <row r="1955" spans="2:65" s="1" customFormat="1" ht="27">
      <c r="B1955" s="40"/>
      <c r="C1955" s="62"/>
      <c r="D1955" s="224" t="s">
        <v>191</v>
      </c>
      <c r="E1955" s="62"/>
      <c r="F1955" s="228" t="s">
        <v>2963</v>
      </c>
      <c r="G1955" s="62"/>
      <c r="H1955" s="62"/>
      <c r="I1955" s="157"/>
      <c r="J1955" s="62"/>
      <c r="K1955" s="62"/>
      <c r="L1955" s="60"/>
      <c r="M1955" s="201"/>
      <c r="N1955" s="41"/>
      <c r="O1955" s="41"/>
      <c r="P1955" s="41"/>
      <c r="Q1955" s="41"/>
      <c r="R1955" s="41"/>
      <c r="S1955" s="41"/>
      <c r="T1955" s="77"/>
      <c r="AT1955" s="23" t="s">
        <v>191</v>
      </c>
      <c r="AU1955" s="23" t="s">
        <v>87</v>
      </c>
    </row>
    <row r="1956" spans="2:65" s="1" customFormat="1" ht="22.5" customHeight="1">
      <c r="B1956" s="40"/>
      <c r="C1956" s="187" t="s">
        <v>2965</v>
      </c>
      <c r="D1956" s="187" t="s">
        <v>184</v>
      </c>
      <c r="E1956" s="188" t="s">
        <v>2966</v>
      </c>
      <c r="F1956" s="189" t="s">
        <v>2967</v>
      </c>
      <c r="G1956" s="190" t="s">
        <v>380</v>
      </c>
      <c r="H1956" s="191">
        <v>11</v>
      </c>
      <c r="I1956" s="192"/>
      <c r="J1956" s="193">
        <f>ROUND(I1956*H1956,2)</f>
        <v>0</v>
      </c>
      <c r="K1956" s="189" t="s">
        <v>22</v>
      </c>
      <c r="L1956" s="60"/>
      <c r="M1956" s="194" t="s">
        <v>22</v>
      </c>
      <c r="N1956" s="195" t="s">
        <v>47</v>
      </c>
      <c r="O1956" s="41"/>
      <c r="P1956" s="196">
        <f>O1956*H1956</f>
        <v>0</v>
      </c>
      <c r="Q1956" s="196">
        <v>0</v>
      </c>
      <c r="R1956" s="196">
        <f>Q1956*H1956</f>
        <v>0</v>
      </c>
      <c r="S1956" s="196">
        <v>0</v>
      </c>
      <c r="T1956" s="197">
        <f>S1956*H1956</f>
        <v>0</v>
      </c>
      <c r="AR1956" s="23" t="s">
        <v>312</v>
      </c>
      <c r="AT1956" s="23" t="s">
        <v>184</v>
      </c>
      <c r="AU1956" s="23" t="s">
        <v>87</v>
      </c>
      <c r="AY1956" s="23" t="s">
        <v>182</v>
      </c>
      <c r="BE1956" s="198">
        <f>IF(N1956="základní",J1956,0)</f>
        <v>0</v>
      </c>
      <c r="BF1956" s="198">
        <f>IF(N1956="snížená",J1956,0)</f>
        <v>0</v>
      </c>
      <c r="BG1956" s="198">
        <f>IF(N1956="zákl. přenesená",J1956,0)</f>
        <v>0</v>
      </c>
      <c r="BH1956" s="198">
        <f>IF(N1956="sníž. přenesená",J1956,0)</f>
        <v>0</v>
      </c>
      <c r="BI1956" s="198">
        <f>IF(N1956="nulová",J1956,0)</f>
        <v>0</v>
      </c>
      <c r="BJ1956" s="23" t="s">
        <v>24</v>
      </c>
      <c r="BK1956" s="198">
        <f>ROUND(I1956*H1956,2)</f>
        <v>0</v>
      </c>
      <c r="BL1956" s="23" t="s">
        <v>312</v>
      </c>
      <c r="BM1956" s="23" t="s">
        <v>2968</v>
      </c>
    </row>
    <row r="1957" spans="2:65" s="1" customFormat="1">
      <c r="B1957" s="40"/>
      <c r="C1957" s="62"/>
      <c r="D1957" s="224" t="s">
        <v>191</v>
      </c>
      <c r="E1957" s="62"/>
      <c r="F1957" s="228" t="s">
        <v>2967</v>
      </c>
      <c r="G1957" s="62"/>
      <c r="H1957" s="62"/>
      <c r="I1957" s="157"/>
      <c r="J1957" s="62"/>
      <c r="K1957" s="62"/>
      <c r="L1957" s="60"/>
      <c r="M1957" s="201"/>
      <c r="N1957" s="41"/>
      <c r="O1957" s="41"/>
      <c r="P1957" s="41"/>
      <c r="Q1957" s="41"/>
      <c r="R1957" s="41"/>
      <c r="S1957" s="41"/>
      <c r="T1957" s="77"/>
      <c r="AT1957" s="23" t="s">
        <v>191</v>
      </c>
      <c r="AU1957" s="23" t="s">
        <v>87</v>
      </c>
    </row>
    <row r="1958" spans="2:65" s="1" customFormat="1" ht="44.25" customHeight="1">
      <c r="B1958" s="40"/>
      <c r="C1958" s="187" t="s">
        <v>2969</v>
      </c>
      <c r="D1958" s="187" t="s">
        <v>184</v>
      </c>
      <c r="E1958" s="188" t="s">
        <v>2970</v>
      </c>
      <c r="F1958" s="189" t="s">
        <v>2971</v>
      </c>
      <c r="G1958" s="190" t="s">
        <v>380</v>
      </c>
      <c r="H1958" s="191">
        <v>1</v>
      </c>
      <c r="I1958" s="192"/>
      <c r="J1958" s="193">
        <f>ROUND(I1958*H1958,2)</f>
        <v>0</v>
      </c>
      <c r="K1958" s="189" t="s">
        <v>22</v>
      </c>
      <c r="L1958" s="60"/>
      <c r="M1958" s="194" t="s">
        <v>22</v>
      </c>
      <c r="N1958" s="195" t="s">
        <v>47</v>
      </c>
      <c r="O1958" s="41"/>
      <c r="P1958" s="196">
        <f>O1958*H1958</f>
        <v>0</v>
      </c>
      <c r="Q1958" s="196">
        <v>0</v>
      </c>
      <c r="R1958" s="196">
        <f>Q1958*H1958</f>
        <v>0</v>
      </c>
      <c r="S1958" s="196">
        <v>0</v>
      </c>
      <c r="T1958" s="197">
        <f>S1958*H1958</f>
        <v>0</v>
      </c>
      <c r="AR1958" s="23" t="s">
        <v>312</v>
      </c>
      <c r="AT1958" s="23" t="s">
        <v>184</v>
      </c>
      <c r="AU1958" s="23" t="s">
        <v>87</v>
      </c>
      <c r="AY1958" s="23" t="s">
        <v>182</v>
      </c>
      <c r="BE1958" s="198">
        <f>IF(N1958="základní",J1958,0)</f>
        <v>0</v>
      </c>
      <c r="BF1958" s="198">
        <f>IF(N1958="snížená",J1958,0)</f>
        <v>0</v>
      </c>
      <c r="BG1958" s="198">
        <f>IF(N1958="zákl. přenesená",J1958,0)</f>
        <v>0</v>
      </c>
      <c r="BH1958" s="198">
        <f>IF(N1958="sníž. přenesená",J1958,0)</f>
        <v>0</v>
      </c>
      <c r="BI1958" s="198">
        <f>IF(N1958="nulová",J1958,0)</f>
        <v>0</v>
      </c>
      <c r="BJ1958" s="23" t="s">
        <v>24</v>
      </c>
      <c r="BK1958" s="198">
        <f>ROUND(I1958*H1958,2)</f>
        <v>0</v>
      </c>
      <c r="BL1958" s="23" t="s">
        <v>312</v>
      </c>
      <c r="BM1958" s="23" t="s">
        <v>2972</v>
      </c>
    </row>
    <row r="1959" spans="2:65" s="1" customFormat="1" ht="54">
      <c r="B1959" s="40"/>
      <c r="C1959" s="62"/>
      <c r="D1959" s="224" t="s">
        <v>191</v>
      </c>
      <c r="E1959" s="62"/>
      <c r="F1959" s="228" t="s">
        <v>2973</v>
      </c>
      <c r="G1959" s="62"/>
      <c r="H1959" s="62"/>
      <c r="I1959" s="157"/>
      <c r="J1959" s="62"/>
      <c r="K1959" s="62"/>
      <c r="L1959" s="60"/>
      <c r="M1959" s="201"/>
      <c r="N1959" s="41"/>
      <c r="O1959" s="41"/>
      <c r="P1959" s="41"/>
      <c r="Q1959" s="41"/>
      <c r="R1959" s="41"/>
      <c r="S1959" s="41"/>
      <c r="T1959" s="77"/>
      <c r="AT1959" s="23" t="s">
        <v>191</v>
      </c>
      <c r="AU1959" s="23" t="s">
        <v>87</v>
      </c>
    </row>
    <row r="1960" spans="2:65" s="1" customFormat="1" ht="44.25" customHeight="1">
      <c r="B1960" s="40"/>
      <c r="C1960" s="187" t="s">
        <v>2974</v>
      </c>
      <c r="D1960" s="187" t="s">
        <v>184</v>
      </c>
      <c r="E1960" s="188" t="s">
        <v>2975</v>
      </c>
      <c r="F1960" s="189" t="s">
        <v>2976</v>
      </c>
      <c r="G1960" s="190" t="s">
        <v>380</v>
      </c>
      <c r="H1960" s="191">
        <v>1</v>
      </c>
      <c r="I1960" s="192"/>
      <c r="J1960" s="193">
        <f>ROUND(I1960*H1960,2)</f>
        <v>0</v>
      </c>
      <c r="K1960" s="189" t="s">
        <v>22</v>
      </c>
      <c r="L1960" s="60"/>
      <c r="M1960" s="194" t="s">
        <v>22</v>
      </c>
      <c r="N1960" s="195" t="s">
        <v>47</v>
      </c>
      <c r="O1960" s="41"/>
      <c r="P1960" s="196">
        <f>O1960*H1960</f>
        <v>0</v>
      </c>
      <c r="Q1960" s="196">
        <v>0</v>
      </c>
      <c r="R1960" s="196">
        <f>Q1960*H1960</f>
        <v>0</v>
      </c>
      <c r="S1960" s="196">
        <v>0</v>
      </c>
      <c r="T1960" s="197">
        <f>S1960*H1960</f>
        <v>0</v>
      </c>
      <c r="AR1960" s="23" t="s">
        <v>312</v>
      </c>
      <c r="AT1960" s="23" t="s">
        <v>184</v>
      </c>
      <c r="AU1960" s="23" t="s">
        <v>87</v>
      </c>
      <c r="AY1960" s="23" t="s">
        <v>182</v>
      </c>
      <c r="BE1960" s="198">
        <f>IF(N1960="základní",J1960,0)</f>
        <v>0</v>
      </c>
      <c r="BF1960" s="198">
        <f>IF(N1960="snížená",J1960,0)</f>
        <v>0</v>
      </c>
      <c r="BG1960" s="198">
        <f>IF(N1960="zákl. přenesená",J1960,0)</f>
        <v>0</v>
      </c>
      <c r="BH1960" s="198">
        <f>IF(N1960="sníž. přenesená",J1960,0)</f>
        <v>0</v>
      </c>
      <c r="BI1960" s="198">
        <f>IF(N1960="nulová",J1960,0)</f>
        <v>0</v>
      </c>
      <c r="BJ1960" s="23" t="s">
        <v>24</v>
      </c>
      <c r="BK1960" s="198">
        <f>ROUND(I1960*H1960,2)</f>
        <v>0</v>
      </c>
      <c r="BL1960" s="23" t="s">
        <v>312</v>
      </c>
      <c r="BM1960" s="23" t="s">
        <v>2977</v>
      </c>
    </row>
    <row r="1961" spans="2:65" s="1" customFormat="1" ht="27">
      <c r="B1961" s="40"/>
      <c r="C1961" s="62"/>
      <c r="D1961" s="224" t="s">
        <v>191</v>
      </c>
      <c r="E1961" s="62"/>
      <c r="F1961" s="228" t="s">
        <v>2976</v>
      </c>
      <c r="G1961" s="62"/>
      <c r="H1961" s="62"/>
      <c r="I1961" s="157"/>
      <c r="J1961" s="62"/>
      <c r="K1961" s="62"/>
      <c r="L1961" s="60"/>
      <c r="M1961" s="201"/>
      <c r="N1961" s="41"/>
      <c r="O1961" s="41"/>
      <c r="P1961" s="41"/>
      <c r="Q1961" s="41"/>
      <c r="R1961" s="41"/>
      <c r="S1961" s="41"/>
      <c r="T1961" s="77"/>
      <c r="AT1961" s="23" t="s">
        <v>191</v>
      </c>
      <c r="AU1961" s="23" t="s">
        <v>87</v>
      </c>
    </row>
    <row r="1962" spans="2:65" s="1" customFormat="1" ht="31.5" customHeight="1">
      <c r="B1962" s="40"/>
      <c r="C1962" s="187" t="s">
        <v>2978</v>
      </c>
      <c r="D1962" s="187" t="s">
        <v>184</v>
      </c>
      <c r="E1962" s="188" t="s">
        <v>2979</v>
      </c>
      <c r="F1962" s="189" t="s">
        <v>2980</v>
      </c>
      <c r="G1962" s="190" t="s">
        <v>380</v>
      </c>
      <c r="H1962" s="191">
        <v>6</v>
      </c>
      <c r="I1962" s="192"/>
      <c r="J1962" s="193">
        <f>ROUND(I1962*H1962,2)</f>
        <v>0</v>
      </c>
      <c r="K1962" s="189" t="s">
        <v>22</v>
      </c>
      <c r="L1962" s="60"/>
      <c r="M1962" s="194" t="s">
        <v>22</v>
      </c>
      <c r="N1962" s="195" t="s">
        <v>47</v>
      </c>
      <c r="O1962" s="41"/>
      <c r="P1962" s="196">
        <f>O1962*H1962</f>
        <v>0</v>
      </c>
      <c r="Q1962" s="196">
        <v>0</v>
      </c>
      <c r="R1962" s="196">
        <f>Q1962*H1962</f>
        <v>0</v>
      </c>
      <c r="S1962" s="196">
        <v>0</v>
      </c>
      <c r="T1962" s="197">
        <f>S1962*H1962</f>
        <v>0</v>
      </c>
      <c r="AR1962" s="23" t="s">
        <v>312</v>
      </c>
      <c r="AT1962" s="23" t="s">
        <v>184</v>
      </c>
      <c r="AU1962" s="23" t="s">
        <v>87</v>
      </c>
      <c r="AY1962" s="23" t="s">
        <v>182</v>
      </c>
      <c r="BE1962" s="198">
        <f>IF(N1962="základní",J1962,0)</f>
        <v>0</v>
      </c>
      <c r="BF1962" s="198">
        <f>IF(N1962="snížená",J1962,0)</f>
        <v>0</v>
      </c>
      <c r="BG1962" s="198">
        <f>IF(N1962="zákl. přenesená",J1962,0)</f>
        <v>0</v>
      </c>
      <c r="BH1962" s="198">
        <f>IF(N1962="sníž. přenesená",J1962,0)</f>
        <v>0</v>
      </c>
      <c r="BI1962" s="198">
        <f>IF(N1962="nulová",J1962,0)</f>
        <v>0</v>
      </c>
      <c r="BJ1962" s="23" t="s">
        <v>24</v>
      </c>
      <c r="BK1962" s="198">
        <f>ROUND(I1962*H1962,2)</f>
        <v>0</v>
      </c>
      <c r="BL1962" s="23" t="s">
        <v>312</v>
      </c>
      <c r="BM1962" s="23" t="s">
        <v>2981</v>
      </c>
    </row>
    <row r="1963" spans="2:65" s="1" customFormat="1" ht="27">
      <c r="B1963" s="40"/>
      <c r="C1963" s="62"/>
      <c r="D1963" s="224" t="s">
        <v>191</v>
      </c>
      <c r="E1963" s="62"/>
      <c r="F1963" s="228" t="s">
        <v>2980</v>
      </c>
      <c r="G1963" s="62"/>
      <c r="H1963" s="62"/>
      <c r="I1963" s="157"/>
      <c r="J1963" s="62"/>
      <c r="K1963" s="62"/>
      <c r="L1963" s="60"/>
      <c r="M1963" s="201"/>
      <c r="N1963" s="41"/>
      <c r="O1963" s="41"/>
      <c r="P1963" s="41"/>
      <c r="Q1963" s="41"/>
      <c r="R1963" s="41"/>
      <c r="S1963" s="41"/>
      <c r="T1963" s="77"/>
      <c r="AT1963" s="23" t="s">
        <v>191</v>
      </c>
      <c r="AU1963" s="23" t="s">
        <v>87</v>
      </c>
    </row>
    <row r="1964" spans="2:65" s="1" customFormat="1" ht="31.5" customHeight="1">
      <c r="B1964" s="40"/>
      <c r="C1964" s="187" t="s">
        <v>2982</v>
      </c>
      <c r="D1964" s="187" t="s">
        <v>184</v>
      </c>
      <c r="E1964" s="188" t="s">
        <v>2983</v>
      </c>
      <c r="F1964" s="189" t="s">
        <v>2984</v>
      </c>
      <c r="G1964" s="190" t="s">
        <v>380</v>
      </c>
      <c r="H1964" s="191">
        <v>1</v>
      </c>
      <c r="I1964" s="192"/>
      <c r="J1964" s="193">
        <f>ROUND(I1964*H1964,2)</f>
        <v>0</v>
      </c>
      <c r="K1964" s="189" t="s">
        <v>22</v>
      </c>
      <c r="L1964" s="60"/>
      <c r="M1964" s="194" t="s">
        <v>22</v>
      </c>
      <c r="N1964" s="195" t="s">
        <v>47</v>
      </c>
      <c r="O1964" s="41"/>
      <c r="P1964" s="196">
        <f>O1964*H1964</f>
        <v>0</v>
      </c>
      <c r="Q1964" s="196">
        <v>0</v>
      </c>
      <c r="R1964" s="196">
        <f>Q1964*H1964</f>
        <v>0</v>
      </c>
      <c r="S1964" s="196">
        <v>0</v>
      </c>
      <c r="T1964" s="197">
        <f>S1964*H1964</f>
        <v>0</v>
      </c>
      <c r="AR1964" s="23" t="s">
        <v>312</v>
      </c>
      <c r="AT1964" s="23" t="s">
        <v>184</v>
      </c>
      <c r="AU1964" s="23" t="s">
        <v>87</v>
      </c>
      <c r="AY1964" s="23" t="s">
        <v>182</v>
      </c>
      <c r="BE1964" s="198">
        <f>IF(N1964="základní",J1964,0)</f>
        <v>0</v>
      </c>
      <c r="BF1964" s="198">
        <f>IF(N1964="snížená",J1964,0)</f>
        <v>0</v>
      </c>
      <c r="BG1964" s="198">
        <f>IF(N1964="zákl. přenesená",J1964,0)</f>
        <v>0</v>
      </c>
      <c r="BH1964" s="198">
        <f>IF(N1964="sníž. přenesená",J1964,0)</f>
        <v>0</v>
      </c>
      <c r="BI1964" s="198">
        <f>IF(N1964="nulová",J1964,0)</f>
        <v>0</v>
      </c>
      <c r="BJ1964" s="23" t="s">
        <v>24</v>
      </c>
      <c r="BK1964" s="198">
        <f>ROUND(I1964*H1964,2)</f>
        <v>0</v>
      </c>
      <c r="BL1964" s="23" t="s">
        <v>312</v>
      </c>
      <c r="BM1964" s="23" t="s">
        <v>2985</v>
      </c>
    </row>
    <row r="1965" spans="2:65" s="1" customFormat="1" ht="27">
      <c r="B1965" s="40"/>
      <c r="C1965" s="62"/>
      <c r="D1965" s="224" t="s">
        <v>191</v>
      </c>
      <c r="E1965" s="62"/>
      <c r="F1965" s="228" t="s">
        <v>2984</v>
      </c>
      <c r="G1965" s="62"/>
      <c r="H1965" s="62"/>
      <c r="I1965" s="157"/>
      <c r="J1965" s="62"/>
      <c r="K1965" s="62"/>
      <c r="L1965" s="60"/>
      <c r="M1965" s="201"/>
      <c r="N1965" s="41"/>
      <c r="O1965" s="41"/>
      <c r="P1965" s="41"/>
      <c r="Q1965" s="41"/>
      <c r="R1965" s="41"/>
      <c r="S1965" s="41"/>
      <c r="T1965" s="77"/>
      <c r="AT1965" s="23" t="s">
        <v>191</v>
      </c>
      <c r="AU1965" s="23" t="s">
        <v>87</v>
      </c>
    </row>
    <row r="1966" spans="2:65" s="1" customFormat="1" ht="31.5" customHeight="1">
      <c r="B1966" s="40"/>
      <c r="C1966" s="187" t="s">
        <v>2986</v>
      </c>
      <c r="D1966" s="187" t="s">
        <v>184</v>
      </c>
      <c r="E1966" s="188" t="s">
        <v>2987</v>
      </c>
      <c r="F1966" s="189" t="s">
        <v>2988</v>
      </c>
      <c r="G1966" s="190" t="s">
        <v>380</v>
      </c>
      <c r="H1966" s="191">
        <v>1</v>
      </c>
      <c r="I1966" s="192"/>
      <c r="J1966" s="193">
        <f>ROUND(I1966*H1966,2)</f>
        <v>0</v>
      </c>
      <c r="K1966" s="189" t="s">
        <v>22</v>
      </c>
      <c r="L1966" s="60"/>
      <c r="M1966" s="194" t="s">
        <v>22</v>
      </c>
      <c r="N1966" s="195" t="s">
        <v>47</v>
      </c>
      <c r="O1966" s="41"/>
      <c r="P1966" s="196">
        <f>O1966*H1966</f>
        <v>0</v>
      </c>
      <c r="Q1966" s="196">
        <v>0</v>
      </c>
      <c r="R1966" s="196">
        <f>Q1966*H1966</f>
        <v>0</v>
      </c>
      <c r="S1966" s="196">
        <v>0</v>
      </c>
      <c r="T1966" s="197">
        <f>S1966*H1966</f>
        <v>0</v>
      </c>
      <c r="AR1966" s="23" t="s">
        <v>312</v>
      </c>
      <c r="AT1966" s="23" t="s">
        <v>184</v>
      </c>
      <c r="AU1966" s="23" t="s">
        <v>87</v>
      </c>
      <c r="AY1966" s="23" t="s">
        <v>182</v>
      </c>
      <c r="BE1966" s="198">
        <f>IF(N1966="základní",J1966,0)</f>
        <v>0</v>
      </c>
      <c r="BF1966" s="198">
        <f>IF(N1966="snížená",J1966,0)</f>
        <v>0</v>
      </c>
      <c r="BG1966" s="198">
        <f>IF(N1966="zákl. přenesená",J1966,0)</f>
        <v>0</v>
      </c>
      <c r="BH1966" s="198">
        <f>IF(N1966="sníž. přenesená",J1966,0)</f>
        <v>0</v>
      </c>
      <c r="BI1966" s="198">
        <f>IF(N1966="nulová",J1966,0)</f>
        <v>0</v>
      </c>
      <c r="BJ1966" s="23" t="s">
        <v>24</v>
      </c>
      <c r="BK1966" s="198">
        <f>ROUND(I1966*H1966,2)</f>
        <v>0</v>
      </c>
      <c r="BL1966" s="23" t="s">
        <v>312</v>
      </c>
      <c r="BM1966" s="23" t="s">
        <v>2989</v>
      </c>
    </row>
    <row r="1967" spans="2:65" s="1" customFormat="1" ht="27">
      <c r="B1967" s="40"/>
      <c r="C1967" s="62"/>
      <c r="D1967" s="224" t="s">
        <v>191</v>
      </c>
      <c r="E1967" s="62"/>
      <c r="F1967" s="228" t="s">
        <v>2988</v>
      </c>
      <c r="G1967" s="62"/>
      <c r="H1967" s="62"/>
      <c r="I1967" s="157"/>
      <c r="J1967" s="62"/>
      <c r="K1967" s="62"/>
      <c r="L1967" s="60"/>
      <c r="M1967" s="201"/>
      <c r="N1967" s="41"/>
      <c r="O1967" s="41"/>
      <c r="P1967" s="41"/>
      <c r="Q1967" s="41"/>
      <c r="R1967" s="41"/>
      <c r="S1967" s="41"/>
      <c r="T1967" s="77"/>
      <c r="AT1967" s="23" t="s">
        <v>191</v>
      </c>
      <c r="AU1967" s="23" t="s">
        <v>87</v>
      </c>
    </row>
    <row r="1968" spans="2:65" s="1" customFormat="1" ht="22.5" customHeight="1">
      <c r="B1968" s="40"/>
      <c r="C1968" s="187" t="s">
        <v>2990</v>
      </c>
      <c r="D1968" s="187" t="s">
        <v>184</v>
      </c>
      <c r="E1968" s="188" t="s">
        <v>2991</v>
      </c>
      <c r="F1968" s="189" t="s">
        <v>2992</v>
      </c>
      <c r="G1968" s="190" t="s">
        <v>380</v>
      </c>
      <c r="H1968" s="191">
        <v>1</v>
      </c>
      <c r="I1968" s="192"/>
      <c r="J1968" s="193">
        <f>ROUND(I1968*H1968,2)</f>
        <v>0</v>
      </c>
      <c r="K1968" s="189" t="s">
        <v>188</v>
      </c>
      <c r="L1968" s="60"/>
      <c r="M1968" s="194" t="s">
        <v>22</v>
      </c>
      <c r="N1968" s="195" t="s">
        <v>47</v>
      </c>
      <c r="O1968" s="41"/>
      <c r="P1968" s="196">
        <f>O1968*H1968</f>
        <v>0</v>
      </c>
      <c r="Q1968" s="196">
        <v>0</v>
      </c>
      <c r="R1968" s="196">
        <f>Q1968*H1968</f>
        <v>0</v>
      </c>
      <c r="S1968" s="196">
        <v>2.4E-2</v>
      </c>
      <c r="T1968" s="197">
        <f>S1968*H1968</f>
        <v>2.4E-2</v>
      </c>
      <c r="AR1968" s="23" t="s">
        <v>312</v>
      </c>
      <c r="AT1968" s="23" t="s">
        <v>184</v>
      </c>
      <c r="AU1968" s="23" t="s">
        <v>87</v>
      </c>
      <c r="AY1968" s="23" t="s">
        <v>182</v>
      </c>
      <c r="BE1968" s="198">
        <f>IF(N1968="základní",J1968,0)</f>
        <v>0</v>
      </c>
      <c r="BF1968" s="198">
        <f>IF(N1968="snížená",J1968,0)</f>
        <v>0</v>
      </c>
      <c r="BG1968" s="198">
        <f>IF(N1968="zákl. přenesená",J1968,0)</f>
        <v>0</v>
      </c>
      <c r="BH1968" s="198">
        <f>IF(N1968="sníž. přenesená",J1968,0)</f>
        <v>0</v>
      </c>
      <c r="BI1968" s="198">
        <f>IF(N1968="nulová",J1968,0)</f>
        <v>0</v>
      </c>
      <c r="BJ1968" s="23" t="s">
        <v>24</v>
      </c>
      <c r="BK1968" s="198">
        <f>ROUND(I1968*H1968,2)</f>
        <v>0</v>
      </c>
      <c r="BL1968" s="23" t="s">
        <v>312</v>
      </c>
      <c r="BM1968" s="23" t="s">
        <v>2993</v>
      </c>
    </row>
    <row r="1969" spans="2:65" s="1" customFormat="1" ht="27">
      <c r="B1969" s="40"/>
      <c r="C1969" s="62"/>
      <c r="D1969" s="224" t="s">
        <v>191</v>
      </c>
      <c r="E1969" s="62"/>
      <c r="F1969" s="228" t="s">
        <v>2994</v>
      </c>
      <c r="G1969" s="62"/>
      <c r="H1969" s="62"/>
      <c r="I1969" s="157"/>
      <c r="J1969" s="62"/>
      <c r="K1969" s="62"/>
      <c r="L1969" s="60"/>
      <c r="M1969" s="201"/>
      <c r="N1969" s="41"/>
      <c r="O1969" s="41"/>
      <c r="P1969" s="41"/>
      <c r="Q1969" s="41"/>
      <c r="R1969" s="41"/>
      <c r="S1969" s="41"/>
      <c r="T1969" s="77"/>
      <c r="AT1969" s="23" t="s">
        <v>191</v>
      </c>
      <c r="AU1969" s="23" t="s">
        <v>87</v>
      </c>
    </row>
    <row r="1970" spans="2:65" s="1" customFormat="1" ht="22.5" customHeight="1">
      <c r="B1970" s="40"/>
      <c r="C1970" s="187" t="s">
        <v>2995</v>
      </c>
      <c r="D1970" s="187" t="s">
        <v>184</v>
      </c>
      <c r="E1970" s="188" t="s">
        <v>2996</v>
      </c>
      <c r="F1970" s="189" t="s">
        <v>2997</v>
      </c>
      <c r="G1970" s="190" t="s">
        <v>380</v>
      </c>
      <c r="H1970" s="191">
        <v>1</v>
      </c>
      <c r="I1970" s="192"/>
      <c r="J1970" s="193">
        <f>ROUND(I1970*H1970,2)</f>
        <v>0</v>
      </c>
      <c r="K1970" s="189" t="s">
        <v>188</v>
      </c>
      <c r="L1970" s="60"/>
      <c r="M1970" s="194" t="s">
        <v>22</v>
      </c>
      <c r="N1970" s="195" t="s">
        <v>47</v>
      </c>
      <c r="O1970" s="41"/>
      <c r="P1970" s="196">
        <f>O1970*H1970</f>
        <v>0</v>
      </c>
      <c r="Q1970" s="196">
        <v>0</v>
      </c>
      <c r="R1970" s="196">
        <f>Q1970*H1970</f>
        <v>0</v>
      </c>
      <c r="S1970" s="196">
        <v>2.8000000000000001E-2</v>
      </c>
      <c r="T1970" s="197">
        <f>S1970*H1970</f>
        <v>2.8000000000000001E-2</v>
      </c>
      <c r="AR1970" s="23" t="s">
        <v>312</v>
      </c>
      <c r="AT1970" s="23" t="s">
        <v>184</v>
      </c>
      <c r="AU1970" s="23" t="s">
        <v>87</v>
      </c>
      <c r="AY1970" s="23" t="s">
        <v>182</v>
      </c>
      <c r="BE1970" s="198">
        <f>IF(N1970="základní",J1970,0)</f>
        <v>0</v>
      </c>
      <c r="BF1970" s="198">
        <f>IF(N1970="snížená",J1970,0)</f>
        <v>0</v>
      </c>
      <c r="BG1970" s="198">
        <f>IF(N1970="zákl. přenesená",J1970,0)</f>
        <v>0</v>
      </c>
      <c r="BH1970" s="198">
        <f>IF(N1970="sníž. přenesená",J1970,0)</f>
        <v>0</v>
      </c>
      <c r="BI1970" s="198">
        <f>IF(N1970="nulová",J1970,0)</f>
        <v>0</v>
      </c>
      <c r="BJ1970" s="23" t="s">
        <v>24</v>
      </c>
      <c r="BK1970" s="198">
        <f>ROUND(I1970*H1970,2)</f>
        <v>0</v>
      </c>
      <c r="BL1970" s="23" t="s">
        <v>312</v>
      </c>
      <c r="BM1970" s="23" t="s">
        <v>2998</v>
      </c>
    </row>
    <row r="1971" spans="2:65" s="1" customFormat="1" ht="27">
      <c r="B1971" s="40"/>
      <c r="C1971" s="62"/>
      <c r="D1971" s="224" t="s">
        <v>191</v>
      </c>
      <c r="E1971" s="62"/>
      <c r="F1971" s="228" t="s">
        <v>2999</v>
      </c>
      <c r="G1971" s="62"/>
      <c r="H1971" s="62"/>
      <c r="I1971" s="157"/>
      <c r="J1971" s="62"/>
      <c r="K1971" s="62"/>
      <c r="L1971" s="60"/>
      <c r="M1971" s="201"/>
      <c r="N1971" s="41"/>
      <c r="O1971" s="41"/>
      <c r="P1971" s="41"/>
      <c r="Q1971" s="41"/>
      <c r="R1971" s="41"/>
      <c r="S1971" s="41"/>
      <c r="T1971" s="77"/>
      <c r="AT1971" s="23" t="s">
        <v>191</v>
      </c>
      <c r="AU1971" s="23" t="s">
        <v>87</v>
      </c>
    </row>
    <row r="1972" spans="2:65" s="1" customFormat="1" ht="31.5" customHeight="1">
      <c r="B1972" s="40"/>
      <c r="C1972" s="187" t="s">
        <v>3000</v>
      </c>
      <c r="D1972" s="187" t="s">
        <v>184</v>
      </c>
      <c r="E1972" s="188" t="s">
        <v>3001</v>
      </c>
      <c r="F1972" s="189" t="s">
        <v>3002</v>
      </c>
      <c r="G1972" s="190" t="s">
        <v>380</v>
      </c>
      <c r="H1972" s="191">
        <v>2</v>
      </c>
      <c r="I1972" s="192"/>
      <c r="J1972" s="193">
        <f>ROUND(I1972*H1972,2)</f>
        <v>0</v>
      </c>
      <c r="K1972" s="189" t="s">
        <v>22</v>
      </c>
      <c r="L1972" s="60"/>
      <c r="M1972" s="194" t="s">
        <v>22</v>
      </c>
      <c r="N1972" s="195" t="s">
        <v>47</v>
      </c>
      <c r="O1972" s="41"/>
      <c r="P1972" s="196">
        <f>O1972*H1972</f>
        <v>0</v>
      </c>
      <c r="Q1972" s="196">
        <v>0</v>
      </c>
      <c r="R1972" s="196">
        <f>Q1972*H1972</f>
        <v>0</v>
      </c>
      <c r="S1972" s="196">
        <v>0</v>
      </c>
      <c r="T1972" s="197">
        <f>S1972*H1972</f>
        <v>0</v>
      </c>
      <c r="AR1972" s="23" t="s">
        <v>312</v>
      </c>
      <c r="AT1972" s="23" t="s">
        <v>184</v>
      </c>
      <c r="AU1972" s="23" t="s">
        <v>87</v>
      </c>
      <c r="AY1972" s="23" t="s">
        <v>182</v>
      </c>
      <c r="BE1972" s="198">
        <f>IF(N1972="základní",J1972,0)</f>
        <v>0</v>
      </c>
      <c r="BF1972" s="198">
        <f>IF(N1972="snížená",J1972,0)</f>
        <v>0</v>
      </c>
      <c r="BG1972" s="198">
        <f>IF(N1972="zákl. přenesená",J1972,0)</f>
        <v>0</v>
      </c>
      <c r="BH1972" s="198">
        <f>IF(N1972="sníž. přenesená",J1972,0)</f>
        <v>0</v>
      </c>
      <c r="BI1972" s="198">
        <f>IF(N1972="nulová",J1972,0)</f>
        <v>0</v>
      </c>
      <c r="BJ1972" s="23" t="s">
        <v>24</v>
      </c>
      <c r="BK1972" s="198">
        <f>ROUND(I1972*H1972,2)</f>
        <v>0</v>
      </c>
      <c r="BL1972" s="23" t="s">
        <v>312</v>
      </c>
      <c r="BM1972" s="23" t="s">
        <v>3003</v>
      </c>
    </row>
    <row r="1973" spans="2:65" s="1" customFormat="1" ht="31.5" customHeight="1">
      <c r="B1973" s="40"/>
      <c r="C1973" s="187" t="s">
        <v>3004</v>
      </c>
      <c r="D1973" s="187" t="s">
        <v>184</v>
      </c>
      <c r="E1973" s="188" t="s">
        <v>3005</v>
      </c>
      <c r="F1973" s="189" t="s">
        <v>3006</v>
      </c>
      <c r="G1973" s="190" t="s">
        <v>380</v>
      </c>
      <c r="H1973" s="191">
        <v>1</v>
      </c>
      <c r="I1973" s="192"/>
      <c r="J1973" s="193">
        <f>ROUND(I1973*H1973,2)</f>
        <v>0</v>
      </c>
      <c r="K1973" s="189" t="s">
        <v>22</v>
      </c>
      <c r="L1973" s="60"/>
      <c r="M1973" s="194" t="s">
        <v>22</v>
      </c>
      <c r="N1973" s="195" t="s">
        <v>47</v>
      </c>
      <c r="O1973" s="41"/>
      <c r="P1973" s="196">
        <f>O1973*H1973</f>
        <v>0</v>
      </c>
      <c r="Q1973" s="196">
        <v>0</v>
      </c>
      <c r="R1973" s="196">
        <f>Q1973*H1973</f>
        <v>0</v>
      </c>
      <c r="S1973" s="196">
        <v>0</v>
      </c>
      <c r="T1973" s="197">
        <f>S1973*H1973</f>
        <v>0</v>
      </c>
      <c r="AR1973" s="23" t="s">
        <v>312</v>
      </c>
      <c r="AT1973" s="23" t="s">
        <v>184</v>
      </c>
      <c r="AU1973" s="23" t="s">
        <v>87</v>
      </c>
      <c r="AY1973" s="23" t="s">
        <v>182</v>
      </c>
      <c r="BE1973" s="198">
        <f>IF(N1973="základní",J1973,0)</f>
        <v>0</v>
      </c>
      <c r="BF1973" s="198">
        <f>IF(N1973="snížená",J1973,0)</f>
        <v>0</v>
      </c>
      <c r="BG1973" s="198">
        <f>IF(N1973="zákl. přenesená",J1973,0)</f>
        <v>0</v>
      </c>
      <c r="BH1973" s="198">
        <f>IF(N1973="sníž. přenesená",J1973,0)</f>
        <v>0</v>
      </c>
      <c r="BI1973" s="198">
        <f>IF(N1973="nulová",J1973,0)</f>
        <v>0</v>
      </c>
      <c r="BJ1973" s="23" t="s">
        <v>24</v>
      </c>
      <c r="BK1973" s="198">
        <f>ROUND(I1973*H1973,2)</f>
        <v>0</v>
      </c>
      <c r="BL1973" s="23" t="s">
        <v>312</v>
      </c>
      <c r="BM1973" s="23" t="s">
        <v>3007</v>
      </c>
    </row>
    <row r="1974" spans="2:65" s="1" customFormat="1" ht="22.5" customHeight="1">
      <c r="B1974" s="40"/>
      <c r="C1974" s="187" t="s">
        <v>3008</v>
      </c>
      <c r="D1974" s="187" t="s">
        <v>184</v>
      </c>
      <c r="E1974" s="188" t="s">
        <v>3009</v>
      </c>
      <c r="F1974" s="189" t="s">
        <v>3010</v>
      </c>
      <c r="G1974" s="190" t="s">
        <v>1180</v>
      </c>
      <c r="H1974" s="254"/>
      <c r="I1974" s="192"/>
      <c r="J1974" s="193">
        <f>ROUND(I1974*H1974,2)</f>
        <v>0</v>
      </c>
      <c r="K1974" s="189" t="s">
        <v>188</v>
      </c>
      <c r="L1974" s="60"/>
      <c r="M1974" s="194" t="s">
        <v>22</v>
      </c>
      <c r="N1974" s="195" t="s">
        <v>47</v>
      </c>
      <c r="O1974" s="41"/>
      <c r="P1974" s="196">
        <f>O1974*H1974</f>
        <v>0</v>
      </c>
      <c r="Q1974" s="196">
        <v>0</v>
      </c>
      <c r="R1974" s="196">
        <f>Q1974*H1974</f>
        <v>0</v>
      </c>
      <c r="S1974" s="196">
        <v>0</v>
      </c>
      <c r="T1974" s="197">
        <f>S1974*H1974</f>
        <v>0</v>
      </c>
      <c r="AR1974" s="23" t="s">
        <v>312</v>
      </c>
      <c r="AT1974" s="23" t="s">
        <v>184</v>
      </c>
      <c r="AU1974" s="23" t="s">
        <v>87</v>
      </c>
      <c r="AY1974" s="23" t="s">
        <v>182</v>
      </c>
      <c r="BE1974" s="198">
        <f>IF(N1974="základní",J1974,0)</f>
        <v>0</v>
      </c>
      <c r="BF1974" s="198">
        <f>IF(N1974="snížená",J1974,0)</f>
        <v>0</v>
      </c>
      <c r="BG1974" s="198">
        <f>IF(N1974="zákl. přenesená",J1974,0)</f>
        <v>0</v>
      </c>
      <c r="BH1974" s="198">
        <f>IF(N1974="sníž. přenesená",J1974,0)</f>
        <v>0</v>
      </c>
      <c r="BI1974" s="198">
        <f>IF(N1974="nulová",J1974,0)</f>
        <v>0</v>
      </c>
      <c r="BJ1974" s="23" t="s">
        <v>24</v>
      </c>
      <c r="BK1974" s="198">
        <f>ROUND(I1974*H1974,2)</f>
        <v>0</v>
      </c>
      <c r="BL1974" s="23" t="s">
        <v>312</v>
      </c>
      <c r="BM1974" s="23" t="s">
        <v>3011</v>
      </c>
    </row>
    <row r="1975" spans="2:65" s="1" customFormat="1" ht="27">
      <c r="B1975" s="40"/>
      <c r="C1975" s="62"/>
      <c r="D1975" s="199" t="s">
        <v>191</v>
      </c>
      <c r="E1975" s="62"/>
      <c r="F1975" s="200" t="s">
        <v>3012</v>
      </c>
      <c r="G1975" s="62"/>
      <c r="H1975" s="62"/>
      <c r="I1975" s="157"/>
      <c r="J1975" s="62"/>
      <c r="K1975" s="62"/>
      <c r="L1975" s="60"/>
      <c r="M1975" s="201"/>
      <c r="N1975" s="41"/>
      <c r="O1975" s="41"/>
      <c r="P1975" s="41"/>
      <c r="Q1975" s="41"/>
      <c r="R1975" s="41"/>
      <c r="S1975" s="41"/>
      <c r="T1975" s="77"/>
      <c r="AT1975" s="23" t="s">
        <v>191</v>
      </c>
      <c r="AU1975" s="23" t="s">
        <v>87</v>
      </c>
    </row>
    <row r="1976" spans="2:65" s="10" customFormat="1" ht="29.85" customHeight="1">
      <c r="B1976" s="170"/>
      <c r="C1976" s="171"/>
      <c r="D1976" s="184" t="s">
        <v>75</v>
      </c>
      <c r="E1976" s="185" t="s">
        <v>3013</v>
      </c>
      <c r="F1976" s="185" t="s">
        <v>3014</v>
      </c>
      <c r="G1976" s="171"/>
      <c r="H1976" s="171"/>
      <c r="I1976" s="174"/>
      <c r="J1976" s="186">
        <f>BK1976</f>
        <v>0</v>
      </c>
      <c r="K1976" s="171"/>
      <c r="L1976" s="176"/>
      <c r="M1976" s="177"/>
      <c r="N1976" s="178"/>
      <c r="O1976" s="178"/>
      <c r="P1976" s="179">
        <f>SUM(P1977:P2014)</f>
        <v>0</v>
      </c>
      <c r="Q1976" s="178"/>
      <c r="R1976" s="179">
        <f>SUM(R1977:R2014)</f>
        <v>0.64955558199999996</v>
      </c>
      <c r="S1976" s="178"/>
      <c r="T1976" s="180">
        <f>SUM(T1977:T2014)</f>
        <v>0</v>
      </c>
      <c r="AR1976" s="181" t="s">
        <v>87</v>
      </c>
      <c r="AT1976" s="182" t="s">
        <v>75</v>
      </c>
      <c r="AU1976" s="182" t="s">
        <v>24</v>
      </c>
      <c r="AY1976" s="181" t="s">
        <v>182</v>
      </c>
      <c r="BK1976" s="183">
        <f>SUM(BK1977:BK2014)</f>
        <v>0</v>
      </c>
    </row>
    <row r="1977" spans="2:65" s="1" customFormat="1" ht="22.5" customHeight="1">
      <c r="B1977" s="40"/>
      <c r="C1977" s="187" t="s">
        <v>3015</v>
      </c>
      <c r="D1977" s="187" t="s">
        <v>184</v>
      </c>
      <c r="E1977" s="188" t="s">
        <v>3016</v>
      </c>
      <c r="F1977" s="189" t="s">
        <v>3017</v>
      </c>
      <c r="G1977" s="190" t="s">
        <v>308</v>
      </c>
      <c r="H1977" s="191">
        <v>6.63</v>
      </c>
      <c r="I1977" s="192"/>
      <c r="J1977" s="193">
        <f>ROUND(I1977*H1977,2)</f>
        <v>0</v>
      </c>
      <c r="K1977" s="189" t="s">
        <v>188</v>
      </c>
      <c r="L1977" s="60"/>
      <c r="M1977" s="194" t="s">
        <v>22</v>
      </c>
      <c r="N1977" s="195" t="s">
        <v>47</v>
      </c>
      <c r="O1977" s="41"/>
      <c r="P1977" s="196">
        <f>O1977*H1977</f>
        <v>0</v>
      </c>
      <c r="Q1977" s="196">
        <v>5.6400000000000002E-5</v>
      </c>
      <c r="R1977" s="196">
        <f>Q1977*H1977</f>
        <v>3.73932E-4</v>
      </c>
      <c r="S1977" s="196">
        <v>0</v>
      </c>
      <c r="T1977" s="197">
        <f>S1977*H1977</f>
        <v>0</v>
      </c>
      <c r="AR1977" s="23" t="s">
        <v>312</v>
      </c>
      <c r="AT1977" s="23" t="s">
        <v>184</v>
      </c>
      <c r="AU1977" s="23" t="s">
        <v>87</v>
      </c>
      <c r="AY1977" s="23" t="s">
        <v>182</v>
      </c>
      <c r="BE1977" s="198">
        <f>IF(N1977="základní",J1977,0)</f>
        <v>0</v>
      </c>
      <c r="BF1977" s="198">
        <f>IF(N1977="snížená",J1977,0)</f>
        <v>0</v>
      </c>
      <c r="BG1977" s="198">
        <f>IF(N1977="zákl. přenesená",J1977,0)</f>
        <v>0</v>
      </c>
      <c r="BH1977" s="198">
        <f>IF(N1977="sníž. přenesená",J1977,0)</f>
        <v>0</v>
      </c>
      <c r="BI1977" s="198">
        <f>IF(N1977="nulová",J1977,0)</f>
        <v>0</v>
      </c>
      <c r="BJ1977" s="23" t="s">
        <v>24</v>
      </c>
      <c r="BK1977" s="198">
        <f>ROUND(I1977*H1977,2)</f>
        <v>0</v>
      </c>
      <c r="BL1977" s="23" t="s">
        <v>312</v>
      </c>
      <c r="BM1977" s="23" t="s">
        <v>3018</v>
      </c>
    </row>
    <row r="1978" spans="2:65" s="1" customFormat="1">
      <c r="B1978" s="40"/>
      <c r="C1978" s="62"/>
      <c r="D1978" s="199" t="s">
        <v>191</v>
      </c>
      <c r="E1978" s="62"/>
      <c r="F1978" s="200" t="s">
        <v>3019</v>
      </c>
      <c r="G1978" s="62"/>
      <c r="H1978" s="62"/>
      <c r="I1978" s="157"/>
      <c r="J1978" s="62"/>
      <c r="K1978" s="62"/>
      <c r="L1978" s="60"/>
      <c r="M1978" s="201"/>
      <c r="N1978" s="41"/>
      <c r="O1978" s="41"/>
      <c r="P1978" s="41"/>
      <c r="Q1978" s="41"/>
      <c r="R1978" s="41"/>
      <c r="S1978" s="41"/>
      <c r="T1978" s="77"/>
      <c r="AT1978" s="23" t="s">
        <v>191</v>
      </c>
      <c r="AU1978" s="23" t="s">
        <v>87</v>
      </c>
    </row>
    <row r="1979" spans="2:65" s="12" customFormat="1">
      <c r="B1979" s="213"/>
      <c r="C1979" s="214"/>
      <c r="D1979" s="224" t="s">
        <v>193</v>
      </c>
      <c r="E1979" s="225" t="s">
        <v>22</v>
      </c>
      <c r="F1979" s="226" t="s">
        <v>3020</v>
      </c>
      <c r="G1979" s="214"/>
      <c r="H1979" s="227">
        <v>6.63</v>
      </c>
      <c r="I1979" s="218"/>
      <c r="J1979" s="214"/>
      <c r="K1979" s="214"/>
      <c r="L1979" s="219"/>
      <c r="M1979" s="220"/>
      <c r="N1979" s="221"/>
      <c r="O1979" s="221"/>
      <c r="P1979" s="221"/>
      <c r="Q1979" s="221"/>
      <c r="R1979" s="221"/>
      <c r="S1979" s="221"/>
      <c r="T1979" s="222"/>
      <c r="AT1979" s="223" t="s">
        <v>193</v>
      </c>
      <c r="AU1979" s="223" t="s">
        <v>87</v>
      </c>
      <c r="AV1979" s="12" t="s">
        <v>87</v>
      </c>
      <c r="AW1979" s="12" t="s">
        <v>39</v>
      </c>
      <c r="AX1979" s="12" t="s">
        <v>76</v>
      </c>
      <c r="AY1979" s="223" t="s">
        <v>182</v>
      </c>
    </row>
    <row r="1980" spans="2:65" s="1" customFormat="1" ht="44.25" customHeight="1">
      <c r="B1980" s="40"/>
      <c r="C1980" s="229" t="s">
        <v>3021</v>
      </c>
      <c r="D1980" s="229" t="s">
        <v>409</v>
      </c>
      <c r="E1980" s="230" t="s">
        <v>3022</v>
      </c>
      <c r="F1980" s="231" t="s">
        <v>3023</v>
      </c>
      <c r="G1980" s="232" t="s">
        <v>308</v>
      </c>
      <c r="H1980" s="233">
        <v>5.18</v>
      </c>
      <c r="I1980" s="234"/>
      <c r="J1980" s="235">
        <f>ROUND(I1980*H1980,2)</f>
        <v>0</v>
      </c>
      <c r="K1980" s="231" t="s">
        <v>22</v>
      </c>
      <c r="L1980" s="236"/>
      <c r="M1980" s="237" t="s">
        <v>22</v>
      </c>
      <c r="N1980" s="238" t="s">
        <v>47</v>
      </c>
      <c r="O1980" s="41"/>
      <c r="P1980" s="196">
        <f>O1980*H1980</f>
        <v>0</v>
      </c>
      <c r="Q1980" s="196">
        <v>0</v>
      </c>
      <c r="R1980" s="196">
        <f>Q1980*H1980</f>
        <v>0</v>
      </c>
      <c r="S1980" s="196">
        <v>0</v>
      </c>
      <c r="T1980" s="197">
        <f>S1980*H1980</f>
        <v>0</v>
      </c>
      <c r="AR1980" s="23" t="s">
        <v>422</v>
      </c>
      <c r="AT1980" s="23" t="s">
        <v>409</v>
      </c>
      <c r="AU1980" s="23" t="s">
        <v>87</v>
      </c>
      <c r="AY1980" s="23" t="s">
        <v>182</v>
      </c>
      <c r="BE1980" s="198">
        <f>IF(N1980="základní",J1980,0)</f>
        <v>0</v>
      </c>
      <c r="BF1980" s="198">
        <f>IF(N1980="snížená",J1980,0)</f>
        <v>0</v>
      </c>
      <c r="BG1980" s="198">
        <f>IF(N1980="zákl. přenesená",J1980,0)</f>
        <v>0</v>
      </c>
      <c r="BH1980" s="198">
        <f>IF(N1980="sníž. přenesená",J1980,0)</f>
        <v>0</v>
      </c>
      <c r="BI1980" s="198">
        <f>IF(N1980="nulová",J1980,0)</f>
        <v>0</v>
      </c>
      <c r="BJ1980" s="23" t="s">
        <v>24</v>
      </c>
      <c r="BK1980" s="198">
        <f>ROUND(I1980*H1980,2)</f>
        <v>0</v>
      </c>
      <c r="BL1980" s="23" t="s">
        <v>312</v>
      </c>
      <c r="BM1980" s="23" t="s">
        <v>3024</v>
      </c>
    </row>
    <row r="1981" spans="2:65" s="1" customFormat="1" ht="31.5" customHeight="1">
      <c r="B1981" s="40"/>
      <c r="C1981" s="229" t="s">
        <v>3025</v>
      </c>
      <c r="D1981" s="229" t="s">
        <v>409</v>
      </c>
      <c r="E1981" s="230" t="s">
        <v>3026</v>
      </c>
      <c r="F1981" s="231" t="s">
        <v>3027</v>
      </c>
      <c r="G1981" s="232" t="s">
        <v>308</v>
      </c>
      <c r="H1981" s="233">
        <v>1.45</v>
      </c>
      <c r="I1981" s="234"/>
      <c r="J1981" s="235">
        <f>ROUND(I1981*H1981,2)</f>
        <v>0</v>
      </c>
      <c r="K1981" s="231" t="s">
        <v>22</v>
      </c>
      <c r="L1981" s="236"/>
      <c r="M1981" s="237" t="s">
        <v>22</v>
      </c>
      <c r="N1981" s="238" t="s">
        <v>47</v>
      </c>
      <c r="O1981" s="41"/>
      <c r="P1981" s="196">
        <f>O1981*H1981</f>
        <v>0</v>
      </c>
      <c r="Q1981" s="196">
        <v>0</v>
      </c>
      <c r="R1981" s="196">
        <f>Q1981*H1981</f>
        <v>0</v>
      </c>
      <c r="S1981" s="196">
        <v>0</v>
      </c>
      <c r="T1981" s="197">
        <f>S1981*H1981</f>
        <v>0</v>
      </c>
      <c r="AR1981" s="23" t="s">
        <v>422</v>
      </c>
      <c r="AT1981" s="23" t="s">
        <v>409</v>
      </c>
      <c r="AU1981" s="23" t="s">
        <v>87</v>
      </c>
      <c r="AY1981" s="23" t="s">
        <v>182</v>
      </c>
      <c r="BE1981" s="198">
        <f>IF(N1981="základní",J1981,0)</f>
        <v>0</v>
      </c>
      <c r="BF1981" s="198">
        <f>IF(N1981="snížená",J1981,0)</f>
        <v>0</v>
      </c>
      <c r="BG1981" s="198">
        <f>IF(N1981="zákl. přenesená",J1981,0)</f>
        <v>0</v>
      </c>
      <c r="BH1981" s="198">
        <f>IF(N1981="sníž. přenesená",J1981,0)</f>
        <v>0</v>
      </c>
      <c r="BI1981" s="198">
        <f>IF(N1981="nulová",J1981,0)</f>
        <v>0</v>
      </c>
      <c r="BJ1981" s="23" t="s">
        <v>24</v>
      </c>
      <c r="BK1981" s="198">
        <f>ROUND(I1981*H1981,2)</f>
        <v>0</v>
      </c>
      <c r="BL1981" s="23" t="s">
        <v>312</v>
      </c>
      <c r="BM1981" s="23" t="s">
        <v>3028</v>
      </c>
    </row>
    <row r="1982" spans="2:65" s="1" customFormat="1" ht="27">
      <c r="B1982" s="40"/>
      <c r="C1982" s="62"/>
      <c r="D1982" s="224" t="s">
        <v>191</v>
      </c>
      <c r="E1982" s="62"/>
      <c r="F1982" s="228" t="s">
        <v>3029</v>
      </c>
      <c r="G1982" s="62"/>
      <c r="H1982" s="62"/>
      <c r="I1982" s="157"/>
      <c r="J1982" s="62"/>
      <c r="K1982" s="62"/>
      <c r="L1982" s="60"/>
      <c r="M1982" s="201"/>
      <c r="N1982" s="41"/>
      <c r="O1982" s="41"/>
      <c r="P1982" s="41"/>
      <c r="Q1982" s="41"/>
      <c r="R1982" s="41"/>
      <c r="S1982" s="41"/>
      <c r="T1982" s="77"/>
      <c r="AT1982" s="23" t="s">
        <v>191</v>
      </c>
      <c r="AU1982" s="23" t="s">
        <v>87</v>
      </c>
    </row>
    <row r="1983" spans="2:65" s="1" customFormat="1" ht="22.5" customHeight="1">
      <c r="B1983" s="40"/>
      <c r="C1983" s="187" t="s">
        <v>3030</v>
      </c>
      <c r="D1983" s="187" t="s">
        <v>184</v>
      </c>
      <c r="E1983" s="188" t="s">
        <v>3031</v>
      </c>
      <c r="F1983" s="189" t="s">
        <v>3032</v>
      </c>
      <c r="G1983" s="190" t="s">
        <v>308</v>
      </c>
      <c r="H1983" s="191">
        <v>13.4</v>
      </c>
      <c r="I1983" s="192"/>
      <c r="J1983" s="193">
        <f>ROUND(I1983*H1983,2)</f>
        <v>0</v>
      </c>
      <c r="K1983" s="189" t="s">
        <v>188</v>
      </c>
      <c r="L1983" s="60"/>
      <c r="M1983" s="194" t="s">
        <v>22</v>
      </c>
      <c r="N1983" s="195" t="s">
        <v>47</v>
      </c>
      <c r="O1983" s="41"/>
      <c r="P1983" s="196">
        <f>O1983*H1983</f>
        <v>0</v>
      </c>
      <c r="Q1983" s="196">
        <v>1.6919999999999999E-4</v>
      </c>
      <c r="R1983" s="196">
        <f>Q1983*H1983</f>
        <v>2.26728E-3</v>
      </c>
      <c r="S1983" s="196">
        <v>0</v>
      </c>
      <c r="T1983" s="197">
        <f>S1983*H1983</f>
        <v>0</v>
      </c>
      <c r="AR1983" s="23" t="s">
        <v>312</v>
      </c>
      <c r="AT1983" s="23" t="s">
        <v>184</v>
      </c>
      <c r="AU1983" s="23" t="s">
        <v>87</v>
      </c>
      <c r="AY1983" s="23" t="s">
        <v>182</v>
      </c>
      <c r="BE1983" s="198">
        <f>IF(N1983="základní",J1983,0)</f>
        <v>0</v>
      </c>
      <c r="BF1983" s="198">
        <f>IF(N1983="snížená",J1983,0)</f>
        <v>0</v>
      </c>
      <c r="BG1983" s="198">
        <f>IF(N1983="zákl. přenesená",J1983,0)</f>
        <v>0</v>
      </c>
      <c r="BH1983" s="198">
        <f>IF(N1983="sníž. přenesená",J1983,0)</f>
        <v>0</v>
      </c>
      <c r="BI1983" s="198">
        <f>IF(N1983="nulová",J1983,0)</f>
        <v>0</v>
      </c>
      <c r="BJ1983" s="23" t="s">
        <v>24</v>
      </c>
      <c r="BK1983" s="198">
        <f>ROUND(I1983*H1983,2)</f>
        <v>0</v>
      </c>
      <c r="BL1983" s="23" t="s">
        <v>312</v>
      </c>
      <c r="BM1983" s="23" t="s">
        <v>3033</v>
      </c>
    </row>
    <row r="1984" spans="2:65" s="1" customFormat="1">
      <c r="B1984" s="40"/>
      <c r="C1984" s="62"/>
      <c r="D1984" s="199" t="s">
        <v>191</v>
      </c>
      <c r="E1984" s="62"/>
      <c r="F1984" s="200" t="s">
        <v>3034</v>
      </c>
      <c r="G1984" s="62"/>
      <c r="H1984" s="62"/>
      <c r="I1984" s="157"/>
      <c r="J1984" s="62"/>
      <c r="K1984" s="62"/>
      <c r="L1984" s="60"/>
      <c r="M1984" s="201"/>
      <c r="N1984" s="41"/>
      <c r="O1984" s="41"/>
      <c r="P1984" s="41"/>
      <c r="Q1984" s="41"/>
      <c r="R1984" s="41"/>
      <c r="S1984" s="41"/>
      <c r="T1984" s="77"/>
      <c r="AT1984" s="23" t="s">
        <v>191</v>
      </c>
      <c r="AU1984" s="23" t="s">
        <v>87</v>
      </c>
    </row>
    <row r="1985" spans="2:65" s="12" customFormat="1">
      <c r="B1985" s="213"/>
      <c r="C1985" s="214"/>
      <c r="D1985" s="224" t="s">
        <v>193</v>
      </c>
      <c r="E1985" s="225" t="s">
        <v>22</v>
      </c>
      <c r="F1985" s="226" t="s">
        <v>3035</v>
      </c>
      <c r="G1985" s="214"/>
      <c r="H1985" s="227">
        <v>13.4</v>
      </c>
      <c r="I1985" s="218"/>
      <c r="J1985" s="214"/>
      <c r="K1985" s="214"/>
      <c r="L1985" s="219"/>
      <c r="M1985" s="220"/>
      <c r="N1985" s="221"/>
      <c r="O1985" s="221"/>
      <c r="P1985" s="221"/>
      <c r="Q1985" s="221"/>
      <c r="R1985" s="221"/>
      <c r="S1985" s="221"/>
      <c r="T1985" s="222"/>
      <c r="AT1985" s="223" t="s">
        <v>193</v>
      </c>
      <c r="AU1985" s="223" t="s">
        <v>87</v>
      </c>
      <c r="AV1985" s="12" t="s">
        <v>87</v>
      </c>
      <c r="AW1985" s="12" t="s">
        <v>39</v>
      </c>
      <c r="AX1985" s="12" t="s">
        <v>76</v>
      </c>
      <c r="AY1985" s="223" t="s">
        <v>182</v>
      </c>
    </row>
    <row r="1986" spans="2:65" s="1" customFormat="1" ht="44.25" customHeight="1">
      <c r="B1986" s="40"/>
      <c r="C1986" s="229" t="s">
        <v>3036</v>
      </c>
      <c r="D1986" s="229" t="s">
        <v>409</v>
      </c>
      <c r="E1986" s="230" t="s">
        <v>3037</v>
      </c>
      <c r="F1986" s="231" t="s">
        <v>3038</v>
      </c>
      <c r="G1986" s="232" t="s">
        <v>308</v>
      </c>
      <c r="H1986" s="233">
        <v>6.3</v>
      </c>
      <c r="I1986" s="234"/>
      <c r="J1986" s="235">
        <f>ROUND(I1986*H1986,2)</f>
        <v>0</v>
      </c>
      <c r="K1986" s="231" t="s">
        <v>22</v>
      </c>
      <c r="L1986" s="236"/>
      <c r="M1986" s="237" t="s">
        <v>22</v>
      </c>
      <c r="N1986" s="238" t="s">
        <v>47</v>
      </c>
      <c r="O1986" s="41"/>
      <c r="P1986" s="196">
        <f>O1986*H1986</f>
        <v>0</v>
      </c>
      <c r="Q1986" s="196">
        <v>0</v>
      </c>
      <c r="R1986" s="196">
        <f>Q1986*H1986</f>
        <v>0</v>
      </c>
      <c r="S1986" s="196">
        <v>0</v>
      </c>
      <c r="T1986" s="197">
        <f>S1986*H1986</f>
        <v>0</v>
      </c>
      <c r="AR1986" s="23" t="s">
        <v>422</v>
      </c>
      <c r="AT1986" s="23" t="s">
        <v>409</v>
      </c>
      <c r="AU1986" s="23" t="s">
        <v>87</v>
      </c>
      <c r="AY1986" s="23" t="s">
        <v>182</v>
      </c>
      <c r="BE1986" s="198">
        <f>IF(N1986="základní",J1986,0)</f>
        <v>0</v>
      </c>
      <c r="BF1986" s="198">
        <f>IF(N1986="snížená",J1986,0)</f>
        <v>0</v>
      </c>
      <c r="BG1986" s="198">
        <f>IF(N1986="zákl. přenesená",J1986,0)</f>
        <v>0</v>
      </c>
      <c r="BH1986" s="198">
        <f>IF(N1986="sníž. přenesená",J1986,0)</f>
        <v>0</v>
      </c>
      <c r="BI1986" s="198">
        <f>IF(N1986="nulová",J1986,0)</f>
        <v>0</v>
      </c>
      <c r="BJ1986" s="23" t="s">
        <v>24</v>
      </c>
      <c r="BK1986" s="198">
        <f>ROUND(I1986*H1986,2)</f>
        <v>0</v>
      </c>
      <c r="BL1986" s="23" t="s">
        <v>312</v>
      </c>
      <c r="BM1986" s="23" t="s">
        <v>3039</v>
      </c>
    </row>
    <row r="1987" spans="2:65" s="1" customFormat="1" ht="27">
      <c r="B1987" s="40"/>
      <c r="C1987" s="62"/>
      <c r="D1987" s="224" t="s">
        <v>191</v>
      </c>
      <c r="E1987" s="62"/>
      <c r="F1987" s="228" t="s">
        <v>3038</v>
      </c>
      <c r="G1987" s="62"/>
      <c r="H1987" s="62"/>
      <c r="I1987" s="157"/>
      <c r="J1987" s="62"/>
      <c r="K1987" s="62"/>
      <c r="L1987" s="60"/>
      <c r="M1987" s="201"/>
      <c r="N1987" s="41"/>
      <c r="O1987" s="41"/>
      <c r="P1987" s="41"/>
      <c r="Q1987" s="41"/>
      <c r="R1987" s="41"/>
      <c r="S1987" s="41"/>
      <c r="T1987" s="77"/>
      <c r="AT1987" s="23" t="s">
        <v>191</v>
      </c>
      <c r="AU1987" s="23" t="s">
        <v>87</v>
      </c>
    </row>
    <row r="1988" spans="2:65" s="1" customFormat="1" ht="44.25" customHeight="1">
      <c r="B1988" s="40"/>
      <c r="C1988" s="229" t="s">
        <v>3040</v>
      </c>
      <c r="D1988" s="229" t="s">
        <v>409</v>
      </c>
      <c r="E1988" s="230" t="s">
        <v>3041</v>
      </c>
      <c r="F1988" s="231" t="s">
        <v>3042</v>
      </c>
      <c r="G1988" s="232" t="s">
        <v>308</v>
      </c>
      <c r="H1988" s="233">
        <v>7.1</v>
      </c>
      <c r="I1988" s="234"/>
      <c r="J1988" s="235">
        <f>ROUND(I1988*H1988,2)</f>
        <v>0</v>
      </c>
      <c r="K1988" s="231" t="s">
        <v>22</v>
      </c>
      <c r="L1988" s="236"/>
      <c r="M1988" s="237" t="s">
        <v>22</v>
      </c>
      <c r="N1988" s="238" t="s">
        <v>47</v>
      </c>
      <c r="O1988" s="41"/>
      <c r="P1988" s="196">
        <f>O1988*H1988</f>
        <v>0</v>
      </c>
      <c r="Q1988" s="196">
        <v>0</v>
      </c>
      <c r="R1988" s="196">
        <f>Q1988*H1988</f>
        <v>0</v>
      </c>
      <c r="S1988" s="196">
        <v>0</v>
      </c>
      <c r="T1988" s="197">
        <f>S1988*H1988</f>
        <v>0</v>
      </c>
      <c r="AR1988" s="23" t="s">
        <v>422</v>
      </c>
      <c r="AT1988" s="23" t="s">
        <v>409</v>
      </c>
      <c r="AU1988" s="23" t="s">
        <v>87</v>
      </c>
      <c r="AY1988" s="23" t="s">
        <v>182</v>
      </c>
      <c r="BE1988" s="198">
        <f>IF(N1988="základní",J1988,0)</f>
        <v>0</v>
      </c>
      <c r="BF1988" s="198">
        <f>IF(N1988="snížená",J1988,0)</f>
        <v>0</v>
      </c>
      <c r="BG1988" s="198">
        <f>IF(N1988="zákl. přenesená",J1988,0)</f>
        <v>0</v>
      </c>
      <c r="BH1988" s="198">
        <f>IF(N1988="sníž. přenesená",J1988,0)</f>
        <v>0</v>
      </c>
      <c r="BI1988" s="198">
        <f>IF(N1988="nulová",J1988,0)</f>
        <v>0</v>
      </c>
      <c r="BJ1988" s="23" t="s">
        <v>24</v>
      </c>
      <c r="BK1988" s="198">
        <f>ROUND(I1988*H1988,2)</f>
        <v>0</v>
      </c>
      <c r="BL1988" s="23" t="s">
        <v>312</v>
      </c>
      <c r="BM1988" s="23" t="s">
        <v>3043</v>
      </c>
    </row>
    <row r="1989" spans="2:65" s="1" customFormat="1" ht="27">
      <c r="B1989" s="40"/>
      <c r="C1989" s="62"/>
      <c r="D1989" s="224" t="s">
        <v>191</v>
      </c>
      <c r="E1989" s="62"/>
      <c r="F1989" s="228" t="s">
        <v>3044</v>
      </c>
      <c r="G1989" s="62"/>
      <c r="H1989" s="62"/>
      <c r="I1989" s="157"/>
      <c r="J1989" s="62"/>
      <c r="K1989" s="62"/>
      <c r="L1989" s="60"/>
      <c r="M1989" s="201"/>
      <c r="N1989" s="41"/>
      <c r="O1989" s="41"/>
      <c r="P1989" s="41"/>
      <c r="Q1989" s="41"/>
      <c r="R1989" s="41"/>
      <c r="S1989" s="41"/>
      <c r="T1989" s="77"/>
      <c r="AT1989" s="23" t="s">
        <v>191</v>
      </c>
      <c r="AU1989" s="23" t="s">
        <v>87</v>
      </c>
    </row>
    <row r="1990" spans="2:65" s="1" customFormat="1" ht="57" customHeight="1">
      <c r="B1990" s="40"/>
      <c r="C1990" s="187" t="s">
        <v>3045</v>
      </c>
      <c r="D1990" s="187" t="s">
        <v>184</v>
      </c>
      <c r="E1990" s="188" t="s">
        <v>3046</v>
      </c>
      <c r="F1990" s="189" t="s">
        <v>3047</v>
      </c>
      <c r="G1990" s="190" t="s">
        <v>380</v>
      </c>
      <c r="H1990" s="191">
        <v>2</v>
      </c>
      <c r="I1990" s="192"/>
      <c r="J1990" s="193">
        <f>ROUND(I1990*H1990,2)</f>
        <v>0</v>
      </c>
      <c r="K1990" s="189" t="s">
        <v>22</v>
      </c>
      <c r="L1990" s="60"/>
      <c r="M1990" s="194" t="s">
        <v>22</v>
      </c>
      <c r="N1990" s="195" t="s">
        <v>47</v>
      </c>
      <c r="O1990" s="41"/>
      <c r="P1990" s="196">
        <f>O1990*H1990</f>
        <v>0</v>
      </c>
      <c r="Q1990" s="196">
        <v>6.9999999999999994E-5</v>
      </c>
      <c r="R1990" s="196">
        <f>Q1990*H1990</f>
        <v>1.3999999999999999E-4</v>
      </c>
      <c r="S1990" s="196">
        <v>0</v>
      </c>
      <c r="T1990" s="197">
        <f>S1990*H1990</f>
        <v>0</v>
      </c>
      <c r="AR1990" s="23" t="s">
        <v>312</v>
      </c>
      <c r="AT1990" s="23" t="s">
        <v>184</v>
      </c>
      <c r="AU1990" s="23" t="s">
        <v>87</v>
      </c>
      <c r="AY1990" s="23" t="s">
        <v>182</v>
      </c>
      <c r="BE1990" s="198">
        <f>IF(N1990="základní",J1990,0)</f>
        <v>0</v>
      </c>
      <c r="BF1990" s="198">
        <f>IF(N1990="snížená",J1990,0)</f>
        <v>0</v>
      </c>
      <c r="BG1990" s="198">
        <f>IF(N1990="zákl. přenesená",J1990,0)</f>
        <v>0</v>
      </c>
      <c r="BH1990" s="198">
        <f>IF(N1990="sníž. přenesená",J1990,0)</f>
        <v>0</v>
      </c>
      <c r="BI1990" s="198">
        <f>IF(N1990="nulová",J1990,0)</f>
        <v>0</v>
      </c>
      <c r="BJ1990" s="23" t="s">
        <v>24</v>
      </c>
      <c r="BK1990" s="198">
        <f>ROUND(I1990*H1990,2)</f>
        <v>0</v>
      </c>
      <c r="BL1990" s="23" t="s">
        <v>312</v>
      </c>
      <c r="BM1990" s="23" t="s">
        <v>3048</v>
      </c>
    </row>
    <row r="1991" spans="2:65" s="1" customFormat="1" ht="54">
      <c r="B1991" s="40"/>
      <c r="C1991" s="62"/>
      <c r="D1991" s="224" t="s">
        <v>191</v>
      </c>
      <c r="E1991" s="62"/>
      <c r="F1991" s="228" t="s">
        <v>3049</v>
      </c>
      <c r="G1991" s="62"/>
      <c r="H1991" s="62"/>
      <c r="I1991" s="157"/>
      <c r="J1991" s="62"/>
      <c r="K1991" s="62"/>
      <c r="L1991" s="60"/>
      <c r="M1991" s="201"/>
      <c r="N1991" s="41"/>
      <c r="O1991" s="41"/>
      <c r="P1991" s="41"/>
      <c r="Q1991" s="41"/>
      <c r="R1991" s="41"/>
      <c r="S1991" s="41"/>
      <c r="T1991" s="77"/>
      <c r="AT1991" s="23" t="s">
        <v>191</v>
      </c>
      <c r="AU1991" s="23" t="s">
        <v>87</v>
      </c>
    </row>
    <row r="1992" spans="2:65" s="1" customFormat="1" ht="57" customHeight="1">
      <c r="B1992" s="40"/>
      <c r="C1992" s="187" t="s">
        <v>3050</v>
      </c>
      <c r="D1992" s="187" t="s">
        <v>184</v>
      </c>
      <c r="E1992" s="188" t="s">
        <v>3051</v>
      </c>
      <c r="F1992" s="189" t="s">
        <v>3052</v>
      </c>
      <c r="G1992" s="190" t="s">
        <v>380</v>
      </c>
      <c r="H1992" s="191">
        <v>1</v>
      </c>
      <c r="I1992" s="192"/>
      <c r="J1992" s="193">
        <f>ROUND(I1992*H1992,2)</f>
        <v>0</v>
      </c>
      <c r="K1992" s="189" t="s">
        <v>22</v>
      </c>
      <c r="L1992" s="60"/>
      <c r="M1992" s="194" t="s">
        <v>22</v>
      </c>
      <c r="N1992" s="195" t="s">
        <v>47</v>
      </c>
      <c r="O1992" s="41"/>
      <c r="P1992" s="196">
        <f>O1992*H1992</f>
        <v>0</v>
      </c>
      <c r="Q1992" s="196">
        <v>6.9999999999999994E-5</v>
      </c>
      <c r="R1992" s="196">
        <f>Q1992*H1992</f>
        <v>6.9999999999999994E-5</v>
      </c>
      <c r="S1992" s="196">
        <v>0</v>
      </c>
      <c r="T1992" s="197">
        <f>S1992*H1992</f>
        <v>0</v>
      </c>
      <c r="AR1992" s="23" t="s">
        <v>312</v>
      </c>
      <c r="AT1992" s="23" t="s">
        <v>184</v>
      </c>
      <c r="AU1992" s="23" t="s">
        <v>87</v>
      </c>
      <c r="AY1992" s="23" t="s">
        <v>182</v>
      </c>
      <c r="BE1992" s="198">
        <f>IF(N1992="základní",J1992,0)</f>
        <v>0</v>
      </c>
      <c r="BF1992" s="198">
        <f>IF(N1992="snížená",J1992,0)</f>
        <v>0</v>
      </c>
      <c r="BG1992" s="198">
        <f>IF(N1992="zákl. přenesená",J1992,0)</f>
        <v>0</v>
      </c>
      <c r="BH1992" s="198">
        <f>IF(N1992="sníž. přenesená",J1992,0)</f>
        <v>0</v>
      </c>
      <c r="BI1992" s="198">
        <f>IF(N1992="nulová",J1992,0)</f>
        <v>0</v>
      </c>
      <c r="BJ1992" s="23" t="s">
        <v>24</v>
      </c>
      <c r="BK1992" s="198">
        <f>ROUND(I1992*H1992,2)</f>
        <v>0</v>
      </c>
      <c r="BL1992" s="23" t="s">
        <v>312</v>
      </c>
      <c r="BM1992" s="23" t="s">
        <v>3053</v>
      </c>
    </row>
    <row r="1993" spans="2:65" s="1" customFormat="1" ht="54">
      <c r="B1993" s="40"/>
      <c r="C1993" s="62"/>
      <c r="D1993" s="224" t="s">
        <v>191</v>
      </c>
      <c r="E1993" s="62"/>
      <c r="F1993" s="228" t="s">
        <v>3054</v>
      </c>
      <c r="G1993" s="62"/>
      <c r="H1993" s="62"/>
      <c r="I1993" s="157"/>
      <c r="J1993" s="62"/>
      <c r="K1993" s="62"/>
      <c r="L1993" s="60"/>
      <c r="M1993" s="201"/>
      <c r="N1993" s="41"/>
      <c r="O1993" s="41"/>
      <c r="P1993" s="41"/>
      <c r="Q1993" s="41"/>
      <c r="R1993" s="41"/>
      <c r="S1993" s="41"/>
      <c r="T1993" s="77"/>
      <c r="AT1993" s="23" t="s">
        <v>191</v>
      </c>
      <c r="AU1993" s="23" t="s">
        <v>87</v>
      </c>
    </row>
    <row r="1994" spans="2:65" s="1" customFormat="1" ht="57" customHeight="1">
      <c r="B1994" s="40"/>
      <c r="C1994" s="187" t="s">
        <v>3055</v>
      </c>
      <c r="D1994" s="187" t="s">
        <v>184</v>
      </c>
      <c r="E1994" s="188" t="s">
        <v>3056</v>
      </c>
      <c r="F1994" s="189" t="s">
        <v>3057</v>
      </c>
      <c r="G1994" s="190" t="s">
        <v>380</v>
      </c>
      <c r="H1994" s="191">
        <v>1</v>
      </c>
      <c r="I1994" s="192"/>
      <c r="J1994" s="193">
        <f>ROUND(I1994*H1994,2)</f>
        <v>0</v>
      </c>
      <c r="K1994" s="189" t="s">
        <v>22</v>
      </c>
      <c r="L1994" s="60"/>
      <c r="M1994" s="194" t="s">
        <v>22</v>
      </c>
      <c r="N1994" s="195" t="s">
        <v>47</v>
      </c>
      <c r="O1994" s="41"/>
      <c r="P1994" s="196">
        <f>O1994*H1994</f>
        <v>0</v>
      </c>
      <c r="Q1994" s="196">
        <v>6.9999999999999994E-5</v>
      </c>
      <c r="R1994" s="196">
        <f>Q1994*H1994</f>
        <v>6.9999999999999994E-5</v>
      </c>
      <c r="S1994" s="196">
        <v>0</v>
      </c>
      <c r="T1994" s="197">
        <f>S1994*H1994</f>
        <v>0</v>
      </c>
      <c r="AR1994" s="23" t="s">
        <v>312</v>
      </c>
      <c r="AT1994" s="23" t="s">
        <v>184</v>
      </c>
      <c r="AU1994" s="23" t="s">
        <v>87</v>
      </c>
      <c r="AY1994" s="23" t="s">
        <v>182</v>
      </c>
      <c r="BE1994" s="198">
        <f>IF(N1994="základní",J1994,0)</f>
        <v>0</v>
      </c>
      <c r="BF1994" s="198">
        <f>IF(N1994="snížená",J1994,0)</f>
        <v>0</v>
      </c>
      <c r="BG1994" s="198">
        <f>IF(N1994="zákl. přenesená",J1994,0)</f>
        <v>0</v>
      </c>
      <c r="BH1994" s="198">
        <f>IF(N1994="sníž. přenesená",J1994,0)</f>
        <v>0</v>
      </c>
      <c r="BI1994" s="198">
        <f>IF(N1994="nulová",J1994,0)</f>
        <v>0</v>
      </c>
      <c r="BJ1994" s="23" t="s">
        <v>24</v>
      </c>
      <c r="BK1994" s="198">
        <f>ROUND(I1994*H1994,2)</f>
        <v>0</v>
      </c>
      <c r="BL1994" s="23" t="s">
        <v>312</v>
      </c>
      <c r="BM1994" s="23" t="s">
        <v>3058</v>
      </c>
    </row>
    <row r="1995" spans="2:65" s="1" customFormat="1" ht="54">
      <c r="B1995" s="40"/>
      <c r="C1995" s="62"/>
      <c r="D1995" s="224" t="s">
        <v>191</v>
      </c>
      <c r="E1995" s="62"/>
      <c r="F1995" s="228" t="s">
        <v>3059</v>
      </c>
      <c r="G1995" s="62"/>
      <c r="H1995" s="62"/>
      <c r="I1995" s="157"/>
      <c r="J1995" s="62"/>
      <c r="K1995" s="62"/>
      <c r="L1995" s="60"/>
      <c r="M1995" s="201"/>
      <c r="N1995" s="41"/>
      <c r="O1995" s="41"/>
      <c r="P1995" s="41"/>
      <c r="Q1995" s="41"/>
      <c r="R1995" s="41"/>
      <c r="S1995" s="41"/>
      <c r="T1995" s="77"/>
      <c r="AT1995" s="23" t="s">
        <v>191</v>
      </c>
      <c r="AU1995" s="23" t="s">
        <v>87</v>
      </c>
    </row>
    <row r="1996" spans="2:65" s="1" customFormat="1" ht="57" customHeight="1">
      <c r="B1996" s="40"/>
      <c r="C1996" s="187" t="s">
        <v>3060</v>
      </c>
      <c r="D1996" s="187" t="s">
        <v>184</v>
      </c>
      <c r="E1996" s="188" t="s">
        <v>3061</v>
      </c>
      <c r="F1996" s="189" t="s">
        <v>3062</v>
      </c>
      <c r="G1996" s="190" t="s">
        <v>380</v>
      </c>
      <c r="H1996" s="191">
        <v>1</v>
      </c>
      <c r="I1996" s="192"/>
      <c r="J1996" s="193">
        <f>ROUND(I1996*H1996,2)</f>
        <v>0</v>
      </c>
      <c r="K1996" s="189" t="s">
        <v>22</v>
      </c>
      <c r="L1996" s="60"/>
      <c r="M1996" s="194" t="s">
        <v>22</v>
      </c>
      <c r="N1996" s="195" t="s">
        <v>47</v>
      </c>
      <c r="O1996" s="41"/>
      <c r="P1996" s="196">
        <f>O1996*H1996</f>
        <v>0</v>
      </c>
      <c r="Q1996" s="196">
        <v>6.9999999999999994E-5</v>
      </c>
      <c r="R1996" s="196">
        <f>Q1996*H1996</f>
        <v>6.9999999999999994E-5</v>
      </c>
      <c r="S1996" s="196">
        <v>0</v>
      </c>
      <c r="T1996" s="197">
        <f>S1996*H1996</f>
        <v>0</v>
      </c>
      <c r="AR1996" s="23" t="s">
        <v>312</v>
      </c>
      <c r="AT1996" s="23" t="s">
        <v>184</v>
      </c>
      <c r="AU1996" s="23" t="s">
        <v>87</v>
      </c>
      <c r="AY1996" s="23" t="s">
        <v>182</v>
      </c>
      <c r="BE1996" s="198">
        <f>IF(N1996="základní",J1996,0)</f>
        <v>0</v>
      </c>
      <c r="BF1996" s="198">
        <f>IF(N1996="snížená",J1996,0)</f>
        <v>0</v>
      </c>
      <c r="BG1996" s="198">
        <f>IF(N1996="zákl. přenesená",J1996,0)</f>
        <v>0</v>
      </c>
      <c r="BH1996" s="198">
        <f>IF(N1996="sníž. přenesená",J1996,0)</f>
        <v>0</v>
      </c>
      <c r="BI1996" s="198">
        <f>IF(N1996="nulová",J1996,0)</f>
        <v>0</v>
      </c>
      <c r="BJ1996" s="23" t="s">
        <v>24</v>
      </c>
      <c r="BK1996" s="198">
        <f>ROUND(I1996*H1996,2)</f>
        <v>0</v>
      </c>
      <c r="BL1996" s="23" t="s">
        <v>312</v>
      </c>
      <c r="BM1996" s="23" t="s">
        <v>3063</v>
      </c>
    </row>
    <row r="1997" spans="2:65" s="1" customFormat="1" ht="54">
      <c r="B1997" s="40"/>
      <c r="C1997" s="62"/>
      <c r="D1997" s="224" t="s">
        <v>191</v>
      </c>
      <c r="E1997" s="62"/>
      <c r="F1997" s="228" t="s">
        <v>3064</v>
      </c>
      <c r="G1997" s="62"/>
      <c r="H1997" s="62"/>
      <c r="I1997" s="157"/>
      <c r="J1997" s="62"/>
      <c r="K1997" s="62"/>
      <c r="L1997" s="60"/>
      <c r="M1997" s="201"/>
      <c r="N1997" s="41"/>
      <c r="O1997" s="41"/>
      <c r="P1997" s="41"/>
      <c r="Q1997" s="41"/>
      <c r="R1997" s="41"/>
      <c r="S1997" s="41"/>
      <c r="T1997" s="77"/>
      <c r="AT1997" s="23" t="s">
        <v>191</v>
      </c>
      <c r="AU1997" s="23" t="s">
        <v>87</v>
      </c>
    </row>
    <row r="1998" spans="2:65" s="1" customFormat="1" ht="57" customHeight="1">
      <c r="B1998" s="40"/>
      <c r="C1998" s="187" t="s">
        <v>3065</v>
      </c>
      <c r="D1998" s="187" t="s">
        <v>184</v>
      </c>
      <c r="E1998" s="188" t="s">
        <v>3066</v>
      </c>
      <c r="F1998" s="189" t="s">
        <v>3067</v>
      </c>
      <c r="G1998" s="190" t="s">
        <v>380</v>
      </c>
      <c r="H1998" s="191">
        <v>1</v>
      </c>
      <c r="I1998" s="192"/>
      <c r="J1998" s="193">
        <f>ROUND(I1998*H1998,2)</f>
        <v>0</v>
      </c>
      <c r="K1998" s="189" t="s">
        <v>22</v>
      </c>
      <c r="L1998" s="60"/>
      <c r="M1998" s="194" t="s">
        <v>22</v>
      </c>
      <c r="N1998" s="195" t="s">
        <v>47</v>
      </c>
      <c r="O1998" s="41"/>
      <c r="P1998" s="196">
        <f>O1998*H1998</f>
        <v>0</v>
      </c>
      <c r="Q1998" s="196">
        <v>6.9999999999999994E-5</v>
      </c>
      <c r="R1998" s="196">
        <f>Q1998*H1998</f>
        <v>6.9999999999999994E-5</v>
      </c>
      <c r="S1998" s="196">
        <v>0</v>
      </c>
      <c r="T1998" s="197">
        <f>S1998*H1998</f>
        <v>0</v>
      </c>
      <c r="AR1998" s="23" t="s">
        <v>312</v>
      </c>
      <c r="AT1998" s="23" t="s">
        <v>184</v>
      </c>
      <c r="AU1998" s="23" t="s">
        <v>87</v>
      </c>
      <c r="AY1998" s="23" t="s">
        <v>182</v>
      </c>
      <c r="BE1998" s="198">
        <f>IF(N1998="základní",J1998,0)</f>
        <v>0</v>
      </c>
      <c r="BF1998" s="198">
        <f>IF(N1998="snížená",J1998,0)</f>
        <v>0</v>
      </c>
      <c r="BG1998" s="198">
        <f>IF(N1998="zákl. přenesená",J1998,0)</f>
        <v>0</v>
      </c>
      <c r="BH1998" s="198">
        <f>IF(N1998="sníž. přenesená",J1998,0)</f>
        <v>0</v>
      </c>
      <c r="BI1998" s="198">
        <f>IF(N1998="nulová",J1998,0)</f>
        <v>0</v>
      </c>
      <c r="BJ1998" s="23" t="s">
        <v>24</v>
      </c>
      <c r="BK1998" s="198">
        <f>ROUND(I1998*H1998,2)</f>
        <v>0</v>
      </c>
      <c r="BL1998" s="23" t="s">
        <v>312</v>
      </c>
      <c r="BM1998" s="23" t="s">
        <v>3068</v>
      </c>
    </row>
    <row r="1999" spans="2:65" s="1" customFormat="1" ht="54">
      <c r="B1999" s="40"/>
      <c r="C1999" s="62"/>
      <c r="D1999" s="224" t="s">
        <v>191</v>
      </c>
      <c r="E1999" s="62"/>
      <c r="F1999" s="228" t="s">
        <v>3069</v>
      </c>
      <c r="G1999" s="62"/>
      <c r="H1999" s="62"/>
      <c r="I1999" s="157"/>
      <c r="J1999" s="62"/>
      <c r="K1999" s="62"/>
      <c r="L1999" s="60"/>
      <c r="M1999" s="201"/>
      <c r="N1999" s="41"/>
      <c r="O1999" s="41"/>
      <c r="P1999" s="41"/>
      <c r="Q1999" s="41"/>
      <c r="R1999" s="41"/>
      <c r="S1999" s="41"/>
      <c r="T1999" s="77"/>
      <c r="AT1999" s="23" t="s">
        <v>191</v>
      </c>
      <c r="AU1999" s="23" t="s">
        <v>87</v>
      </c>
    </row>
    <row r="2000" spans="2:65" s="1" customFormat="1" ht="31.5" customHeight="1">
      <c r="B2000" s="40"/>
      <c r="C2000" s="187" t="s">
        <v>3070</v>
      </c>
      <c r="D2000" s="187" t="s">
        <v>184</v>
      </c>
      <c r="E2000" s="188" t="s">
        <v>3071</v>
      </c>
      <c r="F2000" s="189" t="s">
        <v>3072</v>
      </c>
      <c r="G2000" s="190" t="s">
        <v>308</v>
      </c>
      <c r="H2000" s="191">
        <v>11</v>
      </c>
      <c r="I2000" s="192"/>
      <c r="J2000" s="193">
        <f>ROUND(I2000*H2000,2)</f>
        <v>0</v>
      </c>
      <c r="K2000" s="189" t="s">
        <v>22</v>
      </c>
      <c r="L2000" s="60"/>
      <c r="M2000" s="194" t="s">
        <v>22</v>
      </c>
      <c r="N2000" s="195" t="s">
        <v>47</v>
      </c>
      <c r="O2000" s="41"/>
      <c r="P2000" s="196">
        <f>O2000*H2000</f>
        <v>0</v>
      </c>
      <c r="Q2000" s="196">
        <v>6.9999999999999994E-5</v>
      </c>
      <c r="R2000" s="196">
        <f>Q2000*H2000</f>
        <v>7.6999999999999996E-4</v>
      </c>
      <c r="S2000" s="196">
        <v>0</v>
      </c>
      <c r="T2000" s="197">
        <f>S2000*H2000</f>
        <v>0</v>
      </c>
      <c r="AR2000" s="23" t="s">
        <v>312</v>
      </c>
      <c r="AT2000" s="23" t="s">
        <v>184</v>
      </c>
      <c r="AU2000" s="23" t="s">
        <v>87</v>
      </c>
      <c r="AY2000" s="23" t="s">
        <v>182</v>
      </c>
      <c r="BE2000" s="198">
        <f>IF(N2000="základní",J2000,0)</f>
        <v>0</v>
      </c>
      <c r="BF2000" s="198">
        <f>IF(N2000="snížená",J2000,0)</f>
        <v>0</v>
      </c>
      <c r="BG2000" s="198">
        <f>IF(N2000="zákl. přenesená",J2000,0)</f>
        <v>0</v>
      </c>
      <c r="BH2000" s="198">
        <f>IF(N2000="sníž. přenesená",J2000,0)</f>
        <v>0</v>
      </c>
      <c r="BI2000" s="198">
        <f>IF(N2000="nulová",J2000,0)</f>
        <v>0</v>
      </c>
      <c r="BJ2000" s="23" t="s">
        <v>24</v>
      </c>
      <c r="BK2000" s="198">
        <f>ROUND(I2000*H2000,2)</f>
        <v>0</v>
      </c>
      <c r="BL2000" s="23" t="s">
        <v>312</v>
      </c>
      <c r="BM2000" s="23" t="s">
        <v>3073</v>
      </c>
    </row>
    <row r="2001" spans="2:65" s="1" customFormat="1">
      <c r="B2001" s="40"/>
      <c r="C2001" s="62"/>
      <c r="D2001" s="224" t="s">
        <v>191</v>
      </c>
      <c r="E2001" s="62"/>
      <c r="F2001" s="228" t="s">
        <v>3072</v>
      </c>
      <c r="G2001" s="62"/>
      <c r="H2001" s="62"/>
      <c r="I2001" s="157"/>
      <c r="J2001" s="62"/>
      <c r="K2001" s="62"/>
      <c r="L2001" s="60"/>
      <c r="M2001" s="201"/>
      <c r="N2001" s="41"/>
      <c r="O2001" s="41"/>
      <c r="P2001" s="41"/>
      <c r="Q2001" s="41"/>
      <c r="R2001" s="41"/>
      <c r="S2001" s="41"/>
      <c r="T2001" s="77"/>
      <c r="AT2001" s="23" t="s">
        <v>191</v>
      </c>
      <c r="AU2001" s="23" t="s">
        <v>87</v>
      </c>
    </row>
    <row r="2002" spans="2:65" s="1" customFormat="1" ht="31.5" customHeight="1">
      <c r="B2002" s="40"/>
      <c r="C2002" s="187" t="s">
        <v>3074</v>
      </c>
      <c r="D2002" s="187" t="s">
        <v>184</v>
      </c>
      <c r="E2002" s="188" t="s">
        <v>3075</v>
      </c>
      <c r="F2002" s="189" t="s">
        <v>3076</v>
      </c>
      <c r="G2002" s="190" t="s">
        <v>2021</v>
      </c>
      <c r="H2002" s="191">
        <v>69.12</v>
      </c>
      <c r="I2002" s="192"/>
      <c r="J2002" s="193">
        <f>ROUND(I2002*H2002,2)</f>
        <v>0</v>
      </c>
      <c r="K2002" s="189" t="s">
        <v>22</v>
      </c>
      <c r="L2002" s="60"/>
      <c r="M2002" s="194" t="s">
        <v>22</v>
      </c>
      <c r="N2002" s="195" t="s">
        <v>47</v>
      </c>
      <c r="O2002" s="41"/>
      <c r="P2002" s="196">
        <f>O2002*H2002</f>
        <v>0</v>
      </c>
      <c r="Q2002" s="196">
        <v>6.0000000000000002E-5</v>
      </c>
      <c r="R2002" s="196">
        <f>Q2002*H2002</f>
        <v>4.1472000000000002E-3</v>
      </c>
      <c r="S2002" s="196">
        <v>0</v>
      </c>
      <c r="T2002" s="197">
        <f>S2002*H2002</f>
        <v>0</v>
      </c>
      <c r="AR2002" s="23" t="s">
        <v>312</v>
      </c>
      <c r="AT2002" s="23" t="s">
        <v>184</v>
      </c>
      <c r="AU2002" s="23" t="s">
        <v>87</v>
      </c>
      <c r="AY2002" s="23" t="s">
        <v>182</v>
      </c>
      <c r="BE2002" s="198">
        <f>IF(N2002="základní",J2002,0)</f>
        <v>0</v>
      </c>
      <c r="BF2002" s="198">
        <f>IF(N2002="snížená",J2002,0)</f>
        <v>0</v>
      </c>
      <c r="BG2002" s="198">
        <f>IF(N2002="zákl. přenesená",J2002,0)</f>
        <v>0</v>
      </c>
      <c r="BH2002" s="198">
        <f>IF(N2002="sníž. přenesená",J2002,0)</f>
        <v>0</v>
      </c>
      <c r="BI2002" s="198">
        <f>IF(N2002="nulová",J2002,0)</f>
        <v>0</v>
      </c>
      <c r="BJ2002" s="23" t="s">
        <v>24</v>
      </c>
      <c r="BK2002" s="198">
        <f>ROUND(I2002*H2002,2)</f>
        <v>0</v>
      </c>
      <c r="BL2002" s="23" t="s">
        <v>312</v>
      </c>
      <c r="BM2002" s="23" t="s">
        <v>3077</v>
      </c>
    </row>
    <row r="2003" spans="2:65" s="1" customFormat="1" ht="22.5" customHeight="1">
      <c r="B2003" s="40"/>
      <c r="C2003" s="187" t="s">
        <v>3078</v>
      </c>
      <c r="D2003" s="187" t="s">
        <v>184</v>
      </c>
      <c r="E2003" s="188" t="s">
        <v>3079</v>
      </c>
      <c r="F2003" s="189" t="s">
        <v>3080</v>
      </c>
      <c r="G2003" s="190" t="s">
        <v>241</v>
      </c>
      <c r="H2003" s="191">
        <v>5.843</v>
      </c>
      <c r="I2003" s="192"/>
      <c r="J2003" s="193">
        <f>ROUND(I2003*H2003,2)</f>
        <v>0</v>
      </c>
      <c r="K2003" s="189" t="s">
        <v>188</v>
      </c>
      <c r="L2003" s="60"/>
      <c r="M2003" s="194" t="s">
        <v>22</v>
      </c>
      <c r="N2003" s="195" t="s">
        <v>47</v>
      </c>
      <c r="O2003" s="41"/>
      <c r="P2003" s="196">
        <f>O2003*H2003</f>
        <v>0</v>
      </c>
      <c r="Q2003" s="196">
        <v>1.4999999999999999E-4</v>
      </c>
      <c r="R2003" s="196">
        <f>Q2003*H2003</f>
        <v>8.7644999999999997E-4</v>
      </c>
      <c r="S2003" s="196">
        <v>0</v>
      </c>
      <c r="T2003" s="197">
        <f>S2003*H2003</f>
        <v>0</v>
      </c>
      <c r="AR2003" s="23" t="s">
        <v>312</v>
      </c>
      <c r="AT2003" s="23" t="s">
        <v>184</v>
      </c>
      <c r="AU2003" s="23" t="s">
        <v>87</v>
      </c>
      <c r="AY2003" s="23" t="s">
        <v>182</v>
      </c>
      <c r="BE2003" s="198">
        <f>IF(N2003="základní",J2003,0)</f>
        <v>0</v>
      </c>
      <c r="BF2003" s="198">
        <f>IF(N2003="snížená",J2003,0)</f>
        <v>0</v>
      </c>
      <c r="BG2003" s="198">
        <f>IF(N2003="zákl. přenesená",J2003,0)</f>
        <v>0</v>
      </c>
      <c r="BH2003" s="198">
        <f>IF(N2003="sníž. přenesená",J2003,0)</f>
        <v>0</v>
      </c>
      <c r="BI2003" s="198">
        <f>IF(N2003="nulová",J2003,0)</f>
        <v>0</v>
      </c>
      <c r="BJ2003" s="23" t="s">
        <v>24</v>
      </c>
      <c r="BK2003" s="198">
        <f>ROUND(I2003*H2003,2)</f>
        <v>0</v>
      </c>
      <c r="BL2003" s="23" t="s">
        <v>312</v>
      </c>
      <c r="BM2003" s="23" t="s">
        <v>3081</v>
      </c>
    </row>
    <row r="2004" spans="2:65" s="1" customFormat="1">
      <c r="B2004" s="40"/>
      <c r="C2004" s="62"/>
      <c r="D2004" s="199" t="s">
        <v>191</v>
      </c>
      <c r="E2004" s="62"/>
      <c r="F2004" s="200" t="s">
        <v>3080</v>
      </c>
      <c r="G2004" s="62"/>
      <c r="H2004" s="62"/>
      <c r="I2004" s="157"/>
      <c r="J2004" s="62"/>
      <c r="K2004" s="62"/>
      <c r="L2004" s="60"/>
      <c r="M2004" s="201"/>
      <c r="N2004" s="41"/>
      <c r="O2004" s="41"/>
      <c r="P2004" s="41"/>
      <c r="Q2004" s="41"/>
      <c r="R2004" s="41"/>
      <c r="S2004" s="41"/>
      <c r="T2004" s="77"/>
      <c r="AT2004" s="23" t="s">
        <v>191</v>
      </c>
      <c r="AU2004" s="23" t="s">
        <v>87</v>
      </c>
    </row>
    <row r="2005" spans="2:65" s="12" customFormat="1">
      <c r="B2005" s="213"/>
      <c r="C2005" s="214"/>
      <c r="D2005" s="224" t="s">
        <v>193</v>
      </c>
      <c r="E2005" s="225" t="s">
        <v>22</v>
      </c>
      <c r="F2005" s="226" t="s">
        <v>3082</v>
      </c>
      <c r="G2005" s="214"/>
      <c r="H2005" s="227">
        <v>5.843</v>
      </c>
      <c r="I2005" s="218"/>
      <c r="J2005" s="214"/>
      <c r="K2005" s="214"/>
      <c r="L2005" s="219"/>
      <c r="M2005" s="220"/>
      <c r="N2005" s="221"/>
      <c r="O2005" s="221"/>
      <c r="P2005" s="221"/>
      <c r="Q2005" s="221"/>
      <c r="R2005" s="221"/>
      <c r="S2005" s="221"/>
      <c r="T2005" s="222"/>
      <c r="AT2005" s="223" t="s">
        <v>193</v>
      </c>
      <c r="AU2005" s="223" t="s">
        <v>87</v>
      </c>
      <c r="AV2005" s="12" t="s">
        <v>87</v>
      </c>
      <c r="AW2005" s="12" t="s">
        <v>39</v>
      </c>
      <c r="AX2005" s="12" t="s">
        <v>76</v>
      </c>
      <c r="AY2005" s="223" t="s">
        <v>182</v>
      </c>
    </row>
    <row r="2006" spans="2:65" s="1" customFormat="1" ht="57" customHeight="1">
      <c r="B2006" s="40"/>
      <c r="C2006" s="229" t="s">
        <v>3083</v>
      </c>
      <c r="D2006" s="229" t="s">
        <v>409</v>
      </c>
      <c r="E2006" s="230" t="s">
        <v>3084</v>
      </c>
      <c r="F2006" s="231" t="s">
        <v>3085</v>
      </c>
      <c r="G2006" s="232" t="s">
        <v>380</v>
      </c>
      <c r="H2006" s="233">
        <v>1</v>
      </c>
      <c r="I2006" s="234"/>
      <c r="J2006" s="235">
        <f>ROUND(I2006*H2006,2)</f>
        <v>0</v>
      </c>
      <c r="K2006" s="231" t="s">
        <v>22</v>
      </c>
      <c r="L2006" s="236"/>
      <c r="M2006" s="237" t="s">
        <v>22</v>
      </c>
      <c r="N2006" s="238" t="s">
        <v>47</v>
      </c>
      <c r="O2006" s="41"/>
      <c r="P2006" s="196">
        <f>O2006*H2006</f>
        <v>0</v>
      </c>
      <c r="Q2006" s="196">
        <v>0.20449999999999999</v>
      </c>
      <c r="R2006" s="196">
        <f>Q2006*H2006</f>
        <v>0.20449999999999999</v>
      </c>
      <c r="S2006" s="196">
        <v>0</v>
      </c>
      <c r="T2006" s="197">
        <f>S2006*H2006</f>
        <v>0</v>
      </c>
      <c r="AR2006" s="23" t="s">
        <v>422</v>
      </c>
      <c r="AT2006" s="23" t="s">
        <v>409</v>
      </c>
      <c r="AU2006" s="23" t="s">
        <v>87</v>
      </c>
      <c r="AY2006" s="23" t="s">
        <v>182</v>
      </c>
      <c r="BE2006" s="198">
        <f>IF(N2006="základní",J2006,0)</f>
        <v>0</v>
      </c>
      <c r="BF2006" s="198">
        <f>IF(N2006="snížená",J2006,0)</f>
        <v>0</v>
      </c>
      <c r="BG2006" s="198">
        <f>IF(N2006="zákl. přenesená",J2006,0)</f>
        <v>0</v>
      </c>
      <c r="BH2006" s="198">
        <f>IF(N2006="sníž. přenesená",J2006,0)</f>
        <v>0</v>
      </c>
      <c r="BI2006" s="198">
        <f>IF(N2006="nulová",J2006,0)</f>
        <v>0</v>
      </c>
      <c r="BJ2006" s="23" t="s">
        <v>24</v>
      </c>
      <c r="BK2006" s="198">
        <f>ROUND(I2006*H2006,2)</f>
        <v>0</v>
      </c>
      <c r="BL2006" s="23" t="s">
        <v>312</v>
      </c>
      <c r="BM2006" s="23" t="s">
        <v>3086</v>
      </c>
    </row>
    <row r="2007" spans="2:65" s="1" customFormat="1" ht="40.5">
      <c r="B2007" s="40"/>
      <c r="C2007" s="62"/>
      <c r="D2007" s="224" t="s">
        <v>191</v>
      </c>
      <c r="E2007" s="62"/>
      <c r="F2007" s="228" t="s">
        <v>3087</v>
      </c>
      <c r="G2007" s="62"/>
      <c r="H2007" s="62"/>
      <c r="I2007" s="157"/>
      <c r="J2007" s="62"/>
      <c r="K2007" s="62"/>
      <c r="L2007" s="60"/>
      <c r="M2007" s="201"/>
      <c r="N2007" s="41"/>
      <c r="O2007" s="41"/>
      <c r="P2007" s="41"/>
      <c r="Q2007" s="41"/>
      <c r="R2007" s="41"/>
      <c r="S2007" s="41"/>
      <c r="T2007" s="77"/>
      <c r="AT2007" s="23" t="s">
        <v>191</v>
      </c>
      <c r="AU2007" s="23" t="s">
        <v>87</v>
      </c>
    </row>
    <row r="2008" spans="2:65" s="1" customFormat="1" ht="22.5" customHeight="1">
      <c r="B2008" s="40"/>
      <c r="C2008" s="187" t="s">
        <v>3088</v>
      </c>
      <c r="D2008" s="187" t="s">
        <v>184</v>
      </c>
      <c r="E2008" s="188" t="s">
        <v>3089</v>
      </c>
      <c r="F2008" s="189" t="s">
        <v>3090</v>
      </c>
      <c r="G2008" s="190" t="s">
        <v>241</v>
      </c>
      <c r="H2008" s="191">
        <v>12.378</v>
      </c>
      <c r="I2008" s="192"/>
      <c r="J2008" s="193">
        <f>ROUND(I2008*H2008,2)</f>
        <v>0</v>
      </c>
      <c r="K2008" s="189" t="s">
        <v>188</v>
      </c>
      <c r="L2008" s="60"/>
      <c r="M2008" s="194" t="s">
        <v>22</v>
      </c>
      <c r="N2008" s="195" t="s">
        <v>47</v>
      </c>
      <c r="O2008" s="41"/>
      <c r="P2008" s="196">
        <f>O2008*H2008</f>
        <v>0</v>
      </c>
      <c r="Q2008" s="196">
        <v>2.4000000000000001E-4</v>
      </c>
      <c r="R2008" s="196">
        <f>Q2008*H2008</f>
        <v>2.97072E-3</v>
      </c>
      <c r="S2008" s="196">
        <v>0</v>
      </c>
      <c r="T2008" s="197">
        <f>S2008*H2008</f>
        <v>0</v>
      </c>
      <c r="AR2008" s="23" t="s">
        <v>312</v>
      </c>
      <c r="AT2008" s="23" t="s">
        <v>184</v>
      </c>
      <c r="AU2008" s="23" t="s">
        <v>87</v>
      </c>
      <c r="AY2008" s="23" t="s">
        <v>182</v>
      </c>
      <c r="BE2008" s="198">
        <f>IF(N2008="základní",J2008,0)</f>
        <v>0</v>
      </c>
      <c r="BF2008" s="198">
        <f>IF(N2008="snížená",J2008,0)</f>
        <v>0</v>
      </c>
      <c r="BG2008" s="198">
        <f>IF(N2008="zákl. přenesená",J2008,0)</f>
        <v>0</v>
      </c>
      <c r="BH2008" s="198">
        <f>IF(N2008="sníž. přenesená",J2008,0)</f>
        <v>0</v>
      </c>
      <c r="BI2008" s="198">
        <f>IF(N2008="nulová",J2008,0)</f>
        <v>0</v>
      </c>
      <c r="BJ2008" s="23" t="s">
        <v>24</v>
      </c>
      <c r="BK2008" s="198">
        <f>ROUND(I2008*H2008,2)</f>
        <v>0</v>
      </c>
      <c r="BL2008" s="23" t="s">
        <v>312</v>
      </c>
      <c r="BM2008" s="23" t="s">
        <v>3091</v>
      </c>
    </row>
    <row r="2009" spans="2:65" s="1" customFormat="1">
      <c r="B2009" s="40"/>
      <c r="C2009" s="62"/>
      <c r="D2009" s="199" t="s">
        <v>191</v>
      </c>
      <c r="E2009" s="62"/>
      <c r="F2009" s="200" t="s">
        <v>3090</v>
      </c>
      <c r="G2009" s="62"/>
      <c r="H2009" s="62"/>
      <c r="I2009" s="157"/>
      <c r="J2009" s="62"/>
      <c r="K2009" s="62"/>
      <c r="L2009" s="60"/>
      <c r="M2009" s="201"/>
      <c r="N2009" s="41"/>
      <c r="O2009" s="41"/>
      <c r="P2009" s="41"/>
      <c r="Q2009" s="41"/>
      <c r="R2009" s="41"/>
      <c r="S2009" s="41"/>
      <c r="T2009" s="77"/>
      <c r="AT2009" s="23" t="s">
        <v>191</v>
      </c>
      <c r="AU2009" s="23" t="s">
        <v>87</v>
      </c>
    </row>
    <row r="2010" spans="2:65" s="12" customFormat="1">
      <c r="B2010" s="213"/>
      <c r="C2010" s="214"/>
      <c r="D2010" s="224" t="s">
        <v>193</v>
      </c>
      <c r="E2010" s="225" t="s">
        <v>22</v>
      </c>
      <c r="F2010" s="226" t="s">
        <v>3092</v>
      </c>
      <c r="G2010" s="214"/>
      <c r="H2010" s="227">
        <v>12.378</v>
      </c>
      <c r="I2010" s="218"/>
      <c r="J2010" s="214"/>
      <c r="K2010" s="214"/>
      <c r="L2010" s="219"/>
      <c r="M2010" s="220"/>
      <c r="N2010" s="221"/>
      <c r="O2010" s="221"/>
      <c r="P2010" s="221"/>
      <c r="Q2010" s="221"/>
      <c r="R2010" s="221"/>
      <c r="S2010" s="221"/>
      <c r="T2010" s="222"/>
      <c r="AT2010" s="223" t="s">
        <v>193</v>
      </c>
      <c r="AU2010" s="223" t="s">
        <v>87</v>
      </c>
      <c r="AV2010" s="12" t="s">
        <v>87</v>
      </c>
      <c r="AW2010" s="12" t="s">
        <v>39</v>
      </c>
      <c r="AX2010" s="12" t="s">
        <v>76</v>
      </c>
      <c r="AY2010" s="223" t="s">
        <v>182</v>
      </c>
    </row>
    <row r="2011" spans="2:65" s="1" customFormat="1" ht="57" customHeight="1">
      <c r="B2011" s="40"/>
      <c r="C2011" s="229" t="s">
        <v>3093</v>
      </c>
      <c r="D2011" s="229" t="s">
        <v>409</v>
      </c>
      <c r="E2011" s="230" t="s">
        <v>3094</v>
      </c>
      <c r="F2011" s="231" t="s">
        <v>3095</v>
      </c>
      <c r="G2011" s="232" t="s">
        <v>380</v>
      </c>
      <c r="H2011" s="233">
        <v>1</v>
      </c>
      <c r="I2011" s="234"/>
      <c r="J2011" s="235">
        <f>ROUND(I2011*H2011,2)</f>
        <v>0</v>
      </c>
      <c r="K2011" s="231" t="s">
        <v>22</v>
      </c>
      <c r="L2011" s="236"/>
      <c r="M2011" s="237" t="s">
        <v>22</v>
      </c>
      <c r="N2011" s="238" t="s">
        <v>47</v>
      </c>
      <c r="O2011" s="41"/>
      <c r="P2011" s="196">
        <f>O2011*H2011</f>
        <v>0</v>
      </c>
      <c r="Q2011" s="196">
        <v>0.43323</v>
      </c>
      <c r="R2011" s="196">
        <f>Q2011*H2011</f>
        <v>0.43323</v>
      </c>
      <c r="S2011" s="196">
        <v>0</v>
      </c>
      <c r="T2011" s="197">
        <f>S2011*H2011</f>
        <v>0</v>
      </c>
      <c r="AR2011" s="23" t="s">
        <v>422</v>
      </c>
      <c r="AT2011" s="23" t="s">
        <v>409</v>
      </c>
      <c r="AU2011" s="23" t="s">
        <v>87</v>
      </c>
      <c r="AY2011" s="23" t="s">
        <v>182</v>
      </c>
      <c r="BE2011" s="198">
        <f>IF(N2011="základní",J2011,0)</f>
        <v>0</v>
      </c>
      <c r="BF2011" s="198">
        <f>IF(N2011="snížená",J2011,0)</f>
        <v>0</v>
      </c>
      <c r="BG2011" s="198">
        <f>IF(N2011="zákl. přenesená",J2011,0)</f>
        <v>0</v>
      </c>
      <c r="BH2011" s="198">
        <f>IF(N2011="sníž. přenesená",J2011,0)</f>
        <v>0</v>
      </c>
      <c r="BI2011" s="198">
        <f>IF(N2011="nulová",J2011,0)</f>
        <v>0</v>
      </c>
      <c r="BJ2011" s="23" t="s">
        <v>24</v>
      </c>
      <c r="BK2011" s="198">
        <f>ROUND(I2011*H2011,2)</f>
        <v>0</v>
      </c>
      <c r="BL2011" s="23" t="s">
        <v>312</v>
      </c>
      <c r="BM2011" s="23" t="s">
        <v>3096</v>
      </c>
    </row>
    <row r="2012" spans="2:65" s="1" customFormat="1" ht="67.5">
      <c r="B2012" s="40"/>
      <c r="C2012" s="62"/>
      <c r="D2012" s="224" t="s">
        <v>191</v>
      </c>
      <c r="E2012" s="62"/>
      <c r="F2012" s="228" t="s">
        <v>3097</v>
      </c>
      <c r="G2012" s="62"/>
      <c r="H2012" s="62"/>
      <c r="I2012" s="157"/>
      <c r="J2012" s="62"/>
      <c r="K2012" s="62"/>
      <c r="L2012" s="60"/>
      <c r="M2012" s="201"/>
      <c r="N2012" s="41"/>
      <c r="O2012" s="41"/>
      <c r="P2012" s="41"/>
      <c r="Q2012" s="41"/>
      <c r="R2012" s="41"/>
      <c r="S2012" s="41"/>
      <c r="T2012" s="77"/>
      <c r="AT2012" s="23" t="s">
        <v>191</v>
      </c>
      <c r="AU2012" s="23" t="s">
        <v>87</v>
      </c>
    </row>
    <row r="2013" spans="2:65" s="1" customFormat="1" ht="22.5" customHeight="1">
      <c r="B2013" s="40"/>
      <c r="C2013" s="187" t="s">
        <v>3098</v>
      </c>
      <c r="D2013" s="187" t="s">
        <v>184</v>
      </c>
      <c r="E2013" s="188" t="s">
        <v>3099</v>
      </c>
      <c r="F2013" s="189" t="s">
        <v>3100</v>
      </c>
      <c r="G2013" s="190" t="s">
        <v>1180</v>
      </c>
      <c r="H2013" s="254"/>
      <c r="I2013" s="192"/>
      <c r="J2013" s="193">
        <f>ROUND(I2013*H2013,2)</f>
        <v>0</v>
      </c>
      <c r="K2013" s="189" t="s">
        <v>188</v>
      </c>
      <c r="L2013" s="60"/>
      <c r="M2013" s="194" t="s">
        <v>22</v>
      </c>
      <c r="N2013" s="195" t="s">
        <v>47</v>
      </c>
      <c r="O2013" s="41"/>
      <c r="P2013" s="196">
        <f>O2013*H2013</f>
        <v>0</v>
      </c>
      <c r="Q2013" s="196">
        <v>0</v>
      </c>
      <c r="R2013" s="196">
        <f>Q2013*H2013</f>
        <v>0</v>
      </c>
      <c r="S2013" s="196">
        <v>0</v>
      </c>
      <c r="T2013" s="197">
        <f>S2013*H2013</f>
        <v>0</v>
      </c>
      <c r="AR2013" s="23" t="s">
        <v>312</v>
      </c>
      <c r="AT2013" s="23" t="s">
        <v>184</v>
      </c>
      <c r="AU2013" s="23" t="s">
        <v>87</v>
      </c>
      <c r="AY2013" s="23" t="s">
        <v>182</v>
      </c>
      <c r="BE2013" s="198">
        <f>IF(N2013="základní",J2013,0)</f>
        <v>0</v>
      </c>
      <c r="BF2013" s="198">
        <f>IF(N2013="snížená",J2013,0)</f>
        <v>0</v>
      </c>
      <c r="BG2013" s="198">
        <f>IF(N2013="zákl. přenesená",J2013,0)</f>
        <v>0</v>
      </c>
      <c r="BH2013" s="198">
        <f>IF(N2013="sníž. přenesená",J2013,0)</f>
        <v>0</v>
      </c>
      <c r="BI2013" s="198">
        <f>IF(N2013="nulová",J2013,0)</f>
        <v>0</v>
      </c>
      <c r="BJ2013" s="23" t="s">
        <v>24</v>
      </c>
      <c r="BK2013" s="198">
        <f>ROUND(I2013*H2013,2)</f>
        <v>0</v>
      </c>
      <c r="BL2013" s="23" t="s">
        <v>312</v>
      </c>
      <c r="BM2013" s="23" t="s">
        <v>3101</v>
      </c>
    </row>
    <row r="2014" spans="2:65" s="1" customFormat="1" ht="27">
      <c r="B2014" s="40"/>
      <c r="C2014" s="62"/>
      <c r="D2014" s="199" t="s">
        <v>191</v>
      </c>
      <c r="E2014" s="62"/>
      <c r="F2014" s="200" t="s">
        <v>3102</v>
      </c>
      <c r="G2014" s="62"/>
      <c r="H2014" s="62"/>
      <c r="I2014" s="157"/>
      <c r="J2014" s="62"/>
      <c r="K2014" s="62"/>
      <c r="L2014" s="60"/>
      <c r="M2014" s="201"/>
      <c r="N2014" s="41"/>
      <c r="O2014" s="41"/>
      <c r="P2014" s="41"/>
      <c r="Q2014" s="41"/>
      <c r="R2014" s="41"/>
      <c r="S2014" s="41"/>
      <c r="T2014" s="77"/>
      <c r="AT2014" s="23" t="s">
        <v>191</v>
      </c>
      <c r="AU2014" s="23" t="s">
        <v>87</v>
      </c>
    </row>
    <row r="2015" spans="2:65" s="10" customFormat="1" ht="29.85" customHeight="1">
      <c r="B2015" s="170"/>
      <c r="C2015" s="171"/>
      <c r="D2015" s="184" t="s">
        <v>75</v>
      </c>
      <c r="E2015" s="185" t="s">
        <v>3103</v>
      </c>
      <c r="F2015" s="185" t="s">
        <v>3104</v>
      </c>
      <c r="G2015" s="171"/>
      <c r="H2015" s="171"/>
      <c r="I2015" s="174"/>
      <c r="J2015" s="186">
        <f>BK2015</f>
        <v>0</v>
      </c>
      <c r="K2015" s="171"/>
      <c r="L2015" s="176"/>
      <c r="M2015" s="177"/>
      <c r="N2015" s="178"/>
      <c r="O2015" s="178"/>
      <c r="P2015" s="179">
        <f>SUM(P2016:P2044)</f>
        <v>0</v>
      </c>
      <c r="Q2015" s="178"/>
      <c r="R2015" s="179">
        <f>SUM(R2016:R2044)</f>
        <v>41.536779900000006</v>
      </c>
      <c r="S2015" s="178"/>
      <c r="T2015" s="180">
        <f>SUM(T2016:T2044)</f>
        <v>0</v>
      </c>
      <c r="AR2015" s="181" t="s">
        <v>87</v>
      </c>
      <c r="AT2015" s="182" t="s">
        <v>75</v>
      </c>
      <c r="AU2015" s="182" t="s">
        <v>24</v>
      </c>
      <c r="AY2015" s="181" t="s">
        <v>182</v>
      </c>
      <c r="BK2015" s="183">
        <f>SUM(BK2016:BK2044)</f>
        <v>0</v>
      </c>
    </row>
    <row r="2016" spans="2:65" s="1" customFormat="1" ht="22.5" customHeight="1">
      <c r="B2016" s="40"/>
      <c r="C2016" s="187" t="s">
        <v>3105</v>
      </c>
      <c r="D2016" s="187" t="s">
        <v>184</v>
      </c>
      <c r="E2016" s="188" t="s">
        <v>3106</v>
      </c>
      <c r="F2016" s="189" t="s">
        <v>3107</v>
      </c>
      <c r="G2016" s="190" t="s">
        <v>241</v>
      </c>
      <c r="H2016" s="191">
        <v>355.81</v>
      </c>
      <c r="I2016" s="192"/>
      <c r="J2016" s="193">
        <f>ROUND(I2016*H2016,2)</f>
        <v>0</v>
      </c>
      <c r="K2016" s="189" t="s">
        <v>188</v>
      </c>
      <c r="L2016" s="60"/>
      <c r="M2016" s="194" t="s">
        <v>22</v>
      </c>
      <c r="N2016" s="195" t="s">
        <v>47</v>
      </c>
      <c r="O2016" s="41"/>
      <c r="P2016" s="196">
        <f>O2016*H2016</f>
        <v>0</v>
      </c>
      <c r="Q2016" s="196">
        <v>4.725E-2</v>
      </c>
      <c r="R2016" s="196">
        <f>Q2016*H2016</f>
        <v>16.812022500000001</v>
      </c>
      <c r="S2016" s="196">
        <v>0</v>
      </c>
      <c r="T2016" s="197">
        <f>S2016*H2016</f>
        <v>0</v>
      </c>
      <c r="AR2016" s="23" t="s">
        <v>312</v>
      </c>
      <c r="AT2016" s="23" t="s">
        <v>184</v>
      </c>
      <c r="AU2016" s="23" t="s">
        <v>87</v>
      </c>
      <c r="AY2016" s="23" t="s">
        <v>182</v>
      </c>
      <c r="BE2016" s="198">
        <f>IF(N2016="základní",J2016,0)</f>
        <v>0</v>
      </c>
      <c r="BF2016" s="198">
        <f>IF(N2016="snížená",J2016,0)</f>
        <v>0</v>
      </c>
      <c r="BG2016" s="198">
        <f>IF(N2016="zákl. přenesená",J2016,0)</f>
        <v>0</v>
      </c>
      <c r="BH2016" s="198">
        <f>IF(N2016="sníž. přenesená",J2016,0)</f>
        <v>0</v>
      </c>
      <c r="BI2016" s="198">
        <f>IF(N2016="nulová",J2016,0)</f>
        <v>0</v>
      </c>
      <c r="BJ2016" s="23" t="s">
        <v>24</v>
      </c>
      <c r="BK2016" s="198">
        <f>ROUND(I2016*H2016,2)</f>
        <v>0</v>
      </c>
      <c r="BL2016" s="23" t="s">
        <v>312</v>
      </c>
      <c r="BM2016" s="23" t="s">
        <v>3108</v>
      </c>
    </row>
    <row r="2017" spans="2:65" s="1" customFormat="1" ht="27">
      <c r="B2017" s="40"/>
      <c r="C2017" s="62"/>
      <c r="D2017" s="199" t="s">
        <v>191</v>
      </c>
      <c r="E2017" s="62"/>
      <c r="F2017" s="200" t="s">
        <v>3109</v>
      </c>
      <c r="G2017" s="62"/>
      <c r="H2017" s="62"/>
      <c r="I2017" s="157"/>
      <c r="J2017" s="62"/>
      <c r="K2017" s="62"/>
      <c r="L2017" s="60"/>
      <c r="M2017" s="201"/>
      <c r="N2017" s="41"/>
      <c r="O2017" s="41"/>
      <c r="P2017" s="41"/>
      <c r="Q2017" s="41"/>
      <c r="R2017" s="41"/>
      <c r="S2017" s="41"/>
      <c r="T2017" s="77"/>
      <c r="AT2017" s="23" t="s">
        <v>191</v>
      </c>
      <c r="AU2017" s="23" t="s">
        <v>87</v>
      </c>
    </row>
    <row r="2018" spans="2:65" s="12" customFormat="1">
      <c r="B2018" s="213"/>
      <c r="C2018" s="214"/>
      <c r="D2018" s="199" t="s">
        <v>193</v>
      </c>
      <c r="E2018" s="215" t="s">
        <v>22</v>
      </c>
      <c r="F2018" s="216" t="s">
        <v>569</v>
      </c>
      <c r="G2018" s="214"/>
      <c r="H2018" s="217">
        <v>332.35</v>
      </c>
      <c r="I2018" s="218"/>
      <c r="J2018" s="214"/>
      <c r="K2018" s="214"/>
      <c r="L2018" s="219"/>
      <c r="M2018" s="220"/>
      <c r="N2018" s="221"/>
      <c r="O2018" s="221"/>
      <c r="P2018" s="221"/>
      <c r="Q2018" s="221"/>
      <c r="R2018" s="221"/>
      <c r="S2018" s="221"/>
      <c r="T2018" s="222"/>
      <c r="AT2018" s="223" t="s">
        <v>193</v>
      </c>
      <c r="AU2018" s="223" t="s">
        <v>87</v>
      </c>
      <c r="AV2018" s="12" t="s">
        <v>87</v>
      </c>
      <c r="AW2018" s="12" t="s">
        <v>39</v>
      </c>
      <c r="AX2018" s="12" t="s">
        <v>76</v>
      </c>
      <c r="AY2018" s="223" t="s">
        <v>182</v>
      </c>
    </row>
    <row r="2019" spans="2:65" s="12" customFormat="1">
      <c r="B2019" s="213"/>
      <c r="C2019" s="214"/>
      <c r="D2019" s="224" t="s">
        <v>193</v>
      </c>
      <c r="E2019" s="225" t="s">
        <v>22</v>
      </c>
      <c r="F2019" s="226" t="s">
        <v>570</v>
      </c>
      <c r="G2019" s="214"/>
      <c r="H2019" s="227">
        <v>23.46</v>
      </c>
      <c r="I2019" s="218"/>
      <c r="J2019" s="214"/>
      <c r="K2019" s="214"/>
      <c r="L2019" s="219"/>
      <c r="M2019" s="220"/>
      <c r="N2019" s="221"/>
      <c r="O2019" s="221"/>
      <c r="P2019" s="221"/>
      <c r="Q2019" s="221"/>
      <c r="R2019" s="221"/>
      <c r="S2019" s="221"/>
      <c r="T2019" s="222"/>
      <c r="AT2019" s="223" t="s">
        <v>193</v>
      </c>
      <c r="AU2019" s="223" t="s">
        <v>87</v>
      </c>
      <c r="AV2019" s="12" t="s">
        <v>87</v>
      </c>
      <c r="AW2019" s="12" t="s">
        <v>39</v>
      </c>
      <c r="AX2019" s="12" t="s">
        <v>76</v>
      </c>
      <c r="AY2019" s="223" t="s">
        <v>182</v>
      </c>
    </row>
    <row r="2020" spans="2:65" s="1" customFormat="1" ht="22.5" customHeight="1">
      <c r="B2020" s="40"/>
      <c r="C2020" s="229" t="s">
        <v>3110</v>
      </c>
      <c r="D2020" s="229" t="s">
        <v>409</v>
      </c>
      <c r="E2020" s="230" t="s">
        <v>3111</v>
      </c>
      <c r="F2020" s="231" t="s">
        <v>3112</v>
      </c>
      <c r="G2020" s="232" t="s">
        <v>241</v>
      </c>
      <c r="H2020" s="233">
        <v>391.39100000000002</v>
      </c>
      <c r="I2020" s="234"/>
      <c r="J2020" s="235">
        <f>ROUND(I2020*H2020,2)</f>
        <v>0</v>
      </c>
      <c r="K2020" s="231" t="s">
        <v>188</v>
      </c>
      <c r="L2020" s="236"/>
      <c r="M2020" s="237" t="s">
        <v>22</v>
      </c>
      <c r="N2020" s="238" t="s">
        <v>47</v>
      </c>
      <c r="O2020" s="41"/>
      <c r="P2020" s="196">
        <f>O2020*H2020</f>
        <v>0</v>
      </c>
      <c r="Q2020" s="196">
        <v>6.2399999999999997E-2</v>
      </c>
      <c r="R2020" s="196">
        <f>Q2020*H2020</f>
        <v>24.422798400000001</v>
      </c>
      <c r="S2020" s="196">
        <v>0</v>
      </c>
      <c r="T2020" s="197">
        <f>S2020*H2020</f>
        <v>0</v>
      </c>
      <c r="AR2020" s="23" t="s">
        <v>422</v>
      </c>
      <c r="AT2020" s="23" t="s">
        <v>409</v>
      </c>
      <c r="AU2020" s="23" t="s">
        <v>87</v>
      </c>
      <c r="AY2020" s="23" t="s">
        <v>182</v>
      </c>
      <c r="BE2020" s="198">
        <f>IF(N2020="základní",J2020,0)</f>
        <v>0</v>
      </c>
      <c r="BF2020" s="198">
        <f>IF(N2020="snížená",J2020,0)</f>
        <v>0</v>
      </c>
      <c r="BG2020" s="198">
        <f>IF(N2020="zákl. přenesená",J2020,0)</f>
        <v>0</v>
      </c>
      <c r="BH2020" s="198">
        <f>IF(N2020="sníž. přenesená",J2020,0)</f>
        <v>0</v>
      </c>
      <c r="BI2020" s="198">
        <f>IF(N2020="nulová",J2020,0)</f>
        <v>0</v>
      </c>
      <c r="BJ2020" s="23" t="s">
        <v>24</v>
      </c>
      <c r="BK2020" s="198">
        <f>ROUND(I2020*H2020,2)</f>
        <v>0</v>
      </c>
      <c r="BL2020" s="23" t="s">
        <v>312</v>
      </c>
      <c r="BM2020" s="23" t="s">
        <v>3113</v>
      </c>
    </row>
    <row r="2021" spans="2:65" s="1" customFormat="1">
      <c r="B2021" s="40"/>
      <c r="C2021" s="62"/>
      <c r="D2021" s="199" t="s">
        <v>191</v>
      </c>
      <c r="E2021" s="62"/>
      <c r="F2021" s="200" t="s">
        <v>3114</v>
      </c>
      <c r="G2021" s="62"/>
      <c r="H2021" s="62"/>
      <c r="I2021" s="157"/>
      <c r="J2021" s="62"/>
      <c r="K2021" s="62"/>
      <c r="L2021" s="60"/>
      <c r="M2021" s="201"/>
      <c r="N2021" s="41"/>
      <c r="O2021" s="41"/>
      <c r="P2021" s="41"/>
      <c r="Q2021" s="41"/>
      <c r="R2021" s="41"/>
      <c r="S2021" s="41"/>
      <c r="T2021" s="77"/>
      <c r="AT2021" s="23" t="s">
        <v>191</v>
      </c>
      <c r="AU2021" s="23" t="s">
        <v>87</v>
      </c>
    </row>
    <row r="2022" spans="2:65" s="12" customFormat="1">
      <c r="B2022" s="213"/>
      <c r="C2022" s="214"/>
      <c r="D2022" s="199" t="s">
        <v>193</v>
      </c>
      <c r="E2022" s="215" t="s">
        <v>22</v>
      </c>
      <c r="F2022" s="216" t="s">
        <v>569</v>
      </c>
      <c r="G2022" s="214"/>
      <c r="H2022" s="217">
        <v>332.35</v>
      </c>
      <c r="I2022" s="218"/>
      <c r="J2022" s="214"/>
      <c r="K2022" s="214"/>
      <c r="L2022" s="219"/>
      <c r="M2022" s="220"/>
      <c r="N2022" s="221"/>
      <c r="O2022" s="221"/>
      <c r="P2022" s="221"/>
      <c r="Q2022" s="221"/>
      <c r="R2022" s="221"/>
      <c r="S2022" s="221"/>
      <c r="T2022" s="222"/>
      <c r="AT2022" s="223" t="s">
        <v>193</v>
      </c>
      <c r="AU2022" s="223" t="s">
        <v>87</v>
      </c>
      <c r="AV2022" s="12" t="s">
        <v>87</v>
      </c>
      <c r="AW2022" s="12" t="s">
        <v>39</v>
      </c>
      <c r="AX2022" s="12" t="s">
        <v>76</v>
      </c>
      <c r="AY2022" s="223" t="s">
        <v>182</v>
      </c>
    </row>
    <row r="2023" spans="2:65" s="12" customFormat="1">
      <c r="B2023" s="213"/>
      <c r="C2023" s="214"/>
      <c r="D2023" s="199" t="s">
        <v>193</v>
      </c>
      <c r="E2023" s="215" t="s">
        <v>22</v>
      </c>
      <c r="F2023" s="216" t="s">
        <v>570</v>
      </c>
      <c r="G2023" s="214"/>
      <c r="H2023" s="217">
        <v>23.46</v>
      </c>
      <c r="I2023" s="218"/>
      <c r="J2023" s="214"/>
      <c r="K2023" s="214"/>
      <c r="L2023" s="219"/>
      <c r="M2023" s="220"/>
      <c r="N2023" s="221"/>
      <c r="O2023" s="221"/>
      <c r="P2023" s="221"/>
      <c r="Q2023" s="221"/>
      <c r="R2023" s="221"/>
      <c r="S2023" s="221"/>
      <c r="T2023" s="222"/>
      <c r="AT2023" s="223" t="s">
        <v>193</v>
      </c>
      <c r="AU2023" s="223" t="s">
        <v>87</v>
      </c>
      <c r="AV2023" s="12" t="s">
        <v>87</v>
      </c>
      <c r="AW2023" s="12" t="s">
        <v>39</v>
      </c>
      <c r="AX2023" s="12" t="s">
        <v>76</v>
      </c>
      <c r="AY2023" s="223" t="s">
        <v>182</v>
      </c>
    </row>
    <row r="2024" spans="2:65" s="12" customFormat="1">
      <c r="B2024" s="213"/>
      <c r="C2024" s="214"/>
      <c r="D2024" s="224" t="s">
        <v>193</v>
      </c>
      <c r="E2024" s="214"/>
      <c r="F2024" s="226" t="s">
        <v>3115</v>
      </c>
      <c r="G2024" s="214"/>
      <c r="H2024" s="227">
        <v>391.39100000000002</v>
      </c>
      <c r="I2024" s="218"/>
      <c r="J2024" s="214"/>
      <c r="K2024" s="214"/>
      <c r="L2024" s="219"/>
      <c r="M2024" s="220"/>
      <c r="N2024" s="221"/>
      <c r="O2024" s="221"/>
      <c r="P2024" s="221"/>
      <c r="Q2024" s="221"/>
      <c r="R2024" s="221"/>
      <c r="S2024" s="221"/>
      <c r="T2024" s="222"/>
      <c r="AT2024" s="223" t="s">
        <v>193</v>
      </c>
      <c r="AU2024" s="223" t="s">
        <v>87</v>
      </c>
      <c r="AV2024" s="12" t="s">
        <v>87</v>
      </c>
      <c r="AW2024" s="12" t="s">
        <v>6</v>
      </c>
      <c r="AX2024" s="12" t="s">
        <v>24</v>
      </c>
      <c r="AY2024" s="223" t="s">
        <v>182</v>
      </c>
    </row>
    <row r="2025" spans="2:65" s="1" customFormat="1" ht="22.5" customHeight="1">
      <c r="B2025" s="40"/>
      <c r="C2025" s="229" t="s">
        <v>3116</v>
      </c>
      <c r="D2025" s="229" t="s">
        <v>409</v>
      </c>
      <c r="E2025" s="230" t="s">
        <v>3117</v>
      </c>
      <c r="F2025" s="231" t="s">
        <v>3118</v>
      </c>
      <c r="G2025" s="232" t="s">
        <v>241</v>
      </c>
      <c r="H2025" s="233">
        <v>3.71</v>
      </c>
      <c r="I2025" s="234"/>
      <c r="J2025" s="235">
        <f>ROUND(I2025*H2025,2)</f>
        <v>0</v>
      </c>
      <c r="K2025" s="231" t="s">
        <v>22</v>
      </c>
      <c r="L2025" s="236"/>
      <c r="M2025" s="237" t="s">
        <v>22</v>
      </c>
      <c r="N2025" s="238" t="s">
        <v>47</v>
      </c>
      <c r="O2025" s="41"/>
      <c r="P2025" s="196">
        <f>O2025*H2025</f>
        <v>0</v>
      </c>
      <c r="Q2025" s="196">
        <v>6.2399999999999997E-2</v>
      </c>
      <c r="R2025" s="196">
        <f>Q2025*H2025</f>
        <v>0.23150399999999999</v>
      </c>
      <c r="S2025" s="196">
        <v>0</v>
      </c>
      <c r="T2025" s="197">
        <f>S2025*H2025</f>
        <v>0</v>
      </c>
      <c r="AR2025" s="23" t="s">
        <v>422</v>
      </c>
      <c r="AT2025" s="23" t="s">
        <v>409</v>
      </c>
      <c r="AU2025" s="23" t="s">
        <v>87</v>
      </c>
      <c r="AY2025" s="23" t="s">
        <v>182</v>
      </c>
      <c r="BE2025" s="198">
        <f>IF(N2025="základní",J2025,0)</f>
        <v>0</v>
      </c>
      <c r="BF2025" s="198">
        <f>IF(N2025="snížená",J2025,0)</f>
        <v>0</v>
      </c>
      <c r="BG2025" s="198">
        <f>IF(N2025="zákl. přenesená",J2025,0)</f>
        <v>0</v>
      </c>
      <c r="BH2025" s="198">
        <f>IF(N2025="sníž. přenesená",J2025,0)</f>
        <v>0</v>
      </c>
      <c r="BI2025" s="198">
        <f>IF(N2025="nulová",J2025,0)</f>
        <v>0</v>
      </c>
      <c r="BJ2025" s="23" t="s">
        <v>24</v>
      </c>
      <c r="BK2025" s="198">
        <f>ROUND(I2025*H2025,2)</f>
        <v>0</v>
      </c>
      <c r="BL2025" s="23" t="s">
        <v>312</v>
      </c>
      <c r="BM2025" s="23" t="s">
        <v>3119</v>
      </c>
    </row>
    <row r="2026" spans="2:65" s="1" customFormat="1">
      <c r="B2026" s="40"/>
      <c r="C2026" s="62"/>
      <c r="D2026" s="199" t="s">
        <v>191</v>
      </c>
      <c r="E2026" s="62"/>
      <c r="F2026" s="200" t="s">
        <v>3114</v>
      </c>
      <c r="G2026" s="62"/>
      <c r="H2026" s="62"/>
      <c r="I2026" s="157"/>
      <c r="J2026" s="62"/>
      <c r="K2026" s="62"/>
      <c r="L2026" s="60"/>
      <c r="M2026" s="201"/>
      <c r="N2026" s="41"/>
      <c r="O2026" s="41"/>
      <c r="P2026" s="41"/>
      <c r="Q2026" s="41"/>
      <c r="R2026" s="41"/>
      <c r="S2026" s="41"/>
      <c r="T2026" s="77"/>
      <c r="AT2026" s="23" t="s">
        <v>191</v>
      </c>
      <c r="AU2026" s="23" t="s">
        <v>87</v>
      </c>
    </row>
    <row r="2027" spans="2:65" s="12" customFormat="1">
      <c r="B2027" s="213"/>
      <c r="C2027" s="214"/>
      <c r="D2027" s="199" t="s">
        <v>193</v>
      </c>
      <c r="E2027" s="215" t="s">
        <v>22</v>
      </c>
      <c r="F2027" s="216" t="s">
        <v>3120</v>
      </c>
      <c r="G2027" s="214"/>
      <c r="H2027" s="217">
        <v>1.958</v>
      </c>
      <c r="I2027" s="218"/>
      <c r="J2027" s="214"/>
      <c r="K2027" s="214"/>
      <c r="L2027" s="219"/>
      <c r="M2027" s="220"/>
      <c r="N2027" s="221"/>
      <c r="O2027" s="221"/>
      <c r="P2027" s="221"/>
      <c r="Q2027" s="221"/>
      <c r="R2027" s="221"/>
      <c r="S2027" s="221"/>
      <c r="T2027" s="222"/>
      <c r="AT2027" s="223" t="s">
        <v>193</v>
      </c>
      <c r="AU2027" s="223" t="s">
        <v>87</v>
      </c>
      <c r="AV2027" s="12" t="s">
        <v>87</v>
      </c>
      <c r="AW2027" s="12" t="s">
        <v>39</v>
      </c>
      <c r="AX2027" s="12" t="s">
        <v>76</v>
      </c>
      <c r="AY2027" s="223" t="s">
        <v>182</v>
      </c>
    </row>
    <row r="2028" spans="2:65" s="12" customFormat="1">
      <c r="B2028" s="213"/>
      <c r="C2028" s="214"/>
      <c r="D2028" s="199" t="s">
        <v>193</v>
      </c>
      <c r="E2028" s="215" t="s">
        <v>22</v>
      </c>
      <c r="F2028" s="216" t="s">
        <v>3121</v>
      </c>
      <c r="G2028" s="214"/>
      <c r="H2028" s="217">
        <v>1.415</v>
      </c>
      <c r="I2028" s="218"/>
      <c r="J2028" s="214"/>
      <c r="K2028" s="214"/>
      <c r="L2028" s="219"/>
      <c r="M2028" s="220"/>
      <c r="N2028" s="221"/>
      <c r="O2028" s="221"/>
      <c r="P2028" s="221"/>
      <c r="Q2028" s="221"/>
      <c r="R2028" s="221"/>
      <c r="S2028" s="221"/>
      <c r="T2028" s="222"/>
      <c r="AT2028" s="223" t="s">
        <v>193</v>
      </c>
      <c r="AU2028" s="223" t="s">
        <v>87</v>
      </c>
      <c r="AV2028" s="12" t="s">
        <v>87</v>
      </c>
      <c r="AW2028" s="12" t="s">
        <v>39</v>
      </c>
      <c r="AX2028" s="12" t="s">
        <v>76</v>
      </c>
      <c r="AY2028" s="223" t="s">
        <v>182</v>
      </c>
    </row>
    <row r="2029" spans="2:65" s="12" customFormat="1">
      <c r="B2029" s="213"/>
      <c r="C2029" s="214"/>
      <c r="D2029" s="224" t="s">
        <v>193</v>
      </c>
      <c r="E2029" s="214"/>
      <c r="F2029" s="226" t="s">
        <v>3122</v>
      </c>
      <c r="G2029" s="214"/>
      <c r="H2029" s="227">
        <v>3.71</v>
      </c>
      <c r="I2029" s="218"/>
      <c r="J2029" s="214"/>
      <c r="K2029" s="214"/>
      <c r="L2029" s="219"/>
      <c r="M2029" s="220"/>
      <c r="N2029" s="221"/>
      <c r="O2029" s="221"/>
      <c r="P2029" s="221"/>
      <c r="Q2029" s="221"/>
      <c r="R2029" s="221"/>
      <c r="S2029" s="221"/>
      <c r="T2029" s="222"/>
      <c r="AT2029" s="223" t="s">
        <v>193</v>
      </c>
      <c r="AU2029" s="223" t="s">
        <v>87</v>
      </c>
      <c r="AV2029" s="12" t="s">
        <v>87</v>
      </c>
      <c r="AW2029" s="12" t="s">
        <v>6</v>
      </c>
      <c r="AX2029" s="12" t="s">
        <v>24</v>
      </c>
      <c r="AY2029" s="223" t="s">
        <v>182</v>
      </c>
    </row>
    <row r="2030" spans="2:65" s="1" customFormat="1" ht="22.5" customHeight="1">
      <c r="B2030" s="40"/>
      <c r="C2030" s="187" t="s">
        <v>3123</v>
      </c>
      <c r="D2030" s="187" t="s">
        <v>184</v>
      </c>
      <c r="E2030" s="188" t="s">
        <v>3124</v>
      </c>
      <c r="F2030" s="189" t="s">
        <v>3125</v>
      </c>
      <c r="G2030" s="190" t="s">
        <v>241</v>
      </c>
      <c r="H2030" s="191">
        <v>39.191000000000003</v>
      </c>
      <c r="I2030" s="192"/>
      <c r="J2030" s="193">
        <f>ROUND(I2030*H2030,2)</f>
        <v>0</v>
      </c>
      <c r="K2030" s="189" t="s">
        <v>188</v>
      </c>
      <c r="L2030" s="60"/>
      <c r="M2030" s="194" t="s">
        <v>22</v>
      </c>
      <c r="N2030" s="195" t="s">
        <v>47</v>
      </c>
      <c r="O2030" s="41"/>
      <c r="P2030" s="196">
        <f>O2030*H2030</f>
        <v>0</v>
      </c>
      <c r="Q2030" s="196">
        <v>0</v>
      </c>
      <c r="R2030" s="196">
        <f>Q2030*H2030</f>
        <v>0</v>
      </c>
      <c r="S2030" s="196">
        <v>0</v>
      </c>
      <c r="T2030" s="197">
        <f>S2030*H2030</f>
        <v>0</v>
      </c>
      <c r="AR2030" s="23" t="s">
        <v>312</v>
      </c>
      <c r="AT2030" s="23" t="s">
        <v>184</v>
      </c>
      <c r="AU2030" s="23" t="s">
        <v>87</v>
      </c>
      <c r="AY2030" s="23" t="s">
        <v>182</v>
      </c>
      <c r="BE2030" s="198">
        <f>IF(N2030="základní",J2030,0)</f>
        <v>0</v>
      </c>
      <c r="BF2030" s="198">
        <f>IF(N2030="snížená",J2030,0)</f>
        <v>0</v>
      </c>
      <c r="BG2030" s="198">
        <f>IF(N2030="zákl. přenesená",J2030,0)</f>
        <v>0</v>
      </c>
      <c r="BH2030" s="198">
        <f>IF(N2030="sníž. přenesená",J2030,0)</f>
        <v>0</v>
      </c>
      <c r="BI2030" s="198">
        <f>IF(N2030="nulová",J2030,0)</f>
        <v>0</v>
      </c>
      <c r="BJ2030" s="23" t="s">
        <v>24</v>
      </c>
      <c r="BK2030" s="198">
        <f>ROUND(I2030*H2030,2)</f>
        <v>0</v>
      </c>
      <c r="BL2030" s="23" t="s">
        <v>312</v>
      </c>
      <c r="BM2030" s="23" t="s">
        <v>3126</v>
      </c>
    </row>
    <row r="2031" spans="2:65" s="1" customFormat="1">
      <c r="B2031" s="40"/>
      <c r="C2031" s="62"/>
      <c r="D2031" s="199" t="s">
        <v>191</v>
      </c>
      <c r="E2031" s="62"/>
      <c r="F2031" s="200" t="s">
        <v>3127</v>
      </c>
      <c r="G2031" s="62"/>
      <c r="H2031" s="62"/>
      <c r="I2031" s="157"/>
      <c r="J2031" s="62"/>
      <c r="K2031" s="62"/>
      <c r="L2031" s="60"/>
      <c r="M2031" s="201"/>
      <c r="N2031" s="41"/>
      <c r="O2031" s="41"/>
      <c r="P2031" s="41"/>
      <c r="Q2031" s="41"/>
      <c r="R2031" s="41"/>
      <c r="S2031" s="41"/>
      <c r="T2031" s="77"/>
      <c r="AT2031" s="23" t="s">
        <v>191</v>
      </c>
      <c r="AU2031" s="23" t="s">
        <v>87</v>
      </c>
    </row>
    <row r="2032" spans="2:65" s="12" customFormat="1">
      <c r="B2032" s="213"/>
      <c r="C2032" s="214"/>
      <c r="D2032" s="199" t="s">
        <v>193</v>
      </c>
      <c r="E2032" s="215" t="s">
        <v>22</v>
      </c>
      <c r="F2032" s="216" t="s">
        <v>3128</v>
      </c>
      <c r="G2032" s="214"/>
      <c r="H2032" s="217">
        <v>13.98</v>
      </c>
      <c r="I2032" s="218"/>
      <c r="J2032" s="214"/>
      <c r="K2032" s="214"/>
      <c r="L2032" s="219"/>
      <c r="M2032" s="220"/>
      <c r="N2032" s="221"/>
      <c r="O2032" s="221"/>
      <c r="P2032" s="221"/>
      <c r="Q2032" s="221"/>
      <c r="R2032" s="221"/>
      <c r="S2032" s="221"/>
      <c r="T2032" s="222"/>
      <c r="AT2032" s="223" t="s">
        <v>193</v>
      </c>
      <c r="AU2032" s="223" t="s">
        <v>87</v>
      </c>
      <c r="AV2032" s="12" t="s">
        <v>87</v>
      </c>
      <c r="AW2032" s="12" t="s">
        <v>39</v>
      </c>
      <c r="AX2032" s="12" t="s">
        <v>76</v>
      </c>
      <c r="AY2032" s="223" t="s">
        <v>182</v>
      </c>
    </row>
    <row r="2033" spans="2:65" s="12" customFormat="1">
      <c r="B2033" s="213"/>
      <c r="C2033" s="214"/>
      <c r="D2033" s="199" t="s">
        <v>193</v>
      </c>
      <c r="E2033" s="215" t="s">
        <v>22</v>
      </c>
      <c r="F2033" s="216" t="s">
        <v>570</v>
      </c>
      <c r="G2033" s="214"/>
      <c r="H2033" s="217">
        <v>23.46</v>
      </c>
      <c r="I2033" s="218"/>
      <c r="J2033" s="214"/>
      <c r="K2033" s="214"/>
      <c r="L2033" s="219"/>
      <c r="M2033" s="220"/>
      <c r="N2033" s="221"/>
      <c r="O2033" s="221"/>
      <c r="P2033" s="221"/>
      <c r="Q2033" s="221"/>
      <c r="R2033" s="221"/>
      <c r="S2033" s="221"/>
      <c r="T2033" s="222"/>
      <c r="AT2033" s="223" t="s">
        <v>193</v>
      </c>
      <c r="AU2033" s="223" t="s">
        <v>87</v>
      </c>
      <c r="AV2033" s="12" t="s">
        <v>87</v>
      </c>
      <c r="AW2033" s="12" t="s">
        <v>39</v>
      </c>
      <c r="AX2033" s="12" t="s">
        <v>76</v>
      </c>
      <c r="AY2033" s="223" t="s">
        <v>182</v>
      </c>
    </row>
    <row r="2034" spans="2:65" s="12" customFormat="1">
      <c r="B2034" s="213"/>
      <c r="C2034" s="214"/>
      <c r="D2034" s="199" t="s">
        <v>193</v>
      </c>
      <c r="E2034" s="215" t="s">
        <v>22</v>
      </c>
      <c r="F2034" s="216" t="s">
        <v>3121</v>
      </c>
      <c r="G2034" s="214"/>
      <c r="H2034" s="217">
        <v>1.415</v>
      </c>
      <c r="I2034" s="218"/>
      <c r="J2034" s="214"/>
      <c r="K2034" s="214"/>
      <c r="L2034" s="219"/>
      <c r="M2034" s="220"/>
      <c r="N2034" s="221"/>
      <c r="O2034" s="221"/>
      <c r="P2034" s="221"/>
      <c r="Q2034" s="221"/>
      <c r="R2034" s="221"/>
      <c r="S2034" s="221"/>
      <c r="T2034" s="222"/>
      <c r="AT2034" s="223" t="s">
        <v>193</v>
      </c>
      <c r="AU2034" s="223" t="s">
        <v>87</v>
      </c>
      <c r="AV2034" s="12" t="s">
        <v>87</v>
      </c>
      <c r="AW2034" s="12" t="s">
        <v>39</v>
      </c>
      <c r="AX2034" s="12" t="s">
        <v>76</v>
      </c>
      <c r="AY2034" s="223" t="s">
        <v>182</v>
      </c>
    </row>
    <row r="2035" spans="2:65" s="12" customFormat="1">
      <c r="B2035" s="213"/>
      <c r="C2035" s="214"/>
      <c r="D2035" s="224" t="s">
        <v>193</v>
      </c>
      <c r="E2035" s="225" t="s">
        <v>22</v>
      </c>
      <c r="F2035" s="226" t="s">
        <v>3129</v>
      </c>
      <c r="G2035" s="214"/>
      <c r="H2035" s="227">
        <v>0.33600000000000002</v>
      </c>
      <c r="I2035" s="218"/>
      <c r="J2035" s="214"/>
      <c r="K2035" s="214"/>
      <c r="L2035" s="219"/>
      <c r="M2035" s="220"/>
      <c r="N2035" s="221"/>
      <c r="O2035" s="221"/>
      <c r="P2035" s="221"/>
      <c r="Q2035" s="221"/>
      <c r="R2035" s="221"/>
      <c r="S2035" s="221"/>
      <c r="T2035" s="222"/>
      <c r="AT2035" s="223" t="s">
        <v>193</v>
      </c>
      <c r="AU2035" s="223" t="s">
        <v>87</v>
      </c>
      <c r="AV2035" s="12" t="s">
        <v>87</v>
      </c>
      <c r="AW2035" s="12" t="s">
        <v>39</v>
      </c>
      <c r="AX2035" s="12" t="s">
        <v>76</v>
      </c>
      <c r="AY2035" s="223" t="s">
        <v>182</v>
      </c>
    </row>
    <row r="2036" spans="2:65" s="1" customFormat="1" ht="22.5" customHeight="1">
      <c r="B2036" s="40"/>
      <c r="C2036" s="187" t="s">
        <v>3130</v>
      </c>
      <c r="D2036" s="187" t="s">
        <v>184</v>
      </c>
      <c r="E2036" s="188" t="s">
        <v>3131</v>
      </c>
      <c r="F2036" s="189" t="s">
        <v>3132</v>
      </c>
      <c r="G2036" s="190" t="s">
        <v>241</v>
      </c>
      <c r="H2036" s="191">
        <v>355.81</v>
      </c>
      <c r="I2036" s="192"/>
      <c r="J2036" s="193">
        <f>ROUND(I2036*H2036,2)</f>
        <v>0</v>
      </c>
      <c r="K2036" s="189" t="s">
        <v>188</v>
      </c>
      <c r="L2036" s="60"/>
      <c r="M2036" s="194" t="s">
        <v>22</v>
      </c>
      <c r="N2036" s="195" t="s">
        <v>47</v>
      </c>
      <c r="O2036" s="41"/>
      <c r="P2036" s="196">
        <f>O2036*H2036</f>
        <v>0</v>
      </c>
      <c r="Q2036" s="196">
        <v>0</v>
      </c>
      <c r="R2036" s="196">
        <f>Q2036*H2036</f>
        <v>0</v>
      </c>
      <c r="S2036" s="196">
        <v>0</v>
      </c>
      <c r="T2036" s="197">
        <f>S2036*H2036</f>
        <v>0</v>
      </c>
      <c r="AR2036" s="23" t="s">
        <v>312</v>
      </c>
      <c r="AT2036" s="23" t="s">
        <v>184</v>
      </c>
      <c r="AU2036" s="23" t="s">
        <v>87</v>
      </c>
      <c r="AY2036" s="23" t="s">
        <v>182</v>
      </c>
      <c r="BE2036" s="198">
        <f>IF(N2036="základní",J2036,0)</f>
        <v>0</v>
      </c>
      <c r="BF2036" s="198">
        <f>IF(N2036="snížená",J2036,0)</f>
        <v>0</v>
      </c>
      <c r="BG2036" s="198">
        <f>IF(N2036="zákl. přenesená",J2036,0)</f>
        <v>0</v>
      </c>
      <c r="BH2036" s="198">
        <f>IF(N2036="sníž. přenesená",J2036,0)</f>
        <v>0</v>
      </c>
      <c r="BI2036" s="198">
        <f>IF(N2036="nulová",J2036,0)</f>
        <v>0</v>
      </c>
      <c r="BJ2036" s="23" t="s">
        <v>24</v>
      </c>
      <c r="BK2036" s="198">
        <f>ROUND(I2036*H2036,2)</f>
        <v>0</v>
      </c>
      <c r="BL2036" s="23" t="s">
        <v>312</v>
      </c>
      <c r="BM2036" s="23" t="s">
        <v>3133</v>
      </c>
    </row>
    <row r="2037" spans="2:65" s="1" customFormat="1">
      <c r="B2037" s="40"/>
      <c r="C2037" s="62"/>
      <c r="D2037" s="199" t="s">
        <v>191</v>
      </c>
      <c r="E2037" s="62"/>
      <c r="F2037" s="200" t="s">
        <v>3134</v>
      </c>
      <c r="G2037" s="62"/>
      <c r="H2037" s="62"/>
      <c r="I2037" s="157"/>
      <c r="J2037" s="62"/>
      <c r="K2037" s="62"/>
      <c r="L2037" s="60"/>
      <c r="M2037" s="201"/>
      <c r="N2037" s="41"/>
      <c r="O2037" s="41"/>
      <c r="P2037" s="41"/>
      <c r="Q2037" s="41"/>
      <c r="R2037" s="41"/>
      <c r="S2037" s="41"/>
      <c r="T2037" s="77"/>
      <c r="AT2037" s="23" t="s">
        <v>191</v>
      </c>
      <c r="AU2037" s="23" t="s">
        <v>87</v>
      </c>
    </row>
    <row r="2038" spans="2:65" s="12" customFormat="1">
      <c r="B2038" s="213"/>
      <c r="C2038" s="214"/>
      <c r="D2038" s="199" t="s">
        <v>193</v>
      </c>
      <c r="E2038" s="215" t="s">
        <v>22</v>
      </c>
      <c r="F2038" s="216" t="s">
        <v>569</v>
      </c>
      <c r="G2038" s="214"/>
      <c r="H2038" s="217">
        <v>332.35</v>
      </c>
      <c r="I2038" s="218"/>
      <c r="J2038" s="214"/>
      <c r="K2038" s="214"/>
      <c r="L2038" s="219"/>
      <c r="M2038" s="220"/>
      <c r="N2038" s="221"/>
      <c r="O2038" s="221"/>
      <c r="P2038" s="221"/>
      <c r="Q2038" s="221"/>
      <c r="R2038" s="221"/>
      <c r="S2038" s="221"/>
      <c r="T2038" s="222"/>
      <c r="AT2038" s="223" t="s">
        <v>193</v>
      </c>
      <c r="AU2038" s="223" t="s">
        <v>87</v>
      </c>
      <c r="AV2038" s="12" t="s">
        <v>87</v>
      </c>
      <c r="AW2038" s="12" t="s">
        <v>39</v>
      </c>
      <c r="AX2038" s="12" t="s">
        <v>76</v>
      </c>
      <c r="AY2038" s="223" t="s">
        <v>182</v>
      </c>
    </row>
    <row r="2039" spans="2:65" s="12" customFormat="1">
      <c r="B2039" s="213"/>
      <c r="C2039" s="214"/>
      <c r="D2039" s="224" t="s">
        <v>193</v>
      </c>
      <c r="E2039" s="225" t="s">
        <v>22</v>
      </c>
      <c r="F2039" s="226" t="s">
        <v>570</v>
      </c>
      <c r="G2039" s="214"/>
      <c r="H2039" s="227">
        <v>23.46</v>
      </c>
      <c r="I2039" s="218"/>
      <c r="J2039" s="214"/>
      <c r="K2039" s="214"/>
      <c r="L2039" s="219"/>
      <c r="M2039" s="220"/>
      <c r="N2039" s="221"/>
      <c r="O2039" s="221"/>
      <c r="P2039" s="221"/>
      <c r="Q2039" s="221"/>
      <c r="R2039" s="221"/>
      <c r="S2039" s="221"/>
      <c r="T2039" s="222"/>
      <c r="AT2039" s="223" t="s">
        <v>193</v>
      </c>
      <c r="AU2039" s="223" t="s">
        <v>87</v>
      </c>
      <c r="AV2039" s="12" t="s">
        <v>87</v>
      </c>
      <c r="AW2039" s="12" t="s">
        <v>39</v>
      </c>
      <c r="AX2039" s="12" t="s">
        <v>76</v>
      </c>
      <c r="AY2039" s="223" t="s">
        <v>182</v>
      </c>
    </row>
    <row r="2040" spans="2:65" s="1" customFormat="1" ht="22.5" customHeight="1">
      <c r="B2040" s="40"/>
      <c r="C2040" s="187" t="s">
        <v>3135</v>
      </c>
      <c r="D2040" s="187" t="s">
        <v>184</v>
      </c>
      <c r="E2040" s="188" t="s">
        <v>3136</v>
      </c>
      <c r="F2040" s="189" t="s">
        <v>3137</v>
      </c>
      <c r="G2040" s="190" t="s">
        <v>241</v>
      </c>
      <c r="H2040" s="191">
        <v>9.15</v>
      </c>
      <c r="I2040" s="192"/>
      <c r="J2040" s="193">
        <f>ROUND(I2040*H2040,2)</f>
        <v>0</v>
      </c>
      <c r="K2040" s="189" t="s">
        <v>22</v>
      </c>
      <c r="L2040" s="60"/>
      <c r="M2040" s="194" t="s">
        <v>22</v>
      </c>
      <c r="N2040" s="195" t="s">
        <v>47</v>
      </c>
      <c r="O2040" s="41"/>
      <c r="P2040" s="196">
        <f>O2040*H2040</f>
        <v>0</v>
      </c>
      <c r="Q2040" s="196">
        <v>7.7000000000000002E-3</v>
      </c>
      <c r="R2040" s="196">
        <f>Q2040*H2040</f>
        <v>7.0455000000000004E-2</v>
      </c>
      <c r="S2040" s="196">
        <v>0</v>
      </c>
      <c r="T2040" s="197">
        <f>S2040*H2040</f>
        <v>0</v>
      </c>
      <c r="AR2040" s="23" t="s">
        <v>312</v>
      </c>
      <c r="AT2040" s="23" t="s">
        <v>184</v>
      </c>
      <c r="AU2040" s="23" t="s">
        <v>87</v>
      </c>
      <c r="AY2040" s="23" t="s">
        <v>182</v>
      </c>
      <c r="BE2040" s="198">
        <f>IF(N2040="základní",J2040,0)</f>
        <v>0</v>
      </c>
      <c r="BF2040" s="198">
        <f>IF(N2040="snížená",J2040,0)</f>
        <v>0</v>
      </c>
      <c r="BG2040" s="198">
        <f>IF(N2040="zákl. přenesená",J2040,0)</f>
        <v>0</v>
      </c>
      <c r="BH2040" s="198">
        <f>IF(N2040="sníž. přenesená",J2040,0)</f>
        <v>0</v>
      </c>
      <c r="BI2040" s="198">
        <f>IF(N2040="nulová",J2040,0)</f>
        <v>0</v>
      </c>
      <c r="BJ2040" s="23" t="s">
        <v>24</v>
      </c>
      <c r="BK2040" s="198">
        <f>ROUND(I2040*H2040,2)</f>
        <v>0</v>
      </c>
      <c r="BL2040" s="23" t="s">
        <v>312</v>
      </c>
      <c r="BM2040" s="23" t="s">
        <v>3138</v>
      </c>
    </row>
    <row r="2041" spans="2:65" s="1" customFormat="1">
      <c r="B2041" s="40"/>
      <c r="C2041" s="62"/>
      <c r="D2041" s="199" t="s">
        <v>191</v>
      </c>
      <c r="E2041" s="62"/>
      <c r="F2041" s="200" t="s">
        <v>3139</v>
      </c>
      <c r="G2041" s="62"/>
      <c r="H2041" s="62"/>
      <c r="I2041" s="157"/>
      <c r="J2041" s="62"/>
      <c r="K2041" s="62"/>
      <c r="L2041" s="60"/>
      <c r="M2041" s="201"/>
      <c r="N2041" s="41"/>
      <c r="O2041" s="41"/>
      <c r="P2041" s="41"/>
      <c r="Q2041" s="41"/>
      <c r="R2041" s="41"/>
      <c r="S2041" s="41"/>
      <c r="T2041" s="77"/>
      <c r="AT2041" s="23" t="s">
        <v>191</v>
      </c>
      <c r="AU2041" s="23" t="s">
        <v>87</v>
      </c>
    </row>
    <row r="2042" spans="2:65" s="12" customFormat="1">
      <c r="B2042" s="213"/>
      <c r="C2042" s="214"/>
      <c r="D2042" s="224" t="s">
        <v>193</v>
      </c>
      <c r="E2042" s="225" t="s">
        <v>22</v>
      </c>
      <c r="F2042" s="226" t="s">
        <v>3140</v>
      </c>
      <c r="G2042" s="214"/>
      <c r="H2042" s="227">
        <v>9.15</v>
      </c>
      <c r="I2042" s="218"/>
      <c r="J2042" s="214"/>
      <c r="K2042" s="214"/>
      <c r="L2042" s="219"/>
      <c r="M2042" s="220"/>
      <c r="N2042" s="221"/>
      <c r="O2042" s="221"/>
      <c r="P2042" s="221"/>
      <c r="Q2042" s="221"/>
      <c r="R2042" s="221"/>
      <c r="S2042" s="221"/>
      <c r="T2042" s="222"/>
      <c r="AT2042" s="223" t="s">
        <v>193</v>
      </c>
      <c r="AU2042" s="223" t="s">
        <v>87</v>
      </c>
      <c r="AV2042" s="12" t="s">
        <v>87</v>
      </c>
      <c r="AW2042" s="12" t="s">
        <v>39</v>
      </c>
      <c r="AX2042" s="12" t="s">
        <v>76</v>
      </c>
      <c r="AY2042" s="223" t="s">
        <v>182</v>
      </c>
    </row>
    <row r="2043" spans="2:65" s="1" customFormat="1" ht="22.5" customHeight="1">
      <c r="B2043" s="40"/>
      <c r="C2043" s="187" t="s">
        <v>3141</v>
      </c>
      <c r="D2043" s="187" t="s">
        <v>184</v>
      </c>
      <c r="E2043" s="188" t="s">
        <v>3142</v>
      </c>
      <c r="F2043" s="189" t="s">
        <v>3143</v>
      </c>
      <c r="G2043" s="190" t="s">
        <v>1180</v>
      </c>
      <c r="H2043" s="254"/>
      <c r="I2043" s="192"/>
      <c r="J2043" s="193">
        <f>ROUND(I2043*H2043,2)</f>
        <v>0</v>
      </c>
      <c r="K2043" s="189" t="s">
        <v>188</v>
      </c>
      <c r="L2043" s="60"/>
      <c r="M2043" s="194" t="s">
        <v>22</v>
      </c>
      <c r="N2043" s="195" t="s">
        <v>47</v>
      </c>
      <c r="O2043" s="41"/>
      <c r="P2043" s="196">
        <f>O2043*H2043</f>
        <v>0</v>
      </c>
      <c r="Q2043" s="196">
        <v>0</v>
      </c>
      <c r="R2043" s="196">
        <f>Q2043*H2043</f>
        <v>0</v>
      </c>
      <c r="S2043" s="196">
        <v>0</v>
      </c>
      <c r="T2043" s="197">
        <f>S2043*H2043</f>
        <v>0</v>
      </c>
      <c r="AR2043" s="23" t="s">
        <v>312</v>
      </c>
      <c r="AT2043" s="23" t="s">
        <v>184</v>
      </c>
      <c r="AU2043" s="23" t="s">
        <v>87</v>
      </c>
      <c r="AY2043" s="23" t="s">
        <v>182</v>
      </c>
      <c r="BE2043" s="198">
        <f>IF(N2043="základní",J2043,0)</f>
        <v>0</v>
      </c>
      <c r="BF2043" s="198">
        <f>IF(N2043="snížená",J2043,0)</f>
        <v>0</v>
      </c>
      <c r="BG2043" s="198">
        <f>IF(N2043="zákl. přenesená",J2043,0)</f>
        <v>0</v>
      </c>
      <c r="BH2043" s="198">
        <f>IF(N2043="sníž. přenesená",J2043,0)</f>
        <v>0</v>
      </c>
      <c r="BI2043" s="198">
        <f>IF(N2043="nulová",J2043,0)</f>
        <v>0</v>
      </c>
      <c r="BJ2043" s="23" t="s">
        <v>24</v>
      </c>
      <c r="BK2043" s="198">
        <f>ROUND(I2043*H2043,2)</f>
        <v>0</v>
      </c>
      <c r="BL2043" s="23" t="s">
        <v>312</v>
      </c>
      <c r="BM2043" s="23" t="s">
        <v>3144</v>
      </c>
    </row>
    <row r="2044" spans="2:65" s="1" customFormat="1" ht="27">
      <c r="B2044" s="40"/>
      <c r="C2044" s="62"/>
      <c r="D2044" s="199" t="s">
        <v>191</v>
      </c>
      <c r="E2044" s="62"/>
      <c r="F2044" s="200" t="s">
        <v>3145</v>
      </c>
      <c r="G2044" s="62"/>
      <c r="H2044" s="62"/>
      <c r="I2044" s="157"/>
      <c r="J2044" s="62"/>
      <c r="K2044" s="62"/>
      <c r="L2044" s="60"/>
      <c r="M2044" s="201"/>
      <c r="N2044" s="41"/>
      <c r="O2044" s="41"/>
      <c r="P2044" s="41"/>
      <c r="Q2044" s="41"/>
      <c r="R2044" s="41"/>
      <c r="S2044" s="41"/>
      <c r="T2044" s="77"/>
      <c r="AT2044" s="23" t="s">
        <v>191</v>
      </c>
      <c r="AU2044" s="23" t="s">
        <v>87</v>
      </c>
    </row>
    <row r="2045" spans="2:65" s="10" customFormat="1" ht="29.85" customHeight="1">
      <c r="B2045" s="170"/>
      <c r="C2045" s="171"/>
      <c r="D2045" s="184" t="s">
        <v>75</v>
      </c>
      <c r="E2045" s="185" t="s">
        <v>3146</v>
      </c>
      <c r="F2045" s="185" t="s">
        <v>3147</v>
      </c>
      <c r="G2045" s="171"/>
      <c r="H2045" s="171"/>
      <c r="I2045" s="174"/>
      <c r="J2045" s="186">
        <f>BK2045</f>
        <v>0</v>
      </c>
      <c r="K2045" s="171"/>
      <c r="L2045" s="176"/>
      <c r="M2045" s="177"/>
      <c r="N2045" s="178"/>
      <c r="O2045" s="178"/>
      <c r="P2045" s="179">
        <f>SUM(P2046:P2068)</f>
        <v>0</v>
      </c>
      <c r="Q2045" s="178"/>
      <c r="R2045" s="179">
        <f>SUM(R2046:R2068)</f>
        <v>1.7082986610719997</v>
      </c>
      <c r="S2045" s="178"/>
      <c r="T2045" s="180">
        <f>SUM(T2046:T2068)</f>
        <v>0</v>
      </c>
      <c r="AR2045" s="181" t="s">
        <v>87</v>
      </c>
      <c r="AT2045" s="182" t="s">
        <v>75</v>
      </c>
      <c r="AU2045" s="182" t="s">
        <v>24</v>
      </c>
      <c r="AY2045" s="181" t="s">
        <v>182</v>
      </c>
      <c r="BK2045" s="183">
        <f>SUM(BK2046:BK2068)</f>
        <v>0</v>
      </c>
    </row>
    <row r="2046" spans="2:65" s="1" customFormat="1" ht="22.5" customHeight="1">
      <c r="B2046" s="40"/>
      <c r="C2046" s="187" t="s">
        <v>3148</v>
      </c>
      <c r="D2046" s="187" t="s">
        <v>184</v>
      </c>
      <c r="E2046" s="188" t="s">
        <v>3149</v>
      </c>
      <c r="F2046" s="189" t="s">
        <v>3150</v>
      </c>
      <c r="G2046" s="190" t="s">
        <v>308</v>
      </c>
      <c r="H2046" s="191">
        <v>13.12</v>
      </c>
      <c r="I2046" s="192"/>
      <c r="J2046" s="193">
        <f>ROUND(I2046*H2046,2)</f>
        <v>0</v>
      </c>
      <c r="K2046" s="189" t="s">
        <v>188</v>
      </c>
      <c r="L2046" s="60"/>
      <c r="M2046" s="194" t="s">
        <v>22</v>
      </c>
      <c r="N2046" s="195" t="s">
        <v>47</v>
      </c>
      <c r="O2046" s="41"/>
      <c r="P2046" s="196">
        <f>O2046*H2046</f>
        <v>0</v>
      </c>
      <c r="Q2046" s="196">
        <v>4.2400188999999998E-2</v>
      </c>
      <c r="R2046" s="196">
        <f>Q2046*H2046</f>
        <v>0.55629047967999989</v>
      </c>
      <c r="S2046" s="196">
        <v>0</v>
      </c>
      <c r="T2046" s="197">
        <f>S2046*H2046</f>
        <v>0</v>
      </c>
      <c r="AR2046" s="23" t="s">
        <v>312</v>
      </c>
      <c r="AT2046" s="23" t="s">
        <v>184</v>
      </c>
      <c r="AU2046" s="23" t="s">
        <v>87</v>
      </c>
      <c r="AY2046" s="23" t="s">
        <v>182</v>
      </c>
      <c r="BE2046" s="198">
        <f>IF(N2046="základní",J2046,0)</f>
        <v>0</v>
      </c>
      <c r="BF2046" s="198">
        <f>IF(N2046="snížená",J2046,0)</f>
        <v>0</v>
      </c>
      <c r="BG2046" s="198">
        <f>IF(N2046="zákl. přenesená",J2046,0)</f>
        <v>0</v>
      </c>
      <c r="BH2046" s="198">
        <f>IF(N2046="sníž. přenesená",J2046,0)</f>
        <v>0</v>
      </c>
      <c r="BI2046" s="198">
        <f>IF(N2046="nulová",J2046,0)</f>
        <v>0</v>
      </c>
      <c r="BJ2046" s="23" t="s">
        <v>24</v>
      </c>
      <c r="BK2046" s="198">
        <f>ROUND(I2046*H2046,2)</f>
        <v>0</v>
      </c>
      <c r="BL2046" s="23" t="s">
        <v>312</v>
      </c>
      <c r="BM2046" s="23" t="s">
        <v>3151</v>
      </c>
    </row>
    <row r="2047" spans="2:65" s="1" customFormat="1" ht="27">
      <c r="B2047" s="40"/>
      <c r="C2047" s="62"/>
      <c r="D2047" s="199" t="s">
        <v>191</v>
      </c>
      <c r="E2047" s="62"/>
      <c r="F2047" s="200" t="s">
        <v>3152</v>
      </c>
      <c r="G2047" s="62"/>
      <c r="H2047" s="62"/>
      <c r="I2047" s="157"/>
      <c r="J2047" s="62"/>
      <c r="K2047" s="62"/>
      <c r="L2047" s="60"/>
      <c r="M2047" s="201"/>
      <c r="N2047" s="41"/>
      <c r="O2047" s="41"/>
      <c r="P2047" s="41"/>
      <c r="Q2047" s="41"/>
      <c r="R2047" s="41"/>
      <c r="S2047" s="41"/>
      <c r="T2047" s="77"/>
      <c r="AT2047" s="23" t="s">
        <v>191</v>
      </c>
      <c r="AU2047" s="23" t="s">
        <v>87</v>
      </c>
    </row>
    <row r="2048" spans="2:65" s="12" customFormat="1">
      <c r="B2048" s="213"/>
      <c r="C2048" s="214"/>
      <c r="D2048" s="224" t="s">
        <v>193</v>
      </c>
      <c r="E2048" s="225" t="s">
        <v>22</v>
      </c>
      <c r="F2048" s="226" t="s">
        <v>3153</v>
      </c>
      <c r="G2048" s="214"/>
      <c r="H2048" s="227">
        <v>13.12</v>
      </c>
      <c r="I2048" s="218"/>
      <c r="J2048" s="214"/>
      <c r="K2048" s="214"/>
      <c r="L2048" s="219"/>
      <c r="M2048" s="220"/>
      <c r="N2048" s="221"/>
      <c r="O2048" s="221"/>
      <c r="P2048" s="221"/>
      <c r="Q2048" s="221"/>
      <c r="R2048" s="221"/>
      <c r="S2048" s="221"/>
      <c r="T2048" s="222"/>
      <c r="AT2048" s="223" t="s">
        <v>193</v>
      </c>
      <c r="AU2048" s="223" t="s">
        <v>87</v>
      </c>
      <c r="AV2048" s="12" t="s">
        <v>87</v>
      </c>
      <c r="AW2048" s="12" t="s">
        <v>39</v>
      </c>
      <c r="AX2048" s="12" t="s">
        <v>24</v>
      </c>
      <c r="AY2048" s="223" t="s">
        <v>182</v>
      </c>
    </row>
    <row r="2049" spans="2:65" s="1" customFormat="1" ht="22.5" customHeight="1">
      <c r="B2049" s="40"/>
      <c r="C2049" s="229" t="s">
        <v>3154</v>
      </c>
      <c r="D2049" s="229" t="s">
        <v>409</v>
      </c>
      <c r="E2049" s="230" t="s">
        <v>3155</v>
      </c>
      <c r="F2049" s="231" t="s">
        <v>3156</v>
      </c>
      <c r="G2049" s="232" t="s">
        <v>380</v>
      </c>
      <c r="H2049" s="233">
        <v>62.975999999999999</v>
      </c>
      <c r="I2049" s="234"/>
      <c r="J2049" s="235">
        <f>ROUND(I2049*H2049,2)</f>
        <v>0</v>
      </c>
      <c r="K2049" s="231" t="s">
        <v>22</v>
      </c>
      <c r="L2049" s="236"/>
      <c r="M2049" s="237" t="s">
        <v>22</v>
      </c>
      <c r="N2049" s="238" t="s">
        <v>47</v>
      </c>
      <c r="O2049" s="41"/>
      <c r="P2049" s="196">
        <f>O2049*H2049</f>
        <v>0</v>
      </c>
      <c r="Q2049" s="196">
        <v>5.6499999999999996E-3</v>
      </c>
      <c r="R2049" s="196">
        <f>Q2049*H2049</f>
        <v>0.35581439999999998</v>
      </c>
      <c r="S2049" s="196">
        <v>0</v>
      </c>
      <c r="T2049" s="197">
        <f>S2049*H2049</f>
        <v>0</v>
      </c>
      <c r="AR2049" s="23" t="s">
        <v>422</v>
      </c>
      <c r="AT2049" s="23" t="s">
        <v>409</v>
      </c>
      <c r="AU2049" s="23" t="s">
        <v>87</v>
      </c>
      <c r="AY2049" s="23" t="s">
        <v>182</v>
      </c>
      <c r="BE2049" s="198">
        <f>IF(N2049="základní",J2049,0)</f>
        <v>0</v>
      </c>
      <c r="BF2049" s="198">
        <f>IF(N2049="snížená",J2049,0)</f>
        <v>0</v>
      </c>
      <c r="BG2049" s="198">
        <f>IF(N2049="zákl. přenesená",J2049,0)</f>
        <v>0</v>
      </c>
      <c r="BH2049" s="198">
        <f>IF(N2049="sníž. přenesená",J2049,0)</f>
        <v>0</v>
      </c>
      <c r="BI2049" s="198">
        <f>IF(N2049="nulová",J2049,0)</f>
        <v>0</v>
      </c>
      <c r="BJ2049" s="23" t="s">
        <v>24</v>
      </c>
      <c r="BK2049" s="198">
        <f>ROUND(I2049*H2049,2)</f>
        <v>0</v>
      </c>
      <c r="BL2049" s="23" t="s">
        <v>312</v>
      </c>
      <c r="BM2049" s="23" t="s">
        <v>3157</v>
      </c>
    </row>
    <row r="2050" spans="2:65" s="1" customFormat="1">
      <c r="B2050" s="40"/>
      <c r="C2050" s="62"/>
      <c r="D2050" s="199" t="s">
        <v>191</v>
      </c>
      <c r="E2050" s="62"/>
      <c r="F2050" s="200" t="s">
        <v>3156</v>
      </c>
      <c r="G2050" s="62"/>
      <c r="H2050" s="62"/>
      <c r="I2050" s="157"/>
      <c r="J2050" s="62"/>
      <c r="K2050" s="62"/>
      <c r="L2050" s="60"/>
      <c r="M2050" s="201"/>
      <c r="N2050" s="41"/>
      <c r="O2050" s="41"/>
      <c r="P2050" s="41"/>
      <c r="Q2050" s="41"/>
      <c r="R2050" s="41"/>
      <c r="S2050" s="41"/>
      <c r="T2050" s="77"/>
      <c r="AT2050" s="23" t="s">
        <v>191</v>
      </c>
      <c r="AU2050" s="23" t="s">
        <v>87</v>
      </c>
    </row>
    <row r="2051" spans="2:65" s="12" customFormat="1">
      <c r="B2051" s="213"/>
      <c r="C2051" s="214"/>
      <c r="D2051" s="199" t="s">
        <v>193</v>
      </c>
      <c r="E2051" s="215" t="s">
        <v>22</v>
      </c>
      <c r="F2051" s="216" t="s">
        <v>3158</v>
      </c>
      <c r="G2051" s="214"/>
      <c r="H2051" s="217">
        <v>52.48</v>
      </c>
      <c r="I2051" s="218"/>
      <c r="J2051" s="214"/>
      <c r="K2051" s="214"/>
      <c r="L2051" s="219"/>
      <c r="M2051" s="220"/>
      <c r="N2051" s="221"/>
      <c r="O2051" s="221"/>
      <c r="P2051" s="221"/>
      <c r="Q2051" s="221"/>
      <c r="R2051" s="221"/>
      <c r="S2051" s="221"/>
      <c r="T2051" s="222"/>
      <c r="AT2051" s="223" t="s">
        <v>193</v>
      </c>
      <c r="AU2051" s="223" t="s">
        <v>87</v>
      </c>
      <c r="AV2051" s="12" t="s">
        <v>87</v>
      </c>
      <c r="AW2051" s="12" t="s">
        <v>39</v>
      </c>
      <c r="AX2051" s="12" t="s">
        <v>76</v>
      </c>
      <c r="AY2051" s="223" t="s">
        <v>182</v>
      </c>
    </row>
    <row r="2052" spans="2:65" s="12" customFormat="1">
      <c r="B2052" s="213"/>
      <c r="C2052" s="214"/>
      <c r="D2052" s="224" t="s">
        <v>193</v>
      </c>
      <c r="E2052" s="214"/>
      <c r="F2052" s="226" t="s">
        <v>3159</v>
      </c>
      <c r="G2052" s="214"/>
      <c r="H2052" s="227">
        <v>62.975999999999999</v>
      </c>
      <c r="I2052" s="218"/>
      <c r="J2052" s="214"/>
      <c r="K2052" s="214"/>
      <c r="L2052" s="219"/>
      <c r="M2052" s="220"/>
      <c r="N2052" s="221"/>
      <c r="O2052" s="221"/>
      <c r="P2052" s="221"/>
      <c r="Q2052" s="221"/>
      <c r="R2052" s="221"/>
      <c r="S2052" s="221"/>
      <c r="T2052" s="222"/>
      <c r="AT2052" s="223" t="s">
        <v>193</v>
      </c>
      <c r="AU2052" s="223" t="s">
        <v>87</v>
      </c>
      <c r="AV2052" s="12" t="s">
        <v>87</v>
      </c>
      <c r="AW2052" s="12" t="s">
        <v>6</v>
      </c>
      <c r="AX2052" s="12" t="s">
        <v>24</v>
      </c>
      <c r="AY2052" s="223" t="s">
        <v>182</v>
      </c>
    </row>
    <row r="2053" spans="2:65" s="1" customFormat="1" ht="22.5" customHeight="1">
      <c r="B2053" s="40"/>
      <c r="C2053" s="187" t="s">
        <v>3160</v>
      </c>
      <c r="D2053" s="187" t="s">
        <v>184</v>
      </c>
      <c r="E2053" s="188" t="s">
        <v>3161</v>
      </c>
      <c r="F2053" s="189" t="s">
        <v>3162</v>
      </c>
      <c r="G2053" s="190" t="s">
        <v>308</v>
      </c>
      <c r="H2053" s="191">
        <v>15.54</v>
      </c>
      <c r="I2053" s="192"/>
      <c r="J2053" s="193">
        <f>ROUND(I2053*H2053,2)</f>
        <v>0</v>
      </c>
      <c r="K2053" s="189" t="s">
        <v>188</v>
      </c>
      <c r="L2053" s="60"/>
      <c r="M2053" s="194" t="s">
        <v>22</v>
      </c>
      <c r="N2053" s="195" t="s">
        <v>47</v>
      </c>
      <c r="O2053" s="41"/>
      <c r="P2053" s="196">
        <f>O2053*H2053</f>
        <v>0</v>
      </c>
      <c r="Q2053" s="196">
        <v>8.3800980000000008E-3</v>
      </c>
      <c r="R2053" s="196">
        <f>Q2053*H2053</f>
        <v>0.13022672292000001</v>
      </c>
      <c r="S2053" s="196">
        <v>0</v>
      </c>
      <c r="T2053" s="197">
        <f>S2053*H2053</f>
        <v>0</v>
      </c>
      <c r="AR2053" s="23" t="s">
        <v>312</v>
      </c>
      <c r="AT2053" s="23" t="s">
        <v>184</v>
      </c>
      <c r="AU2053" s="23" t="s">
        <v>87</v>
      </c>
      <c r="AY2053" s="23" t="s">
        <v>182</v>
      </c>
      <c r="BE2053" s="198">
        <f>IF(N2053="základní",J2053,0)</f>
        <v>0</v>
      </c>
      <c r="BF2053" s="198">
        <f>IF(N2053="snížená",J2053,0)</f>
        <v>0</v>
      </c>
      <c r="BG2053" s="198">
        <f>IF(N2053="zákl. přenesená",J2053,0)</f>
        <v>0</v>
      </c>
      <c r="BH2053" s="198">
        <f>IF(N2053="sníž. přenesená",J2053,0)</f>
        <v>0</v>
      </c>
      <c r="BI2053" s="198">
        <f>IF(N2053="nulová",J2053,0)</f>
        <v>0</v>
      </c>
      <c r="BJ2053" s="23" t="s">
        <v>24</v>
      </c>
      <c r="BK2053" s="198">
        <f>ROUND(I2053*H2053,2)</f>
        <v>0</v>
      </c>
      <c r="BL2053" s="23" t="s">
        <v>312</v>
      </c>
      <c r="BM2053" s="23" t="s">
        <v>3163</v>
      </c>
    </row>
    <row r="2054" spans="2:65" s="1" customFormat="1" ht="27">
      <c r="B2054" s="40"/>
      <c r="C2054" s="62"/>
      <c r="D2054" s="199" t="s">
        <v>191</v>
      </c>
      <c r="E2054" s="62"/>
      <c r="F2054" s="200" t="s">
        <v>3164</v>
      </c>
      <c r="G2054" s="62"/>
      <c r="H2054" s="62"/>
      <c r="I2054" s="157"/>
      <c r="J2054" s="62"/>
      <c r="K2054" s="62"/>
      <c r="L2054" s="60"/>
      <c r="M2054" s="201"/>
      <c r="N2054" s="41"/>
      <c r="O2054" s="41"/>
      <c r="P2054" s="41"/>
      <c r="Q2054" s="41"/>
      <c r="R2054" s="41"/>
      <c r="S2054" s="41"/>
      <c r="T2054" s="77"/>
      <c r="AT2054" s="23" t="s">
        <v>191</v>
      </c>
      <c r="AU2054" s="23" t="s">
        <v>87</v>
      </c>
    </row>
    <row r="2055" spans="2:65" s="12" customFormat="1">
      <c r="B2055" s="213"/>
      <c r="C2055" s="214"/>
      <c r="D2055" s="224" t="s">
        <v>193</v>
      </c>
      <c r="E2055" s="225" t="s">
        <v>22</v>
      </c>
      <c r="F2055" s="226" t="s">
        <v>3165</v>
      </c>
      <c r="G2055" s="214"/>
      <c r="H2055" s="227">
        <v>15.54</v>
      </c>
      <c r="I2055" s="218"/>
      <c r="J2055" s="214"/>
      <c r="K2055" s="214"/>
      <c r="L2055" s="219"/>
      <c r="M2055" s="220"/>
      <c r="N2055" s="221"/>
      <c r="O2055" s="221"/>
      <c r="P2055" s="221"/>
      <c r="Q2055" s="221"/>
      <c r="R2055" s="221"/>
      <c r="S2055" s="221"/>
      <c r="T2055" s="222"/>
      <c r="AT2055" s="223" t="s">
        <v>193</v>
      </c>
      <c r="AU2055" s="223" t="s">
        <v>87</v>
      </c>
      <c r="AV2055" s="12" t="s">
        <v>87</v>
      </c>
      <c r="AW2055" s="12" t="s">
        <v>39</v>
      </c>
      <c r="AX2055" s="12" t="s">
        <v>24</v>
      </c>
      <c r="AY2055" s="223" t="s">
        <v>182</v>
      </c>
    </row>
    <row r="2056" spans="2:65" s="1" customFormat="1" ht="22.5" customHeight="1">
      <c r="B2056" s="40"/>
      <c r="C2056" s="229" t="s">
        <v>3166</v>
      </c>
      <c r="D2056" s="229" t="s">
        <v>409</v>
      </c>
      <c r="E2056" s="230" t="s">
        <v>3167</v>
      </c>
      <c r="F2056" s="231" t="s">
        <v>3156</v>
      </c>
      <c r="G2056" s="232" t="s">
        <v>380</v>
      </c>
      <c r="H2056" s="233">
        <v>74.591999999999999</v>
      </c>
      <c r="I2056" s="234"/>
      <c r="J2056" s="235">
        <f>ROUND(I2056*H2056,2)</f>
        <v>0</v>
      </c>
      <c r="K2056" s="231" t="s">
        <v>22</v>
      </c>
      <c r="L2056" s="236"/>
      <c r="M2056" s="237" t="s">
        <v>22</v>
      </c>
      <c r="N2056" s="238" t="s">
        <v>47</v>
      </c>
      <c r="O2056" s="41"/>
      <c r="P2056" s="196">
        <f>O2056*H2056</f>
        <v>0</v>
      </c>
      <c r="Q2056" s="196">
        <v>5.6499999999999996E-3</v>
      </c>
      <c r="R2056" s="196">
        <f>Q2056*H2056</f>
        <v>0.42144479999999995</v>
      </c>
      <c r="S2056" s="196">
        <v>0</v>
      </c>
      <c r="T2056" s="197">
        <f>S2056*H2056</f>
        <v>0</v>
      </c>
      <c r="AR2056" s="23" t="s">
        <v>422</v>
      </c>
      <c r="AT2056" s="23" t="s">
        <v>409</v>
      </c>
      <c r="AU2056" s="23" t="s">
        <v>87</v>
      </c>
      <c r="AY2056" s="23" t="s">
        <v>182</v>
      </c>
      <c r="BE2056" s="198">
        <f>IF(N2056="základní",J2056,0)</f>
        <v>0</v>
      </c>
      <c r="BF2056" s="198">
        <f>IF(N2056="snížená",J2056,0)</f>
        <v>0</v>
      </c>
      <c r="BG2056" s="198">
        <f>IF(N2056="zákl. přenesená",J2056,0)</f>
        <v>0</v>
      </c>
      <c r="BH2056" s="198">
        <f>IF(N2056="sníž. přenesená",J2056,0)</f>
        <v>0</v>
      </c>
      <c r="BI2056" s="198">
        <f>IF(N2056="nulová",J2056,0)</f>
        <v>0</v>
      </c>
      <c r="BJ2056" s="23" t="s">
        <v>24</v>
      </c>
      <c r="BK2056" s="198">
        <f>ROUND(I2056*H2056,2)</f>
        <v>0</v>
      </c>
      <c r="BL2056" s="23" t="s">
        <v>312</v>
      </c>
      <c r="BM2056" s="23" t="s">
        <v>3168</v>
      </c>
    </row>
    <row r="2057" spans="2:65" s="1" customFormat="1">
      <c r="B2057" s="40"/>
      <c r="C2057" s="62"/>
      <c r="D2057" s="199" t="s">
        <v>191</v>
      </c>
      <c r="E2057" s="62"/>
      <c r="F2057" s="200" t="s">
        <v>3156</v>
      </c>
      <c r="G2057" s="62"/>
      <c r="H2057" s="62"/>
      <c r="I2057" s="157"/>
      <c r="J2057" s="62"/>
      <c r="K2057" s="62"/>
      <c r="L2057" s="60"/>
      <c r="M2057" s="201"/>
      <c r="N2057" s="41"/>
      <c r="O2057" s="41"/>
      <c r="P2057" s="41"/>
      <c r="Q2057" s="41"/>
      <c r="R2057" s="41"/>
      <c r="S2057" s="41"/>
      <c r="T2057" s="77"/>
      <c r="AT2057" s="23" t="s">
        <v>191</v>
      </c>
      <c r="AU2057" s="23" t="s">
        <v>87</v>
      </c>
    </row>
    <row r="2058" spans="2:65" s="12" customFormat="1">
      <c r="B2058" s="213"/>
      <c r="C2058" s="214"/>
      <c r="D2058" s="199" t="s">
        <v>193</v>
      </c>
      <c r="E2058" s="215" t="s">
        <v>22</v>
      </c>
      <c r="F2058" s="216" t="s">
        <v>3169</v>
      </c>
      <c r="G2058" s="214"/>
      <c r="H2058" s="217">
        <v>62.16</v>
      </c>
      <c r="I2058" s="218"/>
      <c r="J2058" s="214"/>
      <c r="K2058" s="214"/>
      <c r="L2058" s="219"/>
      <c r="M2058" s="220"/>
      <c r="N2058" s="221"/>
      <c r="O2058" s="221"/>
      <c r="P2058" s="221"/>
      <c r="Q2058" s="221"/>
      <c r="R2058" s="221"/>
      <c r="S2058" s="221"/>
      <c r="T2058" s="222"/>
      <c r="AT2058" s="223" t="s">
        <v>193</v>
      </c>
      <c r="AU2058" s="223" t="s">
        <v>87</v>
      </c>
      <c r="AV2058" s="12" t="s">
        <v>87</v>
      </c>
      <c r="AW2058" s="12" t="s">
        <v>39</v>
      </c>
      <c r="AX2058" s="12" t="s">
        <v>76</v>
      </c>
      <c r="AY2058" s="223" t="s">
        <v>182</v>
      </c>
    </row>
    <row r="2059" spans="2:65" s="12" customFormat="1">
      <c r="B2059" s="213"/>
      <c r="C2059" s="214"/>
      <c r="D2059" s="224" t="s">
        <v>193</v>
      </c>
      <c r="E2059" s="214"/>
      <c r="F2059" s="226" t="s">
        <v>3170</v>
      </c>
      <c r="G2059" s="214"/>
      <c r="H2059" s="227">
        <v>74.591999999999999</v>
      </c>
      <c r="I2059" s="218"/>
      <c r="J2059" s="214"/>
      <c r="K2059" s="214"/>
      <c r="L2059" s="219"/>
      <c r="M2059" s="220"/>
      <c r="N2059" s="221"/>
      <c r="O2059" s="221"/>
      <c r="P2059" s="221"/>
      <c r="Q2059" s="221"/>
      <c r="R2059" s="221"/>
      <c r="S2059" s="221"/>
      <c r="T2059" s="222"/>
      <c r="AT2059" s="223" t="s">
        <v>193</v>
      </c>
      <c r="AU2059" s="223" t="s">
        <v>87</v>
      </c>
      <c r="AV2059" s="12" t="s">
        <v>87</v>
      </c>
      <c r="AW2059" s="12" t="s">
        <v>6</v>
      </c>
      <c r="AX2059" s="12" t="s">
        <v>24</v>
      </c>
      <c r="AY2059" s="223" t="s">
        <v>182</v>
      </c>
    </row>
    <row r="2060" spans="2:65" s="1" customFormat="1" ht="31.5" customHeight="1">
      <c r="B2060" s="40"/>
      <c r="C2060" s="187" t="s">
        <v>3171</v>
      </c>
      <c r="D2060" s="187" t="s">
        <v>184</v>
      </c>
      <c r="E2060" s="188" t="s">
        <v>3172</v>
      </c>
      <c r="F2060" s="189" t="s">
        <v>3173</v>
      </c>
      <c r="G2060" s="190" t="s">
        <v>241</v>
      </c>
      <c r="H2060" s="191">
        <v>12.496</v>
      </c>
      <c r="I2060" s="192"/>
      <c r="J2060" s="193">
        <f>ROUND(I2060*H2060,2)</f>
        <v>0</v>
      </c>
      <c r="K2060" s="189" t="s">
        <v>22</v>
      </c>
      <c r="L2060" s="60"/>
      <c r="M2060" s="194" t="s">
        <v>22</v>
      </c>
      <c r="N2060" s="195" t="s">
        <v>47</v>
      </c>
      <c r="O2060" s="41"/>
      <c r="P2060" s="196">
        <f>O2060*H2060</f>
        <v>0</v>
      </c>
      <c r="Q2060" s="196">
        <v>0</v>
      </c>
      <c r="R2060" s="196">
        <f>Q2060*H2060</f>
        <v>0</v>
      </c>
      <c r="S2060" s="196">
        <v>0</v>
      </c>
      <c r="T2060" s="197">
        <f>S2060*H2060</f>
        <v>0</v>
      </c>
      <c r="AR2060" s="23" t="s">
        <v>312</v>
      </c>
      <c r="AT2060" s="23" t="s">
        <v>184</v>
      </c>
      <c r="AU2060" s="23" t="s">
        <v>87</v>
      </c>
      <c r="AY2060" s="23" t="s">
        <v>182</v>
      </c>
      <c r="BE2060" s="198">
        <f>IF(N2060="základní",J2060,0)</f>
        <v>0</v>
      </c>
      <c r="BF2060" s="198">
        <f>IF(N2060="snížená",J2060,0)</f>
        <v>0</v>
      </c>
      <c r="BG2060" s="198">
        <f>IF(N2060="zákl. přenesená",J2060,0)</f>
        <v>0</v>
      </c>
      <c r="BH2060" s="198">
        <f>IF(N2060="sníž. přenesená",J2060,0)</f>
        <v>0</v>
      </c>
      <c r="BI2060" s="198">
        <f>IF(N2060="nulová",J2060,0)</f>
        <v>0</v>
      </c>
      <c r="BJ2060" s="23" t="s">
        <v>24</v>
      </c>
      <c r="BK2060" s="198">
        <f>ROUND(I2060*H2060,2)</f>
        <v>0</v>
      </c>
      <c r="BL2060" s="23" t="s">
        <v>312</v>
      </c>
      <c r="BM2060" s="23" t="s">
        <v>3174</v>
      </c>
    </row>
    <row r="2061" spans="2:65" s="1" customFormat="1" ht="27">
      <c r="B2061" s="40"/>
      <c r="C2061" s="62"/>
      <c r="D2061" s="224" t="s">
        <v>191</v>
      </c>
      <c r="E2061" s="62"/>
      <c r="F2061" s="228" t="s">
        <v>3173</v>
      </c>
      <c r="G2061" s="62"/>
      <c r="H2061" s="62"/>
      <c r="I2061" s="157"/>
      <c r="J2061" s="62"/>
      <c r="K2061" s="62"/>
      <c r="L2061" s="60"/>
      <c r="M2061" s="201"/>
      <c r="N2061" s="41"/>
      <c r="O2061" s="41"/>
      <c r="P2061" s="41"/>
      <c r="Q2061" s="41"/>
      <c r="R2061" s="41"/>
      <c r="S2061" s="41"/>
      <c r="T2061" s="77"/>
      <c r="AT2061" s="23" t="s">
        <v>191</v>
      </c>
      <c r="AU2061" s="23" t="s">
        <v>87</v>
      </c>
    </row>
    <row r="2062" spans="2:65" s="1" customFormat="1" ht="22.5" customHeight="1">
      <c r="B2062" s="40"/>
      <c r="C2062" s="187" t="s">
        <v>3175</v>
      </c>
      <c r="D2062" s="187" t="s">
        <v>184</v>
      </c>
      <c r="E2062" s="188" t="s">
        <v>3176</v>
      </c>
      <c r="F2062" s="189" t="s">
        <v>3177</v>
      </c>
      <c r="G2062" s="190" t="s">
        <v>241</v>
      </c>
      <c r="H2062" s="191">
        <v>1.208</v>
      </c>
      <c r="I2062" s="192"/>
      <c r="J2062" s="193">
        <f>ROUND(I2062*H2062,2)</f>
        <v>0</v>
      </c>
      <c r="K2062" s="189" t="s">
        <v>188</v>
      </c>
      <c r="L2062" s="60"/>
      <c r="M2062" s="194" t="s">
        <v>22</v>
      </c>
      <c r="N2062" s="195" t="s">
        <v>47</v>
      </c>
      <c r="O2062" s="41"/>
      <c r="P2062" s="196">
        <f>O2062*H2062</f>
        <v>0</v>
      </c>
      <c r="Q2062" s="196">
        <v>0.10750095899999999</v>
      </c>
      <c r="R2062" s="196">
        <f>Q2062*H2062</f>
        <v>0.129861158472</v>
      </c>
      <c r="S2062" s="196">
        <v>0</v>
      </c>
      <c r="T2062" s="197">
        <f>S2062*H2062</f>
        <v>0</v>
      </c>
      <c r="AR2062" s="23" t="s">
        <v>312</v>
      </c>
      <c r="AT2062" s="23" t="s">
        <v>184</v>
      </c>
      <c r="AU2062" s="23" t="s">
        <v>87</v>
      </c>
      <c r="AY2062" s="23" t="s">
        <v>182</v>
      </c>
      <c r="BE2062" s="198">
        <f>IF(N2062="základní",J2062,0)</f>
        <v>0</v>
      </c>
      <c r="BF2062" s="198">
        <f>IF(N2062="snížená",J2062,0)</f>
        <v>0</v>
      </c>
      <c r="BG2062" s="198">
        <f>IF(N2062="zákl. přenesená",J2062,0)</f>
        <v>0</v>
      </c>
      <c r="BH2062" s="198">
        <f>IF(N2062="sníž. přenesená",J2062,0)</f>
        <v>0</v>
      </c>
      <c r="BI2062" s="198">
        <f>IF(N2062="nulová",J2062,0)</f>
        <v>0</v>
      </c>
      <c r="BJ2062" s="23" t="s">
        <v>24</v>
      </c>
      <c r="BK2062" s="198">
        <f>ROUND(I2062*H2062,2)</f>
        <v>0</v>
      </c>
      <c r="BL2062" s="23" t="s">
        <v>312</v>
      </c>
      <c r="BM2062" s="23" t="s">
        <v>3178</v>
      </c>
    </row>
    <row r="2063" spans="2:65" s="1" customFormat="1" ht="27">
      <c r="B2063" s="40"/>
      <c r="C2063" s="62"/>
      <c r="D2063" s="199" t="s">
        <v>191</v>
      </c>
      <c r="E2063" s="62"/>
      <c r="F2063" s="200" t="s">
        <v>3179</v>
      </c>
      <c r="G2063" s="62"/>
      <c r="H2063" s="62"/>
      <c r="I2063" s="157"/>
      <c r="J2063" s="62"/>
      <c r="K2063" s="62"/>
      <c r="L2063" s="60"/>
      <c r="M2063" s="201"/>
      <c r="N2063" s="41"/>
      <c r="O2063" s="41"/>
      <c r="P2063" s="41"/>
      <c r="Q2063" s="41"/>
      <c r="R2063" s="41"/>
      <c r="S2063" s="41"/>
      <c r="T2063" s="77"/>
      <c r="AT2063" s="23" t="s">
        <v>191</v>
      </c>
      <c r="AU2063" s="23" t="s">
        <v>87</v>
      </c>
    </row>
    <row r="2064" spans="2:65" s="12" customFormat="1">
      <c r="B2064" s="213"/>
      <c r="C2064" s="214"/>
      <c r="D2064" s="224" t="s">
        <v>193</v>
      </c>
      <c r="E2064" s="225" t="s">
        <v>22</v>
      </c>
      <c r="F2064" s="226" t="s">
        <v>3180</v>
      </c>
      <c r="G2064" s="214"/>
      <c r="H2064" s="227">
        <v>1.208</v>
      </c>
      <c r="I2064" s="218"/>
      <c r="J2064" s="214"/>
      <c r="K2064" s="214"/>
      <c r="L2064" s="219"/>
      <c r="M2064" s="220"/>
      <c r="N2064" s="221"/>
      <c r="O2064" s="221"/>
      <c r="P2064" s="221"/>
      <c r="Q2064" s="221"/>
      <c r="R2064" s="221"/>
      <c r="S2064" s="221"/>
      <c r="T2064" s="222"/>
      <c r="AT2064" s="223" t="s">
        <v>193</v>
      </c>
      <c r="AU2064" s="223" t="s">
        <v>87</v>
      </c>
      <c r="AV2064" s="12" t="s">
        <v>87</v>
      </c>
      <c r="AW2064" s="12" t="s">
        <v>39</v>
      </c>
      <c r="AX2064" s="12" t="s">
        <v>76</v>
      </c>
      <c r="AY2064" s="223" t="s">
        <v>182</v>
      </c>
    </row>
    <row r="2065" spans="2:65" s="1" customFormat="1" ht="22.5" customHeight="1">
      <c r="B2065" s="40"/>
      <c r="C2065" s="229" t="s">
        <v>3181</v>
      </c>
      <c r="D2065" s="229" t="s">
        <v>409</v>
      </c>
      <c r="E2065" s="230" t="s">
        <v>3182</v>
      </c>
      <c r="F2065" s="231" t="s">
        <v>3156</v>
      </c>
      <c r="G2065" s="232" t="s">
        <v>380</v>
      </c>
      <c r="H2065" s="233">
        <v>20.294</v>
      </c>
      <c r="I2065" s="234"/>
      <c r="J2065" s="235">
        <f>ROUND(I2065*H2065,2)</f>
        <v>0</v>
      </c>
      <c r="K2065" s="231" t="s">
        <v>22</v>
      </c>
      <c r="L2065" s="236"/>
      <c r="M2065" s="237" t="s">
        <v>22</v>
      </c>
      <c r="N2065" s="238" t="s">
        <v>47</v>
      </c>
      <c r="O2065" s="41"/>
      <c r="P2065" s="196">
        <f>O2065*H2065</f>
        <v>0</v>
      </c>
      <c r="Q2065" s="196">
        <v>5.6499999999999996E-3</v>
      </c>
      <c r="R2065" s="196">
        <f>Q2065*H2065</f>
        <v>0.1146611</v>
      </c>
      <c r="S2065" s="196">
        <v>0</v>
      </c>
      <c r="T2065" s="197">
        <f>S2065*H2065</f>
        <v>0</v>
      </c>
      <c r="AR2065" s="23" t="s">
        <v>422</v>
      </c>
      <c r="AT2065" s="23" t="s">
        <v>409</v>
      </c>
      <c r="AU2065" s="23" t="s">
        <v>87</v>
      </c>
      <c r="AY2065" s="23" t="s">
        <v>182</v>
      </c>
      <c r="BE2065" s="198">
        <f>IF(N2065="základní",J2065,0)</f>
        <v>0</v>
      </c>
      <c r="BF2065" s="198">
        <f>IF(N2065="snížená",J2065,0)</f>
        <v>0</v>
      </c>
      <c r="BG2065" s="198">
        <f>IF(N2065="zákl. přenesená",J2065,0)</f>
        <v>0</v>
      </c>
      <c r="BH2065" s="198">
        <f>IF(N2065="sníž. přenesená",J2065,0)</f>
        <v>0</v>
      </c>
      <c r="BI2065" s="198">
        <f>IF(N2065="nulová",J2065,0)</f>
        <v>0</v>
      </c>
      <c r="BJ2065" s="23" t="s">
        <v>24</v>
      </c>
      <c r="BK2065" s="198">
        <f>ROUND(I2065*H2065,2)</f>
        <v>0</v>
      </c>
      <c r="BL2065" s="23" t="s">
        <v>312</v>
      </c>
      <c r="BM2065" s="23" t="s">
        <v>3183</v>
      </c>
    </row>
    <row r="2066" spans="2:65" s="1" customFormat="1">
      <c r="B2066" s="40"/>
      <c r="C2066" s="62"/>
      <c r="D2066" s="224" t="s">
        <v>191</v>
      </c>
      <c r="E2066" s="62"/>
      <c r="F2066" s="228" t="s">
        <v>3156</v>
      </c>
      <c r="G2066" s="62"/>
      <c r="H2066" s="62"/>
      <c r="I2066" s="157"/>
      <c r="J2066" s="62"/>
      <c r="K2066" s="62"/>
      <c r="L2066" s="60"/>
      <c r="M2066" s="201"/>
      <c r="N2066" s="41"/>
      <c r="O2066" s="41"/>
      <c r="P2066" s="41"/>
      <c r="Q2066" s="41"/>
      <c r="R2066" s="41"/>
      <c r="S2066" s="41"/>
      <c r="T2066" s="77"/>
      <c r="AT2066" s="23" t="s">
        <v>191</v>
      </c>
      <c r="AU2066" s="23" t="s">
        <v>87</v>
      </c>
    </row>
    <row r="2067" spans="2:65" s="1" customFormat="1" ht="22.5" customHeight="1">
      <c r="B2067" s="40"/>
      <c r="C2067" s="187" t="s">
        <v>3184</v>
      </c>
      <c r="D2067" s="187" t="s">
        <v>184</v>
      </c>
      <c r="E2067" s="188" t="s">
        <v>3185</v>
      </c>
      <c r="F2067" s="189" t="s">
        <v>3186</v>
      </c>
      <c r="G2067" s="190" t="s">
        <v>1180</v>
      </c>
      <c r="H2067" s="254"/>
      <c r="I2067" s="192"/>
      <c r="J2067" s="193">
        <f>ROUND(I2067*H2067,2)</f>
        <v>0</v>
      </c>
      <c r="K2067" s="189" t="s">
        <v>188</v>
      </c>
      <c r="L2067" s="60"/>
      <c r="M2067" s="194" t="s">
        <v>22</v>
      </c>
      <c r="N2067" s="195" t="s">
        <v>47</v>
      </c>
      <c r="O2067" s="41"/>
      <c r="P2067" s="196">
        <f>O2067*H2067</f>
        <v>0</v>
      </c>
      <c r="Q2067" s="196">
        <v>0</v>
      </c>
      <c r="R2067" s="196">
        <f>Q2067*H2067</f>
        <v>0</v>
      </c>
      <c r="S2067" s="196">
        <v>0</v>
      </c>
      <c r="T2067" s="197">
        <f>S2067*H2067</f>
        <v>0</v>
      </c>
      <c r="AR2067" s="23" t="s">
        <v>312</v>
      </c>
      <c r="AT2067" s="23" t="s">
        <v>184</v>
      </c>
      <c r="AU2067" s="23" t="s">
        <v>87</v>
      </c>
      <c r="AY2067" s="23" t="s">
        <v>182</v>
      </c>
      <c r="BE2067" s="198">
        <f>IF(N2067="základní",J2067,0)</f>
        <v>0</v>
      </c>
      <c r="BF2067" s="198">
        <f>IF(N2067="snížená",J2067,0)</f>
        <v>0</v>
      </c>
      <c r="BG2067" s="198">
        <f>IF(N2067="zákl. přenesená",J2067,0)</f>
        <v>0</v>
      </c>
      <c r="BH2067" s="198">
        <f>IF(N2067="sníž. přenesená",J2067,0)</f>
        <v>0</v>
      </c>
      <c r="BI2067" s="198">
        <f>IF(N2067="nulová",J2067,0)</f>
        <v>0</v>
      </c>
      <c r="BJ2067" s="23" t="s">
        <v>24</v>
      </c>
      <c r="BK2067" s="198">
        <f>ROUND(I2067*H2067,2)</f>
        <v>0</v>
      </c>
      <c r="BL2067" s="23" t="s">
        <v>312</v>
      </c>
      <c r="BM2067" s="23" t="s">
        <v>3187</v>
      </c>
    </row>
    <row r="2068" spans="2:65" s="1" customFormat="1" ht="27">
      <c r="B2068" s="40"/>
      <c r="C2068" s="62"/>
      <c r="D2068" s="199" t="s">
        <v>191</v>
      </c>
      <c r="E2068" s="62"/>
      <c r="F2068" s="200" t="s">
        <v>3188</v>
      </c>
      <c r="G2068" s="62"/>
      <c r="H2068" s="62"/>
      <c r="I2068" s="157"/>
      <c r="J2068" s="62"/>
      <c r="K2068" s="62"/>
      <c r="L2068" s="60"/>
      <c r="M2068" s="201"/>
      <c r="N2068" s="41"/>
      <c r="O2068" s="41"/>
      <c r="P2068" s="41"/>
      <c r="Q2068" s="41"/>
      <c r="R2068" s="41"/>
      <c r="S2068" s="41"/>
      <c r="T2068" s="77"/>
      <c r="AT2068" s="23" t="s">
        <v>191</v>
      </c>
      <c r="AU2068" s="23" t="s">
        <v>87</v>
      </c>
    </row>
    <row r="2069" spans="2:65" s="10" customFormat="1" ht="29.85" customHeight="1">
      <c r="B2069" s="170"/>
      <c r="C2069" s="171"/>
      <c r="D2069" s="184" t="s">
        <v>75</v>
      </c>
      <c r="E2069" s="185" t="s">
        <v>3189</v>
      </c>
      <c r="F2069" s="185" t="s">
        <v>3190</v>
      </c>
      <c r="G2069" s="171"/>
      <c r="H2069" s="171"/>
      <c r="I2069" s="174"/>
      <c r="J2069" s="186">
        <f>BK2069</f>
        <v>0</v>
      </c>
      <c r="K2069" s="171"/>
      <c r="L2069" s="176"/>
      <c r="M2069" s="177"/>
      <c r="N2069" s="178"/>
      <c r="O2069" s="178"/>
      <c r="P2069" s="179">
        <f>SUM(P2070:P2075)</f>
        <v>0</v>
      </c>
      <c r="Q2069" s="178"/>
      <c r="R2069" s="179">
        <f>SUM(R2070:R2075)</f>
        <v>0.20936739999999998</v>
      </c>
      <c r="S2069" s="178"/>
      <c r="T2069" s="180">
        <f>SUM(T2070:T2075)</f>
        <v>0</v>
      </c>
      <c r="AR2069" s="181" t="s">
        <v>87</v>
      </c>
      <c r="AT2069" s="182" t="s">
        <v>75</v>
      </c>
      <c r="AU2069" s="182" t="s">
        <v>24</v>
      </c>
      <c r="AY2069" s="181" t="s">
        <v>182</v>
      </c>
      <c r="BK2069" s="183">
        <f>SUM(BK2070:BK2075)</f>
        <v>0</v>
      </c>
    </row>
    <row r="2070" spans="2:65" s="1" customFormat="1" ht="22.5" customHeight="1">
      <c r="B2070" s="40"/>
      <c r="C2070" s="187" t="s">
        <v>3191</v>
      </c>
      <c r="D2070" s="187" t="s">
        <v>184</v>
      </c>
      <c r="E2070" s="188" t="s">
        <v>3192</v>
      </c>
      <c r="F2070" s="189" t="s">
        <v>3193</v>
      </c>
      <c r="G2070" s="190" t="s">
        <v>241</v>
      </c>
      <c r="H2070" s="191">
        <v>12.98</v>
      </c>
      <c r="I2070" s="192"/>
      <c r="J2070" s="193">
        <f>ROUND(I2070*H2070,2)</f>
        <v>0</v>
      </c>
      <c r="K2070" s="189" t="s">
        <v>22</v>
      </c>
      <c r="L2070" s="60"/>
      <c r="M2070" s="194" t="s">
        <v>22</v>
      </c>
      <c r="N2070" s="195" t="s">
        <v>47</v>
      </c>
      <c r="O2070" s="41"/>
      <c r="P2070" s="196">
        <f>O2070*H2070</f>
        <v>0</v>
      </c>
      <c r="Q2070" s="196">
        <v>1.423E-2</v>
      </c>
      <c r="R2070" s="196">
        <f>Q2070*H2070</f>
        <v>0.18470539999999999</v>
      </c>
      <c r="S2070" s="196">
        <v>0</v>
      </c>
      <c r="T2070" s="197">
        <f>S2070*H2070</f>
        <v>0</v>
      </c>
      <c r="AR2070" s="23" t="s">
        <v>312</v>
      </c>
      <c r="AT2070" s="23" t="s">
        <v>184</v>
      </c>
      <c r="AU2070" s="23" t="s">
        <v>87</v>
      </c>
      <c r="AY2070" s="23" t="s">
        <v>182</v>
      </c>
      <c r="BE2070" s="198">
        <f>IF(N2070="základní",J2070,0)</f>
        <v>0</v>
      </c>
      <c r="BF2070" s="198">
        <f>IF(N2070="snížená",J2070,0)</f>
        <v>0</v>
      </c>
      <c r="BG2070" s="198">
        <f>IF(N2070="zákl. přenesená",J2070,0)</f>
        <v>0</v>
      </c>
      <c r="BH2070" s="198">
        <f>IF(N2070="sníž. přenesená",J2070,0)</f>
        <v>0</v>
      </c>
      <c r="BI2070" s="198">
        <f>IF(N2070="nulová",J2070,0)</f>
        <v>0</v>
      </c>
      <c r="BJ2070" s="23" t="s">
        <v>24</v>
      </c>
      <c r="BK2070" s="198">
        <f>ROUND(I2070*H2070,2)</f>
        <v>0</v>
      </c>
      <c r="BL2070" s="23" t="s">
        <v>312</v>
      </c>
      <c r="BM2070" s="23" t="s">
        <v>3194</v>
      </c>
    </row>
    <row r="2071" spans="2:65" s="12" customFormat="1">
      <c r="B2071" s="213"/>
      <c r="C2071" s="214"/>
      <c r="D2071" s="224" t="s">
        <v>193</v>
      </c>
      <c r="E2071" s="225" t="s">
        <v>22</v>
      </c>
      <c r="F2071" s="226" t="s">
        <v>3195</v>
      </c>
      <c r="G2071" s="214"/>
      <c r="H2071" s="227">
        <v>12.98</v>
      </c>
      <c r="I2071" s="218"/>
      <c r="J2071" s="214"/>
      <c r="K2071" s="214"/>
      <c r="L2071" s="219"/>
      <c r="M2071" s="220"/>
      <c r="N2071" s="221"/>
      <c r="O2071" s="221"/>
      <c r="P2071" s="221"/>
      <c r="Q2071" s="221"/>
      <c r="R2071" s="221"/>
      <c r="S2071" s="221"/>
      <c r="T2071" s="222"/>
      <c r="AT2071" s="223" t="s">
        <v>193</v>
      </c>
      <c r="AU2071" s="223" t="s">
        <v>87</v>
      </c>
      <c r="AV2071" s="12" t="s">
        <v>87</v>
      </c>
      <c r="AW2071" s="12" t="s">
        <v>39</v>
      </c>
      <c r="AX2071" s="12" t="s">
        <v>76</v>
      </c>
      <c r="AY2071" s="223" t="s">
        <v>182</v>
      </c>
    </row>
    <row r="2072" spans="2:65" s="1" customFormat="1" ht="22.5" customHeight="1">
      <c r="B2072" s="40"/>
      <c r="C2072" s="187" t="s">
        <v>3196</v>
      </c>
      <c r="D2072" s="187" t="s">
        <v>184</v>
      </c>
      <c r="E2072" s="188" t="s">
        <v>3197</v>
      </c>
      <c r="F2072" s="189" t="s">
        <v>3198</v>
      </c>
      <c r="G2072" s="190" t="s">
        <v>241</v>
      </c>
      <c r="H2072" s="191">
        <v>12.98</v>
      </c>
      <c r="I2072" s="192"/>
      <c r="J2072" s="193">
        <f>ROUND(I2072*H2072,2)</f>
        <v>0</v>
      </c>
      <c r="K2072" s="189" t="s">
        <v>22</v>
      </c>
      <c r="L2072" s="60"/>
      <c r="M2072" s="194" t="s">
        <v>22</v>
      </c>
      <c r="N2072" s="195" t="s">
        <v>47</v>
      </c>
      <c r="O2072" s="41"/>
      <c r="P2072" s="196">
        <f>O2072*H2072</f>
        <v>0</v>
      </c>
      <c r="Q2072" s="196">
        <v>1.9E-3</v>
      </c>
      <c r="R2072" s="196">
        <f>Q2072*H2072</f>
        <v>2.4662E-2</v>
      </c>
      <c r="S2072" s="196">
        <v>0</v>
      </c>
      <c r="T2072" s="197">
        <f>S2072*H2072</f>
        <v>0</v>
      </c>
      <c r="AR2072" s="23" t="s">
        <v>312</v>
      </c>
      <c r="AT2072" s="23" t="s">
        <v>184</v>
      </c>
      <c r="AU2072" s="23" t="s">
        <v>87</v>
      </c>
      <c r="AY2072" s="23" t="s">
        <v>182</v>
      </c>
      <c r="BE2072" s="198">
        <f>IF(N2072="základní",J2072,0)</f>
        <v>0</v>
      </c>
      <c r="BF2072" s="198">
        <f>IF(N2072="snížená",J2072,0)</f>
        <v>0</v>
      </c>
      <c r="BG2072" s="198">
        <f>IF(N2072="zákl. přenesená",J2072,0)</f>
        <v>0</v>
      </c>
      <c r="BH2072" s="198">
        <f>IF(N2072="sníž. přenesená",J2072,0)</f>
        <v>0</v>
      </c>
      <c r="BI2072" s="198">
        <f>IF(N2072="nulová",J2072,0)</f>
        <v>0</v>
      </c>
      <c r="BJ2072" s="23" t="s">
        <v>24</v>
      </c>
      <c r="BK2072" s="198">
        <f>ROUND(I2072*H2072,2)</f>
        <v>0</v>
      </c>
      <c r="BL2072" s="23" t="s">
        <v>312</v>
      </c>
      <c r="BM2072" s="23" t="s">
        <v>3199</v>
      </c>
    </row>
    <row r="2073" spans="2:65" s="12" customFormat="1">
      <c r="B2073" s="213"/>
      <c r="C2073" s="214"/>
      <c r="D2073" s="224" t="s">
        <v>193</v>
      </c>
      <c r="E2073" s="225" t="s">
        <v>22</v>
      </c>
      <c r="F2073" s="226" t="s">
        <v>3195</v>
      </c>
      <c r="G2073" s="214"/>
      <c r="H2073" s="227">
        <v>12.98</v>
      </c>
      <c r="I2073" s="218"/>
      <c r="J2073" s="214"/>
      <c r="K2073" s="214"/>
      <c r="L2073" s="219"/>
      <c r="M2073" s="220"/>
      <c r="N2073" s="221"/>
      <c r="O2073" s="221"/>
      <c r="P2073" s="221"/>
      <c r="Q2073" s="221"/>
      <c r="R2073" s="221"/>
      <c r="S2073" s="221"/>
      <c r="T2073" s="222"/>
      <c r="AT2073" s="223" t="s">
        <v>193</v>
      </c>
      <c r="AU2073" s="223" t="s">
        <v>87</v>
      </c>
      <c r="AV2073" s="12" t="s">
        <v>87</v>
      </c>
      <c r="AW2073" s="12" t="s">
        <v>39</v>
      </c>
      <c r="AX2073" s="12" t="s">
        <v>24</v>
      </c>
      <c r="AY2073" s="223" t="s">
        <v>182</v>
      </c>
    </row>
    <row r="2074" spans="2:65" s="1" customFormat="1" ht="22.5" customHeight="1">
      <c r="B2074" s="40"/>
      <c r="C2074" s="187" t="s">
        <v>3200</v>
      </c>
      <c r="D2074" s="187" t="s">
        <v>184</v>
      </c>
      <c r="E2074" s="188" t="s">
        <v>3201</v>
      </c>
      <c r="F2074" s="189" t="s">
        <v>3202</v>
      </c>
      <c r="G2074" s="190" t="s">
        <v>1180</v>
      </c>
      <c r="H2074" s="254"/>
      <c r="I2074" s="192"/>
      <c r="J2074" s="193">
        <f>ROUND(I2074*H2074,2)</f>
        <v>0</v>
      </c>
      <c r="K2074" s="189" t="s">
        <v>188</v>
      </c>
      <c r="L2074" s="60"/>
      <c r="M2074" s="194" t="s">
        <v>22</v>
      </c>
      <c r="N2074" s="195" t="s">
        <v>47</v>
      </c>
      <c r="O2074" s="41"/>
      <c r="P2074" s="196">
        <f>O2074*H2074</f>
        <v>0</v>
      </c>
      <c r="Q2074" s="196">
        <v>0</v>
      </c>
      <c r="R2074" s="196">
        <f>Q2074*H2074</f>
        <v>0</v>
      </c>
      <c r="S2074" s="196">
        <v>0</v>
      </c>
      <c r="T2074" s="197">
        <f>S2074*H2074</f>
        <v>0</v>
      </c>
      <c r="AR2074" s="23" t="s">
        <v>312</v>
      </c>
      <c r="AT2074" s="23" t="s">
        <v>184</v>
      </c>
      <c r="AU2074" s="23" t="s">
        <v>87</v>
      </c>
      <c r="AY2074" s="23" t="s">
        <v>182</v>
      </c>
      <c r="BE2074" s="198">
        <f>IF(N2074="základní",J2074,0)</f>
        <v>0</v>
      </c>
      <c r="BF2074" s="198">
        <f>IF(N2074="snížená",J2074,0)</f>
        <v>0</v>
      </c>
      <c r="BG2074" s="198">
        <f>IF(N2074="zákl. přenesená",J2074,0)</f>
        <v>0</v>
      </c>
      <c r="BH2074" s="198">
        <f>IF(N2074="sníž. přenesená",J2074,0)</f>
        <v>0</v>
      </c>
      <c r="BI2074" s="198">
        <f>IF(N2074="nulová",J2074,0)</f>
        <v>0</v>
      </c>
      <c r="BJ2074" s="23" t="s">
        <v>24</v>
      </c>
      <c r="BK2074" s="198">
        <f>ROUND(I2074*H2074,2)</f>
        <v>0</v>
      </c>
      <c r="BL2074" s="23" t="s">
        <v>312</v>
      </c>
      <c r="BM2074" s="23" t="s">
        <v>3203</v>
      </c>
    </row>
    <row r="2075" spans="2:65" s="1" customFormat="1" ht="27">
      <c r="B2075" s="40"/>
      <c r="C2075" s="62"/>
      <c r="D2075" s="199" t="s">
        <v>191</v>
      </c>
      <c r="E2075" s="62"/>
      <c r="F2075" s="200" t="s">
        <v>3204</v>
      </c>
      <c r="G2075" s="62"/>
      <c r="H2075" s="62"/>
      <c r="I2075" s="157"/>
      <c r="J2075" s="62"/>
      <c r="K2075" s="62"/>
      <c r="L2075" s="60"/>
      <c r="M2075" s="201"/>
      <c r="N2075" s="41"/>
      <c r="O2075" s="41"/>
      <c r="P2075" s="41"/>
      <c r="Q2075" s="41"/>
      <c r="R2075" s="41"/>
      <c r="S2075" s="41"/>
      <c r="T2075" s="77"/>
      <c r="AT2075" s="23" t="s">
        <v>191</v>
      </c>
      <c r="AU2075" s="23" t="s">
        <v>87</v>
      </c>
    </row>
    <row r="2076" spans="2:65" s="10" customFormat="1" ht="29.85" customHeight="1">
      <c r="B2076" s="170"/>
      <c r="C2076" s="171"/>
      <c r="D2076" s="184" t="s">
        <v>75</v>
      </c>
      <c r="E2076" s="185" t="s">
        <v>3205</v>
      </c>
      <c r="F2076" s="185" t="s">
        <v>3206</v>
      </c>
      <c r="G2076" s="171"/>
      <c r="H2076" s="171"/>
      <c r="I2076" s="174"/>
      <c r="J2076" s="186">
        <f>BK2076</f>
        <v>0</v>
      </c>
      <c r="K2076" s="171"/>
      <c r="L2076" s="176"/>
      <c r="M2076" s="177"/>
      <c r="N2076" s="178"/>
      <c r="O2076" s="178"/>
      <c r="P2076" s="179">
        <f>SUM(P2077:P2082)</f>
        <v>0</v>
      </c>
      <c r="Q2076" s="178"/>
      <c r="R2076" s="179">
        <f>SUM(R2077:R2082)</f>
        <v>7.1300295E-2</v>
      </c>
      <c r="S2076" s="178"/>
      <c r="T2076" s="180">
        <f>SUM(T2077:T2082)</f>
        <v>0</v>
      </c>
      <c r="AR2076" s="181" t="s">
        <v>87</v>
      </c>
      <c r="AT2076" s="182" t="s">
        <v>75</v>
      </c>
      <c r="AU2076" s="182" t="s">
        <v>24</v>
      </c>
      <c r="AY2076" s="181" t="s">
        <v>182</v>
      </c>
      <c r="BK2076" s="183">
        <f>SUM(BK2077:BK2082)</f>
        <v>0</v>
      </c>
    </row>
    <row r="2077" spans="2:65" s="1" customFormat="1" ht="22.5" customHeight="1">
      <c r="B2077" s="40"/>
      <c r="C2077" s="187" t="s">
        <v>3207</v>
      </c>
      <c r="D2077" s="187" t="s">
        <v>184</v>
      </c>
      <c r="E2077" s="188" t="s">
        <v>3208</v>
      </c>
      <c r="F2077" s="189" t="s">
        <v>3209</v>
      </c>
      <c r="G2077" s="190" t="s">
        <v>241</v>
      </c>
      <c r="H2077" s="191">
        <v>93.203000000000003</v>
      </c>
      <c r="I2077" s="192"/>
      <c r="J2077" s="193">
        <f>ROUND(I2077*H2077,2)</f>
        <v>0</v>
      </c>
      <c r="K2077" s="189" t="s">
        <v>22</v>
      </c>
      <c r="L2077" s="60"/>
      <c r="M2077" s="194" t="s">
        <v>22</v>
      </c>
      <c r="N2077" s="195" t="s">
        <v>47</v>
      </c>
      <c r="O2077" s="41"/>
      <c r="P2077" s="196">
        <f>O2077*H2077</f>
        <v>0</v>
      </c>
      <c r="Q2077" s="196">
        <v>7.6499999999999995E-4</v>
      </c>
      <c r="R2077" s="196">
        <f>Q2077*H2077</f>
        <v>7.1300295E-2</v>
      </c>
      <c r="S2077" s="196">
        <v>0</v>
      </c>
      <c r="T2077" s="197">
        <f>S2077*H2077</f>
        <v>0</v>
      </c>
      <c r="AR2077" s="23" t="s">
        <v>312</v>
      </c>
      <c r="AT2077" s="23" t="s">
        <v>184</v>
      </c>
      <c r="AU2077" s="23" t="s">
        <v>87</v>
      </c>
      <c r="AY2077" s="23" t="s">
        <v>182</v>
      </c>
      <c r="BE2077" s="198">
        <f>IF(N2077="základní",J2077,0)</f>
        <v>0</v>
      </c>
      <c r="BF2077" s="198">
        <f>IF(N2077="snížená",J2077,0)</f>
        <v>0</v>
      </c>
      <c r="BG2077" s="198">
        <f>IF(N2077="zákl. přenesená",J2077,0)</f>
        <v>0</v>
      </c>
      <c r="BH2077" s="198">
        <f>IF(N2077="sníž. přenesená",J2077,0)</f>
        <v>0</v>
      </c>
      <c r="BI2077" s="198">
        <f>IF(N2077="nulová",J2077,0)</f>
        <v>0</v>
      </c>
      <c r="BJ2077" s="23" t="s">
        <v>24</v>
      </c>
      <c r="BK2077" s="198">
        <f>ROUND(I2077*H2077,2)</f>
        <v>0</v>
      </c>
      <c r="BL2077" s="23" t="s">
        <v>312</v>
      </c>
      <c r="BM2077" s="23" t="s">
        <v>3210</v>
      </c>
    </row>
    <row r="2078" spans="2:65" s="1" customFormat="1" ht="27">
      <c r="B2078" s="40"/>
      <c r="C2078" s="62"/>
      <c r="D2078" s="199" t="s">
        <v>191</v>
      </c>
      <c r="E2078" s="62"/>
      <c r="F2078" s="200" t="s">
        <v>3211</v>
      </c>
      <c r="G2078" s="62"/>
      <c r="H2078" s="62"/>
      <c r="I2078" s="157"/>
      <c r="J2078" s="62"/>
      <c r="K2078" s="62"/>
      <c r="L2078" s="60"/>
      <c r="M2078" s="201"/>
      <c r="N2078" s="41"/>
      <c r="O2078" s="41"/>
      <c r="P2078" s="41"/>
      <c r="Q2078" s="41"/>
      <c r="R2078" s="41"/>
      <c r="S2078" s="41"/>
      <c r="T2078" s="77"/>
      <c r="AT2078" s="23" t="s">
        <v>191</v>
      </c>
      <c r="AU2078" s="23" t="s">
        <v>87</v>
      </c>
    </row>
    <row r="2079" spans="2:65" s="12" customFormat="1">
      <c r="B2079" s="213"/>
      <c r="C2079" s="214"/>
      <c r="D2079" s="199" t="s">
        <v>193</v>
      </c>
      <c r="E2079" s="215" t="s">
        <v>22</v>
      </c>
      <c r="F2079" s="216" t="s">
        <v>559</v>
      </c>
      <c r="G2079" s="214"/>
      <c r="H2079" s="217">
        <v>24.164000000000001</v>
      </c>
      <c r="I2079" s="218"/>
      <c r="J2079" s="214"/>
      <c r="K2079" s="214"/>
      <c r="L2079" s="219"/>
      <c r="M2079" s="220"/>
      <c r="N2079" s="221"/>
      <c r="O2079" s="221"/>
      <c r="P2079" s="221"/>
      <c r="Q2079" s="221"/>
      <c r="R2079" s="221"/>
      <c r="S2079" s="221"/>
      <c r="T2079" s="222"/>
      <c r="AT2079" s="223" t="s">
        <v>193</v>
      </c>
      <c r="AU2079" s="223" t="s">
        <v>87</v>
      </c>
      <c r="AV2079" s="12" t="s">
        <v>87</v>
      </c>
      <c r="AW2079" s="12" t="s">
        <v>39</v>
      </c>
      <c r="AX2079" s="12" t="s">
        <v>76</v>
      </c>
      <c r="AY2079" s="223" t="s">
        <v>182</v>
      </c>
    </row>
    <row r="2080" spans="2:65" s="12" customFormat="1">
      <c r="B2080" s="213"/>
      <c r="C2080" s="214"/>
      <c r="D2080" s="199" t="s">
        <v>193</v>
      </c>
      <c r="E2080" s="215" t="s">
        <v>22</v>
      </c>
      <c r="F2080" s="216" t="s">
        <v>560</v>
      </c>
      <c r="G2080" s="214"/>
      <c r="H2080" s="217">
        <v>20.672000000000001</v>
      </c>
      <c r="I2080" s="218"/>
      <c r="J2080" s="214"/>
      <c r="K2080" s="214"/>
      <c r="L2080" s="219"/>
      <c r="M2080" s="220"/>
      <c r="N2080" s="221"/>
      <c r="O2080" s="221"/>
      <c r="P2080" s="221"/>
      <c r="Q2080" s="221"/>
      <c r="R2080" s="221"/>
      <c r="S2080" s="221"/>
      <c r="T2080" s="222"/>
      <c r="AT2080" s="223" t="s">
        <v>193</v>
      </c>
      <c r="AU2080" s="223" t="s">
        <v>87</v>
      </c>
      <c r="AV2080" s="12" t="s">
        <v>87</v>
      </c>
      <c r="AW2080" s="12" t="s">
        <v>39</v>
      </c>
      <c r="AX2080" s="12" t="s">
        <v>76</v>
      </c>
      <c r="AY2080" s="223" t="s">
        <v>182</v>
      </c>
    </row>
    <row r="2081" spans="2:65" s="12" customFormat="1">
      <c r="B2081" s="213"/>
      <c r="C2081" s="214"/>
      <c r="D2081" s="199" t="s">
        <v>193</v>
      </c>
      <c r="E2081" s="215" t="s">
        <v>22</v>
      </c>
      <c r="F2081" s="216" t="s">
        <v>561</v>
      </c>
      <c r="G2081" s="214"/>
      <c r="H2081" s="217">
        <v>22.942</v>
      </c>
      <c r="I2081" s="218"/>
      <c r="J2081" s="214"/>
      <c r="K2081" s="214"/>
      <c r="L2081" s="219"/>
      <c r="M2081" s="220"/>
      <c r="N2081" s="221"/>
      <c r="O2081" s="221"/>
      <c r="P2081" s="221"/>
      <c r="Q2081" s="221"/>
      <c r="R2081" s="221"/>
      <c r="S2081" s="221"/>
      <c r="T2081" s="222"/>
      <c r="AT2081" s="223" t="s">
        <v>193</v>
      </c>
      <c r="AU2081" s="223" t="s">
        <v>87</v>
      </c>
      <c r="AV2081" s="12" t="s">
        <v>87</v>
      </c>
      <c r="AW2081" s="12" t="s">
        <v>39</v>
      </c>
      <c r="AX2081" s="12" t="s">
        <v>76</v>
      </c>
      <c r="AY2081" s="223" t="s">
        <v>182</v>
      </c>
    </row>
    <row r="2082" spans="2:65" s="12" customFormat="1">
      <c r="B2082" s="213"/>
      <c r="C2082" s="214"/>
      <c r="D2082" s="199" t="s">
        <v>193</v>
      </c>
      <c r="E2082" s="215" t="s">
        <v>22</v>
      </c>
      <c r="F2082" s="216" t="s">
        <v>562</v>
      </c>
      <c r="G2082" s="214"/>
      <c r="H2082" s="217">
        <v>25.425000000000001</v>
      </c>
      <c r="I2082" s="218"/>
      <c r="J2082" s="214"/>
      <c r="K2082" s="214"/>
      <c r="L2082" s="219"/>
      <c r="M2082" s="220"/>
      <c r="N2082" s="221"/>
      <c r="O2082" s="221"/>
      <c r="P2082" s="221"/>
      <c r="Q2082" s="221"/>
      <c r="R2082" s="221"/>
      <c r="S2082" s="221"/>
      <c r="T2082" s="222"/>
      <c r="AT2082" s="223" t="s">
        <v>193</v>
      </c>
      <c r="AU2082" s="223" t="s">
        <v>87</v>
      </c>
      <c r="AV2082" s="12" t="s">
        <v>87</v>
      </c>
      <c r="AW2082" s="12" t="s">
        <v>39</v>
      </c>
      <c r="AX2082" s="12" t="s">
        <v>76</v>
      </c>
      <c r="AY2082" s="223" t="s">
        <v>182</v>
      </c>
    </row>
    <row r="2083" spans="2:65" s="10" customFormat="1" ht="29.85" customHeight="1">
      <c r="B2083" s="170"/>
      <c r="C2083" s="171"/>
      <c r="D2083" s="184" t="s">
        <v>75</v>
      </c>
      <c r="E2083" s="185" t="s">
        <v>3212</v>
      </c>
      <c r="F2083" s="185" t="s">
        <v>3213</v>
      </c>
      <c r="G2083" s="171"/>
      <c r="H2083" s="171"/>
      <c r="I2083" s="174"/>
      <c r="J2083" s="186">
        <f>BK2083</f>
        <v>0</v>
      </c>
      <c r="K2083" s="171"/>
      <c r="L2083" s="176"/>
      <c r="M2083" s="177"/>
      <c r="N2083" s="178"/>
      <c r="O2083" s="178"/>
      <c r="P2083" s="179">
        <f>SUM(P2084:P2112)</f>
        <v>0</v>
      </c>
      <c r="Q2083" s="178"/>
      <c r="R2083" s="179">
        <f>SUM(R2084:R2112)</f>
        <v>0.32913967999999999</v>
      </c>
      <c r="S2083" s="178"/>
      <c r="T2083" s="180">
        <f>SUM(T2084:T2112)</f>
        <v>0</v>
      </c>
      <c r="AR2083" s="181" t="s">
        <v>87</v>
      </c>
      <c r="AT2083" s="182" t="s">
        <v>75</v>
      </c>
      <c r="AU2083" s="182" t="s">
        <v>24</v>
      </c>
      <c r="AY2083" s="181" t="s">
        <v>182</v>
      </c>
      <c r="BK2083" s="183">
        <f>SUM(BK2084:BK2112)</f>
        <v>0</v>
      </c>
    </row>
    <row r="2084" spans="2:65" s="1" customFormat="1" ht="31.5" customHeight="1">
      <c r="B2084" s="40"/>
      <c r="C2084" s="187" t="s">
        <v>3214</v>
      </c>
      <c r="D2084" s="187" t="s">
        <v>184</v>
      </c>
      <c r="E2084" s="188" t="s">
        <v>3215</v>
      </c>
      <c r="F2084" s="189" t="s">
        <v>3216</v>
      </c>
      <c r="G2084" s="190" t="s">
        <v>241</v>
      </c>
      <c r="H2084" s="191">
        <v>172.55</v>
      </c>
      <c r="I2084" s="192"/>
      <c r="J2084" s="193">
        <f>ROUND(I2084*H2084,2)</f>
        <v>0</v>
      </c>
      <c r="K2084" s="189" t="s">
        <v>22</v>
      </c>
      <c r="L2084" s="60"/>
      <c r="M2084" s="194" t="s">
        <v>22</v>
      </c>
      <c r="N2084" s="195" t="s">
        <v>47</v>
      </c>
      <c r="O2084" s="41"/>
      <c r="P2084" s="196">
        <f>O2084*H2084</f>
        <v>0</v>
      </c>
      <c r="Q2084" s="196">
        <v>4.0000000000000002E-4</v>
      </c>
      <c r="R2084" s="196">
        <f>Q2084*H2084</f>
        <v>6.9020000000000012E-2</v>
      </c>
      <c r="S2084" s="196">
        <v>0</v>
      </c>
      <c r="T2084" s="197">
        <f>S2084*H2084</f>
        <v>0</v>
      </c>
      <c r="AR2084" s="23" t="s">
        <v>312</v>
      </c>
      <c r="AT2084" s="23" t="s">
        <v>184</v>
      </c>
      <c r="AU2084" s="23" t="s">
        <v>87</v>
      </c>
      <c r="AY2084" s="23" t="s">
        <v>182</v>
      </c>
      <c r="BE2084" s="198">
        <f>IF(N2084="základní",J2084,0)</f>
        <v>0</v>
      </c>
      <c r="BF2084" s="198">
        <f>IF(N2084="snížená",J2084,0)</f>
        <v>0</v>
      </c>
      <c r="BG2084" s="198">
        <f>IF(N2084="zákl. přenesená",J2084,0)</f>
        <v>0</v>
      </c>
      <c r="BH2084" s="198">
        <f>IF(N2084="sníž. přenesená",J2084,0)</f>
        <v>0</v>
      </c>
      <c r="BI2084" s="198">
        <f>IF(N2084="nulová",J2084,0)</f>
        <v>0</v>
      </c>
      <c r="BJ2084" s="23" t="s">
        <v>24</v>
      </c>
      <c r="BK2084" s="198">
        <f>ROUND(I2084*H2084,2)</f>
        <v>0</v>
      </c>
      <c r="BL2084" s="23" t="s">
        <v>312</v>
      </c>
      <c r="BM2084" s="23" t="s">
        <v>3217</v>
      </c>
    </row>
    <row r="2085" spans="2:65" s="1" customFormat="1" ht="27">
      <c r="B2085" s="40"/>
      <c r="C2085" s="62"/>
      <c r="D2085" s="199" t="s">
        <v>191</v>
      </c>
      <c r="E2085" s="62"/>
      <c r="F2085" s="200" t="s">
        <v>3218</v>
      </c>
      <c r="G2085" s="62"/>
      <c r="H2085" s="62"/>
      <c r="I2085" s="157"/>
      <c r="J2085" s="62"/>
      <c r="K2085" s="62"/>
      <c r="L2085" s="60"/>
      <c r="M2085" s="201"/>
      <c r="N2085" s="41"/>
      <c r="O2085" s="41"/>
      <c r="P2085" s="41"/>
      <c r="Q2085" s="41"/>
      <c r="R2085" s="41"/>
      <c r="S2085" s="41"/>
      <c r="T2085" s="77"/>
      <c r="AT2085" s="23" t="s">
        <v>191</v>
      </c>
      <c r="AU2085" s="23" t="s">
        <v>87</v>
      </c>
    </row>
    <row r="2086" spans="2:65" s="12" customFormat="1">
      <c r="B2086" s="213"/>
      <c r="C2086" s="214"/>
      <c r="D2086" s="199" t="s">
        <v>193</v>
      </c>
      <c r="E2086" s="215" t="s">
        <v>22</v>
      </c>
      <c r="F2086" s="216" t="s">
        <v>3219</v>
      </c>
      <c r="G2086" s="214"/>
      <c r="H2086" s="217">
        <v>149.09</v>
      </c>
      <c r="I2086" s="218"/>
      <c r="J2086" s="214"/>
      <c r="K2086" s="214"/>
      <c r="L2086" s="219"/>
      <c r="M2086" s="220"/>
      <c r="N2086" s="221"/>
      <c r="O2086" s="221"/>
      <c r="P2086" s="221"/>
      <c r="Q2086" s="221"/>
      <c r="R2086" s="221"/>
      <c r="S2086" s="221"/>
      <c r="T2086" s="222"/>
      <c r="AT2086" s="223" t="s">
        <v>193</v>
      </c>
      <c r="AU2086" s="223" t="s">
        <v>87</v>
      </c>
      <c r="AV2086" s="12" t="s">
        <v>87</v>
      </c>
      <c r="AW2086" s="12" t="s">
        <v>39</v>
      </c>
      <c r="AX2086" s="12" t="s">
        <v>76</v>
      </c>
      <c r="AY2086" s="223" t="s">
        <v>182</v>
      </c>
    </row>
    <row r="2087" spans="2:65" s="12" customFormat="1">
      <c r="B2087" s="213"/>
      <c r="C2087" s="214"/>
      <c r="D2087" s="224" t="s">
        <v>193</v>
      </c>
      <c r="E2087" s="225" t="s">
        <v>22</v>
      </c>
      <c r="F2087" s="226" t="s">
        <v>2877</v>
      </c>
      <c r="G2087" s="214"/>
      <c r="H2087" s="227">
        <v>23.46</v>
      </c>
      <c r="I2087" s="218"/>
      <c r="J2087" s="214"/>
      <c r="K2087" s="214"/>
      <c r="L2087" s="219"/>
      <c r="M2087" s="220"/>
      <c r="N2087" s="221"/>
      <c r="O2087" s="221"/>
      <c r="P2087" s="221"/>
      <c r="Q2087" s="221"/>
      <c r="R2087" s="221"/>
      <c r="S2087" s="221"/>
      <c r="T2087" s="222"/>
      <c r="AT2087" s="223" t="s">
        <v>193</v>
      </c>
      <c r="AU2087" s="223" t="s">
        <v>87</v>
      </c>
      <c r="AV2087" s="12" t="s">
        <v>87</v>
      </c>
      <c r="AW2087" s="12" t="s">
        <v>39</v>
      </c>
      <c r="AX2087" s="12" t="s">
        <v>76</v>
      </c>
      <c r="AY2087" s="223" t="s">
        <v>182</v>
      </c>
    </row>
    <row r="2088" spans="2:65" s="1" customFormat="1" ht="44.25" customHeight="1">
      <c r="B2088" s="40"/>
      <c r="C2088" s="187" t="s">
        <v>3220</v>
      </c>
      <c r="D2088" s="187" t="s">
        <v>184</v>
      </c>
      <c r="E2088" s="188" t="s">
        <v>3221</v>
      </c>
      <c r="F2088" s="189" t="s">
        <v>3222</v>
      </c>
      <c r="G2088" s="190" t="s">
        <v>241</v>
      </c>
      <c r="H2088" s="191">
        <v>201.857</v>
      </c>
      <c r="I2088" s="192"/>
      <c r="J2088" s="193">
        <f>ROUND(I2088*H2088,2)</f>
        <v>0</v>
      </c>
      <c r="K2088" s="189" t="s">
        <v>22</v>
      </c>
      <c r="L2088" s="60"/>
      <c r="M2088" s="194" t="s">
        <v>22</v>
      </c>
      <c r="N2088" s="195" t="s">
        <v>47</v>
      </c>
      <c r="O2088" s="41"/>
      <c r="P2088" s="196">
        <f>O2088*H2088</f>
        <v>0</v>
      </c>
      <c r="Q2088" s="196">
        <v>9.6000000000000002E-4</v>
      </c>
      <c r="R2088" s="196">
        <f>Q2088*H2088</f>
        <v>0.19378271999999999</v>
      </c>
      <c r="S2088" s="196">
        <v>0</v>
      </c>
      <c r="T2088" s="197">
        <f>S2088*H2088</f>
        <v>0</v>
      </c>
      <c r="AR2088" s="23" t="s">
        <v>312</v>
      </c>
      <c r="AT2088" s="23" t="s">
        <v>184</v>
      </c>
      <c r="AU2088" s="23" t="s">
        <v>87</v>
      </c>
      <c r="AY2088" s="23" t="s">
        <v>182</v>
      </c>
      <c r="BE2088" s="198">
        <f>IF(N2088="základní",J2088,0)</f>
        <v>0</v>
      </c>
      <c r="BF2088" s="198">
        <f>IF(N2088="snížená",J2088,0)</f>
        <v>0</v>
      </c>
      <c r="BG2088" s="198">
        <f>IF(N2088="zákl. přenesená",J2088,0)</f>
        <v>0</v>
      </c>
      <c r="BH2088" s="198">
        <f>IF(N2088="sníž. přenesená",J2088,0)</f>
        <v>0</v>
      </c>
      <c r="BI2088" s="198">
        <f>IF(N2088="nulová",J2088,0)</f>
        <v>0</v>
      </c>
      <c r="BJ2088" s="23" t="s">
        <v>24</v>
      </c>
      <c r="BK2088" s="198">
        <f>ROUND(I2088*H2088,2)</f>
        <v>0</v>
      </c>
      <c r="BL2088" s="23" t="s">
        <v>312</v>
      </c>
      <c r="BM2088" s="23" t="s">
        <v>3223</v>
      </c>
    </row>
    <row r="2089" spans="2:65" s="1" customFormat="1" ht="27">
      <c r="B2089" s="40"/>
      <c r="C2089" s="62"/>
      <c r="D2089" s="199" t="s">
        <v>191</v>
      </c>
      <c r="E2089" s="62"/>
      <c r="F2089" s="200" t="s">
        <v>3222</v>
      </c>
      <c r="G2089" s="62"/>
      <c r="H2089" s="62"/>
      <c r="I2089" s="157"/>
      <c r="J2089" s="62"/>
      <c r="K2089" s="62"/>
      <c r="L2089" s="60"/>
      <c r="M2089" s="201"/>
      <c r="N2089" s="41"/>
      <c r="O2089" s="41"/>
      <c r="P2089" s="41"/>
      <c r="Q2089" s="41"/>
      <c r="R2089" s="41"/>
      <c r="S2089" s="41"/>
      <c r="T2089" s="77"/>
      <c r="AT2089" s="23" t="s">
        <v>191</v>
      </c>
      <c r="AU2089" s="23" t="s">
        <v>87</v>
      </c>
    </row>
    <row r="2090" spans="2:65" s="12" customFormat="1">
      <c r="B2090" s="213"/>
      <c r="C2090" s="214"/>
      <c r="D2090" s="199" t="s">
        <v>193</v>
      </c>
      <c r="E2090" s="215" t="s">
        <v>22</v>
      </c>
      <c r="F2090" s="216" t="s">
        <v>3224</v>
      </c>
      <c r="G2090" s="214"/>
      <c r="H2090" s="217">
        <v>1.337</v>
      </c>
      <c r="I2090" s="218"/>
      <c r="J2090" s="214"/>
      <c r="K2090" s="214"/>
      <c r="L2090" s="219"/>
      <c r="M2090" s="220"/>
      <c r="N2090" s="221"/>
      <c r="O2090" s="221"/>
      <c r="P2090" s="221"/>
      <c r="Q2090" s="221"/>
      <c r="R2090" s="221"/>
      <c r="S2090" s="221"/>
      <c r="T2090" s="222"/>
      <c r="AT2090" s="223" t="s">
        <v>193</v>
      </c>
      <c r="AU2090" s="223" t="s">
        <v>87</v>
      </c>
      <c r="AV2090" s="12" t="s">
        <v>87</v>
      </c>
      <c r="AW2090" s="12" t="s">
        <v>39</v>
      </c>
      <c r="AX2090" s="12" t="s">
        <v>76</v>
      </c>
      <c r="AY2090" s="223" t="s">
        <v>182</v>
      </c>
    </row>
    <row r="2091" spans="2:65" s="12" customFormat="1">
      <c r="B2091" s="213"/>
      <c r="C2091" s="214"/>
      <c r="D2091" s="199" t="s">
        <v>193</v>
      </c>
      <c r="E2091" s="215" t="s">
        <v>22</v>
      </c>
      <c r="F2091" s="216" t="s">
        <v>540</v>
      </c>
      <c r="G2091" s="214"/>
      <c r="H2091" s="217">
        <v>90.51</v>
      </c>
      <c r="I2091" s="218"/>
      <c r="J2091" s="214"/>
      <c r="K2091" s="214"/>
      <c r="L2091" s="219"/>
      <c r="M2091" s="220"/>
      <c r="N2091" s="221"/>
      <c r="O2091" s="221"/>
      <c r="P2091" s="221"/>
      <c r="Q2091" s="221"/>
      <c r="R2091" s="221"/>
      <c r="S2091" s="221"/>
      <c r="T2091" s="222"/>
      <c r="AT2091" s="223" t="s">
        <v>193</v>
      </c>
      <c r="AU2091" s="223" t="s">
        <v>87</v>
      </c>
      <c r="AV2091" s="12" t="s">
        <v>87</v>
      </c>
      <c r="AW2091" s="12" t="s">
        <v>39</v>
      </c>
      <c r="AX2091" s="12" t="s">
        <v>76</v>
      </c>
      <c r="AY2091" s="223" t="s">
        <v>182</v>
      </c>
    </row>
    <row r="2092" spans="2:65" s="12" customFormat="1">
      <c r="B2092" s="213"/>
      <c r="C2092" s="214"/>
      <c r="D2092" s="199" t="s">
        <v>193</v>
      </c>
      <c r="E2092" s="215" t="s">
        <v>22</v>
      </c>
      <c r="F2092" s="216" t="s">
        <v>966</v>
      </c>
      <c r="G2092" s="214"/>
      <c r="H2092" s="217">
        <v>21.882000000000001</v>
      </c>
      <c r="I2092" s="218"/>
      <c r="J2092" s="214"/>
      <c r="K2092" s="214"/>
      <c r="L2092" s="219"/>
      <c r="M2092" s="220"/>
      <c r="N2092" s="221"/>
      <c r="O2092" s="221"/>
      <c r="P2092" s="221"/>
      <c r="Q2092" s="221"/>
      <c r="R2092" s="221"/>
      <c r="S2092" s="221"/>
      <c r="T2092" s="222"/>
      <c r="AT2092" s="223" t="s">
        <v>193</v>
      </c>
      <c r="AU2092" s="223" t="s">
        <v>87</v>
      </c>
      <c r="AV2092" s="12" t="s">
        <v>87</v>
      </c>
      <c r="AW2092" s="12" t="s">
        <v>39</v>
      </c>
      <c r="AX2092" s="12" t="s">
        <v>76</v>
      </c>
      <c r="AY2092" s="223" t="s">
        <v>182</v>
      </c>
    </row>
    <row r="2093" spans="2:65" s="12" customFormat="1">
      <c r="B2093" s="213"/>
      <c r="C2093" s="214"/>
      <c r="D2093" s="199" t="s">
        <v>193</v>
      </c>
      <c r="E2093" s="215" t="s">
        <v>22</v>
      </c>
      <c r="F2093" s="216" t="s">
        <v>967</v>
      </c>
      <c r="G2093" s="214"/>
      <c r="H2093" s="217">
        <v>52.863999999999997</v>
      </c>
      <c r="I2093" s="218"/>
      <c r="J2093" s="214"/>
      <c r="K2093" s="214"/>
      <c r="L2093" s="219"/>
      <c r="M2093" s="220"/>
      <c r="N2093" s="221"/>
      <c r="O2093" s="221"/>
      <c r="P2093" s="221"/>
      <c r="Q2093" s="221"/>
      <c r="R2093" s="221"/>
      <c r="S2093" s="221"/>
      <c r="T2093" s="222"/>
      <c r="AT2093" s="223" t="s">
        <v>193</v>
      </c>
      <c r="AU2093" s="223" t="s">
        <v>87</v>
      </c>
      <c r="AV2093" s="12" t="s">
        <v>87</v>
      </c>
      <c r="AW2093" s="12" t="s">
        <v>39</v>
      </c>
      <c r="AX2093" s="12" t="s">
        <v>76</v>
      </c>
      <c r="AY2093" s="223" t="s">
        <v>182</v>
      </c>
    </row>
    <row r="2094" spans="2:65" s="12" customFormat="1">
      <c r="B2094" s="213"/>
      <c r="C2094" s="214"/>
      <c r="D2094" s="199" t="s">
        <v>193</v>
      </c>
      <c r="E2094" s="215" t="s">
        <v>22</v>
      </c>
      <c r="F2094" s="216" t="s">
        <v>968</v>
      </c>
      <c r="G2094" s="214"/>
      <c r="H2094" s="217">
        <v>6.1459999999999999</v>
      </c>
      <c r="I2094" s="218"/>
      <c r="J2094" s="214"/>
      <c r="K2094" s="214"/>
      <c r="L2094" s="219"/>
      <c r="M2094" s="220"/>
      <c r="N2094" s="221"/>
      <c r="O2094" s="221"/>
      <c r="P2094" s="221"/>
      <c r="Q2094" s="221"/>
      <c r="R2094" s="221"/>
      <c r="S2094" s="221"/>
      <c r="T2094" s="222"/>
      <c r="AT2094" s="223" t="s">
        <v>193</v>
      </c>
      <c r="AU2094" s="223" t="s">
        <v>87</v>
      </c>
      <c r="AV2094" s="12" t="s">
        <v>87</v>
      </c>
      <c r="AW2094" s="12" t="s">
        <v>39</v>
      </c>
      <c r="AX2094" s="12" t="s">
        <v>76</v>
      </c>
      <c r="AY2094" s="223" t="s">
        <v>182</v>
      </c>
    </row>
    <row r="2095" spans="2:65" s="12" customFormat="1">
      <c r="B2095" s="213"/>
      <c r="C2095" s="214"/>
      <c r="D2095" s="199" t="s">
        <v>193</v>
      </c>
      <c r="E2095" s="215" t="s">
        <v>22</v>
      </c>
      <c r="F2095" s="216" t="s">
        <v>969</v>
      </c>
      <c r="G2095" s="214"/>
      <c r="H2095" s="217">
        <v>5.218</v>
      </c>
      <c r="I2095" s="218"/>
      <c r="J2095" s="214"/>
      <c r="K2095" s="214"/>
      <c r="L2095" s="219"/>
      <c r="M2095" s="220"/>
      <c r="N2095" s="221"/>
      <c r="O2095" s="221"/>
      <c r="P2095" s="221"/>
      <c r="Q2095" s="221"/>
      <c r="R2095" s="221"/>
      <c r="S2095" s="221"/>
      <c r="T2095" s="222"/>
      <c r="AT2095" s="223" t="s">
        <v>193</v>
      </c>
      <c r="AU2095" s="223" t="s">
        <v>87</v>
      </c>
      <c r="AV2095" s="12" t="s">
        <v>87</v>
      </c>
      <c r="AW2095" s="12" t="s">
        <v>39</v>
      </c>
      <c r="AX2095" s="12" t="s">
        <v>76</v>
      </c>
      <c r="AY2095" s="223" t="s">
        <v>182</v>
      </c>
    </row>
    <row r="2096" spans="2:65" s="11" customFormat="1">
      <c r="B2096" s="202"/>
      <c r="C2096" s="203"/>
      <c r="D2096" s="199" t="s">
        <v>193</v>
      </c>
      <c r="E2096" s="204" t="s">
        <v>22</v>
      </c>
      <c r="F2096" s="205" t="s">
        <v>3225</v>
      </c>
      <c r="G2096" s="203"/>
      <c r="H2096" s="206" t="s">
        <v>22</v>
      </c>
      <c r="I2096" s="207"/>
      <c r="J2096" s="203"/>
      <c r="K2096" s="203"/>
      <c r="L2096" s="208"/>
      <c r="M2096" s="209"/>
      <c r="N2096" s="210"/>
      <c r="O2096" s="210"/>
      <c r="P2096" s="210"/>
      <c r="Q2096" s="210"/>
      <c r="R2096" s="210"/>
      <c r="S2096" s="210"/>
      <c r="T2096" s="211"/>
      <c r="AT2096" s="212" t="s">
        <v>193</v>
      </c>
      <c r="AU2096" s="212" t="s">
        <v>87</v>
      </c>
      <c r="AV2096" s="11" t="s">
        <v>24</v>
      </c>
      <c r="AW2096" s="11" t="s">
        <v>39</v>
      </c>
      <c r="AX2096" s="11" t="s">
        <v>76</v>
      </c>
      <c r="AY2096" s="212" t="s">
        <v>182</v>
      </c>
    </row>
    <row r="2097" spans="2:65" s="12" customFormat="1">
      <c r="B2097" s="213"/>
      <c r="C2097" s="214"/>
      <c r="D2097" s="199" t="s">
        <v>193</v>
      </c>
      <c r="E2097" s="215" t="s">
        <v>22</v>
      </c>
      <c r="F2097" s="216" t="s">
        <v>3226</v>
      </c>
      <c r="G2097" s="214"/>
      <c r="H2097" s="217">
        <v>27.8</v>
      </c>
      <c r="I2097" s="218"/>
      <c r="J2097" s="214"/>
      <c r="K2097" s="214"/>
      <c r="L2097" s="219"/>
      <c r="M2097" s="220"/>
      <c r="N2097" s="221"/>
      <c r="O2097" s="221"/>
      <c r="P2097" s="221"/>
      <c r="Q2097" s="221"/>
      <c r="R2097" s="221"/>
      <c r="S2097" s="221"/>
      <c r="T2097" s="222"/>
      <c r="AT2097" s="223" t="s">
        <v>193</v>
      </c>
      <c r="AU2097" s="223" t="s">
        <v>87</v>
      </c>
      <c r="AV2097" s="12" t="s">
        <v>87</v>
      </c>
      <c r="AW2097" s="12" t="s">
        <v>39</v>
      </c>
      <c r="AX2097" s="12" t="s">
        <v>76</v>
      </c>
      <c r="AY2097" s="223" t="s">
        <v>182</v>
      </c>
    </row>
    <row r="2098" spans="2:65" s="12" customFormat="1">
      <c r="B2098" s="213"/>
      <c r="C2098" s="214"/>
      <c r="D2098" s="224" t="s">
        <v>193</v>
      </c>
      <c r="E2098" s="225" t="s">
        <v>22</v>
      </c>
      <c r="F2098" s="226" t="s">
        <v>3227</v>
      </c>
      <c r="G2098" s="214"/>
      <c r="H2098" s="227">
        <v>-3.9</v>
      </c>
      <c r="I2098" s="218"/>
      <c r="J2098" s="214"/>
      <c r="K2098" s="214"/>
      <c r="L2098" s="219"/>
      <c r="M2098" s="220"/>
      <c r="N2098" s="221"/>
      <c r="O2098" s="221"/>
      <c r="P2098" s="221"/>
      <c r="Q2098" s="221"/>
      <c r="R2098" s="221"/>
      <c r="S2098" s="221"/>
      <c r="T2098" s="222"/>
      <c r="AT2098" s="223" t="s">
        <v>193</v>
      </c>
      <c r="AU2098" s="223" t="s">
        <v>87</v>
      </c>
      <c r="AV2098" s="12" t="s">
        <v>87</v>
      </c>
      <c r="AW2098" s="12" t="s">
        <v>39</v>
      </c>
      <c r="AX2098" s="12" t="s">
        <v>76</v>
      </c>
      <c r="AY2098" s="223" t="s">
        <v>182</v>
      </c>
    </row>
    <row r="2099" spans="2:65" s="1" customFormat="1" ht="31.5" customHeight="1">
      <c r="B2099" s="40"/>
      <c r="C2099" s="187" t="s">
        <v>3228</v>
      </c>
      <c r="D2099" s="187" t="s">
        <v>184</v>
      </c>
      <c r="E2099" s="188" t="s">
        <v>3229</v>
      </c>
      <c r="F2099" s="189" t="s">
        <v>3230</v>
      </c>
      <c r="G2099" s="190" t="s">
        <v>241</v>
      </c>
      <c r="H2099" s="191">
        <v>69.100999999999999</v>
      </c>
      <c r="I2099" s="192"/>
      <c r="J2099" s="193">
        <f>ROUND(I2099*H2099,2)</f>
        <v>0</v>
      </c>
      <c r="K2099" s="189" t="s">
        <v>22</v>
      </c>
      <c r="L2099" s="60"/>
      <c r="M2099" s="194" t="s">
        <v>22</v>
      </c>
      <c r="N2099" s="195" t="s">
        <v>47</v>
      </c>
      <c r="O2099" s="41"/>
      <c r="P2099" s="196">
        <f>O2099*H2099</f>
        <v>0</v>
      </c>
      <c r="Q2099" s="196">
        <v>9.6000000000000002E-4</v>
      </c>
      <c r="R2099" s="196">
        <f>Q2099*H2099</f>
        <v>6.633696E-2</v>
      </c>
      <c r="S2099" s="196">
        <v>0</v>
      </c>
      <c r="T2099" s="197">
        <f>S2099*H2099</f>
        <v>0</v>
      </c>
      <c r="AR2099" s="23" t="s">
        <v>312</v>
      </c>
      <c r="AT2099" s="23" t="s">
        <v>184</v>
      </c>
      <c r="AU2099" s="23" t="s">
        <v>87</v>
      </c>
      <c r="AY2099" s="23" t="s">
        <v>182</v>
      </c>
      <c r="BE2099" s="198">
        <f>IF(N2099="základní",J2099,0)</f>
        <v>0</v>
      </c>
      <c r="BF2099" s="198">
        <f>IF(N2099="snížená",J2099,0)</f>
        <v>0</v>
      </c>
      <c r="BG2099" s="198">
        <f>IF(N2099="zákl. přenesená",J2099,0)</f>
        <v>0</v>
      </c>
      <c r="BH2099" s="198">
        <f>IF(N2099="sníž. přenesená",J2099,0)</f>
        <v>0</v>
      </c>
      <c r="BI2099" s="198">
        <f>IF(N2099="nulová",J2099,0)</f>
        <v>0</v>
      </c>
      <c r="BJ2099" s="23" t="s">
        <v>24</v>
      </c>
      <c r="BK2099" s="198">
        <f>ROUND(I2099*H2099,2)</f>
        <v>0</v>
      </c>
      <c r="BL2099" s="23" t="s">
        <v>312</v>
      </c>
      <c r="BM2099" s="23" t="s">
        <v>3231</v>
      </c>
    </row>
    <row r="2100" spans="2:65" s="1" customFormat="1" ht="27">
      <c r="B2100" s="40"/>
      <c r="C2100" s="62"/>
      <c r="D2100" s="199" t="s">
        <v>191</v>
      </c>
      <c r="E2100" s="62"/>
      <c r="F2100" s="200" t="s">
        <v>3230</v>
      </c>
      <c r="G2100" s="62"/>
      <c r="H2100" s="62"/>
      <c r="I2100" s="157"/>
      <c r="J2100" s="62"/>
      <c r="K2100" s="62"/>
      <c r="L2100" s="60"/>
      <c r="M2100" s="201"/>
      <c r="N2100" s="41"/>
      <c r="O2100" s="41"/>
      <c r="P2100" s="41"/>
      <c r="Q2100" s="41"/>
      <c r="R2100" s="41"/>
      <c r="S2100" s="41"/>
      <c r="T2100" s="77"/>
      <c r="AT2100" s="23" t="s">
        <v>191</v>
      </c>
      <c r="AU2100" s="23" t="s">
        <v>87</v>
      </c>
    </row>
    <row r="2101" spans="2:65" s="12" customFormat="1">
      <c r="B2101" s="213"/>
      <c r="C2101" s="214"/>
      <c r="D2101" s="199" t="s">
        <v>193</v>
      </c>
      <c r="E2101" s="215" t="s">
        <v>22</v>
      </c>
      <c r="F2101" s="216" t="s">
        <v>548</v>
      </c>
      <c r="G2101" s="214"/>
      <c r="H2101" s="217">
        <v>92.528999999999996</v>
      </c>
      <c r="I2101" s="218"/>
      <c r="J2101" s="214"/>
      <c r="K2101" s="214"/>
      <c r="L2101" s="219"/>
      <c r="M2101" s="220"/>
      <c r="N2101" s="221"/>
      <c r="O2101" s="221"/>
      <c r="P2101" s="221"/>
      <c r="Q2101" s="221"/>
      <c r="R2101" s="221"/>
      <c r="S2101" s="221"/>
      <c r="T2101" s="222"/>
      <c r="AT2101" s="223" t="s">
        <v>193</v>
      </c>
      <c r="AU2101" s="223" t="s">
        <v>87</v>
      </c>
      <c r="AV2101" s="12" t="s">
        <v>87</v>
      </c>
      <c r="AW2101" s="12" t="s">
        <v>39</v>
      </c>
      <c r="AX2101" s="12" t="s">
        <v>76</v>
      </c>
      <c r="AY2101" s="223" t="s">
        <v>182</v>
      </c>
    </row>
    <row r="2102" spans="2:65" s="12" customFormat="1">
      <c r="B2102" s="213"/>
      <c r="C2102" s="214"/>
      <c r="D2102" s="199" t="s">
        <v>193</v>
      </c>
      <c r="E2102" s="215" t="s">
        <v>22</v>
      </c>
      <c r="F2102" s="216" t="s">
        <v>549</v>
      </c>
      <c r="G2102" s="214"/>
      <c r="H2102" s="217">
        <v>1.4419999999999999</v>
      </c>
      <c r="I2102" s="218"/>
      <c r="J2102" s="214"/>
      <c r="K2102" s="214"/>
      <c r="L2102" s="219"/>
      <c r="M2102" s="220"/>
      <c r="N2102" s="221"/>
      <c r="O2102" s="221"/>
      <c r="P2102" s="221"/>
      <c r="Q2102" s="221"/>
      <c r="R2102" s="221"/>
      <c r="S2102" s="221"/>
      <c r="T2102" s="222"/>
      <c r="AT2102" s="223" t="s">
        <v>193</v>
      </c>
      <c r="AU2102" s="223" t="s">
        <v>87</v>
      </c>
      <c r="AV2102" s="12" t="s">
        <v>87</v>
      </c>
      <c r="AW2102" s="12" t="s">
        <v>39</v>
      </c>
      <c r="AX2102" s="12" t="s">
        <v>76</v>
      </c>
      <c r="AY2102" s="223" t="s">
        <v>182</v>
      </c>
    </row>
    <row r="2103" spans="2:65" s="12" customFormat="1">
      <c r="B2103" s="213"/>
      <c r="C2103" s="214"/>
      <c r="D2103" s="199" t="s">
        <v>193</v>
      </c>
      <c r="E2103" s="215" t="s">
        <v>22</v>
      </c>
      <c r="F2103" s="216" t="s">
        <v>550</v>
      </c>
      <c r="G2103" s="214"/>
      <c r="H2103" s="217">
        <v>-3.94</v>
      </c>
      <c r="I2103" s="218"/>
      <c r="J2103" s="214"/>
      <c r="K2103" s="214"/>
      <c r="L2103" s="219"/>
      <c r="M2103" s="220"/>
      <c r="N2103" s="221"/>
      <c r="O2103" s="221"/>
      <c r="P2103" s="221"/>
      <c r="Q2103" s="221"/>
      <c r="R2103" s="221"/>
      <c r="S2103" s="221"/>
      <c r="T2103" s="222"/>
      <c r="AT2103" s="223" t="s">
        <v>193</v>
      </c>
      <c r="AU2103" s="223" t="s">
        <v>87</v>
      </c>
      <c r="AV2103" s="12" t="s">
        <v>87</v>
      </c>
      <c r="AW2103" s="12" t="s">
        <v>39</v>
      </c>
      <c r="AX2103" s="12" t="s">
        <v>76</v>
      </c>
      <c r="AY2103" s="223" t="s">
        <v>182</v>
      </c>
    </row>
    <row r="2104" spans="2:65" s="12" customFormat="1">
      <c r="B2104" s="213"/>
      <c r="C2104" s="214"/>
      <c r="D2104" s="199" t="s">
        <v>193</v>
      </c>
      <c r="E2104" s="215" t="s">
        <v>22</v>
      </c>
      <c r="F2104" s="216" t="s">
        <v>551</v>
      </c>
      <c r="G2104" s="214"/>
      <c r="H2104" s="217">
        <v>-1.478</v>
      </c>
      <c r="I2104" s="218"/>
      <c r="J2104" s="214"/>
      <c r="K2104" s="214"/>
      <c r="L2104" s="219"/>
      <c r="M2104" s="220"/>
      <c r="N2104" s="221"/>
      <c r="O2104" s="221"/>
      <c r="P2104" s="221"/>
      <c r="Q2104" s="221"/>
      <c r="R2104" s="221"/>
      <c r="S2104" s="221"/>
      <c r="T2104" s="222"/>
      <c r="AT2104" s="223" t="s">
        <v>193</v>
      </c>
      <c r="AU2104" s="223" t="s">
        <v>87</v>
      </c>
      <c r="AV2104" s="12" t="s">
        <v>87</v>
      </c>
      <c r="AW2104" s="12" t="s">
        <v>39</v>
      </c>
      <c r="AX2104" s="12" t="s">
        <v>76</v>
      </c>
      <c r="AY2104" s="223" t="s">
        <v>182</v>
      </c>
    </row>
    <row r="2105" spans="2:65" s="12" customFormat="1">
      <c r="B2105" s="213"/>
      <c r="C2105" s="214"/>
      <c r="D2105" s="199" t="s">
        <v>193</v>
      </c>
      <c r="E2105" s="215" t="s">
        <v>22</v>
      </c>
      <c r="F2105" s="216" t="s">
        <v>552</v>
      </c>
      <c r="G2105" s="214"/>
      <c r="H2105" s="217">
        <v>-2.758</v>
      </c>
      <c r="I2105" s="218"/>
      <c r="J2105" s="214"/>
      <c r="K2105" s="214"/>
      <c r="L2105" s="219"/>
      <c r="M2105" s="220"/>
      <c r="N2105" s="221"/>
      <c r="O2105" s="221"/>
      <c r="P2105" s="221"/>
      <c r="Q2105" s="221"/>
      <c r="R2105" s="221"/>
      <c r="S2105" s="221"/>
      <c r="T2105" s="222"/>
      <c r="AT2105" s="223" t="s">
        <v>193</v>
      </c>
      <c r="AU2105" s="223" t="s">
        <v>87</v>
      </c>
      <c r="AV2105" s="12" t="s">
        <v>87</v>
      </c>
      <c r="AW2105" s="12" t="s">
        <v>39</v>
      </c>
      <c r="AX2105" s="12" t="s">
        <v>76</v>
      </c>
      <c r="AY2105" s="223" t="s">
        <v>182</v>
      </c>
    </row>
    <row r="2106" spans="2:65" s="12" customFormat="1">
      <c r="B2106" s="213"/>
      <c r="C2106" s="214"/>
      <c r="D2106" s="199" t="s">
        <v>193</v>
      </c>
      <c r="E2106" s="215" t="s">
        <v>22</v>
      </c>
      <c r="F2106" s="216" t="s">
        <v>553</v>
      </c>
      <c r="G2106" s="214"/>
      <c r="H2106" s="217">
        <v>-1.5760000000000001</v>
      </c>
      <c r="I2106" s="218"/>
      <c r="J2106" s="214"/>
      <c r="K2106" s="214"/>
      <c r="L2106" s="219"/>
      <c r="M2106" s="220"/>
      <c r="N2106" s="221"/>
      <c r="O2106" s="221"/>
      <c r="P2106" s="221"/>
      <c r="Q2106" s="221"/>
      <c r="R2106" s="221"/>
      <c r="S2106" s="221"/>
      <c r="T2106" s="222"/>
      <c r="AT2106" s="223" t="s">
        <v>193</v>
      </c>
      <c r="AU2106" s="223" t="s">
        <v>87</v>
      </c>
      <c r="AV2106" s="12" t="s">
        <v>87</v>
      </c>
      <c r="AW2106" s="12" t="s">
        <v>39</v>
      </c>
      <c r="AX2106" s="12" t="s">
        <v>76</v>
      </c>
      <c r="AY2106" s="223" t="s">
        <v>182</v>
      </c>
    </row>
    <row r="2107" spans="2:65" s="12" customFormat="1">
      <c r="B2107" s="213"/>
      <c r="C2107" s="214"/>
      <c r="D2107" s="199" t="s">
        <v>193</v>
      </c>
      <c r="E2107" s="215" t="s">
        <v>22</v>
      </c>
      <c r="F2107" s="216" t="s">
        <v>554</v>
      </c>
      <c r="G2107" s="214"/>
      <c r="H2107" s="217">
        <v>-1.97</v>
      </c>
      <c r="I2107" s="218"/>
      <c r="J2107" s="214"/>
      <c r="K2107" s="214"/>
      <c r="L2107" s="219"/>
      <c r="M2107" s="220"/>
      <c r="N2107" s="221"/>
      <c r="O2107" s="221"/>
      <c r="P2107" s="221"/>
      <c r="Q2107" s="221"/>
      <c r="R2107" s="221"/>
      <c r="S2107" s="221"/>
      <c r="T2107" s="222"/>
      <c r="AT2107" s="223" t="s">
        <v>193</v>
      </c>
      <c r="AU2107" s="223" t="s">
        <v>87</v>
      </c>
      <c r="AV2107" s="12" t="s">
        <v>87</v>
      </c>
      <c r="AW2107" s="12" t="s">
        <v>39</v>
      </c>
      <c r="AX2107" s="12" t="s">
        <v>76</v>
      </c>
      <c r="AY2107" s="223" t="s">
        <v>182</v>
      </c>
    </row>
    <row r="2108" spans="2:65" s="12" customFormat="1">
      <c r="B2108" s="213"/>
      <c r="C2108" s="214"/>
      <c r="D2108" s="199" t="s">
        <v>193</v>
      </c>
      <c r="E2108" s="215" t="s">
        <v>22</v>
      </c>
      <c r="F2108" s="216" t="s">
        <v>554</v>
      </c>
      <c r="G2108" s="214"/>
      <c r="H2108" s="217">
        <v>-1.97</v>
      </c>
      <c r="I2108" s="218"/>
      <c r="J2108" s="214"/>
      <c r="K2108" s="214"/>
      <c r="L2108" s="219"/>
      <c r="M2108" s="220"/>
      <c r="N2108" s="221"/>
      <c r="O2108" s="221"/>
      <c r="P2108" s="221"/>
      <c r="Q2108" s="221"/>
      <c r="R2108" s="221"/>
      <c r="S2108" s="221"/>
      <c r="T2108" s="222"/>
      <c r="AT2108" s="223" t="s">
        <v>193</v>
      </c>
      <c r="AU2108" s="223" t="s">
        <v>87</v>
      </c>
      <c r="AV2108" s="12" t="s">
        <v>87</v>
      </c>
      <c r="AW2108" s="12" t="s">
        <v>39</v>
      </c>
      <c r="AX2108" s="12" t="s">
        <v>76</v>
      </c>
      <c r="AY2108" s="223" t="s">
        <v>182</v>
      </c>
    </row>
    <row r="2109" spans="2:65" s="12" customFormat="1">
      <c r="B2109" s="213"/>
      <c r="C2109" s="214"/>
      <c r="D2109" s="199" t="s">
        <v>193</v>
      </c>
      <c r="E2109" s="215" t="s">
        <v>22</v>
      </c>
      <c r="F2109" s="216" t="s">
        <v>555</v>
      </c>
      <c r="G2109" s="214"/>
      <c r="H2109" s="217">
        <v>-1.5640000000000001</v>
      </c>
      <c r="I2109" s="218"/>
      <c r="J2109" s="214"/>
      <c r="K2109" s="214"/>
      <c r="L2109" s="219"/>
      <c r="M2109" s="220"/>
      <c r="N2109" s="221"/>
      <c r="O2109" s="221"/>
      <c r="P2109" s="221"/>
      <c r="Q2109" s="221"/>
      <c r="R2109" s="221"/>
      <c r="S2109" s="221"/>
      <c r="T2109" s="222"/>
      <c r="AT2109" s="223" t="s">
        <v>193</v>
      </c>
      <c r="AU2109" s="223" t="s">
        <v>87</v>
      </c>
      <c r="AV2109" s="12" t="s">
        <v>87</v>
      </c>
      <c r="AW2109" s="12" t="s">
        <v>39</v>
      </c>
      <c r="AX2109" s="12" t="s">
        <v>76</v>
      </c>
      <c r="AY2109" s="223" t="s">
        <v>182</v>
      </c>
    </row>
    <row r="2110" spans="2:65" s="12" customFormat="1">
      <c r="B2110" s="213"/>
      <c r="C2110" s="214"/>
      <c r="D2110" s="199" t="s">
        <v>193</v>
      </c>
      <c r="E2110" s="215" t="s">
        <v>22</v>
      </c>
      <c r="F2110" s="216" t="s">
        <v>556</v>
      </c>
      <c r="G2110" s="214"/>
      <c r="H2110" s="217">
        <v>-4.2</v>
      </c>
      <c r="I2110" s="218"/>
      <c r="J2110" s="214"/>
      <c r="K2110" s="214"/>
      <c r="L2110" s="219"/>
      <c r="M2110" s="220"/>
      <c r="N2110" s="221"/>
      <c r="O2110" s="221"/>
      <c r="P2110" s="221"/>
      <c r="Q2110" s="221"/>
      <c r="R2110" s="221"/>
      <c r="S2110" s="221"/>
      <c r="T2110" s="222"/>
      <c r="AT2110" s="223" t="s">
        <v>193</v>
      </c>
      <c r="AU2110" s="223" t="s">
        <v>87</v>
      </c>
      <c r="AV2110" s="12" t="s">
        <v>87</v>
      </c>
      <c r="AW2110" s="12" t="s">
        <v>39</v>
      </c>
      <c r="AX2110" s="12" t="s">
        <v>76</v>
      </c>
      <c r="AY2110" s="223" t="s">
        <v>182</v>
      </c>
    </row>
    <row r="2111" spans="2:65" s="12" customFormat="1">
      <c r="B2111" s="213"/>
      <c r="C2111" s="214"/>
      <c r="D2111" s="199" t="s">
        <v>193</v>
      </c>
      <c r="E2111" s="215" t="s">
        <v>22</v>
      </c>
      <c r="F2111" s="216" t="s">
        <v>557</v>
      </c>
      <c r="G2111" s="214"/>
      <c r="H2111" s="217">
        <v>-3.0739999999999998</v>
      </c>
      <c r="I2111" s="218"/>
      <c r="J2111" s="214"/>
      <c r="K2111" s="214"/>
      <c r="L2111" s="219"/>
      <c r="M2111" s="220"/>
      <c r="N2111" s="221"/>
      <c r="O2111" s="221"/>
      <c r="P2111" s="221"/>
      <c r="Q2111" s="221"/>
      <c r="R2111" s="221"/>
      <c r="S2111" s="221"/>
      <c r="T2111" s="222"/>
      <c r="AT2111" s="223" t="s">
        <v>193</v>
      </c>
      <c r="AU2111" s="223" t="s">
        <v>87</v>
      </c>
      <c r="AV2111" s="12" t="s">
        <v>87</v>
      </c>
      <c r="AW2111" s="12" t="s">
        <v>39</v>
      </c>
      <c r="AX2111" s="12" t="s">
        <v>76</v>
      </c>
      <c r="AY2111" s="223" t="s">
        <v>182</v>
      </c>
    </row>
    <row r="2112" spans="2:65" s="12" customFormat="1">
      <c r="B2112" s="213"/>
      <c r="C2112" s="214"/>
      <c r="D2112" s="199" t="s">
        <v>193</v>
      </c>
      <c r="E2112" s="215" t="s">
        <v>22</v>
      </c>
      <c r="F2112" s="216" t="s">
        <v>558</v>
      </c>
      <c r="G2112" s="214"/>
      <c r="H2112" s="217">
        <v>-2.34</v>
      </c>
      <c r="I2112" s="218"/>
      <c r="J2112" s="214"/>
      <c r="K2112" s="214"/>
      <c r="L2112" s="219"/>
      <c r="M2112" s="220"/>
      <c r="N2112" s="221"/>
      <c r="O2112" s="221"/>
      <c r="P2112" s="221"/>
      <c r="Q2112" s="221"/>
      <c r="R2112" s="221"/>
      <c r="S2112" s="221"/>
      <c r="T2112" s="222"/>
      <c r="AT2112" s="223" t="s">
        <v>193</v>
      </c>
      <c r="AU2112" s="223" t="s">
        <v>87</v>
      </c>
      <c r="AV2112" s="12" t="s">
        <v>87</v>
      </c>
      <c r="AW2112" s="12" t="s">
        <v>39</v>
      </c>
      <c r="AX2112" s="12" t="s">
        <v>76</v>
      </c>
      <c r="AY2112" s="223" t="s">
        <v>182</v>
      </c>
    </row>
    <row r="2113" spans="2:65" s="10" customFormat="1" ht="37.35" customHeight="1">
      <c r="B2113" s="170"/>
      <c r="C2113" s="171"/>
      <c r="D2113" s="172" t="s">
        <v>75</v>
      </c>
      <c r="E2113" s="173" t="s">
        <v>409</v>
      </c>
      <c r="F2113" s="173" t="s">
        <v>409</v>
      </c>
      <c r="G2113" s="171"/>
      <c r="H2113" s="171"/>
      <c r="I2113" s="174"/>
      <c r="J2113" s="175">
        <f>BK2113</f>
        <v>0</v>
      </c>
      <c r="K2113" s="171"/>
      <c r="L2113" s="176"/>
      <c r="M2113" s="177"/>
      <c r="N2113" s="178"/>
      <c r="O2113" s="178"/>
      <c r="P2113" s="179">
        <f>P2114</f>
        <v>0</v>
      </c>
      <c r="Q2113" s="178"/>
      <c r="R2113" s="179">
        <f>R2114</f>
        <v>1.4760000000000001E-2</v>
      </c>
      <c r="S2113" s="178"/>
      <c r="T2113" s="180">
        <f>T2114</f>
        <v>0</v>
      </c>
      <c r="AR2113" s="181" t="s">
        <v>220</v>
      </c>
      <c r="AT2113" s="182" t="s">
        <v>75</v>
      </c>
      <c r="AU2113" s="182" t="s">
        <v>76</v>
      </c>
      <c r="AY2113" s="181" t="s">
        <v>182</v>
      </c>
      <c r="BK2113" s="183">
        <f>BK2114</f>
        <v>0</v>
      </c>
    </row>
    <row r="2114" spans="2:65" s="10" customFormat="1" ht="19.899999999999999" customHeight="1">
      <c r="B2114" s="170"/>
      <c r="C2114" s="171"/>
      <c r="D2114" s="184" t="s">
        <v>75</v>
      </c>
      <c r="E2114" s="185" t="s">
        <v>3232</v>
      </c>
      <c r="F2114" s="185" t="s">
        <v>3233</v>
      </c>
      <c r="G2114" s="171"/>
      <c r="H2114" s="171"/>
      <c r="I2114" s="174"/>
      <c r="J2114" s="186">
        <f>BK2114</f>
        <v>0</v>
      </c>
      <c r="K2114" s="171"/>
      <c r="L2114" s="176"/>
      <c r="M2114" s="177"/>
      <c r="N2114" s="178"/>
      <c r="O2114" s="178"/>
      <c r="P2114" s="179">
        <f>SUM(P2115:P2118)</f>
        <v>0</v>
      </c>
      <c r="Q2114" s="178"/>
      <c r="R2114" s="179">
        <f>SUM(R2115:R2118)</f>
        <v>1.4760000000000001E-2</v>
      </c>
      <c r="S2114" s="178"/>
      <c r="T2114" s="180">
        <f>SUM(T2115:T2118)</f>
        <v>0</v>
      </c>
      <c r="AR2114" s="181" t="s">
        <v>220</v>
      </c>
      <c r="AT2114" s="182" t="s">
        <v>75</v>
      </c>
      <c r="AU2114" s="182" t="s">
        <v>24</v>
      </c>
      <c r="AY2114" s="181" t="s">
        <v>182</v>
      </c>
      <c r="BK2114" s="183">
        <f>SUM(BK2115:BK2118)</f>
        <v>0</v>
      </c>
    </row>
    <row r="2115" spans="2:65" s="1" customFormat="1" ht="22.5" customHeight="1">
      <c r="B2115" s="40"/>
      <c r="C2115" s="187" t="s">
        <v>3234</v>
      </c>
      <c r="D2115" s="187" t="s">
        <v>184</v>
      </c>
      <c r="E2115" s="188" t="s">
        <v>3235</v>
      </c>
      <c r="F2115" s="189" t="s">
        <v>3236</v>
      </c>
      <c r="G2115" s="190" t="s">
        <v>380</v>
      </c>
      <c r="H2115" s="191">
        <v>1</v>
      </c>
      <c r="I2115" s="192"/>
      <c r="J2115" s="193">
        <f>ROUND(I2115*H2115,2)</f>
        <v>0</v>
      </c>
      <c r="K2115" s="189" t="s">
        <v>22</v>
      </c>
      <c r="L2115" s="60"/>
      <c r="M2115" s="194" t="s">
        <v>22</v>
      </c>
      <c r="N2115" s="195" t="s">
        <v>47</v>
      </c>
      <c r="O2115" s="41"/>
      <c r="P2115" s="196">
        <f>O2115*H2115</f>
        <v>0</v>
      </c>
      <c r="Q2115" s="196">
        <v>1.4760000000000001E-2</v>
      </c>
      <c r="R2115" s="196">
        <f>Q2115*H2115</f>
        <v>1.4760000000000001E-2</v>
      </c>
      <c r="S2115" s="196">
        <v>0</v>
      </c>
      <c r="T2115" s="197">
        <f>S2115*H2115</f>
        <v>0</v>
      </c>
      <c r="AR2115" s="23" t="s">
        <v>701</v>
      </c>
      <c r="AT2115" s="23" t="s">
        <v>184</v>
      </c>
      <c r="AU2115" s="23" t="s">
        <v>87</v>
      </c>
      <c r="AY2115" s="23" t="s">
        <v>182</v>
      </c>
      <c r="BE2115" s="198">
        <f>IF(N2115="základní",J2115,0)</f>
        <v>0</v>
      </c>
      <c r="BF2115" s="198">
        <f>IF(N2115="snížená",J2115,0)</f>
        <v>0</v>
      </c>
      <c r="BG2115" s="198">
        <f>IF(N2115="zákl. přenesená",J2115,0)</f>
        <v>0</v>
      </c>
      <c r="BH2115" s="198">
        <f>IF(N2115="sníž. přenesená",J2115,0)</f>
        <v>0</v>
      </c>
      <c r="BI2115" s="198">
        <f>IF(N2115="nulová",J2115,0)</f>
        <v>0</v>
      </c>
      <c r="BJ2115" s="23" t="s">
        <v>24</v>
      </c>
      <c r="BK2115" s="198">
        <f>ROUND(I2115*H2115,2)</f>
        <v>0</v>
      </c>
      <c r="BL2115" s="23" t="s">
        <v>701</v>
      </c>
      <c r="BM2115" s="23" t="s">
        <v>3237</v>
      </c>
    </row>
    <row r="2116" spans="2:65" s="1" customFormat="1">
      <c r="B2116" s="40"/>
      <c r="C2116" s="62"/>
      <c r="D2116" s="224" t="s">
        <v>191</v>
      </c>
      <c r="E2116" s="62"/>
      <c r="F2116" s="228" t="s">
        <v>3238</v>
      </c>
      <c r="G2116" s="62"/>
      <c r="H2116" s="62"/>
      <c r="I2116" s="157"/>
      <c r="J2116" s="62"/>
      <c r="K2116" s="62"/>
      <c r="L2116" s="60"/>
      <c r="M2116" s="201"/>
      <c r="N2116" s="41"/>
      <c r="O2116" s="41"/>
      <c r="P2116" s="41"/>
      <c r="Q2116" s="41"/>
      <c r="R2116" s="41"/>
      <c r="S2116" s="41"/>
      <c r="T2116" s="77"/>
      <c r="AT2116" s="23" t="s">
        <v>191</v>
      </c>
      <c r="AU2116" s="23" t="s">
        <v>87</v>
      </c>
    </row>
    <row r="2117" spans="2:65" s="1" customFormat="1" ht="22.5" customHeight="1">
      <c r="B2117" s="40"/>
      <c r="C2117" s="229" t="s">
        <v>3239</v>
      </c>
      <c r="D2117" s="229" t="s">
        <v>409</v>
      </c>
      <c r="E2117" s="230" t="s">
        <v>3240</v>
      </c>
      <c r="F2117" s="231" t="s">
        <v>3241</v>
      </c>
      <c r="G2117" s="232" t="s">
        <v>1036</v>
      </c>
      <c r="H2117" s="233">
        <v>1</v>
      </c>
      <c r="I2117" s="234"/>
      <c r="J2117" s="235">
        <f>ROUND(I2117*H2117,2)</f>
        <v>0</v>
      </c>
      <c r="K2117" s="231" t="s">
        <v>22</v>
      </c>
      <c r="L2117" s="236"/>
      <c r="M2117" s="237" t="s">
        <v>22</v>
      </c>
      <c r="N2117" s="238" t="s">
        <v>47</v>
      </c>
      <c r="O2117" s="41"/>
      <c r="P2117" s="196">
        <f>O2117*H2117</f>
        <v>0</v>
      </c>
      <c r="Q2117" s="196">
        <v>0</v>
      </c>
      <c r="R2117" s="196">
        <f>Q2117*H2117</f>
        <v>0</v>
      </c>
      <c r="S2117" s="196">
        <v>0</v>
      </c>
      <c r="T2117" s="197">
        <f>S2117*H2117</f>
        <v>0</v>
      </c>
      <c r="AR2117" s="23" t="s">
        <v>1814</v>
      </c>
      <c r="AT2117" s="23" t="s">
        <v>409</v>
      </c>
      <c r="AU2117" s="23" t="s">
        <v>87</v>
      </c>
      <c r="AY2117" s="23" t="s">
        <v>182</v>
      </c>
      <c r="BE2117" s="198">
        <f>IF(N2117="základní",J2117,0)</f>
        <v>0</v>
      </c>
      <c r="BF2117" s="198">
        <f>IF(N2117="snížená",J2117,0)</f>
        <v>0</v>
      </c>
      <c r="BG2117" s="198">
        <f>IF(N2117="zákl. přenesená",J2117,0)</f>
        <v>0</v>
      </c>
      <c r="BH2117" s="198">
        <f>IF(N2117="sníž. přenesená",J2117,0)</f>
        <v>0</v>
      </c>
      <c r="BI2117" s="198">
        <f>IF(N2117="nulová",J2117,0)</f>
        <v>0</v>
      </c>
      <c r="BJ2117" s="23" t="s">
        <v>24</v>
      </c>
      <c r="BK2117" s="198">
        <f>ROUND(I2117*H2117,2)</f>
        <v>0</v>
      </c>
      <c r="BL2117" s="23" t="s">
        <v>701</v>
      </c>
      <c r="BM2117" s="23" t="s">
        <v>3242</v>
      </c>
    </row>
    <row r="2118" spans="2:65" s="1" customFormat="1">
      <c r="B2118" s="40"/>
      <c r="C2118" s="62"/>
      <c r="D2118" s="199" t="s">
        <v>191</v>
      </c>
      <c r="E2118" s="62"/>
      <c r="F2118" s="200" t="s">
        <v>3241</v>
      </c>
      <c r="G2118" s="62"/>
      <c r="H2118" s="62"/>
      <c r="I2118" s="157"/>
      <c r="J2118" s="62"/>
      <c r="K2118" s="62"/>
      <c r="L2118" s="60"/>
      <c r="M2118" s="201"/>
      <c r="N2118" s="41"/>
      <c r="O2118" s="41"/>
      <c r="P2118" s="41"/>
      <c r="Q2118" s="41"/>
      <c r="R2118" s="41"/>
      <c r="S2118" s="41"/>
      <c r="T2118" s="77"/>
      <c r="AT2118" s="23" t="s">
        <v>191</v>
      </c>
      <c r="AU2118" s="23" t="s">
        <v>87</v>
      </c>
    </row>
    <row r="2119" spans="2:65" s="10" customFormat="1" ht="37.35" customHeight="1">
      <c r="B2119" s="170"/>
      <c r="C2119" s="171"/>
      <c r="D2119" s="172" t="s">
        <v>75</v>
      </c>
      <c r="E2119" s="173" t="s">
        <v>3243</v>
      </c>
      <c r="F2119" s="173" t="s">
        <v>3244</v>
      </c>
      <c r="G2119" s="171"/>
      <c r="H2119" s="171"/>
      <c r="I2119" s="174"/>
      <c r="J2119" s="175">
        <f>BK2119</f>
        <v>0</v>
      </c>
      <c r="K2119" s="171"/>
      <c r="L2119" s="176"/>
      <c r="M2119" s="177"/>
      <c r="N2119" s="178"/>
      <c r="O2119" s="178"/>
      <c r="P2119" s="179">
        <f>P2120+P2127+P2130+P2133+P2138+P2141+P2144</f>
        <v>0</v>
      </c>
      <c r="Q2119" s="178"/>
      <c r="R2119" s="179">
        <f>R2120+R2127+R2130+R2133+R2138+R2141+R2144</f>
        <v>0</v>
      </c>
      <c r="S2119" s="178"/>
      <c r="T2119" s="180">
        <f>T2120+T2127+T2130+T2133+T2138+T2141+T2144</f>
        <v>0</v>
      </c>
      <c r="AR2119" s="181" t="s">
        <v>238</v>
      </c>
      <c r="AT2119" s="182" t="s">
        <v>75</v>
      </c>
      <c r="AU2119" s="182" t="s">
        <v>76</v>
      </c>
      <c r="AY2119" s="181" t="s">
        <v>182</v>
      </c>
      <c r="BK2119" s="183">
        <f>BK2120+BK2127+BK2130+BK2133+BK2138+BK2141+BK2144</f>
        <v>0</v>
      </c>
    </row>
    <row r="2120" spans="2:65" s="10" customFormat="1" ht="19.899999999999999" customHeight="1">
      <c r="B2120" s="170"/>
      <c r="C2120" s="171"/>
      <c r="D2120" s="184" t="s">
        <v>75</v>
      </c>
      <c r="E2120" s="185" t="s">
        <v>3245</v>
      </c>
      <c r="F2120" s="185" t="s">
        <v>3246</v>
      </c>
      <c r="G2120" s="171"/>
      <c r="H2120" s="171"/>
      <c r="I2120" s="174"/>
      <c r="J2120" s="186">
        <f>BK2120</f>
        <v>0</v>
      </c>
      <c r="K2120" s="171"/>
      <c r="L2120" s="176"/>
      <c r="M2120" s="177"/>
      <c r="N2120" s="178"/>
      <c r="O2120" s="178"/>
      <c r="P2120" s="179">
        <f>SUM(P2121:P2126)</f>
        <v>0</v>
      </c>
      <c r="Q2120" s="178"/>
      <c r="R2120" s="179">
        <f>SUM(R2121:R2126)</f>
        <v>0</v>
      </c>
      <c r="S2120" s="178"/>
      <c r="T2120" s="180">
        <f>SUM(T2121:T2126)</f>
        <v>0</v>
      </c>
      <c r="AR2120" s="181" t="s">
        <v>238</v>
      </c>
      <c r="AT2120" s="182" t="s">
        <v>75</v>
      </c>
      <c r="AU2120" s="182" t="s">
        <v>24</v>
      </c>
      <c r="AY2120" s="181" t="s">
        <v>182</v>
      </c>
      <c r="BK2120" s="183">
        <f>SUM(BK2121:BK2126)</f>
        <v>0</v>
      </c>
    </row>
    <row r="2121" spans="2:65" s="1" customFormat="1" ht="22.5" customHeight="1">
      <c r="B2121" s="40"/>
      <c r="C2121" s="187" t="s">
        <v>3247</v>
      </c>
      <c r="D2121" s="187" t="s">
        <v>184</v>
      </c>
      <c r="E2121" s="188" t="s">
        <v>3248</v>
      </c>
      <c r="F2121" s="189" t="s">
        <v>3249</v>
      </c>
      <c r="G2121" s="190" t="s">
        <v>3250</v>
      </c>
      <c r="H2121" s="191">
        <v>1</v>
      </c>
      <c r="I2121" s="192"/>
      <c r="J2121" s="193">
        <f>ROUND(I2121*H2121,2)</f>
        <v>0</v>
      </c>
      <c r="K2121" s="189" t="s">
        <v>22</v>
      </c>
      <c r="L2121" s="60"/>
      <c r="M2121" s="194" t="s">
        <v>22</v>
      </c>
      <c r="N2121" s="195" t="s">
        <v>47</v>
      </c>
      <c r="O2121" s="41"/>
      <c r="P2121" s="196">
        <f>O2121*H2121</f>
        <v>0</v>
      </c>
      <c r="Q2121" s="196">
        <v>0</v>
      </c>
      <c r="R2121" s="196">
        <f>Q2121*H2121</f>
        <v>0</v>
      </c>
      <c r="S2121" s="196">
        <v>0</v>
      </c>
      <c r="T2121" s="197">
        <f>S2121*H2121</f>
        <v>0</v>
      </c>
      <c r="AR2121" s="23" t="s">
        <v>3251</v>
      </c>
      <c r="AT2121" s="23" t="s">
        <v>184</v>
      </c>
      <c r="AU2121" s="23" t="s">
        <v>87</v>
      </c>
      <c r="AY2121" s="23" t="s">
        <v>182</v>
      </c>
      <c r="BE2121" s="198">
        <f>IF(N2121="základní",J2121,0)</f>
        <v>0</v>
      </c>
      <c r="BF2121" s="198">
        <f>IF(N2121="snížená",J2121,0)</f>
        <v>0</v>
      </c>
      <c r="BG2121" s="198">
        <f>IF(N2121="zákl. přenesená",J2121,0)</f>
        <v>0</v>
      </c>
      <c r="BH2121" s="198">
        <f>IF(N2121="sníž. přenesená",J2121,0)</f>
        <v>0</v>
      </c>
      <c r="BI2121" s="198">
        <f>IF(N2121="nulová",J2121,0)</f>
        <v>0</v>
      </c>
      <c r="BJ2121" s="23" t="s">
        <v>24</v>
      </c>
      <c r="BK2121" s="198">
        <f>ROUND(I2121*H2121,2)</f>
        <v>0</v>
      </c>
      <c r="BL2121" s="23" t="s">
        <v>3251</v>
      </c>
      <c r="BM2121" s="23" t="s">
        <v>3252</v>
      </c>
    </row>
    <row r="2122" spans="2:65" s="1" customFormat="1" ht="27">
      <c r="B2122" s="40"/>
      <c r="C2122" s="62"/>
      <c r="D2122" s="224" t="s">
        <v>191</v>
      </c>
      <c r="E2122" s="62"/>
      <c r="F2122" s="228" t="s">
        <v>3253</v>
      </c>
      <c r="G2122" s="62"/>
      <c r="H2122" s="62"/>
      <c r="I2122" s="157"/>
      <c r="J2122" s="62"/>
      <c r="K2122" s="62"/>
      <c r="L2122" s="60"/>
      <c r="M2122" s="201"/>
      <c r="N2122" s="41"/>
      <c r="O2122" s="41"/>
      <c r="P2122" s="41"/>
      <c r="Q2122" s="41"/>
      <c r="R2122" s="41"/>
      <c r="S2122" s="41"/>
      <c r="T2122" s="77"/>
      <c r="AT2122" s="23" t="s">
        <v>191</v>
      </c>
      <c r="AU2122" s="23" t="s">
        <v>87</v>
      </c>
    </row>
    <row r="2123" spans="2:65" s="1" customFormat="1" ht="22.5" customHeight="1">
      <c r="B2123" s="40"/>
      <c r="C2123" s="187" t="s">
        <v>3254</v>
      </c>
      <c r="D2123" s="187" t="s">
        <v>184</v>
      </c>
      <c r="E2123" s="188" t="s">
        <v>3255</v>
      </c>
      <c r="F2123" s="189" t="s">
        <v>3256</v>
      </c>
      <c r="G2123" s="190" t="s">
        <v>3250</v>
      </c>
      <c r="H2123" s="191">
        <v>1</v>
      </c>
      <c r="I2123" s="192"/>
      <c r="J2123" s="193">
        <f>ROUND(I2123*H2123,2)</f>
        <v>0</v>
      </c>
      <c r="K2123" s="189" t="s">
        <v>22</v>
      </c>
      <c r="L2123" s="60"/>
      <c r="M2123" s="194" t="s">
        <v>22</v>
      </c>
      <c r="N2123" s="195" t="s">
        <v>47</v>
      </c>
      <c r="O2123" s="41"/>
      <c r="P2123" s="196">
        <f>O2123*H2123</f>
        <v>0</v>
      </c>
      <c r="Q2123" s="196">
        <v>0</v>
      </c>
      <c r="R2123" s="196">
        <f>Q2123*H2123</f>
        <v>0</v>
      </c>
      <c r="S2123" s="196">
        <v>0</v>
      </c>
      <c r="T2123" s="197">
        <f>S2123*H2123</f>
        <v>0</v>
      </c>
      <c r="AR2123" s="23" t="s">
        <v>3251</v>
      </c>
      <c r="AT2123" s="23" t="s">
        <v>184</v>
      </c>
      <c r="AU2123" s="23" t="s">
        <v>87</v>
      </c>
      <c r="AY2123" s="23" t="s">
        <v>182</v>
      </c>
      <c r="BE2123" s="198">
        <f>IF(N2123="základní",J2123,0)</f>
        <v>0</v>
      </c>
      <c r="BF2123" s="198">
        <f>IF(N2123="snížená",J2123,0)</f>
        <v>0</v>
      </c>
      <c r="BG2123" s="198">
        <f>IF(N2123="zákl. přenesená",J2123,0)</f>
        <v>0</v>
      </c>
      <c r="BH2123" s="198">
        <f>IF(N2123="sníž. přenesená",J2123,0)</f>
        <v>0</v>
      </c>
      <c r="BI2123" s="198">
        <f>IF(N2123="nulová",J2123,0)</f>
        <v>0</v>
      </c>
      <c r="BJ2123" s="23" t="s">
        <v>24</v>
      </c>
      <c r="BK2123" s="198">
        <f>ROUND(I2123*H2123,2)</f>
        <v>0</v>
      </c>
      <c r="BL2123" s="23" t="s">
        <v>3251</v>
      </c>
      <c r="BM2123" s="23" t="s">
        <v>3257</v>
      </c>
    </row>
    <row r="2124" spans="2:65" s="1" customFormat="1" ht="27">
      <c r="B2124" s="40"/>
      <c r="C2124" s="62"/>
      <c r="D2124" s="224" t="s">
        <v>191</v>
      </c>
      <c r="E2124" s="62"/>
      <c r="F2124" s="228" t="s">
        <v>3258</v>
      </c>
      <c r="G2124" s="62"/>
      <c r="H2124" s="62"/>
      <c r="I2124" s="157"/>
      <c r="J2124" s="62"/>
      <c r="K2124" s="62"/>
      <c r="L2124" s="60"/>
      <c r="M2124" s="201"/>
      <c r="N2124" s="41"/>
      <c r="O2124" s="41"/>
      <c r="P2124" s="41"/>
      <c r="Q2124" s="41"/>
      <c r="R2124" s="41"/>
      <c r="S2124" s="41"/>
      <c r="T2124" s="77"/>
      <c r="AT2124" s="23" t="s">
        <v>191</v>
      </c>
      <c r="AU2124" s="23" t="s">
        <v>87</v>
      </c>
    </row>
    <row r="2125" spans="2:65" s="1" customFormat="1" ht="22.5" customHeight="1">
      <c r="B2125" s="40"/>
      <c r="C2125" s="187" t="s">
        <v>3259</v>
      </c>
      <c r="D2125" s="187" t="s">
        <v>184</v>
      </c>
      <c r="E2125" s="188" t="s">
        <v>3260</v>
      </c>
      <c r="F2125" s="189" t="s">
        <v>3261</v>
      </c>
      <c r="G2125" s="190" t="s">
        <v>3250</v>
      </c>
      <c r="H2125" s="191">
        <v>1</v>
      </c>
      <c r="I2125" s="192"/>
      <c r="J2125" s="193">
        <f>ROUND(I2125*H2125,2)</f>
        <v>0</v>
      </c>
      <c r="K2125" s="189" t="s">
        <v>22</v>
      </c>
      <c r="L2125" s="60"/>
      <c r="M2125" s="194" t="s">
        <v>22</v>
      </c>
      <c r="N2125" s="195" t="s">
        <v>47</v>
      </c>
      <c r="O2125" s="41"/>
      <c r="P2125" s="196">
        <f>O2125*H2125</f>
        <v>0</v>
      </c>
      <c r="Q2125" s="196">
        <v>0</v>
      </c>
      <c r="R2125" s="196">
        <f>Q2125*H2125</f>
        <v>0</v>
      </c>
      <c r="S2125" s="196">
        <v>0</v>
      </c>
      <c r="T2125" s="197">
        <f>S2125*H2125</f>
        <v>0</v>
      </c>
      <c r="AR2125" s="23" t="s">
        <v>3251</v>
      </c>
      <c r="AT2125" s="23" t="s">
        <v>184</v>
      </c>
      <c r="AU2125" s="23" t="s">
        <v>87</v>
      </c>
      <c r="AY2125" s="23" t="s">
        <v>182</v>
      </c>
      <c r="BE2125" s="198">
        <f>IF(N2125="základní",J2125,0)</f>
        <v>0</v>
      </c>
      <c r="BF2125" s="198">
        <f>IF(N2125="snížená",J2125,0)</f>
        <v>0</v>
      </c>
      <c r="BG2125" s="198">
        <f>IF(N2125="zákl. přenesená",J2125,0)</f>
        <v>0</v>
      </c>
      <c r="BH2125" s="198">
        <f>IF(N2125="sníž. přenesená",J2125,0)</f>
        <v>0</v>
      </c>
      <c r="BI2125" s="198">
        <f>IF(N2125="nulová",J2125,0)</f>
        <v>0</v>
      </c>
      <c r="BJ2125" s="23" t="s">
        <v>24</v>
      </c>
      <c r="BK2125" s="198">
        <f>ROUND(I2125*H2125,2)</f>
        <v>0</v>
      </c>
      <c r="BL2125" s="23" t="s">
        <v>3251</v>
      </c>
      <c r="BM2125" s="23" t="s">
        <v>3262</v>
      </c>
    </row>
    <row r="2126" spans="2:65" s="1" customFormat="1" ht="27">
      <c r="B2126" s="40"/>
      <c r="C2126" s="62"/>
      <c r="D2126" s="199" t="s">
        <v>191</v>
      </c>
      <c r="E2126" s="62"/>
      <c r="F2126" s="200" t="s">
        <v>3263</v>
      </c>
      <c r="G2126" s="62"/>
      <c r="H2126" s="62"/>
      <c r="I2126" s="157"/>
      <c r="J2126" s="62"/>
      <c r="K2126" s="62"/>
      <c r="L2126" s="60"/>
      <c r="M2126" s="201"/>
      <c r="N2126" s="41"/>
      <c r="O2126" s="41"/>
      <c r="P2126" s="41"/>
      <c r="Q2126" s="41"/>
      <c r="R2126" s="41"/>
      <c r="S2126" s="41"/>
      <c r="T2126" s="77"/>
      <c r="AT2126" s="23" t="s">
        <v>191</v>
      </c>
      <c r="AU2126" s="23" t="s">
        <v>87</v>
      </c>
    </row>
    <row r="2127" spans="2:65" s="10" customFormat="1" ht="29.85" customHeight="1">
      <c r="B2127" s="170"/>
      <c r="C2127" s="171"/>
      <c r="D2127" s="184" t="s">
        <v>75</v>
      </c>
      <c r="E2127" s="185" t="s">
        <v>3264</v>
      </c>
      <c r="F2127" s="185" t="s">
        <v>3265</v>
      </c>
      <c r="G2127" s="171"/>
      <c r="H2127" s="171"/>
      <c r="I2127" s="174"/>
      <c r="J2127" s="186">
        <f>BK2127</f>
        <v>0</v>
      </c>
      <c r="K2127" s="171"/>
      <c r="L2127" s="176"/>
      <c r="M2127" s="177"/>
      <c r="N2127" s="178"/>
      <c r="O2127" s="178"/>
      <c r="P2127" s="179">
        <f>SUM(P2128:P2129)</f>
        <v>0</v>
      </c>
      <c r="Q2127" s="178"/>
      <c r="R2127" s="179">
        <f>SUM(R2128:R2129)</f>
        <v>0</v>
      </c>
      <c r="S2127" s="178"/>
      <c r="T2127" s="180">
        <f>SUM(T2128:T2129)</f>
        <v>0</v>
      </c>
      <c r="AR2127" s="181" t="s">
        <v>238</v>
      </c>
      <c r="AT2127" s="182" t="s">
        <v>75</v>
      </c>
      <c r="AU2127" s="182" t="s">
        <v>24</v>
      </c>
      <c r="AY2127" s="181" t="s">
        <v>182</v>
      </c>
      <c r="BK2127" s="183">
        <f>SUM(BK2128:BK2129)</f>
        <v>0</v>
      </c>
    </row>
    <row r="2128" spans="2:65" s="1" customFormat="1" ht="22.5" customHeight="1">
      <c r="B2128" s="40"/>
      <c r="C2128" s="187" t="s">
        <v>3266</v>
      </c>
      <c r="D2128" s="187" t="s">
        <v>184</v>
      </c>
      <c r="E2128" s="188" t="s">
        <v>3267</v>
      </c>
      <c r="F2128" s="189" t="s">
        <v>3265</v>
      </c>
      <c r="G2128" s="190" t="s">
        <v>3250</v>
      </c>
      <c r="H2128" s="191">
        <v>1</v>
      </c>
      <c r="I2128" s="192"/>
      <c r="J2128" s="193">
        <f>ROUND(I2128*H2128,2)</f>
        <v>0</v>
      </c>
      <c r="K2128" s="189" t="s">
        <v>22</v>
      </c>
      <c r="L2128" s="60"/>
      <c r="M2128" s="194" t="s">
        <v>22</v>
      </c>
      <c r="N2128" s="195" t="s">
        <v>47</v>
      </c>
      <c r="O2128" s="41"/>
      <c r="P2128" s="196">
        <f>O2128*H2128</f>
        <v>0</v>
      </c>
      <c r="Q2128" s="196">
        <v>0</v>
      </c>
      <c r="R2128" s="196">
        <f>Q2128*H2128</f>
        <v>0</v>
      </c>
      <c r="S2128" s="196">
        <v>0</v>
      </c>
      <c r="T2128" s="197">
        <f>S2128*H2128</f>
        <v>0</v>
      </c>
      <c r="AR2128" s="23" t="s">
        <v>3251</v>
      </c>
      <c r="AT2128" s="23" t="s">
        <v>184</v>
      </c>
      <c r="AU2128" s="23" t="s">
        <v>87</v>
      </c>
      <c r="AY2128" s="23" t="s">
        <v>182</v>
      </c>
      <c r="BE2128" s="198">
        <f>IF(N2128="základní",J2128,0)</f>
        <v>0</v>
      </c>
      <c r="BF2128" s="198">
        <f>IF(N2128="snížená",J2128,0)</f>
        <v>0</v>
      </c>
      <c r="BG2128" s="198">
        <f>IF(N2128="zákl. přenesená",J2128,0)</f>
        <v>0</v>
      </c>
      <c r="BH2128" s="198">
        <f>IF(N2128="sníž. přenesená",J2128,0)</f>
        <v>0</v>
      </c>
      <c r="BI2128" s="198">
        <f>IF(N2128="nulová",J2128,0)</f>
        <v>0</v>
      </c>
      <c r="BJ2128" s="23" t="s">
        <v>24</v>
      </c>
      <c r="BK2128" s="198">
        <f>ROUND(I2128*H2128,2)</f>
        <v>0</v>
      </c>
      <c r="BL2128" s="23" t="s">
        <v>3251</v>
      </c>
      <c r="BM2128" s="23" t="s">
        <v>3268</v>
      </c>
    </row>
    <row r="2129" spans="2:65" s="1" customFormat="1">
      <c r="B2129" s="40"/>
      <c r="C2129" s="62"/>
      <c r="D2129" s="199" t="s">
        <v>191</v>
      </c>
      <c r="E2129" s="62"/>
      <c r="F2129" s="200" t="s">
        <v>3269</v>
      </c>
      <c r="G2129" s="62"/>
      <c r="H2129" s="62"/>
      <c r="I2129" s="157"/>
      <c r="J2129" s="62"/>
      <c r="K2129" s="62"/>
      <c r="L2129" s="60"/>
      <c r="M2129" s="201"/>
      <c r="N2129" s="41"/>
      <c r="O2129" s="41"/>
      <c r="P2129" s="41"/>
      <c r="Q2129" s="41"/>
      <c r="R2129" s="41"/>
      <c r="S2129" s="41"/>
      <c r="T2129" s="77"/>
      <c r="AT2129" s="23" t="s">
        <v>191</v>
      </c>
      <c r="AU2129" s="23" t="s">
        <v>87</v>
      </c>
    </row>
    <row r="2130" spans="2:65" s="10" customFormat="1" ht="29.85" customHeight="1">
      <c r="B2130" s="170"/>
      <c r="C2130" s="171"/>
      <c r="D2130" s="184" t="s">
        <v>75</v>
      </c>
      <c r="E2130" s="185" t="s">
        <v>3270</v>
      </c>
      <c r="F2130" s="185" t="s">
        <v>3271</v>
      </c>
      <c r="G2130" s="171"/>
      <c r="H2130" s="171"/>
      <c r="I2130" s="174"/>
      <c r="J2130" s="186">
        <f>BK2130</f>
        <v>0</v>
      </c>
      <c r="K2130" s="171"/>
      <c r="L2130" s="176"/>
      <c r="M2130" s="177"/>
      <c r="N2130" s="178"/>
      <c r="O2130" s="178"/>
      <c r="P2130" s="179">
        <f>SUM(P2131:P2132)</f>
        <v>0</v>
      </c>
      <c r="Q2130" s="178"/>
      <c r="R2130" s="179">
        <f>SUM(R2131:R2132)</f>
        <v>0</v>
      </c>
      <c r="S2130" s="178"/>
      <c r="T2130" s="180">
        <f>SUM(T2131:T2132)</f>
        <v>0</v>
      </c>
      <c r="AR2130" s="181" t="s">
        <v>238</v>
      </c>
      <c r="AT2130" s="182" t="s">
        <v>75</v>
      </c>
      <c r="AU2130" s="182" t="s">
        <v>24</v>
      </c>
      <c r="AY2130" s="181" t="s">
        <v>182</v>
      </c>
      <c r="BK2130" s="183">
        <f>SUM(BK2131:BK2132)</f>
        <v>0</v>
      </c>
    </row>
    <row r="2131" spans="2:65" s="1" customFormat="1" ht="22.5" customHeight="1">
      <c r="B2131" s="40"/>
      <c r="C2131" s="187" t="s">
        <v>3272</v>
      </c>
      <c r="D2131" s="187" t="s">
        <v>184</v>
      </c>
      <c r="E2131" s="188" t="s">
        <v>3273</v>
      </c>
      <c r="F2131" s="189" t="s">
        <v>3271</v>
      </c>
      <c r="G2131" s="190" t="s">
        <v>3250</v>
      </c>
      <c r="H2131" s="191">
        <v>1</v>
      </c>
      <c r="I2131" s="192"/>
      <c r="J2131" s="193">
        <f>ROUND(I2131*H2131,2)</f>
        <v>0</v>
      </c>
      <c r="K2131" s="189" t="s">
        <v>22</v>
      </c>
      <c r="L2131" s="60"/>
      <c r="M2131" s="194" t="s">
        <v>22</v>
      </c>
      <c r="N2131" s="195" t="s">
        <v>47</v>
      </c>
      <c r="O2131" s="41"/>
      <c r="P2131" s="196">
        <f>O2131*H2131</f>
        <v>0</v>
      </c>
      <c r="Q2131" s="196">
        <v>0</v>
      </c>
      <c r="R2131" s="196">
        <f>Q2131*H2131</f>
        <v>0</v>
      </c>
      <c r="S2131" s="196">
        <v>0</v>
      </c>
      <c r="T2131" s="197">
        <f>S2131*H2131</f>
        <v>0</v>
      </c>
      <c r="AR2131" s="23" t="s">
        <v>3251</v>
      </c>
      <c r="AT2131" s="23" t="s">
        <v>184</v>
      </c>
      <c r="AU2131" s="23" t="s">
        <v>87</v>
      </c>
      <c r="AY2131" s="23" t="s">
        <v>182</v>
      </c>
      <c r="BE2131" s="198">
        <f>IF(N2131="základní",J2131,0)</f>
        <v>0</v>
      </c>
      <c r="BF2131" s="198">
        <f>IF(N2131="snížená",J2131,0)</f>
        <v>0</v>
      </c>
      <c r="BG2131" s="198">
        <f>IF(N2131="zákl. přenesená",J2131,0)</f>
        <v>0</v>
      </c>
      <c r="BH2131" s="198">
        <f>IF(N2131="sníž. přenesená",J2131,0)</f>
        <v>0</v>
      </c>
      <c r="BI2131" s="198">
        <f>IF(N2131="nulová",J2131,0)</f>
        <v>0</v>
      </c>
      <c r="BJ2131" s="23" t="s">
        <v>24</v>
      </c>
      <c r="BK2131" s="198">
        <f>ROUND(I2131*H2131,2)</f>
        <v>0</v>
      </c>
      <c r="BL2131" s="23" t="s">
        <v>3251</v>
      </c>
      <c r="BM2131" s="23" t="s">
        <v>3274</v>
      </c>
    </row>
    <row r="2132" spans="2:65" s="1" customFormat="1">
      <c r="B2132" s="40"/>
      <c r="C2132" s="62"/>
      <c r="D2132" s="199" t="s">
        <v>191</v>
      </c>
      <c r="E2132" s="62"/>
      <c r="F2132" s="200" t="s">
        <v>3275</v>
      </c>
      <c r="G2132" s="62"/>
      <c r="H2132" s="62"/>
      <c r="I2132" s="157"/>
      <c r="J2132" s="62"/>
      <c r="K2132" s="62"/>
      <c r="L2132" s="60"/>
      <c r="M2132" s="201"/>
      <c r="N2132" s="41"/>
      <c r="O2132" s="41"/>
      <c r="P2132" s="41"/>
      <c r="Q2132" s="41"/>
      <c r="R2132" s="41"/>
      <c r="S2132" s="41"/>
      <c r="T2132" s="77"/>
      <c r="AT2132" s="23" t="s">
        <v>191</v>
      </c>
      <c r="AU2132" s="23" t="s">
        <v>87</v>
      </c>
    </row>
    <row r="2133" spans="2:65" s="10" customFormat="1" ht="29.85" customHeight="1">
      <c r="B2133" s="170"/>
      <c r="C2133" s="171"/>
      <c r="D2133" s="184" t="s">
        <v>75</v>
      </c>
      <c r="E2133" s="185" t="s">
        <v>3276</v>
      </c>
      <c r="F2133" s="185" t="s">
        <v>3277</v>
      </c>
      <c r="G2133" s="171"/>
      <c r="H2133" s="171"/>
      <c r="I2133" s="174"/>
      <c r="J2133" s="186">
        <f>BK2133</f>
        <v>0</v>
      </c>
      <c r="K2133" s="171"/>
      <c r="L2133" s="176"/>
      <c r="M2133" s="177"/>
      <c r="N2133" s="178"/>
      <c r="O2133" s="178"/>
      <c r="P2133" s="179">
        <f>SUM(P2134:P2137)</f>
        <v>0</v>
      </c>
      <c r="Q2133" s="178"/>
      <c r="R2133" s="179">
        <f>SUM(R2134:R2137)</f>
        <v>0</v>
      </c>
      <c r="S2133" s="178"/>
      <c r="T2133" s="180">
        <f>SUM(T2134:T2137)</f>
        <v>0</v>
      </c>
      <c r="AR2133" s="181" t="s">
        <v>238</v>
      </c>
      <c r="AT2133" s="182" t="s">
        <v>75</v>
      </c>
      <c r="AU2133" s="182" t="s">
        <v>24</v>
      </c>
      <c r="AY2133" s="181" t="s">
        <v>182</v>
      </c>
      <c r="BK2133" s="183">
        <f>SUM(BK2134:BK2137)</f>
        <v>0</v>
      </c>
    </row>
    <row r="2134" spans="2:65" s="1" customFormat="1" ht="22.5" customHeight="1">
      <c r="B2134" s="40"/>
      <c r="C2134" s="187" t="s">
        <v>3278</v>
      </c>
      <c r="D2134" s="187" t="s">
        <v>184</v>
      </c>
      <c r="E2134" s="188" t="s">
        <v>3279</v>
      </c>
      <c r="F2134" s="189" t="s">
        <v>3280</v>
      </c>
      <c r="G2134" s="190" t="s">
        <v>3250</v>
      </c>
      <c r="H2134" s="191">
        <v>1</v>
      </c>
      <c r="I2134" s="192"/>
      <c r="J2134" s="193">
        <f>ROUND(I2134*H2134,2)</f>
        <v>0</v>
      </c>
      <c r="K2134" s="189" t="s">
        <v>22</v>
      </c>
      <c r="L2134" s="60"/>
      <c r="M2134" s="194" t="s">
        <v>22</v>
      </c>
      <c r="N2134" s="195" t="s">
        <v>47</v>
      </c>
      <c r="O2134" s="41"/>
      <c r="P2134" s="196">
        <f>O2134*H2134</f>
        <v>0</v>
      </c>
      <c r="Q2134" s="196">
        <v>0</v>
      </c>
      <c r="R2134" s="196">
        <f>Q2134*H2134</f>
        <v>0</v>
      </c>
      <c r="S2134" s="196">
        <v>0</v>
      </c>
      <c r="T2134" s="197">
        <f>S2134*H2134</f>
        <v>0</v>
      </c>
      <c r="AR2134" s="23" t="s">
        <v>3251</v>
      </c>
      <c r="AT2134" s="23" t="s">
        <v>184</v>
      </c>
      <c r="AU2134" s="23" t="s">
        <v>87</v>
      </c>
      <c r="AY2134" s="23" t="s">
        <v>182</v>
      </c>
      <c r="BE2134" s="198">
        <f>IF(N2134="základní",J2134,0)</f>
        <v>0</v>
      </c>
      <c r="BF2134" s="198">
        <f>IF(N2134="snížená",J2134,0)</f>
        <v>0</v>
      </c>
      <c r="BG2134" s="198">
        <f>IF(N2134="zákl. přenesená",J2134,0)</f>
        <v>0</v>
      </c>
      <c r="BH2134" s="198">
        <f>IF(N2134="sníž. přenesená",J2134,0)</f>
        <v>0</v>
      </c>
      <c r="BI2134" s="198">
        <f>IF(N2134="nulová",J2134,0)</f>
        <v>0</v>
      </c>
      <c r="BJ2134" s="23" t="s">
        <v>24</v>
      </c>
      <c r="BK2134" s="198">
        <f>ROUND(I2134*H2134,2)</f>
        <v>0</v>
      </c>
      <c r="BL2134" s="23" t="s">
        <v>3251</v>
      </c>
      <c r="BM2134" s="23" t="s">
        <v>3281</v>
      </c>
    </row>
    <row r="2135" spans="2:65" s="1" customFormat="1">
      <c r="B2135" s="40"/>
      <c r="C2135" s="62"/>
      <c r="D2135" s="224" t="s">
        <v>191</v>
      </c>
      <c r="E2135" s="62"/>
      <c r="F2135" s="228" t="s">
        <v>3282</v>
      </c>
      <c r="G2135" s="62"/>
      <c r="H2135" s="62"/>
      <c r="I2135" s="157"/>
      <c r="J2135" s="62"/>
      <c r="K2135" s="62"/>
      <c r="L2135" s="60"/>
      <c r="M2135" s="201"/>
      <c r="N2135" s="41"/>
      <c r="O2135" s="41"/>
      <c r="P2135" s="41"/>
      <c r="Q2135" s="41"/>
      <c r="R2135" s="41"/>
      <c r="S2135" s="41"/>
      <c r="T2135" s="77"/>
      <c r="AT2135" s="23" t="s">
        <v>191</v>
      </c>
      <c r="AU2135" s="23" t="s">
        <v>87</v>
      </c>
    </row>
    <row r="2136" spans="2:65" s="1" customFormat="1" ht="22.5" customHeight="1">
      <c r="B2136" s="40"/>
      <c r="C2136" s="187" t="s">
        <v>3283</v>
      </c>
      <c r="D2136" s="187" t="s">
        <v>184</v>
      </c>
      <c r="E2136" s="188" t="s">
        <v>3284</v>
      </c>
      <c r="F2136" s="189" t="s">
        <v>3285</v>
      </c>
      <c r="G2136" s="190" t="s">
        <v>3250</v>
      </c>
      <c r="H2136" s="191">
        <v>1</v>
      </c>
      <c r="I2136" s="192"/>
      <c r="J2136" s="193">
        <f>ROUND(I2136*H2136,2)</f>
        <v>0</v>
      </c>
      <c r="K2136" s="189" t="s">
        <v>22</v>
      </c>
      <c r="L2136" s="60"/>
      <c r="M2136" s="194" t="s">
        <v>22</v>
      </c>
      <c r="N2136" s="195" t="s">
        <v>47</v>
      </c>
      <c r="O2136" s="41"/>
      <c r="P2136" s="196">
        <f>O2136*H2136</f>
        <v>0</v>
      </c>
      <c r="Q2136" s="196">
        <v>0</v>
      </c>
      <c r="R2136" s="196">
        <f>Q2136*H2136</f>
        <v>0</v>
      </c>
      <c r="S2136" s="196">
        <v>0</v>
      </c>
      <c r="T2136" s="197">
        <f>S2136*H2136</f>
        <v>0</v>
      </c>
      <c r="AR2136" s="23" t="s">
        <v>3251</v>
      </c>
      <c r="AT2136" s="23" t="s">
        <v>184</v>
      </c>
      <c r="AU2136" s="23" t="s">
        <v>87</v>
      </c>
      <c r="AY2136" s="23" t="s">
        <v>182</v>
      </c>
      <c r="BE2136" s="198">
        <f>IF(N2136="základní",J2136,0)</f>
        <v>0</v>
      </c>
      <c r="BF2136" s="198">
        <f>IF(N2136="snížená",J2136,0)</f>
        <v>0</v>
      </c>
      <c r="BG2136" s="198">
        <f>IF(N2136="zákl. přenesená",J2136,0)</f>
        <v>0</v>
      </c>
      <c r="BH2136" s="198">
        <f>IF(N2136="sníž. přenesená",J2136,0)</f>
        <v>0</v>
      </c>
      <c r="BI2136" s="198">
        <f>IF(N2136="nulová",J2136,0)</f>
        <v>0</v>
      </c>
      <c r="BJ2136" s="23" t="s">
        <v>24</v>
      </c>
      <c r="BK2136" s="198">
        <f>ROUND(I2136*H2136,2)</f>
        <v>0</v>
      </c>
      <c r="BL2136" s="23" t="s">
        <v>3251</v>
      </c>
      <c r="BM2136" s="23" t="s">
        <v>3286</v>
      </c>
    </row>
    <row r="2137" spans="2:65" s="1" customFormat="1">
      <c r="B2137" s="40"/>
      <c r="C2137" s="62"/>
      <c r="D2137" s="199" t="s">
        <v>191</v>
      </c>
      <c r="E2137" s="62"/>
      <c r="F2137" s="200" t="s">
        <v>3287</v>
      </c>
      <c r="G2137" s="62"/>
      <c r="H2137" s="62"/>
      <c r="I2137" s="157"/>
      <c r="J2137" s="62"/>
      <c r="K2137" s="62"/>
      <c r="L2137" s="60"/>
      <c r="M2137" s="201"/>
      <c r="N2137" s="41"/>
      <c r="O2137" s="41"/>
      <c r="P2137" s="41"/>
      <c r="Q2137" s="41"/>
      <c r="R2137" s="41"/>
      <c r="S2137" s="41"/>
      <c r="T2137" s="77"/>
      <c r="AT2137" s="23" t="s">
        <v>191</v>
      </c>
      <c r="AU2137" s="23" t="s">
        <v>87</v>
      </c>
    </row>
    <row r="2138" spans="2:65" s="10" customFormat="1" ht="29.85" customHeight="1">
      <c r="B2138" s="170"/>
      <c r="C2138" s="171"/>
      <c r="D2138" s="184" t="s">
        <v>75</v>
      </c>
      <c r="E2138" s="185" t="s">
        <v>3288</v>
      </c>
      <c r="F2138" s="185" t="s">
        <v>3289</v>
      </c>
      <c r="G2138" s="171"/>
      <c r="H2138" s="171"/>
      <c r="I2138" s="174"/>
      <c r="J2138" s="186">
        <f>BK2138</f>
        <v>0</v>
      </c>
      <c r="K2138" s="171"/>
      <c r="L2138" s="176"/>
      <c r="M2138" s="177"/>
      <c r="N2138" s="178"/>
      <c r="O2138" s="178"/>
      <c r="P2138" s="179">
        <f>SUM(P2139:P2140)</f>
        <v>0</v>
      </c>
      <c r="Q2138" s="178"/>
      <c r="R2138" s="179">
        <f>SUM(R2139:R2140)</f>
        <v>0</v>
      </c>
      <c r="S2138" s="178"/>
      <c r="T2138" s="180">
        <f>SUM(T2139:T2140)</f>
        <v>0</v>
      </c>
      <c r="AR2138" s="181" t="s">
        <v>238</v>
      </c>
      <c r="AT2138" s="182" t="s">
        <v>75</v>
      </c>
      <c r="AU2138" s="182" t="s">
        <v>24</v>
      </c>
      <c r="AY2138" s="181" t="s">
        <v>182</v>
      </c>
      <c r="BK2138" s="183">
        <f>SUM(BK2139:BK2140)</f>
        <v>0</v>
      </c>
    </row>
    <row r="2139" spans="2:65" s="1" customFormat="1" ht="22.5" customHeight="1">
      <c r="B2139" s="40"/>
      <c r="C2139" s="187" t="s">
        <v>3290</v>
      </c>
      <c r="D2139" s="187" t="s">
        <v>184</v>
      </c>
      <c r="E2139" s="188" t="s">
        <v>3291</v>
      </c>
      <c r="F2139" s="189" t="s">
        <v>3289</v>
      </c>
      <c r="G2139" s="190" t="s">
        <v>3250</v>
      </c>
      <c r="H2139" s="191">
        <v>1</v>
      </c>
      <c r="I2139" s="192"/>
      <c r="J2139" s="193">
        <f>ROUND(I2139*H2139,2)</f>
        <v>0</v>
      </c>
      <c r="K2139" s="189" t="s">
        <v>22</v>
      </c>
      <c r="L2139" s="60"/>
      <c r="M2139" s="194" t="s">
        <v>22</v>
      </c>
      <c r="N2139" s="195" t="s">
        <v>47</v>
      </c>
      <c r="O2139" s="41"/>
      <c r="P2139" s="196">
        <f>O2139*H2139</f>
        <v>0</v>
      </c>
      <c r="Q2139" s="196">
        <v>0</v>
      </c>
      <c r="R2139" s="196">
        <f>Q2139*H2139</f>
        <v>0</v>
      </c>
      <c r="S2139" s="196">
        <v>0</v>
      </c>
      <c r="T2139" s="197">
        <f>S2139*H2139</f>
        <v>0</v>
      </c>
      <c r="AR2139" s="23" t="s">
        <v>3251</v>
      </c>
      <c r="AT2139" s="23" t="s">
        <v>184</v>
      </c>
      <c r="AU2139" s="23" t="s">
        <v>87</v>
      </c>
      <c r="AY2139" s="23" t="s">
        <v>182</v>
      </c>
      <c r="BE2139" s="198">
        <f>IF(N2139="základní",J2139,0)</f>
        <v>0</v>
      </c>
      <c r="BF2139" s="198">
        <f>IF(N2139="snížená",J2139,0)</f>
        <v>0</v>
      </c>
      <c r="BG2139" s="198">
        <f>IF(N2139="zákl. přenesená",J2139,0)</f>
        <v>0</v>
      </c>
      <c r="BH2139" s="198">
        <f>IF(N2139="sníž. přenesená",J2139,0)</f>
        <v>0</v>
      </c>
      <c r="BI2139" s="198">
        <f>IF(N2139="nulová",J2139,0)</f>
        <v>0</v>
      </c>
      <c r="BJ2139" s="23" t="s">
        <v>24</v>
      </c>
      <c r="BK2139" s="198">
        <f>ROUND(I2139*H2139,2)</f>
        <v>0</v>
      </c>
      <c r="BL2139" s="23" t="s">
        <v>3251</v>
      </c>
      <c r="BM2139" s="23" t="s">
        <v>3292</v>
      </c>
    </row>
    <row r="2140" spans="2:65" s="1" customFormat="1">
      <c r="B2140" s="40"/>
      <c r="C2140" s="62"/>
      <c r="D2140" s="199" t="s">
        <v>191</v>
      </c>
      <c r="E2140" s="62"/>
      <c r="F2140" s="200" t="s">
        <v>3293</v>
      </c>
      <c r="G2140" s="62"/>
      <c r="H2140" s="62"/>
      <c r="I2140" s="157"/>
      <c r="J2140" s="62"/>
      <c r="K2140" s="62"/>
      <c r="L2140" s="60"/>
      <c r="M2140" s="201"/>
      <c r="N2140" s="41"/>
      <c r="O2140" s="41"/>
      <c r="P2140" s="41"/>
      <c r="Q2140" s="41"/>
      <c r="R2140" s="41"/>
      <c r="S2140" s="41"/>
      <c r="T2140" s="77"/>
      <c r="AT2140" s="23" t="s">
        <v>191</v>
      </c>
      <c r="AU2140" s="23" t="s">
        <v>87</v>
      </c>
    </row>
    <row r="2141" spans="2:65" s="10" customFormat="1" ht="29.85" customHeight="1">
      <c r="B2141" s="170"/>
      <c r="C2141" s="171"/>
      <c r="D2141" s="184" t="s">
        <v>75</v>
      </c>
      <c r="E2141" s="185" t="s">
        <v>3294</v>
      </c>
      <c r="F2141" s="185" t="s">
        <v>3295</v>
      </c>
      <c r="G2141" s="171"/>
      <c r="H2141" s="171"/>
      <c r="I2141" s="174"/>
      <c r="J2141" s="186">
        <f>BK2141</f>
        <v>0</v>
      </c>
      <c r="K2141" s="171"/>
      <c r="L2141" s="176"/>
      <c r="M2141" s="177"/>
      <c r="N2141" s="178"/>
      <c r="O2141" s="178"/>
      <c r="P2141" s="179">
        <f>SUM(P2142:P2143)</f>
        <v>0</v>
      </c>
      <c r="Q2141" s="178"/>
      <c r="R2141" s="179">
        <f>SUM(R2142:R2143)</f>
        <v>0</v>
      </c>
      <c r="S2141" s="178"/>
      <c r="T2141" s="180">
        <f>SUM(T2142:T2143)</f>
        <v>0</v>
      </c>
      <c r="AR2141" s="181" t="s">
        <v>238</v>
      </c>
      <c r="AT2141" s="182" t="s">
        <v>75</v>
      </c>
      <c r="AU2141" s="182" t="s">
        <v>24</v>
      </c>
      <c r="AY2141" s="181" t="s">
        <v>182</v>
      </c>
      <c r="BK2141" s="183">
        <f>SUM(BK2142:BK2143)</f>
        <v>0</v>
      </c>
    </row>
    <row r="2142" spans="2:65" s="1" customFormat="1" ht="22.5" customHeight="1">
      <c r="B2142" s="40"/>
      <c r="C2142" s="187" t="s">
        <v>3296</v>
      </c>
      <c r="D2142" s="187" t="s">
        <v>184</v>
      </c>
      <c r="E2142" s="188" t="s">
        <v>3297</v>
      </c>
      <c r="F2142" s="189" t="s">
        <v>3295</v>
      </c>
      <c r="G2142" s="190" t="s">
        <v>3250</v>
      </c>
      <c r="H2142" s="191">
        <v>1</v>
      </c>
      <c r="I2142" s="192"/>
      <c r="J2142" s="193">
        <f>ROUND(I2142*H2142,2)</f>
        <v>0</v>
      </c>
      <c r="K2142" s="189" t="s">
        <v>22</v>
      </c>
      <c r="L2142" s="60"/>
      <c r="M2142" s="194" t="s">
        <v>22</v>
      </c>
      <c r="N2142" s="195" t="s">
        <v>47</v>
      </c>
      <c r="O2142" s="41"/>
      <c r="P2142" s="196">
        <f>O2142*H2142</f>
        <v>0</v>
      </c>
      <c r="Q2142" s="196">
        <v>0</v>
      </c>
      <c r="R2142" s="196">
        <f>Q2142*H2142</f>
        <v>0</v>
      </c>
      <c r="S2142" s="196">
        <v>0</v>
      </c>
      <c r="T2142" s="197">
        <f>S2142*H2142</f>
        <v>0</v>
      </c>
      <c r="AR2142" s="23" t="s">
        <v>3251</v>
      </c>
      <c r="AT2142" s="23" t="s">
        <v>184</v>
      </c>
      <c r="AU2142" s="23" t="s">
        <v>87</v>
      </c>
      <c r="AY2142" s="23" t="s">
        <v>182</v>
      </c>
      <c r="BE2142" s="198">
        <f>IF(N2142="základní",J2142,0)</f>
        <v>0</v>
      </c>
      <c r="BF2142" s="198">
        <f>IF(N2142="snížená",J2142,0)</f>
        <v>0</v>
      </c>
      <c r="BG2142" s="198">
        <f>IF(N2142="zákl. přenesená",J2142,0)</f>
        <v>0</v>
      </c>
      <c r="BH2142" s="198">
        <f>IF(N2142="sníž. přenesená",J2142,0)</f>
        <v>0</v>
      </c>
      <c r="BI2142" s="198">
        <f>IF(N2142="nulová",J2142,0)</f>
        <v>0</v>
      </c>
      <c r="BJ2142" s="23" t="s">
        <v>24</v>
      </c>
      <c r="BK2142" s="198">
        <f>ROUND(I2142*H2142,2)</f>
        <v>0</v>
      </c>
      <c r="BL2142" s="23" t="s">
        <v>3251</v>
      </c>
      <c r="BM2142" s="23" t="s">
        <v>3298</v>
      </c>
    </row>
    <row r="2143" spans="2:65" s="1" customFormat="1">
      <c r="B2143" s="40"/>
      <c r="C2143" s="62"/>
      <c r="D2143" s="199" t="s">
        <v>191</v>
      </c>
      <c r="E2143" s="62"/>
      <c r="F2143" s="200" t="s">
        <v>3299</v>
      </c>
      <c r="G2143" s="62"/>
      <c r="H2143" s="62"/>
      <c r="I2143" s="157"/>
      <c r="J2143" s="62"/>
      <c r="K2143" s="62"/>
      <c r="L2143" s="60"/>
      <c r="M2143" s="201"/>
      <c r="N2143" s="41"/>
      <c r="O2143" s="41"/>
      <c r="P2143" s="41"/>
      <c r="Q2143" s="41"/>
      <c r="R2143" s="41"/>
      <c r="S2143" s="41"/>
      <c r="T2143" s="77"/>
      <c r="AT2143" s="23" t="s">
        <v>191</v>
      </c>
      <c r="AU2143" s="23" t="s">
        <v>87</v>
      </c>
    </row>
    <row r="2144" spans="2:65" s="10" customFormat="1" ht="29.85" customHeight="1">
      <c r="B2144" s="170"/>
      <c r="C2144" s="171"/>
      <c r="D2144" s="184" t="s">
        <v>75</v>
      </c>
      <c r="E2144" s="185" t="s">
        <v>3300</v>
      </c>
      <c r="F2144" s="185" t="s">
        <v>2285</v>
      </c>
      <c r="G2144" s="171"/>
      <c r="H2144" s="171"/>
      <c r="I2144" s="174"/>
      <c r="J2144" s="186">
        <f>BK2144</f>
        <v>0</v>
      </c>
      <c r="K2144" s="171"/>
      <c r="L2144" s="176"/>
      <c r="M2144" s="177"/>
      <c r="N2144" s="178"/>
      <c r="O2144" s="178"/>
      <c r="P2144" s="179">
        <f>SUM(P2145:P2146)</f>
        <v>0</v>
      </c>
      <c r="Q2144" s="178"/>
      <c r="R2144" s="179">
        <f>SUM(R2145:R2146)</f>
        <v>0</v>
      </c>
      <c r="S2144" s="178"/>
      <c r="T2144" s="180">
        <f>SUM(T2145:T2146)</f>
        <v>0</v>
      </c>
      <c r="AR2144" s="181" t="s">
        <v>238</v>
      </c>
      <c r="AT2144" s="182" t="s">
        <v>75</v>
      </c>
      <c r="AU2144" s="182" t="s">
        <v>24</v>
      </c>
      <c r="AY2144" s="181" t="s">
        <v>182</v>
      </c>
      <c r="BK2144" s="183">
        <f>SUM(BK2145:BK2146)</f>
        <v>0</v>
      </c>
    </row>
    <row r="2145" spans="2:65" s="1" customFormat="1" ht="22.5" customHeight="1">
      <c r="B2145" s="40"/>
      <c r="C2145" s="187" t="s">
        <v>3301</v>
      </c>
      <c r="D2145" s="187" t="s">
        <v>184</v>
      </c>
      <c r="E2145" s="188" t="s">
        <v>3302</v>
      </c>
      <c r="F2145" s="189" t="s">
        <v>3303</v>
      </c>
      <c r="G2145" s="190" t="s">
        <v>3250</v>
      </c>
      <c r="H2145" s="191">
        <v>1</v>
      </c>
      <c r="I2145" s="192"/>
      <c r="J2145" s="193">
        <f>ROUND(I2145*H2145,2)</f>
        <v>0</v>
      </c>
      <c r="K2145" s="189" t="s">
        <v>22</v>
      </c>
      <c r="L2145" s="60"/>
      <c r="M2145" s="194" t="s">
        <v>22</v>
      </c>
      <c r="N2145" s="195" t="s">
        <v>47</v>
      </c>
      <c r="O2145" s="41"/>
      <c r="P2145" s="196">
        <f>O2145*H2145</f>
        <v>0</v>
      </c>
      <c r="Q2145" s="196">
        <v>0</v>
      </c>
      <c r="R2145" s="196">
        <f>Q2145*H2145</f>
        <v>0</v>
      </c>
      <c r="S2145" s="196">
        <v>0</v>
      </c>
      <c r="T2145" s="197">
        <f>S2145*H2145</f>
        <v>0</v>
      </c>
      <c r="AR2145" s="23" t="s">
        <v>3251</v>
      </c>
      <c r="AT2145" s="23" t="s">
        <v>184</v>
      </c>
      <c r="AU2145" s="23" t="s">
        <v>87</v>
      </c>
      <c r="AY2145" s="23" t="s">
        <v>182</v>
      </c>
      <c r="BE2145" s="198">
        <f>IF(N2145="základní",J2145,0)</f>
        <v>0</v>
      </c>
      <c r="BF2145" s="198">
        <f>IF(N2145="snížená",J2145,0)</f>
        <v>0</v>
      </c>
      <c r="BG2145" s="198">
        <f>IF(N2145="zákl. přenesená",J2145,0)</f>
        <v>0</v>
      </c>
      <c r="BH2145" s="198">
        <f>IF(N2145="sníž. přenesená",J2145,0)</f>
        <v>0</v>
      </c>
      <c r="BI2145" s="198">
        <f>IF(N2145="nulová",J2145,0)</f>
        <v>0</v>
      </c>
      <c r="BJ2145" s="23" t="s">
        <v>24</v>
      </c>
      <c r="BK2145" s="198">
        <f>ROUND(I2145*H2145,2)</f>
        <v>0</v>
      </c>
      <c r="BL2145" s="23" t="s">
        <v>3251</v>
      </c>
      <c r="BM2145" s="23" t="s">
        <v>3304</v>
      </c>
    </row>
    <row r="2146" spans="2:65" s="1" customFormat="1">
      <c r="B2146" s="40"/>
      <c r="C2146" s="62"/>
      <c r="D2146" s="199" t="s">
        <v>191</v>
      </c>
      <c r="E2146" s="62"/>
      <c r="F2146" s="200" t="s">
        <v>3305</v>
      </c>
      <c r="G2146" s="62"/>
      <c r="H2146" s="62"/>
      <c r="I2146" s="157"/>
      <c r="J2146" s="62"/>
      <c r="K2146" s="62"/>
      <c r="L2146" s="60"/>
      <c r="M2146" s="257"/>
      <c r="N2146" s="258"/>
      <c r="O2146" s="258"/>
      <c r="P2146" s="258"/>
      <c r="Q2146" s="258"/>
      <c r="R2146" s="258"/>
      <c r="S2146" s="258"/>
      <c r="T2146" s="259"/>
      <c r="AT2146" s="23" t="s">
        <v>191</v>
      </c>
      <c r="AU2146" s="23" t="s">
        <v>87</v>
      </c>
    </row>
    <row r="2147" spans="2:65" s="1" customFormat="1" ht="6.95" customHeight="1">
      <c r="B2147" s="55"/>
      <c r="C2147" s="56"/>
      <c r="D2147" s="56"/>
      <c r="E2147" s="56"/>
      <c r="F2147" s="56"/>
      <c r="G2147" s="56"/>
      <c r="H2147" s="56"/>
      <c r="I2147" s="133"/>
      <c r="J2147" s="56"/>
      <c r="K2147" s="56"/>
      <c r="L2147" s="60"/>
    </row>
  </sheetData>
  <sheetProtection password="CC35" sheet="1" objects="1" scenarios="1" formatCells="0" formatColumns="0" formatRows="0" sort="0" autoFilter="0"/>
  <autoFilter ref="C141:K2146"/>
  <mergeCells count="6">
    <mergeCell ref="G1:H1"/>
    <mergeCell ref="L2:V2"/>
    <mergeCell ref="E7:H7"/>
    <mergeCell ref="E22:H22"/>
    <mergeCell ref="E43:H43"/>
    <mergeCell ref="E134:H134"/>
  </mergeCells>
  <hyperlinks>
    <hyperlink ref="F1:G1" location="C2" display="1) Krycí list soupisu"/>
    <hyperlink ref="G1:H1" location="C50" display="2) Rekapitulace"/>
    <hyperlink ref="J1" location="C141"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cols>
    <col min="1" max="1" width="8.33203125" style="260" customWidth="1"/>
    <col min="2" max="2" width="1.6640625" style="260" customWidth="1"/>
    <col min="3" max="4" width="5" style="260" customWidth="1"/>
    <col min="5" max="5" width="11.6640625" style="260" customWidth="1"/>
    <col min="6" max="6" width="9.1640625" style="260" customWidth="1"/>
    <col min="7" max="7" width="5" style="260" customWidth="1"/>
    <col min="8" max="8" width="77.83203125" style="260" customWidth="1"/>
    <col min="9" max="10" width="20" style="260" customWidth="1"/>
    <col min="11" max="11" width="1.6640625" style="260" customWidth="1"/>
  </cols>
  <sheetData>
    <row r="1" spans="2:11" ht="37.5" customHeight="1"/>
    <row r="2" spans="2:11" ht="7.5" customHeight="1">
      <c r="B2" s="261"/>
      <c r="C2" s="262"/>
      <c r="D2" s="262"/>
      <c r="E2" s="262"/>
      <c r="F2" s="262"/>
      <c r="G2" s="262"/>
      <c r="H2" s="262"/>
      <c r="I2" s="262"/>
      <c r="J2" s="262"/>
      <c r="K2" s="263"/>
    </row>
    <row r="3" spans="2:11" s="14" customFormat="1" ht="45" customHeight="1">
      <c r="B3" s="264"/>
      <c r="C3" s="381" t="s">
        <v>3306</v>
      </c>
      <c r="D3" s="381"/>
      <c r="E3" s="381"/>
      <c r="F3" s="381"/>
      <c r="G3" s="381"/>
      <c r="H3" s="381"/>
      <c r="I3" s="381"/>
      <c r="J3" s="381"/>
      <c r="K3" s="265"/>
    </row>
    <row r="4" spans="2:11" ht="25.5" customHeight="1">
      <c r="B4" s="266"/>
      <c r="C4" s="382" t="s">
        <v>3307</v>
      </c>
      <c r="D4" s="382"/>
      <c r="E4" s="382"/>
      <c r="F4" s="382"/>
      <c r="G4" s="382"/>
      <c r="H4" s="382"/>
      <c r="I4" s="382"/>
      <c r="J4" s="382"/>
      <c r="K4" s="267"/>
    </row>
    <row r="5" spans="2:11" ht="5.25" customHeight="1">
      <c r="B5" s="266"/>
      <c r="C5" s="268"/>
      <c r="D5" s="268"/>
      <c r="E5" s="268"/>
      <c r="F5" s="268"/>
      <c r="G5" s="268"/>
      <c r="H5" s="268"/>
      <c r="I5" s="268"/>
      <c r="J5" s="268"/>
      <c r="K5" s="267"/>
    </row>
    <row r="6" spans="2:11" ht="15" customHeight="1">
      <c r="B6" s="266"/>
      <c r="C6" s="380" t="s">
        <v>3308</v>
      </c>
      <c r="D6" s="380"/>
      <c r="E6" s="380"/>
      <c r="F6" s="380"/>
      <c r="G6" s="380"/>
      <c r="H6" s="380"/>
      <c r="I6" s="380"/>
      <c r="J6" s="380"/>
      <c r="K6" s="267"/>
    </row>
    <row r="7" spans="2:11" ht="15" customHeight="1">
      <c r="B7" s="270"/>
      <c r="C7" s="380" t="s">
        <v>3309</v>
      </c>
      <c r="D7" s="380"/>
      <c r="E7" s="380"/>
      <c r="F7" s="380"/>
      <c r="G7" s="380"/>
      <c r="H7" s="380"/>
      <c r="I7" s="380"/>
      <c r="J7" s="380"/>
      <c r="K7" s="267"/>
    </row>
    <row r="8" spans="2:11" ht="12.75" customHeight="1">
      <c r="B8" s="270"/>
      <c r="C8" s="269"/>
      <c r="D8" s="269"/>
      <c r="E8" s="269"/>
      <c r="F8" s="269"/>
      <c r="G8" s="269"/>
      <c r="H8" s="269"/>
      <c r="I8" s="269"/>
      <c r="J8" s="269"/>
      <c r="K8" s="267"/>
    </row>
    <row r="9" spans="2:11" ht="15" customHeight="1">
      <c r="B9" s="270"/>
      <c r="C9" s="380" t="s">
        <v>3310</v>
      </c>
      <c r="D9" s="380"/>
      <c r="E9" s="380"/>
      <c r="F9" s="380"/>
      <c r="G9" s="380"/>
      <c r="H9" s="380"/>
      <c r="I9" s="380"/>
      <c r="J9" s="380"/>
      <c r="K9" s="267"/>
    </row>
    <row r="10" spans="2:11" ht="15" customHeight="1">
      <c r="B10" s="270"/>
      <c r="C10" s="269"/>
      <c r="D10" s="380" t="s">
        <v>3311</v>
      </c>
      <c r="E10" s="380"/>
      <c r="F10" s="380"/>
      <c r="G10" s="380"/>
      <c r="H10" s="380"/>
      <c r="I10" s="380"/>
      <c r="J10" s="380"/>
      <c r="K10" s="267"/>
    </row>
    <row r="11" spans="2:11" ht="15" customHeight="1">
      <c r="B11" s="270"/>
      <c r="C11" s="271"/>
      <c r="D11" s="380" t="s">
        <v>3312</v>
      </c>
      <c r="E11" s="380"/>
      <c r="F11" s="380"/>
      <c r="G11" s="380"/>
      <c r="H11" s="380"/>
      <c r="I11" s="380"/>
      <c r="J11" s="380"/>
      <c r="K11" s="267"/>
    </row>
    <row r="12" spans="2:11" ht="12.75" customHeight="1">
      <c r="B12" s="270"/>
      <c r="C12" s="271"/>
      <c r="D12" s="271"/>
      <c r="E12" s="271"/>
      <c r="F12" s="271"/>
      <c r="G12" s="271"/>
      <c r="H12" s="271"/>
      <c r="I12" s="271"/>
      <c r="J12" s="271"/>
      <c r="K12" s="267"/>
    </row>
    <row r="13" spans="2:11" ht="15" customHeight="1">
      <c r="B13" s="270"/>
      <c r="C13" s="271"/>
      <c r="D13" s="380" t="s">
        <v>3313</v>
      </c>
      <c r="E13" s="380"/>
      <c r="F13" s="380"/>
      <c r="G13" s="380"/>
      <c r="H13" s="380"/>
      <c r="I13" s="380"/>
      <c r="J13" s="380"/>
      <c r="K13" s="267"/>
    </row>
    <row r="14" spans="2:11" ht="15" customHeight="1">
      <c r="B14" s="270"/>
      <c r="C14" s="271"/>
      <c r="D14" s="380" t="s">
        <v>3314</v>
      </c>
      <c r="E14" s="380"/>
      <c r="F14" s="380"/>
      <c r="G14" s="380"/>
      <c r="H14" s="380"/>
      <c r="I14" s="380"/>
      <c r="J14" s="380"/>
      <c r="K14" s="267"/>
    </row>
    <row r="15" spans="2:11" ht="15" customHeight="1">
      <c r="B15" s="270"/>
      <c r="C15" s="271"/>
      <c r="D15" s="380" t="s">
        <v>3315</v>
      </c>
      <c r="E15" s="380"/>
      <c r="F15" s="380"/>
      <c r="G15" s="380"/>
      <c r="H15" s="380"/>
      <c r="I15" s="380"/>
      <c r="J15" s="380"/>
      <c r="K15" s="267"/>
    </row>
    <row r="16" spans="2:11" ht="15" customHeight="1">
      <c r="B16" s="270"/>
      <c r="C16" s="271"/>
      <c r="D16" s="271"/>
      <c r="E16" s="272" t="s">
        <v>80</v>
      </c>
      <c r="F16" s="380" t="s">
        <v>3316</v>
      </c>
      <c r="G16" s="380"/>
      <c r="H16" s="380"/>
      <c r="I16" s="380"/>
      <c r="J16" s="380"/>
      <c r="K16" s="267"/>
    </row>
    <row r="17" spans="2:11" ht="15" customHeight="1">
      <c r="B17" s="270"/>
      <c r="C17" s="271"/>
      <c r="D17" s="271"/>
      <c r="E17" s="272" t="s">
        <v>3317</v>
      </c>
      <c r="F17" s="380" t="s">
        <v>3318</v>
      </c>
      <c r="G17" s="380"/>
      <c r="H17" s="380"/>
      <c r="I17" s="380"/>
      <c r="J17" s="380"/>
      <c r="K17" s="267"/>
    </row>
    <row r="18" spans="2:11" ht="15" customHeight="1">
      <c r="B18" s="270"/>
      <c r="C18" s="271"/>
      <c r="D18" s="271"/>
      <c r="E18" s="272" t="s">
        <v>3319</v>
      </c>
      <c r="F18" s="380" t="s">
        <v>3320</v>
      </c>
      <c r="G18" s="380"/>
      <c r="H18" s="380"/>
      <c r="I18" s="380"/>
      <c r="J18" s="380"/>
      <c r="K18" s="267"/>
    </row>
    <row r="19" spans="2:11" ht="15" customHeight="1">
      <c r="B19" s="270"/>
      <c r="C19" s="271"/>
      <c r="D19" s="271"/>
      <c r="E19" s="272" t="s">
        <v>3321</v>
      </c>
      <c r="F19" s="380" t="s">
        <v>3322</v>
      </c>
      <c r="G19" s="380"/>
      <c r="H19" s="380"/>
      <c r="I19" s="380"/>
      <c r="J19" s="380"/>
      <c r="K19" s="267"/>
    </row>
    <row r="20" spans="2:11" ht="15" customHeight="1">
      <c r="B20" s="270"/>
      <c r="C20" s="271"/>
      <c r="D20" s="271"/>
      <c r="E20" s="272" t="s">
        <v>3323</v>
      </c>
      <c r="F20" s="380" t="s">
        <v>3324</v>
      </c>
      <c r="G20" s="380"/>
      <c r="H20" s="380"/>
      <c r="I20" s="380"/>
      <c r="J20" s="380"/>
      <c r="K20" s="267"/>
    </row>
    <row r="21" spans="2:11" ht="15" customHeight="1">
      <c r="B21" s="270"/>
      <c r="C21" s="271"/>
      <c r="D21" s="271"/>
      <c r="E21" s="272" t="s">
        <v>3325</v>
      </c>
      <c r="F21" s="380" t="s">
        <v>3326</v>
      </c>
      <c r="G21" s="380"/>
      <c r="H21" s="380"/>
      <c r="I21" s="380"/>
      <c r="J21" s="380"/>
      <c r="K21" s="267"/>
    </row>
    <row r="22" spans="2:11" ht="12.75" customHeight="1">
      <c r="B22" s="270"/>
      <c r="C22" s="271"/>
      <c r="D22" s="271"/>
      <c r="E22" s="271"/>
      <c r="F22" s="271"/>
      <c r="G22" s="271"/>
      <c r="H22" s="271"/>
      <c r="I22" s="271"/>
      <c r="J22" s="271"/>
      <c r="K22" s="267"/>
    </row>
    <row r="23" spans="2:11" ht="15" customHeight="1">
      <c r="B23" s="270"/>
      <c r="C23" s="380" t="s">
        <v>3327</v>
      </c>
      <c r="D23" s="380"/>
      <c r="E23" s="380"/>
      <c r="F23" s="380"/>
      <c r="G23" s="380"/>
      <c r="H23" s="380"/>
      <c r="I23" s="380"/>
      <c r="J23" s="380"/>
      <c r="K23" s="267"/>
    </row>
    <row r="24" spans="2:11" ht="15" customHeight="1">
      <c r="B24" s="270"/>
      <c r="C24" s="380" t="s">
        <v>3328</v>
      </c>
      <c r="D24" s="380"/>
      <c r="E24" s="380"/>
      <c r="F24" s="380"/>
      <c r="G24" s="380"/>
      <c r="H24" s="380"/>
      <c r="I24" s="380"/>
      <c r="J24" s="380"/>
      <c r="K24" s="267"/>
    </row>
    <row r="25" spans="2:11" ht="15" customHeight="1">
      <c r="B25" s="270"/>
      <c r="C25" s="269"/>
      <c r="D25" s="380" t="s">
        <v>3329</v>
      </c>
      <c r="E25" s="380"/>
      <c r="F25" s="380"/>
      <c r="G25" s="380"/>
      <c r="H25" s="380"/>
      <c r="I25" s="380"/>
      <c r="J25" s="380"/>
      <c r="K25" s="267"/>
    </row>
    <row r="26" spans="2:11" ht="15" customHeight="1">
      <c r="B26" s="270"/>
      <c r="C26" s="271"/>
      <c r="D26" s="380" t="s">
        <v>3330</v>
      </c>
      <c r="E26" s="380"/>
      <c r="F26" s="380"/>
      <c r="G26" s="380"/>
      <c r="H26" s="380"/>
      <c r="I26" s="380"/>
      <c r="J26" s="380"/>
      <c r="K26" s="267"/>
    </row>
    <row r="27" spans="2:11" ht="12.75" customHeight="1">
      <c r="B27" s="270"/>
      <c r="C27" s="271"/>
      <c r="D27" s="271"/>
      <c r="E27" s="271"/>
      <c r="F27" s="271"/>
      <c r="G27" s="271"/>
      <c r="H27" s="271"/>
      <c r="I27" s="271"/>
      <c r="J27" s="271"/>
      <c r="K27" s="267"/>
    </row>
    <row r="28" spans="2:11" ht="15" customHeight="1">
      <c r="B28" s="270"/>
      <c r="C28" s="271"/>
      <c r="D28" s="380" t="s">
        <v>3331</v>
      </c>
      <c r="E28" s="380"/>
      <c r="F28" s="380"/>
      <c r="G28" s="380"/>
      <c r="H28" s="380"/>
      <c r="I28" s="380"/>
      <c r="J28" s="380"/>
      <c r="K28" s="267"/>
    </row>
    <row r="29" spans="2:11" ht="15" customHeight="1">
      <c r="B29" s="270"/>
      <c r="C29" s="271"/>
      <c r="D29" s="380" t="s">
        <v>3332</v>
      </c>
      <c r="E29" s="380"/>
      <c r="F29" s="380"/>
      <c r="G29" s="380"/>
      <c r="H29" s="380"/>
      <c r="I29" s="380"/>
      <c r="J29" s="380"/>
      <c r="K29" s="267"/>
    </row>
    <row r="30" spans="2:11" ht="12.75" customHeight="1">
      <c r="B30" s="270"/>
      <c r="C30" s="271"/>
      <c r="D30" s="271"/>
      <c r="E30" s="271"/>
      <c r="F30" s="271"/>
      <c r="G30" s="271"/>
      <c r="H30" s="271"/>
      <c r="I30" s="271"/>
      <c r="J30" s="271"/>
      <c r="K30" s="267"/>
    </row>
    <row r="31" spans="2:11" ht="15" customHeight="1">
      <c r="B31" s="270"/>
      <c r="C31" s="271"/>
      <c r="D31" s="380" t="s">
        <v>3333</v>
      </c>
      <c r="E31" s="380"/>
      <c r="F31" s="380"/>
      <c r="G31" s="380"/>
      <c r="H31" s="380"/>
      <c r="I31" s="380"/>
      <c r="J31" s="380"/>
      <c r="K31" s="267"/>
    </row>
    <row r="32" spans="2:11" ht="15" customHeight="1">
      <c r="B32" s="270"/>
      <c r="C32" s="271"/>
      <c r="D32" s="380" t="s">
        <v>3334</v>
      </c>
      <c r="E32" s="380"/>
      <c r="F32" s="380"/>
      <c r="G32" s="380"/>
      <c r="H32" s="380"/>
      <c r="I32" s="380"/>
      <c r="J32" s="380"/>
      <c r="K32" s="267"/>
    </row>
    <row r="33" spans="2:11" ht="15" customHeight="1">
      <c r="B33" s="270"/>
      <c r="C33" s="271"/>
      <c r="D33" s="380" t="s">
        <v>3335</v>
      </c>
      <c r="E33" s="380"/>
      <c r="F33" s="380"/>
      <c r="G33" s="380"/>
      <c r="H33" s="380"/>
      <c r="I33" s="380"/>
      <c r="J33" s="380"/>
      <c r="K33" s="267"/>
    </row>
    <row r="34" spans="2:11" ht="15" customHeight="1">
      <c r="B34" s="270"/>
      <c r="C34" s="271"/>
      <c r="D34" s="269"/>
      <c r="E34" s="273" t="s">
        <v>167</v>
      </c>
      <c r="F34" s="269"/>
      <c r="G34" s="380" t="s">
        <v>3336</v>
      </c>
      <c r="H34" s="380"/>
      <c r="I34" s="380"/>
      <c r="J34" s="380"/>
      <c r="K34" s="267"/>
    </row>
    <row r="35" spans="2:11" ht="30.75" customHeight="1">
      <c r="B35" s="270"/>
      <c r="C35" s="271"/>
      <c r="D35" s="269"/>
      <c r="E35" s="273" t="s">
        <v>3337</v>
      </c>
      <c r="F35" s="269"/>
      <c r="G35" s="380" t="s">
        <v>3338</v>
      </c>
      <c r="H35" s="380"/>
      <c r="I35" s="380"/>
      <c r="J35" s="380"/>
      <c r="K35" s="267"/>
    </row>
    <row r="36" spans="2:11" ht="15" customHeight="1">
      <c r="B36" s="270"/>
      <c r="C36" s="271"/>
      <c r="D36" s="269"/>
      <c r="E36" s="273" t="s">
        <v>57</v>
      </c>
      <c r="F36" s="269"/>
      <c r="G36" s="380" t="s">
        <v>3339</v>
      </c>
      <c r="H36" s="380"/>
      <c r="I36" s="380"/>
      <c r="J36" s="380"/>
      <c r="K36" s="267"/>
    </row>
    <row r="37" spans="2:11" ht="15" customHeight="1">
      <c r="B37" s="270"/>
      <c r="C37" s="271"/>
      <c r="D37" s="269"/>
      <c r="E37" s="273" t="s">
        <v>168</v>
      </c>
      <c r="F37" s="269"/>
      <c r="G37" s="380" t="s">
        <v>3340</v>
      </c>
      <c r="H37" s="380"/>
      <c r="I37" s="380"/>
      <c r="J37" s="380"/>
      <c r="K37" s="267"/>
    </row>
    <row r="38" spans="2:11" ht="15" customHeight="1">
      <c r="B38" s="270"/>
      <c r="C38" s="271"/>
      <c r="D38" s="269"/>
      <c r="E38" s="273" t="s">
        <v>169</v>
      </c>
      <c r="F38" s="269"/>
      <c r="G38" s="380" t="s">
        <v>3341</v>
      </c>
      <c r="H38" s="380"/>
      <c r="I38" s="380"/>
      <c r="J38" s="380"/>
      <c r="K38" s="267"/>
    </row>
    <row r="39" spans="2:11" ht="15" customHeight="1">
      <c r="B39" s="270"/>
      <c r="C39" s="271"/>
      <c r="D39" s="269"/>
      <c r="E39" s="273" t="s">
        <v>170</v>
      </c>
      <c r="F39" s="269"/>
      <c r="G39" s="380" t="s">
        <v>3342</v>
      </c>
      <c r="H39" s="380"/>
      <c r="I39" s="380"/>
      <c r="J39" s="380"/>
      <c r="K39" s="267"/>
    </row>
    <row r="40" spans="2:11" ht="15" customHeight="1">
      <c r="B40" s="270"/>
      <c r="C40" s="271"/>
      <c r="D40" s="269"/>
      <c r="E40" s="273" t="s">
        <v>3343</v>
      </c>
      <c r="F40" s="269"/>
      <c r="G40" s="380" t="s">
        <v>3344</v>
      </c>
      <c r="H40" s="380"/>
      <c r="I40" s="380"/>
      <c r="J40" s="380"/>
      <c r="K40" s="267"/>
    </row>
    <row r="41" spans="2:11" ht="15" customHeight="1">
      <c r="B41" s="270"/>
      <c r="C41" s="271"/>
      <c r="D41" s="269"/>
      <c r="E41" s="273"/>
      <c r="F41" s="269"/>
      <c r="G41" s="380" t="s">
        <v>3345</v>
      </c>
      <c r="H41" s="380"/>
      <c r="I41" s="380"/>
      <c r="J41" s="380"/>
      <c r="K41" s="267"/>
    </row>
    <row r="42" spans="2:11" ht="15" customHeight="1">
      <c r="B42" s="270"/>
      <c r="C42" s="271"/>
      <c r="D42" s="269"/>
      <c r="E42" s="273" t="s">
        <v>3346</v>
      </c>
      <c r="F42" s="269"/>
      <c r="G42" s="380" t="s">
        <v>3347</v>
      </c>
      <c r="H42" s="380"/>
      <c r="I42" s="380"/>
      <c r="J42" s="380"/>
      <c r="K42" s="267"/>
    </row>
    <row r="43" spans="2:11" ht="15" customHeight="1">
      <c r="B43" s="270"/>
      <c r="C43" s="271"/>
      <c r="D43" s="269"/>
      <c r="E43" s="273" t="s">
        <v>172</v>
      </c>
      <c r="F43" s="269"/>
      <c r="G43" s="380" t="s">
        <v>3348</v>
      </c>
      <c r="H43" s="380"/>
      <c r="I43" s="380"/>
      <c r="J43" s="380"/>
      <c r="K43" s="267"/>
    </row>
    <row r="44" spans="2:11" ht="12.75" customHeight="1">
      <c r="B44" s="270"/>
      <c r="C44" s="271"/>
      <c r="D44" s="269"/>
      <c r="E44" s="269"/>
      <c r="F44" s="269"/>
      <c r="G44" s="269"/>
      <c r="H44" s="269"/>
      <c r="I44" s="269"/>
      <c r="J44" s="269"/>
      <c r="K44" s="267"/>
    </row>
    <row r="45" spans="2:11" ht="15" customHeight="1">
      <c r="B45" s="270"/>
      <c r="C45" s="271"/>
      <c r="D45" s="380" t="s">
        <v>3349</v>
      </c>
      <c r="E45" s="380"/>
      <c r="F45" s="380"/>
      <c r="G45" s="380"/>
      <c r="H45" s="380"/>
      <c r="I45" s="380"/>
      <c r="J45" s="380"/>
      <c r="K45" s="267"/>
    </row>
    <row r="46" spans="2:11" ht="15" customHeight="1">
      <c r="B46" s="270"/>
      <c r="C46" s="271"/>
      <c r="D46" s="271"/>
      <c r="E46" s="380" t="s">
        <v>3350</v>
      </c>
      <c r="F46" s="380"/>
      <c r="G46" s="380"/>
      <c r="H46" s="380"/>
      <c r="I46" s="380"/>
      <c r="J46" s="380"/>
      <c r="K46" s="267"/>
    </row>
    <row r="47" spans="2:11" ht="15" customHeight="1">
      <c r="B47" s="270"/>
      <c r="C47" s="271"/>
      <c r="D47" s="271"/>
      <c r="E47" s="380" t="s">
        <v>3351</v>
      </c>
      <c r="F47" s="380"/>
      <c r="G47" s="380"/>
      <c r="H47" s="380"/>
      <c r="I47" s="380"/>
      <c r="J47" s="380"/>
      <c r="K47" s="267"/>
    </row>
    <row r="48" spans="2:11" ht="15" customHeight="1">
      <c r="B48" s="270"/>
      <c r="C48" s="271"/>
      <c r="D48" s="271"/>
      <c r="E48" s="380" t="s">
        <v>3352</v>
      </c>
      <c r="F48" s="380"/>
      <c r="G48" s="380"/>
      <c r="H48" s="380"/>
      <c r="I48" s="380"/>
      <c r="J48" s="380"/>
      <c r="K48" s="267"/>
    </row>
    <row r="49" spans="2:11" ht="15" customHeight="1">
      <c r="B49" s="270"/>
      <c r="C49" s="271"/>
      <c r="D49" s="380" t="s">
        <v>3353</v>
      </c>
      <c r="E49" s="380"/>
      <c r="F49" s="380"/>
      <c r="G49" s="380"/>
      <c r="H49" s="380"/>
      <c r="I49" s="380"/>
      <c r="J49" s="380"/>
      <c r="K49" s="267"/>
    </row>
    <row r="50" spans="2:11" ht="25.5" customHeight="1">
      <c r="B50" s="266"/>
      <c r="C50" s="382" t="s">
        <v>3354</v>
      </c>
      <c r="D50" s="382"/>
      <c r="E50" s="382"/>
      <c r="F50" s="382"/>
      <c r="G50" s="382"/>
      <c r="H50" s="382"/>
      <c r="I50" s="382"/>
      <c r="J50" s="382"/>
      <c r="K50" s="267"/>
    </row>
    <row r="51" spans="2:11" ht="5.25" customHeight="1">
      <c r="B51" s="266"/>
      <c r="C51" s="268"/>
      <c r="D51" s="268"/>
      <c r="E51" s="268"/>
      <c r="F51" s="268"/>
      <c r="G51" s="268"/>
      <c r="H51" s="268"/>
      <c r="I51" s="268"/>
      <c r="J51" s="268"/>
      <c r="K51" s="267"/>
    </row>
    <row r="52" spans="2:11" ht="15" customHeight="1">
      <c r="B52" s="266"/>
      <c r="C52" s="380" t="s">
        <v>3355</v>
      </c>
      <c r="D52" s="380"/>
      <c r="E52" s="380"/>
      <c r="F52" s="380"/>
      <c r="G52" s="380"/>
      <c r="H52" s="380"/>
      <c r="I52" s="380"/>
      <c r="J52" s="380"/>
      <c r="K52" s="267"/>
    </row>
    <row r="53" spans="2:11" ht="15" customHeight="1">
      <c r="B53" s="266"/>
      <c r="C53" s="380" t="s">
        <v>3356</v>
      </c>
      <c r="D53" s="380"/>
      <c r="E53" s="380"/>
      <c r="F53" s="380"/>
      <c r="G53" s="380"/>
      <c r="H53" s="380"/>
      <c r="I53" s="380"/>
      <c r="J53" s="380"/>
      <c r="K53" s="267"/>
    </row>
    <row r="54" spans="2:11" ht="12.75" customHeight="1">
      <c r="B54" s="266"/>
      <c r="C54" s="269"/>
      <c r="D54" s="269"/>
      <c r="E54" s="269"/>
      <c r="F54" s="269"/>
      <c r="G54" s="269"/>
      <c r="H54" s="269"/>
      <c r="I54" s="269"/>
      <c r="J54" s="269"/>
      <c r="K54" s="267"/>
    </row>
    <row r="55" spans="2:11" ht="15" customHeight="1">
      <c r="B55" s="266"/>
      <c r="C55" s="380" t="s">
        <v>3357</v>
      </c>
      <c r="D55" s="380"/>
      <c r="E55" s="380"/>
      <c r="F55" s="380"/>
      <c r="G55" s="380"/>
      <c r="H55" s="380"/>
      <c r="I55" s="380"/>
      <c r="J55" s="380"/>
      <c r="K55" s="267"/>
    </row>
    <row r="56" spans="2:11" ht="15" customHeight="1">
      <c r="B56" s="266"/>
      <c r="C56" s="271"/>
      <c r="D56" s="380" t="s">
        <v>3358</v>
      </c>
      <c r="E56" s="380"/>
      <c r="F56" s="380"/>
      <c r="G56" s="380"/>
      <c r="H56" s="380"/>
      <c r="I56" s="380"/>
      <c r="J56" s="380"/>
      <c r="K56" s="267"/>
    </row>
    <row r="57" spans="2:11" ht="15" customHeight="1">
      <c r="B57" s="266"/>
      <c r="C57" s="271"/>
      <c r="D57" s="380" t="s">
        <v>3359</v>
      </c>
      <c r="E57" s="380"/>
      <c r="F57" s="380"/>
      <c r="G57" s="380"/>
      <c r="H57" s="380"/>
      <c r="I57" s="380"/>
      <c r="J57" s="380"/>
      <c r="K57" s="267"/>
    </row>
    <row r="58" spans="2:11" ht="15" customHeight="1">
      <c r="B58" s="266"/>
      <c r="C58" s="271"/>
      <c r="D58" s="380" t="s">
        <v>3360</v>
      </c>
      <c r="E58" s="380"/>
      <c r="F58" s="380"/>
      <c r="G58" s="380"/>
      <c r="H58" s="380"/>
      <c r="I58" s="380"/>
      <c r="J58" s="380"/>
      <c r="K58" s="267"/>
    </row>
    <row r="59" spans="2:11" ht="15" customHeight="1">
      <c r="B59" s="266"/>
      <c r="C59" s="271"/>
      <c r="D59" s="380" t="s">
        <v>3361</v>
      </c>
      <c r="E59" s="380"/>
      <c r="F59" s="380"/>
      <c r="G59" s="380"/>
      <c r="H59" s="380"/>
      <c r="I59" s="380"/>
      <c r="J59" s="380"/>
      <c r="K59" s="267"/>
    </row>
    <row r="60" spans="2:11" ht="15" customHeight="1">
      <c r="B60" s="266"/>
      <c r="C60" s="271"/>
      <c r="D60" s="384" t="s">
        <v>3362</v>
      </c>
      <c r="E60" s="384"/>
      <c r="F60" s="384"/>
      <c r="G60" s="384"/>
      <c r="H60" s="384"/>
      <c r="I60" s="384"/>
      <c r="J60" s="384"/>
      <c r="K60" s="267"/>
    </row>
    <row r="61" spans="2:11" ht="15" customHeight="1">
      <c r="B61" s="266"/>
      <c r="C61" s="271"/>
      <c r="D61" s="380" t="s">
        <v>3363</v>
      </c>
      <c r="E61" s="380"/>
      <c r="F61" s="380"/>
      <c r="G61" s="380"/>
      <c r="H61" s="380"/>
      <c r="I61" s="380"/>
      <c r="J61" s="380"/>
      <c r="K61" s="267"/>
    </row>
    <row r="62" spans="2:11" ht="12.75" customHeight="1">
      <c r="B62" s="266"/>
      <c r="C62" s="271"/>
      <c r="D62" s="271"/>
      <c r="E62" s="274"/>
      <c r="F62" s="271"/>
      <c r="G62" s="271"/>
      <c r="H62" s="271"/>
      <c r="I62" s="271"/>
      <c r="J62" s="271"/>
      <c r="K62" s="267"/>
    </row>
    <row r="63" spans="2:11" ht="15" customHeight="1">
      <c r="B63" s="266"/>
      <c r="C63" s="271"/>
      <c r="D63" s="380" t="s">
        <v>3364</v>
      </c>
      <c r="E63" s="380"/>
      <c r="F63" s="380"/>
      <c r="G63" s="380"/>
      <c r="H63" s="380"/>
      <c r="I63" s="380"/>
      <c r="J63" s="380"/>
      <c r="K63" s="267"/>
    </row>
    <row r="64" spans="2:11" ht="15" customHeight="1">
      <c r="B64" s="266"/>
      <c r="C64" s="271"/>
      <c r="D64" s="384" t="s">
        <v>3365</v>
      </c>
      <c r="E64" s="384"/>
      <c r="F64" s="384"/>
      <c r="G64" s="384"/>
      <c r="H64" s="384"/>
      <c r="I64" s="384"/>
      <c r="J64" s="384"/>
      <c r="K64" s="267"/>
    </row>
    <row r="65" spans="2:11" ht="15" customHeight="1">
      <c r="B65" s="266"/>
      <c r="C65" s="271"/>
      <c r="D65" s="380" t="s">
        <v>3366</v>
      </c>
      <c r="E65" s="380"/>
      <c r="F65" s="380"/>
      <c r="G65" s="380"/>
      <c r="H65" s="380"/>
      <c r="I65" s="380"/>
      <c r="J65" s="380"/>
      <c r="K65" s="267"/>
    </row>
    <row r="66" spans="2:11" ht="15" customHeight="1">
      <c r="B66" s="266"/>
      <c r="C66" s="271"/>
      <c r="D66" s="380" t="s">
        <v>3367</v>
      </c>
      <c r="E66" s="380"/>
      <c r="F66" s="380"/>
      <c r="G66" s="380"/>
      <c r="H66" s="380"/>
      <c r="I66" s="380"/>
      <c r="J66" s="380"/>
      <c r="K66" s="267"/>
    </row>
    <row r="67" spans="2:11" ht="15" customHeight="1">
      <c r="B67" s="266"/>
      <c r="C67" s="271"/>
      <c r="D67" s="380" t="s">
        <v>3368</v>
      </c>
      <c r="E67" s="380"/>
      <c r="F67" s="380"/>
      <c r="G67" s="380"/>
      <c r="H67" s="380"/>
      <c r="I67" s="380"/>
      <c r="J67" s="380"/>
      <c r="K67" s="267"/>
    </row>
    <row r="68" spans="2:11" ht="15" customHeight="1">
      <c r="B68" s="266"/>
      <c r="C68" s="271"/>
      <c r="D68" s="380" t="s">
        <v>3369</v>
      </c>
      <c r="E68" s="380"/>
      <c r="F68" s="380"/>
      <c r="G68" s="380"/>
      <c r="H68" s="380"/>
      <c r="I68" s="380"/>
      <c r="J68" s="380"/>
      <c r="K68" s="267"/>
    </row>
    <row r="69" spans="2:11" ht="12.75" customHeight="1">
      <c r="B69" s="275"/>
      <c r="C69" s="276"/>
      <c r="D69" s="276"/>
      <c r="E69" s="276"/>
      <c r="F69" s="276"/>
      <c r="G69" s="276"/>
      <c r="H69" s="276"/>
      <c r="I69" s="276"/>
      <c r="J69" s="276"/>
      <c r="K69" s="277"/>
    </row>
    <row r="70" spans="2:11" ht="18.75" customHeight="1">
      <c r="B70" s="278"/>
      <c r="C70" s="278"/>
      <c r="D70" s="278"/>
      <c r="E70" s="278"/>
      <c r="F70" s="278"/>
      <c r="G70" s="278"/>
      <c r="H70" s="278"/>
      <c r="I70" s="278"/>
      <c r="J70" s="278"/>
      <c r="K70" s="279"/>
    </row>
    <row r="71" spans="2:11" ht="18.75" customHeight="1">
      <c r="B71" s="279"/>
      <c r="C71" s="279"/>
      <c r="D71" s="279"/>
      <c r="E71" s="279"/>
      <c r="F71" s="279"/>
      <c r="G71" s="279"/>
      <c r="H71" s="279"/>
      <c r="I71" s="279"/>
      <c r="J71" s="279"/>
      <c r="K71" s="279"/>
    </row>
    <row r="72" spans="2:11" ht="7.5" customHeight="1">
      <c r="B72" s="280"/>
      <c r="C72" s="281"/>
      <c r="D72" s="281"/>
      <c r="E72" s="281"/>
      <c r="F72" s="281"/>
      <c r="G72" s="281"/>
      <c r="H72" s="281"/>
      <c r="I72" s="281"/>
      <c r="J72" s="281"/>
      <c r="K72" s="282"/>
    </row>
    <row r="73" spans="2:11" ht="45" customHeight="1">
      <c r="B73" s="283"/>
      <c r="C73" s="385" t="s">
        <v>86</v>
      </c>
      <c r="D73" s="385"/>
      <c r="E73" s="385"/>
      <c r="F73" s="385"/>
      <c r="G73" s="385"/>
      <c r="H73" s="385"/>
      <c r="I73" s="385"/>
      <c r="J73" s="385"/>
      <c r="K73" s="284"/>
    </row>
    <row r="74" spans="2:11" ht="17.25" customHeight="1">
      <c r="B74" s="283"/>
      <c r="C74" s="285" t="s">
        <v>3370</v>
      </c>
      <c r="D74" s="285"/>
      <c r="E74" s="285"/>
      <c r="F74" s="285" t="s">
        <v>3371</v>
      </c>
      <c r="G74" s="286"/>
      <c r="H74" s="285" t="s">
        <v>168</v>
      </c>
      <c r="I74" s="285" t="s">
        <v>61</v>
      </c>
      <c r="J74" s="285" t="s">
        <v>3372</v>
      </c>
      <c r="K74" s="284"/>
    </row>
    <row r="75" spans="2:11" ht="17.25" customHeight="1">
      <c r="B75" s="283"/>
      <c r="C75" s="287" t="s">
        <v>3373</v>
      </c>
      <c r="D75" s="287"/>
      <c r="E75" s="287"/>
      <c r="F75" s="288" t="s">
        <v>3374</v>
      </c>
      <c r="G75" s="289"/>
      <c r="H75" s="287"/>
      <c r="I75" s="287"/>
      <c r="J75" s="287" t="s">
        <v>3375</v>
      </c>
      <c r="K75" s="284"/>
    </row>
    <row r="76" spans="2:11" ht="5.25" customHeight="1">
      <c r="B76" s="283"/>
      <c r="C76" s="290"/>
      <c r="D76" s="290"/>
      <c r="E76" s="290"/>
      <c r="F76" s="290"/>
      <c r="G76" s="291"/>
      <c r="H76" s="290"/>
      <c r="I76" s="290"/>
      <c r="J76" s="290"/>
      <c r="K76" s="284"/>
    </row>
    <row r="77" spans="2:11" ht="15" customHeight="1">
      <c r="B77" s="283"/>
      <c r="C77" s="273" t="s">
        <v>57</v>
      </c>
      <c r="D77" s="290"/>
      <c r="E77" s="290"/>
      <c r="F77" s="292" t="s">
        <v>3376</v>
      </c>
      <c r="G77" s="291"/>
      <c r="H77" s="273" t="s">
        <v>3377</v>
      </c>
      <c r="I77" s="273" t="s">
        <v>3378</v>
      </c>
      <c r="J77" s="273">
        <v>20</v>
      </c>
      <c r="K77" s="284"/>
    </row>
    <row r="78" spans="2:11" ht="15" customHeight="1">
      <c r="B78" s="283"/>
      <c r="C78" s="273" t="s">
        <v>3379</v>
      </c>
      <c r="D78" s="273"/>
      <c r="E78" s="273"/>
      <c r="F78" s="292" t="s">
        <v>3376</v>
      </c>
      <c r="G78" s="291"/>
      <c r="H78" s="273" t="s">
        <v>3380</v>
      </c>
      <c r="I78" s="273" t="s">
        <v>3378</v>
      </c>
      <c r="J78" s="273">
        <v>120</v>
      </c>
      <c r="K78" s="284"/>
    </row>
    <row r="79" spans="2:11" ht="15" customHeight="1">
      <c r="B79" s="293"/>
      <c r="C79" s="273" t="s">
        <v>3381</v>
      </c>
      <c r="D79" s="273"/>
      <c r="E79" s="273"/>
      <c r="F79" s="292" t="s">
        <v>3382</v>
      </c>
      <c r="G79" s="291"/>
      <c r="H79" s="273" t="s">
        <v>3383</v>
      </c>
      <c r="I79" s="273" t="s">
        <v>3378</v>
      </c>
      <c r="J79" s="273">
        <v>50</v>
      </c>
      <c r="K79" s="284"/>
    </row>
    <row r="80" spans="2:11" ht="15" customHeight="1">
      <c r="B80" s="293"/>
      <c r="C80" s="273" t="s">
        <v>3384</v>
      </c>
      <c r="D80" s="273"/>
      <c r="E80" s="273"/>
      <c r="F80" s="292" t="s">
        <v>3376</v>
      </c>
      <c r="G80" s="291"/>
      <c r="H80" s="273" t="s">
        <v>3385</v>
      </c>
      <c r="I80" s="273" t="s">
        <v>3386</v>
      </c>
      <c r="J80" s="273"/>
      <c r="K80" s="284"/>
    </row>
    <row r="81" spans="2:11" ht="15" customHeight="1">
      <c r="B81" s="293"/>
      <c r="C81" s="294" t="s">
        <v>3387</v>
      </c>
      <c r="D81" s="294"/>
      <c r="E81" s="294"/>
      <c r="F81" s="295" t="s">
        <v>3382</v>
      </c>
      <c r="G81" s="294"/>
      <c r="H81" s="294" t="s">
        <v>3388</v>
      </c>
      <c r="I81" s="294" t="s">
        <v>3378</v>
      </c>
      <c r="J81" s="294">
        <v>15</v>
      </c>
      <c r="K81" s="284"/>
    </row>
    <row r="82" spans="2:11" ht="15" customHeight="1">
      <c r="B82" s="293"/>
      <c r="C82" s="294" t="s">
        <v>3389</v>
      </c>
      <c r="D82" s="294"/>
      <c r="E82" s="294"/>
      <c r="F82" s="295" t="s">
        <v>3382</v>
      </c>
      <c r="G82" s="294"/>
      <c r="H82" s="294" t="s">
        <v>3390</v>
      </c>
      <c r="I82" s="294" t="s">
        <v>3378</v>
      </c>
      <c r="J82" s="294">
        <v>15</v>
      </c>
      <c r="K82" s="284"/>
    </row>
    <row r="83" spans="2:11" ht="15" customHeight="1">
      <c r="B83" s="293"/>
      <c r="C83" s="294" t="s">
        <v>3391</v>
      </c>
      <c r="D83" s="294"/>
      <c r="E83" s="294"/>
      <c r="F83" s="295" t="s">
        <v>3382</v>
      </c>
      <c r="G83" s="294"/>
      <c r="H83" s="294" t="s">
        <v>3392</v>
      </c>
      <c r="I83" s="294" t="s">
        <v>3378</v>
      </c>
      <c r="J83" s="294">
        <v>20</v>
      </c>
      <c r="K83" s="284"/>
    </row>
    <row r="84" spans="2:11" ht="15" customHeight="1">
      <c r="B84" s="293"/>
      <c r="C84" s="294" t="s">
        <v>3393</v>
      </c>
      <c r="D84" s="294"/>
      <c r="E84" s="294"/>
      <c r="F84" s="295" t="s">
        <v>3382</v>
      </c>
      <c r="G84" s="294"/>
      <c r="H84" s="294" t="s">
        <v>3394</v>
      </c>
      <c r="I84" s="294" t="s">
        <v>3378</v>
      </c>
      <c r="J84" s="294">
        <v>20</v>
      </c>
      <c r="K84" s="284"/>
    </row>
    <row r="85" spans="2:11" ht="15" customHeight="1">
      <c r="B85" s="293"/>
      <c r="C85" s="273" t="s">
        <v>3395</v>
      </c>
      <c r="D85" s="273"/>
      <c r="E85" s="273"/>
      <c r="F85" s="292" t="s">
        <v>3382</v>
      </c>
      <c r="G85" s="291"/>
      <c r="H85" s="273" t="s">
        <v>3396</v>
      </c>
      <c r="I85" s="273" t="s">
        <v>3378</v>
      </c>
      <c r="J85" s="273">
        <v>50</v>
      </c>
      <c r="K85" s="284"/>
    </row>
    <row r="86" spans="2:11" ht="15" customHeight="1">
      <c r="B86" s="293"/>
      <c r="C86" s="273" t="s">
        <v>3397</v>
      </c>
      <c r="D86" s="273"/>
      <c r="E86" s="273"/>
      <c r="F86" s="292" t="s">
        <v>3382</v>
      </c>
      <c r="G86" s="291"/>
      <c r="H86" s="273" t="s">
        <v>3398</v>
      </c>
      <c r="I86" s="273" t="s">
        <v>3378</v>
      </c>
      <c r="J86" s="273">
        <v>20</v>
      </c>
      <c r="K86" s="284"/>
    </row>
    <row r="87" spans="2:11" ht="15" customHeight="1">
      <c r="B87" s="293"/>
      <c r="C87" s="273" t="s">
        <v>3399</v>
      </c>
      <c r="D87" s="273"/>
      <c r="E87" s="273"/>
      <c r="F87" s="292" t="s">
        <v>3382</v>
      </c>
      <c r="G87" s="291"/>
      <c r="H87" s="273" t="s">
        <v>3400</v>
      </c>
      <c r="I87" s="273" t="s">
        <v>3378</v>
      </c>
      <c r="J87" s="273">
        <v>20</v>
      </c>
      <c r="K87" s="284"/>
    </row>
    <row r="88" spans="2:11" ht="15" customHeight="1">
      <c r="B88" s="293"/>
      <c r="C88" s="273" t="s">
        <v>3401</v>
      </c>
      <c r="D88" s="273"/>
      <c r="E88" s="273"/>
      <c r="F88" s="292" t="s">
        <v>3382</v>
      </c>
      <c r="G88" s="291"/>
      <c r="H88" s="273" t="s">
        <v>3402</v>
      </c>
      <c r="I88" s="273" t="s">
        <v>3378</v>
      </c>
      <c r="J88" s="273">
        <v>50</v>
      </c>
      <c r="K88" s="284"/>
    </row>
    <row r="89" spans="2:11" ht="15" customHeight="1">
      <c r="B89" s="293"/>
      <c r="C89" s="273" t="s">
        <v>3403</v>
      </c>
      <c r="D89" s="273"/>
      <c r="E89" s="273"/>
      <c r="F89" s="292" t="s">
        <v>3382</v>
      </c>
      <c r="G89" s="291"/>
      <c r="H89" s="273" t="s">
        <v>3403</v>
      </c>
      <c r="I89" s="273" t="s">
        <v>3378</v>
      </c>
      <c r="J89" s="273">
        <v>50</v>
      </c>
      <c r="K89" s="284"/>
    </row>
    <row r="90" spans="2:11" ht="15" customHeight="1">
      <c r="B90" s="293"/>
      <c r="C90" s="273" t="s">
        <v>173</v>
      </c>
      <c r="D90" s="273"/>
      <c r="E90" s="273"/>
      <c r="F90" s="292" t="s">
        <v>3382</v>
      </c>
      <c r="G90" s="291"/>
      <c r="H90" s="273" t="s">
        <v>3404</v>
      </c>
      <c r="I90" s="273" t="s">
        <v>3378</v>
      </c>
      <c r="J90" s="273">
        <v>255</v>
      </c>
      <c r="K90" s="284"/>
    </row>
    <row r="91" spans="2:11" ht="15" customHeight="1">
      <c r="B91" s="293"/>
      <c r="C91" s="273" t="s">
        <v>3405</v>
      </c>
      <c r="D91" s="273"/>
      <c r="E91" s="273"/>
      <c r="F91" s="292" t="s">
        <v>3376</v>
      </c>
      <c r="G91" s="291"/>
      <c r="H91" s="273" t="s">
        <v>3406</v>
      </c>
      <c r="I91" s="273" t="s">
        <v>3407</v>
      </c>
      <c r="J91" s="273"/>
      <c r="K91" s="284"/>
    </row>
    <row r="92" spans="2:11" ht="15" customHeight="1">
      <c r="B92" s="293"/>
      <c r="C92" s="273" t="s">
        <v>3408</v>
      </c>
      <c r="D92" s="273"/>
      <c r="E92" s="273"/>
      <c r="F92" s="292" t="s">
        <v>3376</v>
      </c>
      <c r="G92" s="291"/>
      <c r="H92" s="273" t="s">
        <v>3409</v>
      </c>
      <c r="I92" s="273" t="s">
        <v>3410</v>
      </c>
      <c r="J92" s="273"/>
      <c r="K92" s="284"/>
    </row>
    <row r="93" spans="2:11" ht="15" customHeight="1">
      <c r="B93" s="293"/>
      <c r="C93" s="273" t="s">
        <v>3411</v>
      </c>
      <c r="D93" s="273"/>
      <c r="E93" s="273"/>
      <c r="F93" s="292" t="s">
        <v>3376</v>
      </c>
      <c r="G93" s="291"/>
      <c r="H93" s="273" t="s">
        <v>3411</v>
      </c>
      <c r="I93" s="273" t="s">
        <v>3410</v>
      </c>
      <c r="J93" s="273"/>
      <c r="K93" s="284"/>
    </row>
    <row r="94" spans="2:11" ht="15" customHeight="1">
      <c r="B94" s="293"/>
      <c r="C94" s="273" t="s">
        <v>42</v>
      </c>
      <c r="D94" s="273"/>
      <c r="E94" s="273"/>
      <c r="F94" s="292" t="s">
        <v>3376</v>
      </c>
      <c r="G94" s="291"/>
      <c r="H94" s="273" t="s">
        <v>3412</v>
      </c>
      <c r="I94" s="273" t="s">
        <v>3410</v>
      </c>
      <c r="J94" s="273"/>
      <c r="K94" s="284"/>
    </row>
    <row r="95" spans="2:11" ht="15" customHeight="1">
      <c r="B95" s="293"/>
      <c r="C95" s="273" t="s">
        <v>52</v>
      </c>
      <c r="D95" s="273"/>
      <c r="E95" s="273"/>
      <c r="F95" s="292" t="s">
        <v>3376</v>
      </c>
      <c r="G95" s="291"/>
      <c r="H95" s="273" t="s">
        <v>3413</v>
      </c>
      <c r="I95" s="273" t="s">
        <v>3410</v>
      </c>
      <c r="J95" s="273"/>
      <c r="K95" s="284"/>
    </row>
    <row r="96" spans="2:11" ht="15" customHeight="1">
      <c r="B96" s="296"/>
      <c r="C96" s="297"/>
      <c r="D96" s="297"/>
      <c r="E96" s="297"/>
      <c r="F96" s="297"/>
      <c r="G96" s="297"/>
      <c r="H96" s="297"/>
      <c r="I96" s="297"/>
      <c r="J96" s="297"/>
      <c r="K96" s="298"/>
    </row>
    <row r="97" spans="2:11" ht="18.75" customHeight="1">
      <c r="B97" s="299"/>
      <c r="C97" s="300"/>
      <c r="D97" s="300"/>
      <c r="E97" s="300"/>
      <c r="F97" s="300"/>
      <c r="G97" s="300"/>
      <c r="H97" s="300"/>
      <c r="I97" s="300"/>
      <c r="J97" s="300"/>
      <c r="K97" s="299"/>
    </row>
    <row r="98" spans="2:11" ht="18.75" customHeight="1">
      <c r="B98" s="279"/>
      <c r="C98" s="279"/>
      <c r="D98" s="279"/>
      <c r="E98" s="279"/>
      <c r="F98" s="279"/>
      <c r="G98" s="279"/>
      <c r="H98" s="279"/>
      <c r="I98" s="279"/>
      <c r="J98" s="279"/>
      <c r="K98" s="279"/>
    </row>
    <row r="99" spans="2:11" ht="7.5" customHeight="1">
      <c r="B99" s="280"/>
      <c r="C99" s="281"/>
      <c r="D99" s="281"/>
      <c r="E99" s="281"/>
      <c r="F99" s="281"/>
      <c r="G99" s="281"/>
      <c r="H99" s="281"/>
      <c r="I99" s="281"/>
      <c r="J99" s="281"/>
      <c r="K99" s="282"/>
    </row>
    <row r="100" spans="2:11" ht="45" customHeight="1">
      <c r="B100" s="283"/>
      <c r="C100" s="385" t="s">
        <v>3414</v>
      </c>
      <c r="D100" s="385"/>
      <c r="E100" s="385"/>
      <c r="F100" s="385"/>
      <c r="G100" s="385"/>
      <c r="H100" s="385"/>
      <c r="I100" s="385"/>
      <c r="J100" s="385"/>
      <c r="K100" s="284"/>
    </row>
    <row r="101" spans="2:11" ht="17.25" customHeight="1">
      <c r="B101" s="283"/>
      <c r="C101" s="285" t="s">
        <v>3370</v>
      </c>
      <c r="D101" s="285"/>
      <c r="E101" s="285"/>
      <c r="F101" s="285" t="s">
        <v>3371</v>
      </c>
      <c r="G101" s="286"/>
      <c r="H101" s="285" t="s">
        <v>168</v>
      </c>
      <c r="I101" s="285" t="s">
        <v>61</v>
      </c>
      <c r="J101" s="285" t="s">
        <v>3372</v>
      </c>
      <c r="K101" s="284"/>
    </row>
    <row r="102" spans="2:11" ht="17.25" customHeight="1">
      <c r="B102" s="283"/>
      <c r="C102" s="287" t="s">
        <v>3373</v>
      </c>
      <c r="D102" s="287"/>
      <c r="E102" s="287"/>
      <c r="F102" s="288" t="s">
        <v>3374</v>
      </c>
      <c r="G102" s="289"/>
      <c r="H102" s="287"/>
      <c r="I102" s="287"/>
      <c r="J102" s="287" t="s">
        <v>3375</v>
      </c>
      <c r="K102" s="284"/>
    </row>
    <row r="103" spans="2:11" ht="5.25" customHeight="1">
      <c r="B103" s="283"/>
      <c r="C103" s="285"/>
      <c r="D103" s="285"/>
      <c r="E103" s="285"/>
      <c r="F103" s="285"/>
      <c r="G103" s="301"/>
      <c r="H103" s="285"/>
      <c r="I103" s="285"/>
      <c r="J103" s="285"/>
      <c r="K103" s="284"/>
    </row>
    <row r="104" spans="2:11" ht="15" customHeight="1">
      <c r="B104" s="283"/>
      <c r="C104" s="273" t="s">
        <v>57</v>
      </c>
      <c r="D104" s="290"/>
      <c r="E104" s="290"/>
      <c r="F104" s="292" t="s">
        <v>3376</v>
      </c>
      <c r="G104" s="301"/>
      <c r="H104" s="273" t="s">
        <v>3415</v>
      </c>
      <c r="I104" s="273" t="s">
        <v>3378</v>
      </c>
      <c r="J104" s="273">
        <v>20</v>
      </c>
      <c r="K104" s="284"/>
    </row>
    <row r="105" spans="2:11" ht="15" customHeight="1">
      <c r="B105" s="283"/>
      <c r="C105" s="273" t="s">
        <v>3379</v>
      </c>
      <c r="D105" s="273"/>
      <c r="E105" s="273"/>
      <c r="F105" s="292" t="s">
        <v>3376</v>
      </c>
      <c r="G105" s="273"/>
      <c r="H105" s="273" t="s">
        <v>3415</v>
      </c>
      <c r="I105" s="273" t="s">
        <v>3378</v>
      </c>
      <c r="J105" s="273">
        <v>120</v>
      </c>
      <c r="K105" s="284"/>
    </row>
    <row r="106" spans="2:11" ht="15" customHeight="1">
      <c r="B106" s="293"/>
      <c r="C106" s="273" t="s">
        <v>3381</v>
      </c>
      <c r="D106" s="273"/>
      <c r="E106" s="273"/>
      <c r="F106" s="292" t="s">
        <v>3382</v>
      </c>
      <c r="G106" s="273"/>
      <c r="H106" s="273" t="s">
        <v>3415</v>
      </c>
      <c r="I106" s="273" t="s">
        <v>3378</v>
      </c>
      <c r="J106" s="273">
        <v>50</v>
      </c>
      <c r="K106" s="284"/>
    </row>
    <row r="107" spans="2:11" ht="15" customHeight="1">
      <c r="B107" s="293"/>
      <c r="C107" s="273" t="s">
        <v>3384</v>
      </c>
      <c r="D107" s="273"/>
      <c r="E107" s="273"/>
      <c r="F107" s="292" t="s">
        <v>3376</v>
      </c>
      <c r="G107" s="273"/>
      <c r="H107" s="273" t="s">
        <v>3415</v>
      </c>
      <c r="I107" s="273" t="s">
        <v>3386</v>
      </c>
      <c r="J107" s="273"/>
      <c r="K107" s="284"/>
    </row>
    <row r="108" spans="2:11" ht="15" customHeight="1">
      <c r="B108" s="293"/>
      <c r="C108" s="273" t="s">
        <v>3395</v>
      </c>
      <c r="D108" s="273"/>
      <c r="E108" s="273"/>
      <c r="F108" s="292" t="s">
        <v>3382</v>
      </c>
      <c r="G108" s="273"/>
      <c r="H108" s="273" t="s">
        <v>3415</v>
      </c>
      <c r="I108" s="273" t="s">
        <v>3378</v>
      </c>
      <c r="J108" s="273">
        <v>50</v>
      </c>
      <c r="K108" s="284"/>
    </row>
    <row r="109" spans="2:11" ht="15" customHeight="1">
      <c r="B109" s="293"/>
      <c r="C109" s="273" t="s">
        <v>3403</v>
      </c>
      <c r="D109" s="273"/>
      <c r="E109" s="273"/>
      <c r="F109" s="292" t="s">
        <v>3382</v>
      </c>
      <c r="G109" s="273"/>
      <c r="H109" s="273" t="s">
        <v>3415</v>
      </c>
      <c r="I109" s="273" t="s">
        <v>3378</v>
      </c>
      <c r="J109" s="273">
        <v>50</v>
      </c>
      <c r="K109" s="284"/>
    </row>
    <row r="110" spans="2:11" ht="15" customHeight="1">
      <c r="B110" s="293"/>
      <c r="C110" s="273" t="s">
        <v>3401</v>
      </c>
      <c r="D110" s="273"/>
      <c r="E110" s="273"/>
      <c r="F110" s="292" t="s">
        <v>3382</v>
      </c>
      <c r="G110" s="273"/>
      <c r="H110" s="273" t="s">
        <v>3415</v>
      </c>
      <c r="I110" s="273" t="s">
        <v>3378</v>
      </c>
      <c r="J110" s="273">
        <v>50</v>
      </c>
      <c r="K110" s="284"/>
    </row>
    <row r="111" spans="2:11" ht="15" customHeight="1">
      <c r="B111" s="293"/>
      <c r="C111" s="273" t="s">
        <v>57</v>
      </c>
      <c r="D111" s="273"/>
      <c r="E111" s="273"/>
      <c r="F111" s="292" t="s">
        <v>3376</v>
      </c>
      <c r="G111" s="273"/>
      <c r="H111" s="273" t="s">
        <v>3416</v>
      </c>
      <c r="I111" s="273" t="s">
        <v>3378</v>
      </c>
      <c r="J111" s="273">
        <v>20</v>
      </c>
      <c r="K111" s="284"/>
    </row>
    <row r="112" spans="2:11" ht="15" customHeight="1">
      <c r="B112" s="293"/>
      <c r="C112" s="273" t="s">
        <v>3417</v>
      </c>
      <c r="D112" s="273"/>
      <c r="E112" s="273"/>
      <c r="F112" s="292" t="s">
        <v>3376</v>
      </c>
      <c r="G112" s="273"/>
      <c r="H112" s="273" t="s">
        <v>3418</v>
      </c>
      <c r="I112" s="273" t="s">
        <v>3378</v>
      </c>
      <c r="J112" s="273">
        <v>120</v>
      </c>
      <c r="K112" s="284"/>
    </row>
    <row r="113" spans="2:11" ht="15" customHeight="1">
      <c r="B113" s="293"/>
      <c r="C113" s="273" t="s">
        <v>42</v>
      </c>
      <c r="D113" s="273"/>
      <c r="E113" s="273"/>
      <c r="F113" s="292" t="s">
        <v>3376</v>
      </c>
      <c r="G113" s="273"/>
      <c r="H113" s="273" t="s">
        <v>3419</v>
      </c>
      <c r="I113" s="273" t="s">
        <v>3410</v>
      </c>
      <c r="J113" s="273"/>
      <c r="K113" s="284"/>
    </row>
    <row r="114" spans="2:11" ht="15" customHeight="1">
      <c r="B114" s="293"/>
      <c r="C114" s="273" t="s">
        <v>52</v>
      </c>
      <c r="D114" s="273"/>
      <c r="E114" s="273"/>
      <c r="F114" s="292" t="s">
        <v>3376</v>
      </c>
      <c r="G114" s="273"/>
      <c r="H114" s="273" t="s">
        <v>3420</v>
      </c>
      <c r="I114" s="273" t="s">
        <v>3410</v>
      </c>
      <c r="J114" s="273"/>
      <c r="K114" s="284"/>
    </row>
    <row r="115" spans="2:11" ht="15" customHeight="1">
      <c r="B115" s="293"/>
      <c r="C115" s="273" t="s">
        <v>61</v>
      </c>
      <c r="D115" s="273"/>
      <c r="E115" s="273"/>
      <c r="F115" s="292" t="s">
        <v>3376</v>
      </c>
      <c r="G115" s="273"/>
      <c r="H115" s="273" t="s">
        <v>3421</v>
      </c>
      <c r="I115" s="273" t="s">
        <v>3422</v>
      </c>
      <c r="J115" s="273"/>
      <c r="K115" s="284"/>
    </row>
    <row r="116" spans="2:11" ht="15" customHeight="1">
      <c r="B116" s="296"/>
      <c r="C116" s="302"/>
      <c r="D116" s="302"/>
      <c r="E116" s="302"/>
      <c r="F116" s="302"/>
      <c r="G116" s="302"/>
      <c r="H116" s="302"/>
      <c r="I116" s="302"/>
      <c r="J116" s="302"/>
      <c r="K116" s="298"/>
    </row>
    <row r="117" spans="2:11" ht="18.75" customHeight="1">
      <c r="B117" s="303"/>
      <c r="C117" s="269"/>
      <c r="D117" s="269"/>
      <c r="E117" s="269"/>
      <c r="F117" s="304"/>
      <c r="G117" s="269"/>
      <c r="H117" s="269"/>
      <c r="I117" s="269"/>
      <c r="J117" s="269"/>
      <c r="K117" s="303"/>
    </row>
    <row r="118" spans="2:11" ht="18.75" customHeight="1">
      <c r="B118" s="279"/>
      <c r="C118" s="279"/>
      <c r="D118" s="279"/>
      <c r="E118" s="279"/>
      <c r="F118" s="279"/>
      <c r="G118" s="279"/>
      <c r="H118" s="279"/>
      <c r="I118" s="279"/>
      <c r="J118" s="279"/>
      <c r="K118" s="279"/>
    </row>
    <row r="119" spans="2:11" ht="7.5" customHeight="1">
      <c r="B119" s="305"/>
      <c r="C119" s="306"/>
      <c r="D119" s="306"/>
      <c r="E119" s="306"/>
      <c r="F119" s="306"/>
      <c r="G119" s="306"/>
      <c r="H119" s="306"/>
      <c r="I119" s="306"/>
      <c r="J119" s="306"/>
      <c r="K119" s="307"/>
    </row>
    <row r="120" spans="2:11" ht="45" customHeight="1">
      <c r="B120" s="308"/>
      <c r="C120" s="381" t="s">
        <v>3423</v>
      </c>
      <c r="D120" s="381"/>
      <c r="E120" s="381"/>
      <c r="F120" s="381"/>
      <c r="G120" s="381"/>
      <c r="H120" s="381"/>
      <c r="I120" s="381"/>
      <c r="J120" s="381"/>
      <c r="K120" s="309"/>
    </row>
    <row r="121" spans="2:11" ht="17.25" customHeight="1">
      <c r="B121" s="310"/>
      <c r="C121" s="285" t="s">
        <v>3370</v>
      </c>
      <c r="D121" s="285"/>
      <c r="E121" s="285"/>
      <c r="F121" s="285" t="s">
        <v>3371</v>
      </c>
      <c r="G121" s="286"/>
      <c r="H121" s="285" t="s">
        <v>168</v>
      </c>
      <c r="I121" s="285" t="s">
        <v>61</v>
      </c>
      <c r="J121" s="285" t="s">
        <v>3372</v>
      </c>
      <c r="K121" s="311"/>
    </row>
    <row r="122" spans="2:11" ht="17.25" customHeight="1">
      <c r="B122" s="310"/>
      <c r="C122" s="287" t="s">
        <v>3373</v>
      </c>
      <c r="D122" s="287"/>
      <c r="E122" s="287"/>
      <c r="F122" s="288" t="s">
        <v>3374</v>
      </c>
      <c r="G122" s="289"/>
      <c r="H122" s="287"/>
      <c r="I122" s="287"/>
      <c r="J122" s="287" t="s">
        <v>3375</v>
      </c>
      <c r="K122" s="311"/>
    </row>
    <row r="123" spans="2:11" ht="5.25" customHeight="1">
      <c r="B123" s="312"/>
      <c r="C123" s="290"/>
      <c r="D123" s="290"/>
      <c r="E123" s="290"/>
      <c r="F123" s="290"/>
      <c r="G123" s="273"/>
      <c r="H123" s="290"/>
      <c r="I123" s="290"/>
      <c r="J123" s="290"/>
      <c r="K123" s="313"/>
    </row>
    <row r="124" spans="2:11" ht="15" customHeight="1">
      <c r="B124" s="312"/>
      <c r="C124" s="273" t="s">
        <v>3379</v>
      </c>
      <c r="D124" s="290"/>
      <c r="E124" s="290"/>
      <c r="F124" s="292" t="s">
        <v>3376</v>
      </c>
      <c r="G124" s="273"/>
      <c r="H124" s="273" t="s">
        <v>3415</v>
      </c>
      <c r="I124" s="273" t="s">
        <v>3378</v>
      </c>
      <c r="J124" s="273">
        <v>120</v>
      </c>
      <c r="K124" s="314"/>
    </row>
    <row r="125" spans="2:11" ht="15" customHeight="1">
      <c r="B125" s="312"/>
      <c r="C125" s="273" t="s">
        <v>3424</v>
      </c>
      <c r="D125" s="273"/>
      <c r="E125" s="273"/>
      <c r="F125" s="292" t="s">
        <v>3376</v>
      </c>
      <c r="G125" s="273"/>
      <c r="H125" s="273" t="s">
        <v>3425</v>
      </c>
      <c r="I125" s="273" t="s">
        <v>3378</v>
      </c>
      <c r="J125" s="273" t="s">
        <v>3426</v>
      </c>
      <c r="K125" s="314"/>
    </row>
    <row r="126" spans="2:11" ht="15" customHeight="1">
      <c r="B126" s="312"/>
      <c r="C126" s="273" t="s">
        <v>3325</v>
      </c>
      <c r="D126" s="273"/>
      <c r="E126" s="273"/>
      <c r="F126" s="292" t="s">
        <v>3376</v>
      </c>
      <c r="G126" s="273"/>
      <c r="H126" s="273" t="s">
        <v>3427</v>
      </c>
      <c r="I126" s="273" t="s">
        <v>3378</v>
      </c>
      <c r="J126" s="273" t="s">
        <v>3426</v>
      </c>
      <c r="K126" s="314"/>
    </row>
    <row r="127" spans="2:11" ht="15" customHeight="1">
      <c r="B127" s="312"/>
      <c r="C127" s="273" t="s">
        <v>3387</v>
      </c>
      <c r="D127" s="273"/>
      <c r="E127" s="273"/>
      <c r="F127" s="292" t="s">
        <v>3382</v>
      </c>
      <c r="G127" s="273"/>
      <c r="H127" s="273" t="s">
        <v>3388</v>
      </c>
      <c r="I127" s="273" t="s">
        <v>3378</v>
      </c>
      <c r="J127" s="273">
        <v>15</v>
      </c>
      <c r="K127" s="314"/>
    </row>
    <row r="128" spans="2:11" ht="15" customHeight="1">
      <c r="B128" s="312"/>
      <c r="C128" s="294" t="s">
        <v>3389</v>
      </c>
      <c r="D128" s="294"/>
      <c r="E128" s="294"/>
      <c r="F128" s="295" t="s">
        <v>3382</v>
      </c>
      <c r="G128" s="294"/>
      <c r="H128" s="294" t="s">
        <v>3390</v>
      </c>
      <c r="I128" s="294" t="s">
        <v>3378</v>
      </c>
      <c r="J128" s="294">
        <v>15</v>
      </c>
      <c r="K128" s="314"/>
    </row>
    <row r="129" spans="2:11" ht="15" customHeight="1">
      <c r="B129" s="312"/>
      <c r="C129" s="294" t="s">
        <v>3391</v>
      </c>
      <c r="D129" s="294"/>
      <c r="E129" s="294"/>
      <c r="F129" s="295" t="s">
        <v>3382</v>
      </c>
      <c r="G129" s="294"/>
      <c r="H129" s="294" t="s">
        <v>3392</v>
      </c>
      <c r="I129" s="294" t="s">
        <v>3378</v>
      </c>
      <c r="J129" s="294">
        <v>20</v>
      </c>
      <c r="K129" s="314"/>
    </row>
    <row r="130" spans="2:11" ht="15" customHeight="1">
      <c r="B130" s="312"/>
      <c r="C130" s="294" t="s">
        <v>3393</v>
      </c>
      <c r="D130" s="294"/>
      <c r="E130" s="294"/>
      <c r="F130" s="295" t="s">
        <v>3382</v>
      </c>
      <c r="G130" s="294"/>
      <c r="H130" s="294" t="s">
        <v>3394</v>
      </c>
      <c r="I130" s="294" t="s">
        <v>3378</v>
      </c>
      <c r="J130" s="294">
        <v>20</v>
      </c>
      <c r="K130" s="314"/>
    </row>
    <row r="131" spans="2:11" ht="15" customHeight="1">
      <c r="B131" s="312"/>
      <c r="C131" s="273" t="s">
        <v>3381</v>
      </c>
      <c r="D131" s="273"/>
      <c r="E131" s="273"/>
      <c r="F131" s="292" t="s">
        <v>3382</v>
      </c>
      <c r="G131" s="273"/>
      <c r="H131" s="273" t="s">
        <v>3415</v>
      </c>
      <c r="I131" s="273" t="s">
        <v>3378</v>
      </c>
      <c r="J131" s="273">
        <v>50</v>
      </c>
      <c r="K131" s="314"/>
    </row>
    <row r="132" spans="2:11" ht="15" customHeight="1">
      <c r="B132" s="312"/>
      <c r="C132" s="273" t="s">
        <v>3395</v>
      </c>
      <c r="D132" s="273"/>
      <c r="E132" s="273"/>
      <c r="F132" s="292" t="s">
        <v>3382</v>
      </c>
      <c r="G132" s="273"/>
      <c r="H132" s="273" t="s">
        <v>3415</v>
      </c>
      <c r="I132" s="273" t="s">
        <v>3378</v>
      </c>
      <c r="J132" s="273">
        <v>50</v>
      </c>
      <c r="K132" s="314"/>
    </row>
    <row r="133" spans="2:11" ht="15" customHeight="1">
      <c r="B133" s="312"/>
      <c r="C133" s="273" t="s">
        <v>3401</v>
      </c>
      <c r="D133" s="273"/>
      <c r="E133" s="273"/>
      <c r="F133" s="292" t="s">
        <v>3382</v>
      </c>
      <c r="G133" s="273"/>
      <c r="H133" s="273" t="s">
        <v>3415</v>
      </c>
      <c r="I133" s="273" t="s">
        <v>3378</v>
      </c>
      <c r="J133" s="273">
        <v>50</v>
      </c>
      <c r="K133" s="314"/>
    </row>
    <row r="134" spans="2:11" ht="15" customHeight="1">
      <c r="B134" s="312"/>
      <c r="C134" s="273" t="s">
        <v>3403</v>
      </c>
      <c r="D134" s="273"/>
      <c r="E134" s="273"/>
      <c r="F134" s="292" t="s">
        <v>3382</v>
      </c>
      <c r="G134" s="273"/>
      <c r="H134" s="273" t="s">
        <v>3415</v>
      </c>
      <c r="I134" s="273" t="s">
        <v>3378</v>
      </c>
      <c r="J134" s="273">
        <v>50</v>
      </c>
      <c r="K134" s="314"/>
    </row>
    <row r="135" spans="2:11" ht="15" customHeight="1">
      <c r="B135" s="312"/>
      <c r="C135" s="273" t="s">
        <v>173</v>
      </c>
      <c r="D135" s="273"/>
      <c r="E135" s="273"/>
      <c r="F135" s="292" t="s">
        <v>3382</v>
      </c>
      <c r="G135" s="273"/>
      <c r="H135" s="273" t="s">
        <v>3428</v>
      </c>
      <c r="I135" s="273" t="s">
        <v>3378</v>
      </c>
      <c r="J135" s="273">
        <v>255</v>
      </c>
      <c r="K135" s="314"/>
    </row>
    <row r="136" spans="2:11" ht="15" customHeight="1">
      <c r="B136" s="312"/>
      <c r="C136" s="273" t="s">
        <v>3405</v>
      </c>
      <c r="D136" s="273"/>
      <c r="E136" s="273"/>
      <c r="F136" s="292" t="s">
        <v>3376</v>
      </c>
      <c r="G136" s="273"/>
      <c r="H136" s="273" t="s">
        <v>3429</v>
      </c>
      <c r="I136" s="273" t="s">
        <v>3407</v>
      </c>
      <c r="J136" s="273"/>
      <c r="K136" s="314"/>
    </row>
    <row r="137" spans="2:11" ht="15" customHeight="1">
      <c r="B137" s="312"/>
      <c r="C137" s="273" t="s">
        <v>3408</v>
      </c>
      <c r="D137" s="273"/>
      <c r="E137" s="273"/>
      <c r="F137" s="292" t="s">
        <v>3376</v>
      </c>
      <c r="G137" s="273"/>
      <c r="H137" s="273" t="s">
        <v>3430</v>
      </c>
      <c r="I137" s="273" t="s">
        <v>3410</v>
      </c>
      <c r="J137" s="273"/>
      <c r="K137" s="314"/>
    </row>
    <row r="138" spans="2:11" ht="15" customHeight="1">
      <c r="B138" s="312"/>
      <c r="C138" s="273" t="s">
        <v>3411</v>
      </c>
      <c r="D138" s="273"/>
      <c r="E138" s="273"/>
      <c r="F138" s="292" t="s">
        <v>3376</v>
      </c>
      <c r="G138" s="273"/>
      <c r="H138" s="273" t="s">
        <v>3411</v>
      </c>
      <c r="I138" s="273" t="s">
        <v>3410</v>
      </c>
      <c r="J138" s="273"/>
      <c r="K138" s="314"/>
    </row>
    <row r="139" spans="2:11" ht="15" customHeight="1">
      <c r="B139" s="312"/>
      <c r="C139" s="273" t="s">
        <v>42</v>
      </c>
      <c r="D139" s="273"/>
      <c r="E139" s="273"/>
      <c r="F139" s="292" t="s">
        <v>3376</v>
      </c>
      <c r="G139" s="273"/>
      <c r="H139" s="273" t="s">
        <v>3431</v>
      </c>
      <c r="I139" s="273" t="s">
        <v>3410</v>
      </c>
      <c r="J139" s="273"/>
      <c r="K139" s="314"/>
    </row>
    <row r="140" spans="2:11" ht="15" customHeight="1">
      <c r="B140" s="312"/>
      <c r="C140" s="273" t="s">
        <v>3432</v>
      </c>
      <c r="D140" s="273"/>
      <c r="E140" s="273"/>
      <c r="F140" s="292" t="s">
        <v>3376</v>
      </c>
      <c r="G140" s="273"/>
      <c r="H140" s="273" t="s">
        <v>3433</v>
      </c>
      <c r="I140" s="273" t="s">
        <v>3410</v>
      </c>
      <c r="J140" s="273"/>
      <c r="K140" s="314"/>
    </row>
    <row r="141" spans="2:11" ht="15" customHeight="1">
      <c r="B141" s="315"/>
      <c r="C141" s="316"/>
      <c r="D141" s="316"/>
      <c r="E141" s="316"/>
      <c r="F141" s="316"/>
      <c r="G141" s="316"/>
      <c r="H141" s="316"/>
      <c r="I141" s="316"/>
      <c r="J141" s="316"/>
      <c r="K141" s="317"/>
    </row>
    <row r="142" spans="2:11" ht="18.75" customHeight="1">
      <c r="B142" s="269"/>
      <c r="C142" s="269"/>
      <c r="D142" s="269"/>
      <c r="E142" s="269"/>
      <c r="F142" s="304"/>
      <c r="G142" s="269"/>
      <c r="H142" s="269"/>
      <c r="I142" s="269"/>
      <c r="J142" s="269"/>
      <c r="K142" s="269"/>
    </row>
    <row r="143" spans="2:11" ht="18.75" customHeight="1">
      <c r="B143" s="279"/>
      <c r="C143" s="279"/>
      <c r="D143" s="279"/>
      <c r="E143" s="279"/>
      <c r="F143" s="279"/>
      <c r="G143" s="279"/>
      <c r="H143" s="279"/>
      <c r="I143" s="279"/>
      <c r="J143" s="279"/>
      <c r="K143" s="279"/>
    </row>
    <row r="144" spans="2:11" ht="7.5" customHeight="1">
      <c r="B144" s="280"/>
      <c r="C144" s="281"/>
      <c r="D144" s="281"/>
      <c r="E144" s="281"/>
      <c r="F144" s="281"/>
      <c r="G144" s="281"/>
      <c r="H144" s="281"/>
      <c r="I144" s="281"/>
      <c r="J144" s="281"/>
      <c r="K144" s="282"/>
    </row>
    <row r="145" spans="2:11" ht="45" customHeight="1">
      <c r="B145" s="283"/>
      <c r="C145" s="385" t="s">
        <v>3434</v>
      </c>
      <c r="D145" s="385"/>
      <c r="E145" s="385"/>
      <c r="F145" s="385"/>
      <c r="G145" s="385"/>
      <c r="H145" s="385"/>
      <c r="I145" s="385"/>
      <c r="J145" s="385"/>
      <c r="K145" s="284"/>
    </row>
    <row r="146" spans="2:11" ht="17.25" customHeight="1">
      <c r="B146" s="283"/>
      <c r="C146" s="285" t="s">
        <v>3370</v>
      </c>
      <c r="D146" s="285"/>
      <c r="E146" s="285"/>
      <c r="F146" s="285" t="s">
        <v>3371</v>
      </c>
      <c r="G146" s="286"/>
      <c r="H146" s="285" t="s">
        <v>168</v>
      </c>
      <c r="I146" s="285" t="s">
        <v>61</v>
      </c>
      <c r="J146" s="285" t="s">
        <v>3372</v>
      </c>
      <c r="K146" s="284"/>
    </row>
    <row r="147" spans="2:11" ht="17.25" customHeight="1">
      <c r="B147" s="283"/>
      <c r="C147" s="287" t="s">
        <v>3373</v>
      </c>
      <c r="D147" s="287"/>
      <c r="E147" s="287"/>
      <c r="F147" s="288" t="s">
        <v>3374</v>
      </c>
      <c r="G147" s="289"/>
      <c r="H147" s="287"/>
      <c r="I147" s="287"/>
      <c r="J147" s="287" t="s">
        <v>3375</v>
      </c>
      <c r="K147" s="284"/>
    </row>
    <row r="148" spans="2:11" ht="5.25" customHeight="1">
      <c r="B148" s="293"/>
      <c r="C148" s="290"/>
      <c r="D148" s="290"/>
      <c r="E148" s="290"/>
      <c r="F148" s="290"/>
      <c r="G148" s="291"/>
      <c r="H148" s="290"/>
      <c r="I148" s="290"/>
      <c r="J148" s="290"/>
      <c r="K148" s="314"/>
    </row>
    <row r="149" spans="2:11" ht="15" customHeight="1">
      <c r="B149" s="293"/>
      <c r="C149" s="318" t="s">
        <v>3379</v>
      </c>
      <c r="D149" s="273"/>
      <c r="E149" s="273"/>
      <c r="F149" s="319" t="s">
        <v>3376</v>
      </c>
      <c r="G149" s="273"/>
      <c r="H149" s="318" t="s">
        <v>3415</v>
      </c>
      <c r="I149" s="318" t="s">
        <v>3378</v>
      </c>
      <c r="J149" s="318">
        <v>120</v>
      </c>
      <c r="K149" s="314"/>
    </row>
    <row r="150" spans="2:11" ht="15" customHeight="1">
      <c r="B150" s="293"/>
      <c r="C150" s="318" t="s">
        <v>3424</v>
      </c>
      <c r="D150" s="273"/>
      <c r="E150" s="273"/>
      <c r="F150" s="319" t="s">
        <v>3376</v>
      </c>
      <c r="G150" s="273"/>
      <c r="H150" s="318" t="s">
        <v>3435</v>
      </c>
      <c r="I150" s="318" t="s">
        <v>3378</v>
      </c>
      <c r="J150" s="318" t="s">
        <v>3426</v>
      </c>
      <c r="K150" s="314"/>
    </row>
    <row r="151" spans="2:11" ht="15" customHeight="1">
      <c r="B151" s="293"/>
      <c r="C151" s="318" t="s">
        <v>3325</v>
      </c>
      <c r="D151" s="273"/>
      <c r="E151" s="273"/>
      <c r="F151" s="319" t="s">
        <v>3376</v>
      </c>
      <c r="G151" s="273"/>
      <c r="H151" s="318" t="s">
        <v>3436</v>
      </c>
      <c r="I151" s="318" t="s">
        <v>3378</v>
      </c>
      <c r="J151" s="318" t="s">
        <v>3426</v>
      </c>
      <c r="K151" s="314"/>
    </row>
    <row r="152" spans="2:11" ht="15" customHeight="1">
      <c r="B152" s="293"/>
      <c r="C152" s="318" t="s">
        <v>3381</v>
      </c>
      <c r="D152" s="273"/>
      <c r="E152" s="273"/>
      <c r="F152" s="319" t="s">
        <v>3382</v>
      </c>
      <c r="G152" s="273"/>
      <c r="H152" s="318" t="s">
        <v>3415</v>
      </c>
      <c r="I152" s="318" t="s">
        <v>3378</v>
      </c>
      <c r="J152" s="318">
        <v>50</v>
      </c>
      <c r="K152" s="314"/>
    </row>
    <row r="153" spans="2:11" ht="15" customHeight="1">
      <c r="B153" s="293"/>
      <c r="C153" s="318" t="s">
        <v>3384</v>
      </c>
      <c r="D153" s="273"/>
      <c r="E153" s="273"/>
      <c r="F153" s="319" t="s">
        <v>3376</v>
      </c>
      <c r="G153" s="273"/>
      <c r="H153" s="318" t="s">
        <v>3415</v>
      </c>
      <c r="I153" s="318" t="s">
        <v>3386</v>
      </c>
      <c r="J153" s="318"/>
      <c r="K153" s="314"/>
    </row>
    <row r="154" spans="2:11" ht="15" customHeight="1">
      <c r="B154" s="293"/>
      <c r="C154" s="318" t="s">
        <v>3395</v>
      </c>
      <c r="D154" s="273"/>
      <c r="E154" s="273"/>
      <c r="F154" s="319" t="s">
        <v>3382</v>
      </c>
      <c r="G154" s="273"/>
      <c r="H154" s="318" t="s">
        <v>3415</v>
      </c>
      <c r="I154" s="318" t="s">
        <v>3378</v>
      </c>
      <c r="J154" s="318">
        <v>50</v>
      </c>
      <c r="K154" s="314"/>
    </row>
    <row r="155" spans="2:11" ht="15" customHeight="1">
      <c r="B155" s="293"/>
      <c r="C155" s="318" t="s">
        <v>3403</v>
      </c>
      <c r="D155" s="273"/>
      <c r="E155" s="273"/>
      <c r="F155" s="319" t="s">
        <v>3382</v>
      </c>
      <c r="G155" s="273"/>
      <c r="H155" s="318" t="s">
        <v>3415</v>
      </c>
      <c r="I155" s="318" t="s">
        <v>3378</v>
      </c>
      <c r="J155" s="318">
        <v>50</v>
      </c>
      <c r="K155" s="314"/>
    </row>
    <row r="156" spans="2:11" ht="15" customHeight="1">
      <c r="B156" s="293"/>
      <c r="C156" s="318" t="s">
        <v>3401</v>
      </c>
      <c r="D156" s="273"/>
      <c r="E156" s="273"/>
      <c r="F156" s="319" t="s">
        <v>3382</v>
      </c>
      <c r="G156" s="273"/>
      <c r="H156" s="318" t="s">
        <v>3415</v>
      </c>
      <c r="I156" s="318" t="s">
        <v>3378</v>
      </c>
      <c r="J156" s="318">
        <v>50</v>
      </c>
      <c r="K156" s="314"/>
    </row>
    <row r="157" spans="2:11" ht="15" customHeight="1">
      <c r="B157" s="293"/>
      <c r="C157" s="318" t="s">
        <v>90</v>
      </c>
      <c r="D157" s="273"/>
      <c r="E157" s="273"/>
      <c r="F157" s="319" t="s">
        <v>3376</v>
      </c>
      <c r="G157" s="273"/>
      <c r="H157" s="318" t="s">
        <v>3437</v>
      </c>
      <c r="I157" s="318" t="s">
        <v>3378</v>
      </c>
      <c r="J157" s="318" t="s">
        <v>3438</v>
      </c>
      <c r="K157" s="314"/>
    </row>
    <row r="158" spans="2:11" ht="15" customHeight="1">
      <c r="B158" s="293"/>
      <c r="C158" s="318" t="s">
        <v>3439</v>
      </c>
      <c r="D158" s="273"/>
      <c r="E158" s="273"/>
      <c r="F158" s="319" t="s">
        <v>3376</v>
      </c>
      <c r="G158" s="273"/>
      <c r="H158" s="318" t="s">
        <v>3440</v>
      </c>
      <c r="I158" s="318" t="s">
        <v>3410</v>
      </c>
      <c r="J158" s="318"/>
      <c r="K158" s="314"/>
    </row>
    <row r="159" spans="2:11" ht="15" customHeight="1">
      <c r="B159" s="320"/>
      <c r="C159" s="302"/>
      <c r="D159" s="302"/>
      <c r="E159" s="302"/>
      <c r="F159" s="302"/>
      <c r="G159" s="302"/>
      <c r="H159" s="302"/>
      <c r="I159" s="302"/>
      <c r="J159" s="302"/>
      <c r="K159" s="321"/>
    </row>
    <row r="160" spans="2:11" ht="18.75" customHeight="1">
      <c r="B160" s="269"/>
      <c r="C160" s="273"/>
      <c r="D160" s="273"/>
      <c r="E160" s="273"/>
      <c r="F160" s="292"/>
      <c r="G160" s="273"/>
      <c r="H160" s="273"/>
      <c r="I160" s="273"/>
      <c r="J160" s="273"/>
      <c r="K160" s="269"/>
    </row>
    <row r="161" spans="2:11" ht="18.75" customHeight="1">
      <c r="B161" s="279"/>
      <c r="C161" s="279"/>
      <c r="D161" s="279"/>
      <c r="E161" s="279"/>
      <c r="F161" s="279"/>
      <c r="G161" s="279"/>
      <c r="H161" s="279"/>
      <c r="I161" s="279"/>
      <c r="J161" s="279"/>
      <c r="K161" s="279"/>
    </row>
    <row r="162" spans="2:11" ht="7.5" customHeight="1">
      <c r="B162" s="261"/>
      <c r="C162" s="262"/>
      <c r="D162" s="262"/>
      <c r="E162" s="262"/>
      <c r="F162" s="262"/>
      <c r="G162" s="262"/>
      <c r="H162" s="262"/>
      <c r="I162" s="262"/>
      <c r="J162" s="262"/>
      <c r="K162" s="263"/>
    </row>
    <row r="163" spans="2:11" ht="45" customHeight="1">
      <c r="B163" s="264"/>
      <c r="C163" s="381" t="s">
        <v>3441</v>
      </c>
      <c r="D163" s="381"/>
      <c r="E163" s="381"/>
      <c r="F163" s="381"/>
      <c r="G163" s="381"/>
      <c r="H163" s="381"/>
      <c r="I163" s="381"/>
      <c r="J163" s="381"/>
      <c r="K163" s="265"/>
    </row>
    <row r="164" spans="2:11" ht="17.25" customHeight="1">
      <c r="B164" s="264"/>
      <c r="C164" s="285" t="s">
        <v>3370</v>
      </c>
      <c r="D164" s="285"/>
      <c r="E164" s="285"/>
      <c r="F164" s="285" t="s">
        <v>3371</v>
      </c>
      <c r="G164" s="322"/>
      <c r="H164" s="323" t="s">
        <v>168</v>
      </c>
      <c r="I164" s="323" t="s">
        <v>61</v>
      </c>
      <c r="J164" s="285" t="s">
        <v>3372</v>
      </c>
      <c r="K164" s="265"/>
    </row>
    <row r="165" spans="2:11" ht="17.25" customHeight="1">
      <c r="B165" s="266"/>
      <c r="C165" s="287" t="s">
        <v>3373</v>
      </c>
      <c r="D165" s="287"/>
      <c r="E165" s="287"/>
      <c r="F165" s="288" t="s">
        <v>3374</v>
      </c>
      <c r="G165" s="324"/>
      <c r="H165" s="325"/>
      <c r="I165" s="325"/>
      <c r="J165" s="287" t="s">
        <v>3375</v>
      </c>
      <c r="K165" s="267"/>
    </row>
    <row r="166" spans="2:11" ht="5.25" customHeight="1">
      <c r="B166" s="293"/>
      <c r="C166" s="290"/>
      <c r="D166" s="290"/>
      <c r="E166" s="290"/>
      <c r="F166" s="290"/>
      <c r="G166" s="291"/>
      <c r="H166" s="290"/>
      <c r="I166" s="290"/>
      <c r="J166" s="290"/>
      <c r="K166" s="314"/>
    </row>
    <row r="167" spans="2:11" ht="15" customHeight="1">
      <c r="B167" s="293"/>
      <c r="C167" s="273" t="s">
        <v>3379</v>
      </c>
      <c r="D167" s="273"/>
      <c r="E167" s="273"/>
      <c r="F167" s="292" t="s">
        <v>3376</v>
      </c>
      <c r="G167" s="273"/>
      <c r="H167" s="273" t="s">
        <v>3415</v>
      </c>
      <c r="I167" s="273" t="s">
        <v>3378</v>
      </c>
      <c r="J167" s="273">
        <v>120</v>
      </c>
      <c r="K167" s="314"/>
    </row>
    <row r="168" spans="2:11" ht="15" customHeight="1">
      <c r="B168" s="293"/>
      <c r="C168" s="273" t="s">
        <v>3424</v>
      </c>
      <c r="D168" s="273"/>
      <c r="E168" s="273"/>
      <c r="F168" s="292" t="s">
        <v>3376</v>
      </c>
      <c r="G168" s="273"/>
      <c r="H168" s="273" t="s">
        <v>3425</v>
      </c>
      <c r="I168" s="273" t="s">
        <v>3378</v>
      </c>
      <c r="J168" s="273" t="s">
        <v>3426</v>
      </c>
      <c r="K168" s="314"/>
    </row>
    <row r="169" spans="2:11" ht="15" customHeight="1">
      <c r="B169" s="293"/>
      <c r="C169" s="273" t="s">
        <v>3325</v>
      </c>
      <c r="D169" s="273"/>
      <c r="E169" s="273"/>
      <c r="F169" s="292" t="s">
        <v>3376</v>
      </c>
      <c r="G169" s="273"/>
      <c r="H169" s="273" t="s">
        <v>3442</v>
      </c>
      <c r="I169" s="273" t="s">
        <v>3378</v>
      </c>
      <c r="J169" s="273" t="s">
        <v>3426</v>
      </c>
      <c r="K169" s="314"/>
    </row>
    <row r="170" spans="2:11" ht="15" customHeight="1">
      <c r="B170" s="293"/>
      <c r="C170" s="273" t="s">
        <v>3381</v>
      </c>
      <c r="D170" s="273"/>
      <c r="E170" s="273"/>
      <c r="F170" s="292" t="s">
        <v>3382</v>
      </c>
      <c r="G170" s="273"/>
      <c r="H170" s="273" t="s">
        <v>3442</v>
      </c>
      <c r="I170" s="273" t="s">
        <v>3378</v>
      </c>
      <c r="J170" s="273">
        <v>50</v>
      </c>
      <c r="K170" s="314"/>
    </row>
    <row r="171" spans="2:11" ht="15" customHeight="1">
      <c r="B171" s="293"/>
      <c r="C171" s="273" t="s">
        <v>3384</v>
      </c>
      <c r="D171" s="273"/>
      <c r="E171" s="273"/>
      <c r="F171" s="292" t="s">
        <v>3376</v>
      </c>
      <c r="G171" s="273"/>
      <c r="H171" s="273" t="s">
        <v>3442</v>
      </c>
      <c r="I171" s="273" t="s">
        <v>3386</v>
      </c>
      <c r="J171" s="273"/>
      <c r="K171" s="314"/>
    </row>
    <row r="172" spans="2:11" ht="15" customHeight="1">
      <c r="B172" s="293"/>
      <c r="C172" s="273" t="s">
        <v>3395</v>
      </c>
      <c r="D172" s="273"/>
      <c r="E172" s="273"/>
      <c r="F172" s="292" t="s">
        <v>3382</v>
      </c>
      <c r="G172" s="273"/>
      <c r="H172" s="273" t="s">
        <v>3442</v>
      </c>
      <c r="I172" s="273" t="s">
        <v>3378</v>
      </c>
      <c r="J172" s="273">
        <v>50</v>
      </c>
      <c r="K172" s="314"/>
    </row>
    <row r="173" spans="2:11" ht="15" customHeight="1">
      <c r="B173" s="293"/>
      <c r="C173" s="273" t="s">
        <v>3403</v>
      </c>
      <c r="D173" s="273"/>
      <c r="E173" s="273"/>
      <c r="F173" s="292" t="s">
        <v>3382</v>
      </c>
      <c r="G173" s="273"/>
      <c r="H173" s="273" t="s">
        <v>3442</v>
      </c>
      <c r="I173" s="273" t="s">
        <v>3378</v>
      </c>
      <c r="J173" s="273">
        <v>50</v>
      </c>
      <c r="K173" s="314"/>
    </row>
    <row r="174" spans="2:11" ht="15" customHeight="1">
      <c r="B174" s="293"/>
      <c r="C174" s="273" t="s">
        <v>3401</v>
      </c>
      <c r="D174" s="273"/>
      <c r="E174" s="273"/>
      <c r="F174" s="292" t="s">
        <v>3382</v>
      </c>
      <c r="G174" s="273"/>
      <c r="H174" s="273" t="s">
        <v>3442</v>
      </c>
      <c r="I174" s="273" t="s">
        <v>3378</v>
      </c>
      <c r="J174" s="273">
        <v>50</v>
      </c>
      <c r="K174" s="314"/>
    </row>
    <row r="175" spans="2:11" ht="15" customHeight="1">
      <c r="B175" s="293"/>
      <c r="C175" s="273" t="s">
        <v>167</v>
      </c>
      <c r="D175" s="273"/>
      <c r="E175" s="273"/>
      <c r="F175" s="292" t="s">
        <v>3376</v>
      </c>
      <c r="G175" s="273"/>
      <c r="H175" s="273" t="s">
        <v>3443</v>
      </c>
      <c r="I175" s="273" t="s">
        <v>3444</v>
      </c>
      <c r="J175" s="273"/>
      <c r="K175" s="314"/>
    </row>
    <row r="176" spans="2:11" ht="15" customHeight="1">
      <c r="B176" s="293"/>
      <c r="C176" s="273" t="s">
        <v>61</v>
      </c>
      <c r="D176" s="273"/>
      <c r="E176" s="273"/>
      <c r="F176" s="292" t="s">
        <v>3376</v>
      </c>
      <c r="G176" s="273"/>
      <c r="H176" s="273" t="s">
        <v>3445</v>
      </c>
      <c r="I176" s="273" t="s">
        <v>3446</v>
      </c>
      <c r="J176" s="273">
        <v>1</v>
      </c>
      <c r="K176" s="314"/>
    </row>
    <row r="177" spans="2:11" ht="15" customHeight="1">
      <c r="B177" s="293"/>
      <c r="C177" s="273" t="s">
        <v>57</v>
      </c>
      <c r="D177" s="273"/>
      <c r="E177" s="273"/>
      <c r="F177" s="292" t="s">
        <v>3376</v>
      </c>
      <c r="G177" s="273"/>
      <c r="H177" s="273" t="s">
        <v>3447</v>
      </c>
      <c r="I177" s="273" t="s">
        <v>3378</v>
      </c>
      <c r="J177" s="273">
        <v>20</v>
      </c>
      <c r="K177" s="314"/>
    </row>
    <row r="178" spans="2:11" ht="15" customHeight="1">
      <c r="B178" s="293"/>
      <c r="C178" s="273" t="s">
        <v>168</v>
      </c>
      <c r="D178" s="273"/>
      <c r="E178" s="273"/>
      <c r="F178" s="292" t="s">
        <v>3376</v>
      </c>
      <c r="G178" s="273"/>
      <c r="H178" s="273" t="s">
        <v>3448</v>
      </c>
      <c r="I178" s="273" t="s">
        <v>3378</v>
      </c>
      <c r="J178" s="273">
        <v>255</v>
      </c>
      <c r="K178" s="314"/>
    </row>
    <row r="179" spans="2:11" ht="15" customHeight="1">
      <c r="B179" s="293"/>
      <c r="C179" s="273" t="s">
        <v>169</v>
      </c>
      <c r="D179" s="273"/>
      <c r="E179" s="273"/>
      <c r="F179" s="292" t="s">
        <v>3376</v>
      </c>
      <c r="G179" s="273"/>
      <c r="H179" s="273" t="s">
        <v>3341</v>
      </c>
      <c r="I179" s="273" t="s">
        <v>3378</v>
      </c>
      <c r="J179" s="273">
        <v>10</v>
      </c>
      <c r="K179" s="314"/>
    </row>
    <row r="180" spans="2:11" ht="15" customHeight="1">
      <c r="B180" s="293"/>
      <c r="C180" s="273" t="s">
        <v>170</v>
      </c>
      <c r="D180" s="273"/>
      <c r="E180" s="273"/>
      <c r="F180" s="292" t="s">
        <v>3376</v>
      </c>
      <c r="G180" s="273"/>
      <c r="H180" s="273" t="s">
        <v>3449</v>
      </c>
      <c r="I180" s="273" t="s">
        <v>3410</v>
      </c>
      <c r="J180" s="273"/>
      <c r="K180" s="314"/>
    </row>
    <row r="181" spans="2:11" ht="15" customHeight="1">
      <c r="B181" s="293"/>
      <c r="C181" s="273" t="s">
        <v>3450</v>
      </c>
      <c r="D181" s="273"/>
      <c r="E181" s="273"/>
      <c r="F181" s="292" t="s">
        <v>3376</v>
      </c>
      <c r="G181" s="273"/>
      <c r="H181" s="273" t="s">
        <v>3451</v>
      </c>
      <c r="I181" s="273" t="s">
        <v>3410</v>
      </c>
      <c r="J181" s="273"/>
      <c r="K181" s="314"/>
    </row>
    <row r="182" spans="2:11" ht="15" customHeight="1">
      <c r="B182" s="293"/>
      <c r="C182" s="273" t="s">
        <v>3439</v>
      </c>
      <c r="D182" s="273"/>
      <c r="E182" s="273"/>
      <c r="F182" s="292" t="s">
        <v>3376</v>
      </c>
      <c r="G182" s="273"/>
      <c r="H182" s="273" t="s">
        <v>3452</v>
      </c>
      <c r="I182" s="273" t="s">
        <v>3410</v>
      </c>
      <c r="J182" s="273"/>
      <c r="K182" s="314"/>
    </row>
    <row r="183" spans="2:11" ht="15" customHeight="1">
      <c r="B183" s="293"/>
      <c r="C183" s="273" t="s">
        <v>172</v>
      </c>
      <c r="D183" s="273"/>
      <c r="E183" s="273"/>
      <c r="F183" s="292" t="s">
        <v>3382</v>
      </c>
      <c r="G183" s="273"/>
      <c r="H183" s="273" t="s">
        <v>3453</v>
      </c>
      <c r="I183" s="273" t="s">
        <v>3378</v>
      </c>
      <c r="J183" s="273">
        <v>50</v>
      </c>
      <c r="K183" s="314"/>
    </row>
    <row r="184" spans="2:11" ht="15" customHeight="1">
      <c r="B184" s="293"/>
      <c r="C184" s="273" t="s">
        <v>3454</v>
      </c>
      <c r="D184" s="273"/>
      <c r="E184" s="273"/>
      <c r="F184" s="292" t="s">
        <v>3382</v>
      </c>
      <c r="G184" s="273"/>
      <c r="H184" s="273" t="s">
        <v>3455</v>
      </c>
      <c r="I184" s="273" t="s">
        <v>3456</v>
      </c>
      <c r="J184" s="273"/>
      <c r="K184" s="314"/>
    </row>
    <row r="185" spans="2:11" ht="15" customHeight="1">
      <c r="B185" s="293"/>
      <c r="C185" s="273" t="s">
        <v>3457</v>
      </c>
      <c r="D185" s="273"/>
      <c r="E185" s="273"/>
      <c r="F185" s="292" t="s">
        <v>3382</v>
      </c>
      <c r="G185" s="273"/>
      <c r="H185" s="273" t="s">
        <v>3458</v>
      </c>
      <c r="I185" s="273" t="s">
        <v>3456</v>
      </c>
      <c r="J185" s="273"/>
      <c r="K185" s="314"/>
    </row>
    <row r="186" spans="2:11" ht="15" customHeight="1">
      <c r="B186" s="293"/>
      <c r="C186" s="273" t="s">
        <v>3459</v>
      </c>
      <c r="D186" s="273"/>
      <c r="E186" s="273"/>
      <c r="F186" s="292" t="s">
        <v>3382</v>
      </c>
      <c r="G186" s="273"/>
      <c r="H186" s="273" t="s">
        <v>3460</v>
      </c>
      <c r="I186" s="273" t="s">
        <v>3456</v>
      </c>
      <c r="J186" s="273"/>
      <c r="K186" s="314"/>
    </row>
    <row r="187" spans="2:11" ht="15" customHeight="1">
      <c r="B187" s="293"/>
      <c r="C187" s="326" t="s">
        <v>3461</v>
      </c>
      <c r="D187" s="273"/>
      <c r="E187" s="273"/>
      <c r="F187" s="292" t="s">
        <v>3382</v>
      </c>
      <c r="G187" s="273"/>
      <c r="H187" s="273" t="s">
        <v>3462</v>
      </c>
      <c r="I187" s="273" t="s">
        <v>3463</v>
      </c>
      <c r="J187" s="327" t="s">
        <v>3464</v>
      </c>
      <c r="K187" s="314"/>
    </row>
    <row r="188" spans="2:11" ht="15" customHeight="1">
      <c r="B188" s="293"/>
      <c r="C188" s="278" t="s">
        <v>46</v>
      </c>
      <c r="D188" s="273"/>
      <c r="E188" s="273"/>
      <c r="F188" s="292" t="s">
        <v>3376</v>
      </c>
      <c r="G188" s="273"/>
      <c r="H188" s="269" t="s">
        <v>3465</v>
      </c>
      <c r="I188" s="273" t="s">
        <v>3466</v>
      </c>
      <c r="J188" s="273"/>
      <c r="K188" s="314"/>
    </row>
    <row r="189" spans="2:11" ht="15" customHeight="1">
      <c r="B189" s="293"/>
      <c r="C189" s="278" t="s">
        <v>3467</v>
      </c>
      <c r="D189" s="273"/>
      <c r="E189" s="273"/>
      <c r="F189" s="292" t="s">
        <v>3376</v>
      </c>
      <c r="G189" s="273"/>
      <c r="H189" s="273" t="s">
        <v>3468</v>
      </c>
      <c r="I189" s="273" t="s">
        <v>3410</v>
      </c>
      <c r="J189" s="273"/>
      <c r="K189" s="314"/>
    </row>
    <row r="190" spans="2:11" ht="15" customHeight="1">
      <c r="B190" s="293"/>
      <c r="C190" s="278" t="s">
        <v>3469</v>
      </c>
      <c r="D190" s="273"/>
      <c r="E190" s="273"/>
      <c r="F190" s="292" t="s">
        <v>3376</v>
      </c>
      <c r="G190" s="273"/>
      <c r="H190" s="273" t="s">
        <v>3470</v>
      </c>
      <c r="I190" s="273" t="s">
        <v>3410</v>
      </c>
      <c r="J190" s="273"/>
      <c r="K190" s="314"/>
    </row>
    <row r="191" spans="2:11" ht="15" customHeight="1">
      <c r="B191" s="293"/>
      <c r="C191" s="278" t="s">
        <v>3471</v>
      </c>
      <c r="D191" s="273"/>
      <c r="E191" s="273"/>
      <c r="F191" s="292" t="s">
        <v>3382</v>
      </c>
      <c r="G191" s="273"/>
      <c r="H191" s="273" t="s">
        <v>3472</v>
      </c>
      <c r="I191" s="273" t="s">
        <v>3410</v>
      </c>
      <c r="J191" s="273"/>
      <c r="K191" s="314"/>
    </row>
    <row r="192" spans="2:11" ht="15" customHeight="1">
      <c r="B192" s="320"/>
      <c r="C192" s="328"/>
      <c r="D192" s="302"/>
      <c r="E192" s="302"/>
      <c r="F192" s="302"/>
      <c r="G192" s="302"/>
      <c r="H192" s="302"/>
      <c r="I192" s="302"/>
      <c r="J192" s="302"/>
      <c r="K192" s="321"/>
    </row>
    <row r="193" spans="2:11" ht="18.75" customHeight="1">
      <c r="B193" s="269"/>
      <c r="C193" s="273"/>
      <c r="D193" s="273"/>
      <c r="E193" s="273"/>
      <c r="F193" s="292"/>
      <c r="G193" s="273"/>
      <c r="H193" s="273"/>
      <c r="I193" s="273"/>
      <c r="J193" s="273"/>
      <c r="K193" s="269"/>
    </row>
    <row r="194" spans="2:11" ht="18.75" customHeight="1">
      <c r="B194" s="269"/>
      <c r="C194" s="273"/>
      <c r="D194" s="273"/>
      <c r="E194" s="273"/>
      <c r="F194" s="292"/>
      <c r="G194" s="273"/>
      <c r="H194" s="273"/>
      <c r="I194" s="273"/>
      <c r="J194" s="273"/>
      <c r="K194" s="269"/>
    </row>
    <row r="195" spans="2:11" ht="18.75" customHeight="1">
      <c r="B195" s="279"/>
      <c r="C195" s="279"/>
      <c r="D195" s="279"/>
      <c r="E195" s="279"/>
      <c r="F195" s="279"/>
      <c r="G195" s="279"/>
      <c r="H195" s="279"/>
      <c r="I195" s="279"/>
      <c r="J195" s="279"/>
      <c r="K195" s="279"/>
    </row>
    <row r="196" spans="2:11">
      <c r="B196" s="261"/>
      <c r="C196" s="262"/>
      <c r="D196" s="262"/>
      <c r="E196" s="262"/>
      <c r="F196" s="262"/>
      <c r="G196" s="262"/>
      <c r="H196" s="262"/>
      <c r="I196" s="262"/>
      <c r="J196" s="262"/>
      <c r="K196" s="263"/>
    </row>
    <row r="197" spans="2:11" ht="21">
      <c r="B197" s="264"/>
      <c r="C197" s="381" t="s">
        <v>3473</v>
      </c>
      <c r="D197" s="381"/>
      <c r="E197" s="381"/>
      <c r="F197" s="381"/>
      <c r="G197" s="381"/>
      <c r="H197" s="381"/>
      <c r="I197" s="381"/>
      <c r="J197" s="381"/>
      <c r="K197" s="265"/>
    </row>
    <row r="198" spans="2:11" ht="25.5" customHeight="1">
      <c r="B198" s="264"/>
      <c r="C198" s="329" t="s">
        <v>3474</v>
      </c>
      <c r="D198" s="329"/>
      <c r="E198" s="329"/>
      <c r="F198" s="329" t="s">
        <v>3475</v>
      </c>
      <c r="G198" s="330"/>
      <c r="H198" s="386" t="s">
        <v>3476</v>
      </c>
      <c r="I198" s="386"/>
      <c r="J198" s="386"/>
      <c r="K198" s="265"/>
    </row>
    <row r="199" spans="2:11" ht="5.25" customHeight="1">
      <c r="B199" s="293"/>
      <c r="C199" s="290"/>
      <c r="D199" s="290"/>
      <c r="E199" s="290"/>
      <c r="F199" s="290"/>
      <c r="G199" s="273"/>
      <c r="H199" s="290"/>
      <c r="I199" s="290"/>
      <c r="J199" s="290"/>
      <c r="K199" s="314"/>
    </row>
    <row r="200" spans="2:11" ht="15" customHeight="1">
      <c r="B200" s="293"/>
      <c r="C200" s="273" t="s">
        <v>3466</v>
      </c>
      <c r="D200" s="273"/>
      <c r="E200" s="273"/>
      <c r="F200" s="292" t="s">
        <v>47</v>
      </c>
      <c r="G200" s="273"/>
      <c r="H200" s="383" t="s">
        <v>3477</v>
      </c>
      <c r="I200" s="383"/>
      <c r="J200" s="383"/>
      <c r="K200" s="314"/>
    </row>
    <row r="201" spans="2:11" ht="15" customHeight="1">
      <c r="B201" s="293"/>
      <c r="C201" s="299"/>
      <c r="D201" s="273"/>
      <c r="E201" s="273"/>
      <c r="F201" s="292" t="s">
        <v>48</v>
      </c>
      <c r="G201" s="273"/>
      <c r="H201" s="383" t="s">
        <v>3478</v>
      </c>
      <c r="I201" s="383"/>
      <c r="J201" s="383"/>
      <c r="K201" s="314"/>
    </row>
    <row r="202" spans="2:11" ht="15" customHeight="1">
      <c r="B202" s="293"/>
      <c r="C202" s="299"/>
      <c r="D202" s="273"/>
      <c r="E202" s="273"/>
      <c r="F202" s="292" t="s">
        <v>51</v>
      </c>
      <c r="G202" s="273"/>
      <c r="H202" s="383" t="s">
        <v>3479</v>
      </c>
      <c r="I202" s="383"/>
      <c r="J202" s="383"/>
      <c r="K202" s="314"/>
    </row>
    <row r="203" spans="2:11" ht="15" customHeight="1">
      <c r="B203" s="293"/>
      <c r="C203" s="273"/>
      <c r="D203" s="273"/>
      <c r="E203" s="273"/>
      <c r="F203" s="292" t="s">
        <v>49</v>
      </c>
      <c r="G203" s="273"/>
      <c r="H203" s="383" t="s">
        <v>3480</v>
      </c>
      <c r="I203" s="383"/>
      <c r="J203" s="383"/>
      <c r="K203" s="314"/>
    </row>
    <row r="204" spans="2:11" ht="15" customHeight="1">
      <c r="B204" s="293"/>
      <c r="C204" s="273"/>
      <c r="D204" s="273"/>
      <c r="E204" s="273"/>
      <c r="F204" s="292" t="s">
        <v>50</v>
      </c>
      <c r="G204" s="273"/>
      <c r="H204" s="383" t="s">
        <v>3481</v>
      </c>
      <c r="I204" s="383"/>
      <c r="J204" s="383"/>
      <c r="K204" s="314"/>
    </row>
    <row r="205" spans="2:11" ht="15" customHeight="1">
      <c r="B205" s="293"/>
      <c r="C205" s="273"/>
      <c r="D205" s="273"/>
      <c r="E205" s="273"/>
      <c r="F205" s="292"/>
      <c r="G205" s="273"/>
      <c r="H205" s="273"/>
      <c r="I205" s="273"/>
      <c r="J205" s="273"/>
      <c r="K205" s="314"/>
    </row>
    <row r="206" spans="2:11" ht="15" customHeight="1">
      <c r="B206" s="293"/>
      <c r="C206" s="273" t="s">
        <v>3422</v>
      </c>
      <c r="D206" s="273"/>
      <c r="E206" s="273"/>
      <c r="F206" s="292" t="s">
        <v>80</v>
      </c>
      <c r="G206" s="273"/>
      <c r="H206" s="383" t="s">
        <v>3482</v>
      </c>
      <c r="I206" s="383"/>
      <c r="J206" s="383"/>
      <c r="K206" s="314"/>
    </row>
    <row r="207" spans="2:11" ht="15" customHeight="1">
      <c r="B207" s="293"/>
      <c r="C207" s="299"/>
      <c r="D207" s="273"/>
      <c r="E207" s="273"/>
      <c r="F207" s="292" t="s">
        <v>3319</v>
      </c>
      <c r="G207" s="273"/>
      <c r="H207" s="383" t="s">
        <v>3320</v>
      </c>
      <c r="I207" s="383"/>
      <c r="J207" s="383"/>
      <c r="K207" s="314"/>
    </row>
    <row r="208" spans="2:11" ht="15" customHeight="1">
      <c r="B208" s="293"/>
      <c r="C208" s="273"/>
      <c r="D208" s="273"/>
      <c r="E208" s="273"/>
      <c r="F208" s="292" t="s">
        <v>3317</v>
      </c>
      <c r="G208" s="273"/>
      <c r="H208" s="383" t="s">
        <v>3483</v>
      </c>
      <c r="I208" s="383"/>
      <c r="J208" s="383"/>
      <c r="K208" s="314"/>
    </row>
    <row r="209" spans="2:11" ht="15" customHeight="1">
      <c r="B209" s="331"/>
      <c r="C209" s="299"/>
      <c r="D209" s="299"/>
      <c r="E209" s="299"/>
      <c r="F209" s="292" t="s">
        <v>3321</v>
      </c>
      <c r="G209" s="278"/>
      <c r="H209" s="387" t="s">
        <v>3322</v>
      </c>
      <c r="I209" s="387"/>
      <c r="J209" s="387"/>
      <c r="K209" s="332"/>
    </row>
    <row r="210" spans="2:11" ht="15" customHeight="1">
      <c r="B210" s="331"/>
      <c r="C210" s="299"/>
      <c r="D210" s="299"/>
      <c r="E210" s="299"/>
      <c r="F210" s="292" t="s">
        <v>3323</v>
      </c>
      <c r="G210" s="278"/>
      <c r="H210" s="387" t="s">
        <v>2285</v>
      </c>
      <c r="I210" s="387"/>
      <c r="J210" s="387"/>
      <c r="K210" s="332"/>
    </row>
    <row r="211" spans="2:11" ht="15" customHeight="1">
      <c r="B211" s="331"/>
      <c r="C211" s="299"/>
      <c r="D211" s="299"/>
      <c r="E211" s="299"/>
      <c r="F211" s="333"/>
      <c r="G211" s="278"/>
      <c r="H211" s="334"/>
      <c r="I211" s="334"/>
      <c r="J211" s="334"/>
      <c r="K211" s="332"/>
    </row>
    <row r="212" spans="2:11" ht="15" customHeight="1">
      <c r="B212" s="331"/>
      <c r="C212" s="273" t="s">
        <v>3446</v>
      </c>
      <c r="D212" s="299"/>
      <c r="E212" s="299"/>
      <c r="F212" s="292">
        <v>1</v>
      </c>
      <c r="G212" s="278"/>
      <c r="H212" s="387" t="s">
        <v>3484</v>
      </c>
      <c r="I212" s="387"/>
      <c r="J212" s="387"/>
      <c r="K212" s="332"/>
    </row>
    <row r="213" spans="2:11" ht="15" customHeight="1">
      <c r="B213" s="331"/>
      <c r="C213" s="299"/>
      <c r="D213" s="299"/>
      <c r="E213" s="299"/>
      <c r="F213" s="292">
        <v>2</v>
      </c>
      <c r="G213" s="278"/>
      <c r="H213" s="387" t="s">
        <v>3485</v>
      </c>
      <c r="I213" s="387"/>
      <c r="J213" s="387"/>
      <c r="K213" s="332"/>
    </row>
    <row r="214" spans="2:11" ht="15" customHeight="1">
      <c r="B214" s="331"/>
      <c r="C214" s="299"/>
      <c r="D214" s="299"/>
      <c r="E214" s="299"/>
      <c r="F214" s="292">
        <v>3</v>
      </c>
      <c r="G214" s="278"/>
      <c r="H214" s="387" t="s">
        <v>3486</v>
      </c>
      <c r="I214" s="387"/>
      <c r="J214" s="387"/>
      <c r="K214" s="332"/>
    </row>
    <row r="215" spans="2:11" ht="15" customHeight="1">
      <c r="B215" s="331"/>
      <c r="C215" s="299"/>
      <c r="D215" s="299"/>
      <c r="E215" s="299"/>
      <c r="F215" s="292">
        <v>4</v>
      </c>
      <c r="G215" s="278"/>
      <c r="H215" s="387" t="s">
        <v>3487</v>
      </c>
      <c r="I215" s="387"/>
      <c r="J215" s="387"/>
      <c r="K215" s="332"/>
    </row>
    <row r="216" spans="2:11" ht="12.75" customHeight="1">
      <c r="B216" s="335"/>
      <c r="C216" s="336"/>
      <c r="D216" s="336"/>
      <c r="E216" s="336"/>
      <c r="F216" s="336"/>
      <c r="G216" s="336"/>
      <c r="H216" s="336"/>
      <c r="I216" s="336"/>
      <c r="J216" s="336"/>
      <c r="K216" s="337"/>
    </row>
  </sheetData>
  <sheetProtection password="CC35" sheet="1" objects="1" scenarios="1" formatCells="0" formatColumns="0" formatRows="0" sort="0" autoFilter="0"/>
  <mergeCells count="77">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33:J33"/>
    <mergeCell ref="G34:J34"/>
    <mergeCell ref="G35:J35"/>
    <mergeCell ref="D49:J49"/>
    <mergeCell ref="E48:J48"/>
    <mergeCell ref="G36:J36"/>
    <mergeCell ref="G37:J37"/>
    <mergeCell ref="D31:J31"/>
    <mergeCell ref="C24:J24"/>
    <mergeCell ref="D32:J32"/>
    <mergeCell ref="F18:J18"/>
    <mergeCell ref="F21:J21"/>
    <mergeCell ref="C23:J23"/>
    <mergeCell ref="D25:J25"/>
    <mergeCell ref="D26:J26"/>
    <mergeCell ref="D28:J28"/>
    <mergeCell ref="D29:J29"/>
    <mergeCell ref="F19:J19"/>
    <mergeCell ref="F20:J20"/>
    <mergeCell ref="D14:J14"/>
    <mergeCell ref="D15:J15"/>
    <mergeCell ref="F16:J16"/>
    <mergeCell ref="F17:J17"/>
    <mergeCell ref="C9:J9"/>
    <mergeCell ref="D10:J10"/>
    <mergeCell ref="D13:J13"/>
    <mergeCell ref="C3:J3"/>
    <mergeCell ref="C4:J4"/>
    <mergeCell ref="C6:J6"/>
    <mergeCell ref="C7:J7"/>
    <mergeCell ref="D11:J11"/>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757-1-1-3 - Expozice knih...</vt:lpstr>
      <vt:lpstr>Pokyny pro vyplnění</vt:lpstr>
      <vt:lpstr>'757-1-1-3 - Expozice knih...'!Názvy_tisku</vt:lpstr>
      <vt:lpstr>'Rekapitulace stavby'!Názvy_tisku</vt:lpstr>
      <vt:lpstr>'757-1-1-3 - Expozice knih...'!Oblast_tisku</vt:lpstr>
      <vt:lpstr>'Pokyny pro vyplnění'!Oblast_tisku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Jannike Genç Sklenářová</cp:lastModifiedBy>
  <dcterms:created xsi:type="dcterms:W3CDTF">2017-03-07T11:24:20Z</dcterms:created>
  <dcterms:modified xsi:type="dcterms:W3CDTF">2017-03-07T11:25:42Z</dcterms:modified>
</cp:coreProperties>
</file>