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76" windowWidth="15996" windowHeight="8148" activeTab="0"/>
  </bookViews>
  <sheets>
    <sheet name="Rekapitulace stavby" sheetId="1" r:id="rId1"/>
    <sheet name="D.1.1 - FASÁDA 1 - Archit..." sheetId="2" r:id="rId2"/>
    <sheet name="D.1.1 - FASÁDA 2 - Archit..." sheetId="3" r:id="rId3"/>
    <sheet name="D.1.1 - FASÁDA 3 - Archit..." sheetId="4" r:id="rId4"/>
    <sheet name="D.1.1 - FASÁDA 4 - Archit..." sheetId="5" r:id="rId5"/>
    <sheet name="D.1.1 - FASÁDA 5 - Archit..." sheetId="6" r:id="rId6"/>
    <sheet name="D.1.1 - FASÁDA 6 - Archit..." sheetId="7" r:id="rId7"/>
    <sheet name="D.1.1 - FASÁDA 7 - Archit..." sheetId="8" r:id="rId8"/>
    <sheet name="Pokyny pro vyplnění" sheetId="9" r:id="rId9"/>
  </sheets>
  <definedNames>
    <definedName name="_xlnm._FilterDatabase" localSheetId="1" hidden="1">'D.1.1 - FASÁDA 1 - Archit...'!$C$92:$K$253</definedName>
    <definedName name="_xlnm._FilterDatabase" localSheetId="2" hidden="1">'D.1.1 - FASÁDA 2 - Archit...'!$C$92:$K$248</definedName>
    <definedName name="_xlnm._FilterDatabase" localSheetId="3" hidden="1">'D.1.1 - FASÁDA 3 - Archit...'!$C$93:$K$230</definedName>
    <definedName name="_xlnm._FilterDatabase" localSheetId="4" hidden="1">'D.1.1 - FASÁDA 4 - Archit...'!$C$90:$K$206</definedName>
    <definedName name="_xlnm._FilterDatabase" localSheetId="5" hidden="1">'D.1.1 - FASÁDA 5 - Archit...'!$C$89:$K$175</definedName>
    <definedName name="_xlnm._FilterDatabase" localSheetId="6" hidden="1">'D.1.1 - FASÁDA 6 - Archit...'!$C$92:$K$245</definedName>
    <definedName name="_xlnm._FilterDatabase" localSheetId="7" hidden="1">'D.1.1 - FASÁDA 7 - Archit...'!$C$91:$K$217</definedName>
    <definedName name="_xlnm.Print_Area" localSheetId="1">'D.1.1 - FASÁDA 1 - Archit...'!$C$4:$J$36,'D.1.1 - FASÁDA 1 - Archit...'!$C$42:$J$74,'D.1.1 - FASÁDA 1 - Archit...'!$C$80:$K$253</definedName>
    <definedName name="_xlnm.Print_Area" localSheetId="2">'D.1.1 - FASÁDA 2 - Archit...'!$C$4:$J$36,'D.1.1 - FASÁDA 2 - Archit...'!$C$42:$J$74,'D.1.1 - FASÁDA 2 - Archit...'!$C$80:$K$248</definedName>
    <definedName name="_xlnm.Print_Area" localSheetId="3">'D.1.1 - FASÁDA 3 - Archit...'!$C$4:$J$36,'D.1.1 - FASÁDA 3 - Archit...'!$C$42:$J$75,'D.1.1 - FASÁDA 3 - Archit...'!$C$81:$K$230</definedName>
    <definedName name="_xlnm.Print_Area" localSheetId="4">'D.1.1 - FASÁDA 4 - Archit...'!$C$4:$J$36,'D.1.1 - FASÁDA 4 - Archit...'!$C$42:$J$72,'D.1.1 - FASÁDA 4 - Archit...'!$C$78:$K$206</definedName>
    <definedName name="_xlnm.Print_Area" localSheetId="5">'D.1.1 - FASÁDA 5 - Archit...'!$C$4:$J$36,'D.1.1 - FASÁDA 5 - Archit...'!$C$42:$J$71,'D.1.1 - FASÁDA 5 - Archit...'!$C$77:$K$175</definedName>
    <definedName name="_xlnm.Print_Area" localSheetId="6">'D.1.1 - FASÁDA 6 - Archit...'!$C$4:$J$36,'D.1.1 - FASÁDA 6 - Archit...'!$C$42:$J$74,'D.1.1 - FASÁDA 6 - Archit...'!$C$80:$K$245</definedName>
    <definedName name="_xlnm.Print_Area" localSheetId="7">'D.1.1 - FASÁDA 7 - Archit...'!$C$4:$J$36,'D.1.1 - FASÁDA 7 - Archit...'!$C$42:$J$73,'D.1.1 - FASÁDA 7 - Archit...'!$C$79:$K$217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'D.1.1 - FASÁDA 1 - Archit...'!$92:$92</definedName>
    <definedName name="_xlnm.Print_Titles" localSheetId="2">'D.1.1 - FASÁDA 2 - Archit...'!$92:$92</definedName>
    <definedName name="_xlnm.Print_Titles" localSheetId="3">'D.1.1 - FASÁDA 3 - Archit...'!$93:$93</definedName>
    <definedName name="_xlnm.Print_Titles" localSheetId="4">'D.1.1 - FASÁDA 4 - Archit...'!$90:$90</definedName>
    <definedName name="_xlnm.Print_Titles" localSheetId="5">'D.1.1 - FASÁDA 5 - Archit...'!$89:$89</definedName>
    <definedName name="_xlnm.Print_Titles" localSheetId="6">'D.1.1 - FASÁDA 6 - Archit...'!$92:$92</definedName>
    <definedName name="_xlnm.Print_Titles" localSheetId="7">'D.1.1 - FASÁDA 7 - Archit...'!$91:$91</definedName>
  </definedNames>
  <calcPr calcId="124519"/>
</workbook>
</file>

<file path=xl/sharedStrings.xml><?xml version="1.0" encoding="utf-8"?>
<sst xmlns="http://schemas.openxmlformats.org/spreadsheetml/2006/main" count="9768" uniqueCount="924">
  <si>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</si>
  <si>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</si>
  <si>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</si>
  <si>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</si>
  <si>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</si>
  <si>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</si>
  <si>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</si>
  <si>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{74294d26-0c2f-44ec-a80c-4259d046ec69}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</si>
  <si>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</si>
  <si>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</si>
  <si>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</si>
  <si>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</si>
  <si>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</si>
  <si>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</si>
  <si>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</si>
  <si>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</si>
  <si>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</si>
  <si>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</si>
  <si>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</si>
  <si>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dvorní fasády radnice Jáchymov</t>
  </si>
  <si>
    <t>KSO:</t>
  </si>
  <si>
    <t/>
  </si>
  <si>
    <t>CC-CZ:</t>
  </si>
  <si>
    <t>Místo:</t>
  </si>
  <si>
    <t>nám. Republiky čp. 1, 362 51 Jáchymov</t>
  </si>
  <si>
    <t>Datum:</t>
  </si>
  <si>
    <t>17.3.2017</t>
  </si>
  <si>
    <t>Zadavatel:</t>
  </si>
  <si>
    <t>IČ:</t>
  </si>
  <si>
    <t>00254622</t>
  </si>
  <si>
    <t>Město Jáchymov, nám. Republiky 1, 362 51 Jáchymov</t>
  </si>
  <si>
    <t>DIČ:</t>
  </si>
  <si>
    <t>Uchazeč:</t>
  </si>
  <si>
    <t>Vyplň údaj</t>
  </si>
  <si>
    <t>Projektant:</t>
  </si>
  <si>
    <t>10045961</t>
  </si>
  <si>
    <t>Ing. arch. Jaroslav Egert, Komenského 851, Jáchymo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</si>
  <si>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</si>
  <si>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</si>
  <si>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</si>
  <si>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</si>
  <si>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</si>
  <si>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</si>
  <si>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</si>
  <si>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</si>
  <si>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</si>
  <si>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</si>
  <si>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</si>
  <si>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</si>
  <si>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</si>
  <si>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</si>
  <si>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</si>
  <si>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</si>
  <si>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</si>
  <si>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</si>
  <si>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</si>
  <si>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</si>
  <si>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</si>
  <si>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</si>
  <si>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</si>
  <si>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</si>
  <si>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</si>
  <si>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</si>
  <si>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</si>
  <si>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</si>
  <si>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</si>
  <si>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</si>
  <si>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</si>
  <si>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</si>
  <si>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</si>
  <si>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</si>
  <si>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</si>
  <si>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</si>
  <si>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</si>
  <si>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</si>
  <si>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</si>
  <si>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</si>
  <si>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</si>
  <si>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</si>
  <si>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D.1.1 - FASÁDA 1</t>
  </si>
  <si>
    <t>Architektonicko stavební část</t>
  </si>
  <si>
    <t>STA</t>
  </si>
  <si>
    <t>1</t>
  </si>
  <si>
    <t>{3de91d33-90cc-4361-9cf3-daf374266cc5}</t>
  </si>
  <si>
    <t>2</t>
  </si>
  <si>
    <t>D.1.1 - FASÁDA 2</t>
  </si>
  <si>
    <t>{bf14e2f3-a562-4b7e-a853-a9d087094b69}</t>
  </si>
  <si>
    <t>D.1.1 - FASÁDA 3</t>
  </si>
  <si>
    <t>{ea4067c0-87c2-4cd0-91f6-5e29f4c9823a}</t>
  </si>
  <si>
    <t>D.1.1 - FASÁDA 4</t>
  </si>
  <si>
    <t>{7cf22268-eba9-4638-8dea-f9cdfcaa52df}</t>
  </si>
  <si>
    <t>D.1.1 - FASÁDA 5</t>
  </si>
  <si>
    <t>{936a336e-e7d4-4055-bf0a-8a49f7a6a3a6}</t>
  </si>
  <si>
    <t>D.1.1 - FASÁDA 6</t>
  </si>
  <si>
    <t>{d07545f3-dd36-49e9-8ce3-bcd5175148a9}</t>
  </si>
  <si>
    <t>D.1.1 - FASÁDA 7</t>
  </si>
  <si>
    <t>{c026e3ec-a1e4-489c-a23c-5fce56f2e2ac}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</si>
  <si>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</si>
  <si>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</si>
  <si>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</si>
  <si>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</si>
  <si>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</si>
  <si>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</si>
  <si>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</si>
  <si>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D.1.1 - FASÁDA 1 - Architektonicko stavební část</t>
  </si>
  <si>
    <t xml:space="preserve">Budou určeny oblasti částí historických omítek pro jejich fixaci a zachování. Odstraňování těchto omítek pouze v nezbytném rozsahu, např. v případě nevratně narušených omítek, či novodobých materiálově nevhodných doplňků. Při opravě je proto nutné míru odstranění stávajících omítek minimalizovat. 
Před zahájením prací na opravě fasády i v jejich průběhu bude proveden průzkum a dokumentace omítkových vrstev a odhaleného zdiva, ideálně formou OPD (Operativní průzkum a dokumentace historických staveb).  
Tento požadavek vychází z příslušné metodiky Národního památkového ústavu coby odborné organizace státní památkové péče - Viz: RAZÍM, V. a kolektiv, Operativní průzkum a dokumentace historických staveb, Praha 2005.) 
Při opravách historických objektů je nutné dodržovat užití takových stavebních materiálů a technologickým postupů, které byly použity při výstavbě a následné údržbě jednotlivých objektů. Z tohoto důvodu je nutné užít tradiční materiály, které svými pohledovými vlastnostmi (vzhled, barevná škála, způsob stárnutí) podtrhnou autentický výraz stavby a budou mít odpovídající technické vlastnosti. 
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</si>
  <si>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</si>
  <si>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</si>
  <si>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</si>
  <si>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</si>
  <si>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</si>
  <si>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</si>
  <si>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</si>
  <si>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</si>
  <si>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</si>
  <si>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</si>
  <si>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</si>
  <si>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</si>
  <si>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</si>
  <si>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</si>
  <si>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</si>
  <si>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</si>
  <si>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</si>
  <si>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</si>
  <si>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</si>
  <si>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</si>
  <si>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</si>
  <si>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</si>
  <si>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</si>
  <si>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</si>
  <si>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</si>
  <si>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</si>
  <si>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</si>
  <si>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</si>
  <si>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</si>
  <si>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</si>
  <si>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</si>
  <si>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</si>
  <si>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</si>
  <si>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</si>
  <si>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</si>
  <si>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</si>
  <si>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</si>
  <si>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</si>
  <si>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</si>
  <si>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</si>
  <si>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</si>
  <si>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</si>
  <si>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</si>
  <si>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</si>
  <si>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</si>
  <si>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2017 01</t>
  </si>
  <si>
    <t>4</t>
  </si>
  <si>
    <t>-865990684</t>
  </si>
  <si>
    <t>PP</t>
  </si>
  <si>
    <t>Vyrovnání nerovného povrchu vnitřního i vnějšího zdiva bez odsekání vadných cihel, maltou (s dodáním hmot) tl. do 30 mm</t>
  </si>
  <si>
    <t>VV</t>
  </si>
  <si>
    <t>"ostění po vybourání oken"</t>
  </si>
  <si>
    <t>0,3*(2*2*(0,6+0,9)+2*2*(0,75+0,9)+2*2*(0,8+1,2))</t>
  </si>
  <si>
    <t>6</t>
  </si>
  <si>
    <t>Úpravy povrchů, podlahy a osazování výplní</t>
  </si>
  <si>
    <t>622131121</t>
  </si>
  <si>
    <t>Penetrace akrylát-silikon vnějších stěn nanášená ručně</t>
  </si>
  <si>
    <t>375898285</t>
  </si>
  <si>
    <t>Podkladní a spojovací vrstva vnějších omítaných ploch penetrace akrylát-silikonová nanášená ručně stěn</t>
  </si>
  <si>
    <t>"50% z celkové plochy"</t>
  </si>
  <si>
    <t>"před spárováním"  163,47*0,5</t>
  </si>
  <si>
    <t>"před omítáním"  163,47*0,5</t>
  </si>
  <si>
    <t>622321131</t>
  </si>
  <si>
    <t>Potažení vnějších stěn aktivovaným štukem tloušťky do 3 mm</t>
  </si>
  <si>
    <t>-1272094476</t>
  </si>
  <si>
    <t>Potažení vnějších ploch štukem aktivovaným, tloušťky do 3 mm stěn</t>
  </si>
  <si>
    <t>622325209</t>
  </si>
  <si>
    <t>Oprava vnější vápenocementové štukové omítky složitosti 1 stěn v rozsahu do 100%</t>
  </si>
  <si>
    <t>-917538035</t>
  </si>
  <si>
    <t>Oprava vápenocementové omítky vnějších ploch stupně členitosti 1 štukové stěn, v rozsahu opravované plochy přes 80 do 100%</t>
  </si>
  <si>
    <t>"50% z celkové plochy s odečetem sanační omítky"</t>
  </si>
  <si>
    <t>(163,47*0,5)-20,025</t>
  </si>
  <si>
    <t>5</t>
  </si>
  <si>
    <t>622821012</t>
  </si>
  <si>
    <t>Vnější sanační štuková omítka pro vlhké a zasolené zdivo prováděná ručně</t>
  </si>
  <si>
    <t>-338849319</t>
  </si>
  <si>
    <t>Sanační omítka vnějších ploch stěn pro vlhké a zasolené zdivo, prováděná ve dvou vrstvách, tl. jádrové omítky do 30 mm ručně štuková</t>
  </si>
  <si>
    <t>13,35*1,5</t>
  </si>
  <si>
    <t>629995101</t>
  </si>
  <si>
    <t>Očištění vnějších ploch tlakovou vodou</t>
  </si>
  <si>
    <t>-1103874274</t>
  </si>
  <si>
    <t>Očištění vnějších ploch tlakovou vodou omytím</t>
  </si>
  <si>
    <t>7</t>
  </si>
  <si>
    <t>629991011</t>
  </si>
  <si>
    <t>Zakrytí výplní otvorů a svislých ploch fólií přilepenou lepící páskou</t>
  </si>
  <si>
    <t>1720849418</t>
  </si>
  <si>
    <t>Zakrytí vnějších ploch před znečištěním včetně pozdějšího odkrytí výplní otvorů a svislých ploch fólií přilepenou lepící páskou</t>
  </si>
  <si>
    <t>2*0,6*0,9+2*0,75*0,9+2*0,8*1,2+2*0,9*1,5+1,12*1,755</t>
  </si>
  <si>
    <t>9</t>
  </si>
  <si>
    <t>Ostatní konstrukce a práce, bourání</t>
  </si>
  <si>
    <t>8</t>
  </si>
  <si>
    <t>968062244</t>
  </si>
  <si>
    <t>Vybourání dřevěných rámů oken jednoduchých včetně křídel pl do 1 m2</t>
  </si>
  <si>
    <t>2032837337</t>
  </si>
  <si>
    <t>Vybourání dřevěných rámů oken s křídly, dveřních zárubní, vrat, stěn, ostění nebo obkladů rámů oken s křídly jednoduchých, plochy do 1 m2</t>
  </si>
  <si>
    <t>2*0,6*0,9+2*0,75*0,9+2*0,8*1,2</t>
  </si>
  <si>
    <t>978036161</t>
  </si>
  <si>
    <t>Otlučení cementových omítek vnějších ploch rozsahu do 50 %</t>
  </si>
  <si>
    <t>2092563118</t>
  </si>
  <si>
    <t>Otlučení cementových omítek vnějších ploch s vyškrabáním spar zdiva a s očištěním povrchu, v rozsahu přes 40 do 50 %</t>
  </si>
  <si>
    <t>10</t>
  </si>
  <si>
    <t>985231113</t>
  </si>
  <si>
    <t>Spárování zdiva aktivovanou maltou spára hl do 40 mm dl přes 12 m/m2</t>
  </si>
  <si>
    <t>-738294383</t>
  </si>
  <si>
    <t>Spárování zdiva hloubky do 40 mm aktivovanou maltou délky spáry na 1 m2 upravované plochy přes 12 m</t>
  </si>
  <si>
    <t>"50% z celkové plochy"  167,47*0,5</t>
  </si>
  <si>
    <t>94</t>
  </si>
  <si>
    <t>Lešení a stavební výtahy</t>
  </si>
  <si>
    <t>11</t>
  </si>
  <si>
    <t>941111122</t>
  </si>
  <si>
    <t>Montáž lešení řadového trubkového lehkého s podlahami zatížení do 200 kg/m2 š do 1,2 m v do 25 m</t>
  </si>
  <si>
    <t>87100689</t>
  </si>
  <si>
    <t>Montáž lešení řadového trubkového lehkého pracovního s podlahami s provozním zatížením tř. 3 do 200 kg/m2 šířky tř. W09 přes 0,9 do 1,2 m, výšky přes 10 do 25 m</t>
  </si>
  <si>
    <t>12</t>
  </si>
  <si>
    <t>941111222</t>
  </si>
  <si>
    <t>Příplatek k lešení řadovému trubkovému lehkému s podlahami š 1,2 m v 25 m za první a ZKD den použití</t>
  </si>
  <si>
    <t>1093046972</t>
  </si>
  <si>
    <t>Montáž lešení řadového trubkového lehkého pracovního s podlahami s provozním zatížením tř. 3 do 200 kg/m2 Příplatek za první a každý další den použití lešení k ceně -1122</t>
  </si>
  <si>
    <t>160*30 'Přepočtené koeficientem množství</t>
  </si>
  <si>
    <t>13</t>
  </si>
  <si>
    <t>941111822</t>
  </si>
  <si>
    <t>Demontáž lešení řadového trubkového lehkého s podlahami zatížení do 200 kg/m2 š do 1,2 m v do 25 m</t>
  </si>
  <si>
    <t>-431955379</t>
  </si>
  <si>
    <t>Demontáž lešení řadového trubkového lehkého pracovního s podlahami s provozním zatížením tř. 3 do 200 kg/m2 šířky tř. W09 přes 0,9 do 1,2 m, výšky přes 10 do 25 m</t>
  </si>
  <si>
    <t>14</t>
  </si>
  <si>
    <t>944511111</t>
  </si>
  <si>
    <t>Montáž ochranné sítě z textilie z umělých vláken</t>
  </si>
  <si>
    <t>1547030903</t>
  </si>
  <si>
    <t>Montáž ochranné sítě zavěšené na konstrukci lešení z textilie z umělých vláken</t>
  </si>
  <si>
    <t>944511211</t>
  </si>
  <si>
    <t>Příplatek k ochranné síti za první a ZKD den použití</t>
  </si>
  <si>
    <t>599691863</t>
  </si>
  <si>
    <t>Montáž ochranné sítě Příplatek za první a každý další den použití sítě k ceně -1111</t>
  </si>
  <si>
    <t>16</t>
  </si>
  <si>
    <t>944611811</t>
  </si>
  <si>
    <t>Demontáž ochranné plachty z textilie z umělých vláken</t>
  </si>
  <si>
    <t>-146530003</t>
  </si>
  <si>
    <t>Demontáž ochranné plachty zavěšené na konstrukci lešení z textilie z umělých vláken</t>
  </si>
  <si>
    <t>997</t>
  </si>
  <si>
    <t>Přesun sutě</t>
  </si>
  <si>
    <t>17</t>
  </si>
  <si>
    <t>997013153</t>
  </si>
  <si>
    <t>Vnitrostaveništní doprava suti a vybouraných hmot pro budovy v do 12 m s omezením mechanizace</t>
  </si>
  <si>
    <t>t</t>
  </si>
  <si>
    <t>-1964356647</t>
  </si>
  <si>
    <t>Vnitrostaveništní doprava suti a vybouraných hmot vodorovně do 50 m svisle s omezením mechanizace pro budovy a haly výšky přes 9 do 12 m</t>
  </si>
  <si>
    <t>18</t>
  </si>
  <si>
    <t>997013501</t>
  </si>
  <si>
    <t>Odvoz suti a vybouraných hmot na skládku nebo meziskládku do 1 km se složením</t>
  </si>
  <si>
    <t>-1836343490</t>
  </si>
  <si>
    <t>Odvoz suti a vybouraných hmot na skládku nebo meziskládku se složením, na vzdálenost do 1 km</t>
  </si>
  <si>
    <t>19</t>
  </si>
  <si>
    <t>997013509</t>
  </si>
  <si>
    <t>Příplatek k odvozu suti a vybouraných hmot na skládku ZKD 1 km přes 1 km</t>
  </si>
  <si>
    <t>1486716392</t>
  </si>
  <si>
    <t>Odvoz suti a vybouraných hmot na skládku nebo meziskládku se složením, na vzdálenost Příplatek k ceně za každý další i započatý 1 km přes 1 km</t>
  </si>
  <si>
    <t>P</t>
  </si>
  <si>
    <t>Poznámka k položce:
- skládka Vřesová 33 km</t>
  </si>
  <si>
    <t>5,033*32 'Přepočtené koeficientem množství</t>
  </si>
  <si>
    <t>998</t>
  </si>
  <si>
    <t>Přesun hmot</t>
  </si>
  <si>
    <t>20</t>
  </si>
  <si>
    <t>998018002</t>
  </si>
  <si>
    <t>Přesun hmot ruční pro budovy v do 12 m</t>
  </si>
  <si>
    <t>531744341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</si>
  <si>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</si>
  <si>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</si>
  <si>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</si>
  <si>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721</t>
  </si>
  <si>
    <t>Zdravotechnika - vnitřní kanalizace</t>
  </si>
  <si>
    <t>721242116</t>
  </si>
  <si>
    <t>Lapač střešních splavenin z PP se zápachovou klapkou a lapacím košem DN 125</t>
  </si>
  <si>
    <t>kus</t>
  </si>
  <si>
    <t>332186584</t>
  </si>
  <si>
    <t>Lapače střešních splavenin z polypropylenu (PP) DN 125 [HL 600/2]</t>
  </si>
  <si>
    <t>22</t>
  </si>
  <si>
    <t>998721102</t>
  </si>
  <si>
    <t>Přesun hmot tonážní pro vnitřní kanalizace v objektech v do 12 m</t>
  </si>
  <si>
    <t>-508640898</t>
  </si>
  <si>
    <t>Přesun hmot pro vnitřní kanalizace stanovený z hmotnosti přesunovaného materiálu vodorovná dopravní vzdálenost do 50 m v objektech výšky přes 6 do 12 m</t>
  </si>
  <si>
    <t>23</t>
  </si>
  <si>
    <t>998721181</t>
  </si>
  <si>
    <t>Příplatek k přesunu hmot tonážní 721 prováděný bez použití mechanizace</t>
  </si>
  <si>
    <t>-235847537</t>
  </si>
  <si>
    <t>Přesun hmot pro vnitřní kanalizace stanovený z hmotnosti přesunovaného materiálu Příplatek k ceně za přesun prováděný bez použití mechanizace pro jakoukoliv výšku objektu</t>
  </si>
  <si>
    <t>751</t>
  </si>
  <si>
    <t>Vzduchotechnika</t>
  </si>
  <si>
    <t>24</t>
  </si>
  <si>
    <t>751510812</t>
  </si>
  <si>
    <t>Demontáž vzduchotechnického potrubí pozink čtyřhranného průřezu do 0,07 m2</t>
  </si>
  <si>
    <t>m</t>
  </si>
  <si>
    <t>1901109461</t>
  </si>
  <si>
    <t>Demontáž vzduchotechnického potrubí z pozinkovaného plechu čtyřhranného s přírubou, průřezu přes 0,03 do 0,07 m2</t>
  </si>
  <si>
    <t>764</t>
  </si>
  <si>
    <t>Konstrukce klempířské</t>
  </si>
  <si>
    <t>25</t>
  </si>
  <si>
    <t>764002851</t>
  </si>
  <si>
    <t>Demontáž oplechování parapetů do suti</t>
  </si>
  <si>
    <t>532700456</t>
  </si>
  <si>
    <t>Demontáž klempířských konstrukcí oplechování parapetů do suti</t>
  </si>
  <si>
    <t>0,65+2*0,95+1,17</t>
  </si>
  <si>
    <t>26</t>
  </si>
  <si>
    <t>764004801</t>
  </si>
  <si>
    <t>Demontáž podokapního žlabu do suti</t>
  </si>
  <si>
    <t>-706779806</t>
  </si>
  <si>
    <t>Demontáž klempířských konstrukcí žlabu podokapního do suti</t>
  </si>
  <si>
    <t>27</t>
  </si>
  <si>
    <t>764004861</t>
  </si>
  <si>
    <t>Demontáž svodu do suti</t>
  </si>
  <si>
    <t>1576337665</t>
  </si>
  <si>
    <t>Demontáž klempířských konstrukcí svodu do suti</t>
  </si>
  <si>
    <t>28</t>
  </si>
  <si>
    <t>764236403</t>
  </si>
  <si>
    <t>Oplechování parapetů rovných mechanicky kotvené z Cu plechu rš 250 mm</t>
  </si>
  <si>
    <t>651795913</t>
  </si>
  <si>
    <t>Oplechování parapetů z měděného plechu rovných mechanicky kotvených, bez rohů rš 250 mm</t>
  </si>
  <si>
    <t>29</t>
  </si>
  <si>
    <t>764531405</t>
  </si>
  <si>
    <t>Žlab podokapní půlkruhový z Cu plechu rš 400 mm</t>
  </si>
  <si>
    <t>1108476462</t>
  </si>
  <si>
    <t>Žlab podokapní z měděného plechu včetně háků a čel půlkruhový rš 400 mm</t>
  </si>
  <si>
    <t>30</t>
  </si>
  <si>
    <t>764538423</t>
  </si>
  <si>
    <t>Svody kruhové včetně objímek, kolen, odskoků z Cu plechu průměru 120 mm</t>
  </si>
  <si>
    <t>-1144665741</t>
  </si>
  <si>
    <t>Svod z měděného plechu včetně objímek, kolen a odskoků kruhový, průměru 120 mm</t>
  </si>
  <si>
    <t>31</t>
  </si>
  <si>
    <t>998764102</t>
  </si>
  <si>
    <t>Přesun hmot tonážní pro konstrukce klempířské v objektech v do 12 m</t>
  </si>
  <si>
    <t>-1597532146</t>
  </si>
  <si>
    <t>Přesun hmot pro konstrukce klempířské stanovený z hmotnosti přesunovaného materiálu vodorovná dopravní vzdálenost do 50 m v objektech výšky přes 6 do 12 m</t>
  </si>
  <si>
    <t>32</t>
  </si>
  <si>
    <t>998764181</t>
  </si>
  <si>
    <t>Příplatek k přesunu hmot tonážní 764 prováděný bez použití mechanizace</t>
  </si>
  <si>
    <t>1479821444</t>
  </si>
  <si>
    <t>Přesun hmot pro konstrukce klempířské stanovený z hmotnosti přesunovaného materiálu Příplatek k cenám za přesun prováděný bez použití mechanizace pro jakoukoliv výšku objektu</t>
  </si>
  <si>
    <t>766</t>
  </si>
  <si>
    <t>Konstrukce truhlářské</t>
  </si>
  <si>
    <t>33</t>
  </si>
  <si>
    <t>766621622</t>
  </si>
  <si>
    <t>Montáž dřevěných oken plochy do 1 m2 zdvojených otevíravých, sklápěcích do zdiva</t>
  </si>
  <si>
    <t>-126318934</t>
  </si>
  <si>
    <t>Montáž oken dřevěných plochy do 1 m2 včetně montáže rámu na polyuretanovou pěnu otevíravých nebo sklápěcích do zdiva</t>
  </si>
  <si>
    <t>2+2+2</t>
  </si>
  <si>
    <t>34</t>
  </si>
  <si>
    <t>M</t>
  </si>
  <si>
    <t>611301050</t>
  </si>
  <si>
    <t>okno jednokřídlové otvíravé a sklápěcí OS1A 60x90 cm</t>
  </si>
  <si>
    <t>-570227769</t>
  </si>
  <si>
    <t>okno dřevěné zdvojené jednokřídlové otvíravé a sklápěcí 60x90 cm</t>
  </si>
  <si>
    <t>35</t>
  </si>
  <si>
    <t>611305190R</t>
  </si>
  <si>
    <t>okno jednokřídlové otvíravé a sklápěcí OS1A 75x90 cm</t>
  </si>
  <si>
    <t>-321833133</t>
  </si>
  <si>
    <t>okno dřevěné zdvojené jednokřídlové otvíravé a sklápěcí 75x90 cm</t>
  </si>
  <si>
    <t>36</t>
  </si>
  <si>
    <t>611305220R</t>
  </si>
  <si>
    <t>okno jednokřídlové otvíravé a sklápěcí OS1A 80x120 cm</t>
  </si>
  <si>
    <t>436689766</t>
  </si>
  <si>
    <t>okno dřevěné zdvojené jednokřídlové otvíravé a sklápěcí 80x120 cm</t>
  </si>
  <si>
    <t>37</t>
  </si>
  <si>
    <t>998766102</t>
  </si>
  <si>
    <t>Přesun hmot tonážní pro konstrukce truhlářské v objektech v do 12 m</t>
  </si>
  <si>
    <t>-397341409</t>
  </si>
  <si>
    <t>Přesun hmot pro konstrukce truhlářské stanovený z hmotnosti přesunovaného materiálu vodorovná dopravní vzdálenost do 50 m v objektech výšky přes 6 do 12 m</t>
  </si>
  <si>
    <t>38</t>
  </si>
  <si>
    <t>998766181</t>
  </si>
  <si>
    <t>Příplatek k přesunu hmot tonážní 766 prováděný bez použití mechanizace</t>
  </si>
  <si>
    <t>-572913034</t>
  </si>
  <si>
    <t>Přesun hmot pro konstrukce truhlářské stanovený z hmotnosti přesunovaného materiálu Příplatek k ceně za přesun prováděný bez použití mechanizace pro jakoukoliv výšku objektu</t>
  </si>
  <si>
    <t>783</t>
  </si>
  <si>
    <t>Dokončovací práce - nátěry</t>
  </si>
  <si>
    <t>39</t>
  </si>
  <si>
    <t>783301303</t>
  </si>
  <si>
    <t>Bezoplachové odrezivění zámečnických konstrukcí</t>
  </si>
  <si>
    <t>-1481254954</t>
  </si>
  <si>
    <t>Příprava podkladu zámečnických konstrukcí před provedením nátěru odrezivění odrezovačem bezoplachovým</t>
  </si>
  <si>
    <t>"mříže"</t>
  </si>
  <si>
    <t>0,6*0,9+0,6*0,965+2*0,75*0,9+2*0,8*1,2</t>
  </si>
  <si>
    <t>"zárubně"</t>
  </si>
  <si>
    <t>(2*0,05+0,15)*(1,2+2*2,05)</t>
  </si>
  <si>
    <t>"dveře"</t>
  </si>
  <si>
    <t>2*1,2*2,05</t>
  </si>
  <si>
    <t>"dvířka plyn"</t>
  </si>
  <si>
    <t>0,35*0,5</t>
  </si>
  <si>
    <t>40</t>
  </si>
  <si>
    <t>783306809</t>
  </si>
  <si>
    <t>Odstranění nátěru ze zámečnických konstrukcí okartáčováním</t>
  </si>
  <si>
    <t>-638871221</t>
  </si>
  <si>
    <t>Odstranění nátěrů ze zámečnických konstrukcí okartáčováním</t>
  </si>
  <si>
    <t>41</t>
  </si>
  <si>
    <t>783314201</t>
  </si>
  <si>
    <t>Základní antikorozní jednonásobný syntetický standardní nátěr zámečnických konstrukcí</t>
  </si>
  <si>
    <t>1883888342</t>
  </si>
  <si>
    <t>Základní antikorozní nátěr zámečnických konstrukcí jednonásobný syntetický standardní</t>
  </si>
  <si>
    <t>42</t>
  </si>
  <si>
    <t>783317101</t>
  </si>
  <si>
    <t>Krycí jednonásobný syntetický standardní nátěr zámečnických konstrukcí</t>
  </si>
  <si>
    <t>933693682</t>
  </si>
  <si>
    <t>Krycí nátěr (email) zámečnických konstrukcí jednonásobný syntetický standardní</t>
  </si>
  <si>
    <t>43</t>
  </si>
  <si>
    <t>783622950</t>
  </si>
  <si>
    <t>Opravy nátěrů syntetických truhlářských konstrukcí dvojnásobné a 2x lak a 2x tmel</t>
  </si>
  <si>
    <t>CS ÚRS 2014 02</t>
  </si>
  <si>
    <t>-684940298</t>
  </si>
  <si>
    <t>Nátěry truhlářských výrobků syntetické na vzduchu schnoucí dveří vícevýplňových (profilovaných) a žaluziových nebo oken s dělenými křídly, oken dvoudílných tříkřídlových a vícekřídlových a oken třídílných a vícedílných nebo vestavěného nábytku dvojnásobné s 2x plným tmelením, žilkováním, lazurováním, - předlakováním a 2x lakováním</t>
  </si>
  <si>
    <t>"okna"</t>
  </si>
  <si>
    <t>2*(2*0,9*1,5+1,12*1,755)</t>
  </si>
  <si>
    <t>44</t>
  </si>
  <si>
    <t>783000201</t>
  </si>
  <si>
    <t>Přemístění okenních nebo dveřních křídel pro zhotovení nátěrů vodorovné do 50 m</t>
  </si>
  <si>
    <t>-206603823</t>
  </si>
  <si>
    <t>Ostatní práce přemístění okenních nebo dveřních křídel pro zhotovení nátěrů vodorovné do 50 m</t>
  </si>
  <si>
    <t>3*2+4</t>
  </si>
  <si>
    <t>45</t>
  </si>
  <si>
    <t>783000211</t>
  </si>
  <si>
    <t>Přemístění okenních nebo dveřních křídel pro zhotovení nátěrů svislé za jedno podlaží</t>
  </si>
  <si>
    <t>244716504</t>
  </si>
  <si>
    <t>Ostatní práce přemístění okenních nebo dveřních křídel pro zhotovení nátěrů svislé za jedno podlaží</t>
  </si>
  <si>
    <t>46</t>
  </si>
  <si>
    <t>783000225</t>
  </si>
  <si>
    <t>Příplatek k přemístění ZKD vyvěšení a zavěšení dveřních nebo okenních jednoduchých křídel</t>
  </si>
  <si>
    <t>-554965422</t>
  </si>
  <si>
    <t>Ostatní práce Příplatek k cenám za každé další vyvěšení a zavěšení křídel dveřních nebo okenních jednoduchých</t>
  </si>
  <si>
    <t>2*0,9*1,5+1,12*1,755</t>
  </si>
  <si>
    <t>47</t>
  </si>
  <si>
    <t>783801533</t>
  </si>
  <si>
    <t>Očištění 2x nátěrem biocidním přípravkem a opláchnutím omítek stupně členitosti 1 a 2</t>
  </si>
  <si>
    <t>-1997611766</t>
  </si>
  <si>
    <t>Očištění omítek biocidními prostředky napadených mikroorganismy s oplachem, nátěrem dvojnásobným, povrchů hladkých stupně členitosti 1 a 2 omítek hladkých, zrnitých tenkovrstvých nebo štukových</t>
  </si>
  <si>
    <t>48</t>
  </si>
  <si>
    <t>783823137</t>
  </si>
  <si>
    <t>Penetrační vápenný nátěr hladkých nebo štukových omítek</t>
  </si>
  <si>
    <t>163435205</t>
  </si>
  <si>
    <t>Penetrační nátěr omítek hladkých omítek hladkých, zrnitých tenkovrstvých nebo štukových stupně členitosti 1 a 2 vápenný</t>
  </si>
  <si>
    <t>49</t>
  </si>
  <si>
    <t>783826675</t>
  </si>
  <si>
    <t>Hydrofobizační transparentní silikonový nátěr hrubých betonových povrchů nebo hrubých omítek</t>
  </si>
  <si>
    <t>1141902397</t>
  </si>
  <si>
    <t>Hydrofobizační nátěr omítek silikonový, transparentní, povrchů hrubých betonových povrchů nebo omítek hrubých, rýhovaných tenkovrstvých nebo škrábaných (břízolitových)</t>
  </si>
  <si>
    <t>Poznámka k položce:
- kamenná ostění zpevnění pomocí elestifikovaných organosilikátových prostředků
- kamenný fragment parapetu zpevnit pomocí hydrofobních prostředků</t>
  </si>
  <si>
    <t>"kamenná ostění"</t>
  </si>
  <si>
    <t>0,15*((2*2,1+1,5)+2*2*(1,05+0,9))</t>
  </si>
  <si>
    <t>"fragment parapetu"</t>
  </si>
  <si>
    <t>0,2*2,4</t>
  </si>
  <si>
    <t>50</t>
  </si>
  <si>
    <t>783827427</t>
  </si>
  <si>
    <t>Krycí dvojnásobný vápenný nátěr omítek stupně členitosti 1 a 2</t>
  </si>
  <si>
    <t>1402136200</t>
  </si>
  <si>
    <t>Krycí (ochranný ) nátěr omítek dvojnásobný hladkých omítek hladkých, zrnitých tenkovrstvých nebo štukových stupně členitosti 1 a 2 vápenný</t>
  </si>
  <si>
    <t>VRN</t>
  </si>
  <si>
    <t>Vedlejší rozpočtové náklady</t>
  </si>
  <si>
    <t>VRN1</t>
  </si>
  <si>
    <t>Průzkumné, geodetické a projektové práce</t>
  </si>
  <si>
    <t>51</t>
  </si>
  <si>
    <t>011503000</t>
  </si>
  <si>
    <t>Stavební průzkum bez rozlišení</t>
  </si>
  <si>
    <t>Kč</t>
  </si>
  <si>
    <t>1024</t>
  </si>
  <si>
    <t>-1840764574</t>
  </si>
  <si>
    <t>Průzkumné, geodetické a projektové práce průzkumné práce stavební průzkum bez rozlišení</t>
  </si>
  <si>
    <t>Poznámka k položce:
Operativní průzkum a dokumentace historických staveb</t>
  </si>
  <si>
    <t>VRN3</t>
  </si>
  <si>
    <t>Zařízení staveniště</t>
  </si>
  <si>
    <t>52</t>
  </si>
  <si>
    <t>030001000</t>
  </si>
  <si>
    <t>-1590765287</t>
  </si>
  <si>
    <t>Základní rozdělení průvodních činností a nákladů zařízení staveniště</t>
  </si>
  <si>
    <t>VRN9</t>
  </si>
  <si>
    <t>Ostatní náklady</t>
  </si>
  <si>
    <t>53</t>
  </si>
  <si>
    <t>091404000</t>
  </si>
  <si>
    <t>Práce na památkovém objektu</t>
  </si>
  <si>
    <t>-1854395802</t>
  </si>
  <si>
    <t>Ostatní náklady související s objektem práce na památkovém objektu</t>
  </si>
  <si>
    <t>D.1.1 - FASÁDA 2 - Architektonicko stavební část</t>
  </si>
  <si>
    <t xml:space="preserve">    762 - Konstrukce tesařské</t>
  </si>
  <si>
    <t>M - Práce a dodávky M</t>
  </si>
  <si>
    <t xml:space="preserve">    21-M - Elektromontáže</t>
  </si>
  <si>
    <t>"před spárováním"  71,1*0,5</t>
  </si>
  <si>
    <t>"před omítáním"  71,1*0,5</t>
  </si>
  <si>
    <t>(71,1*0,5)-6,975</t>
  </si>
  <si>
    <t>4,65*1,5</t>
  </si>
  <si>
    <t>2*0,77*1,8+1,48*2,25+1,48*2,25</t>
  </si>
  <si>
    <t>"50% z celkové plochy"  71,1*0,5</t>
  </si>
  <si>
    <t>70*30 'Přepočtené koeficientem množství</t>
  </si>
  <si>
    <t>997013155</t>
  </si>
  <si>
    <t>Vnitrostaveništní doprava suti a vybouraných hmot pro budovy v do 18 m s omezením mechanizace</t>
  </si>
  <si>
    <t>646449225</t>
  </si>
  <si>
    <t>Vnitrostaveništní doprava suti a vybouraných hmot vodorovně do 50 m svisle s omezením mechanizace pro budovy a haly výšky přes 15 do 18 m</t>
  </si>
  <si>
    <t>2,375*32 'Přepočtené koeficientem množství</t>
  </si>
  <si>
    <t>998018003</t>
  </si>
  <si>
    <t>Přesun hmot ruční pro budovy v do 24 m</t>
  </si>
  <si>
    <t>-2093982316</t>
  </si>
  <si>
    <t>Přesun hmot pro budovy občanské výstavby, bydlení, výrobu a služby ruční - bez užití mechanizace vodorovná dopravní vzdálenost do 100 m pro budovy s jakoukoliv nosnou konstrukcí výšky přes 12 do 24 m</t>
  </si>
  <si>
    <t>751611111</t>
  </si>
  <si>
    <t>Montáž vzduchotechnické jednotky s rekuperací tepla nástěnné s výměnou vzduchu do 500 m3/h</t>
  </si>
  <si>
    <t>273721589</t>
  </si>
  <si>
    <t>Poznámka k položce:
- zpětná montáž</t>
  </si>
  <si>
    <t>751611811</t>
  </si>
  <si>
    <t>Demontáž vzduchotechnické jednotky s rekuperací tepla nástěnné s výměnou vzduchu do 500 m3/h</t>
  </si>
  <si>
    <t>-490101928</t>
  </si>
  <si>
    <t>998751102</t>
  </si>
  <si>
    <t>Přesun hmot tonážní pro vzduchotechniku v objektech v do 24 m</t>
  </si>
  <si>
    <t>-370394342</t>
  </si>
  <si>
    <t>Přesun hmot pro vzduchotechniku stanovený z hmotnosti přesunovaného materiálu vodorovná dopravní vzdálenost do 100 m v objektech výšky přes 12 do 24 m</t>
  </si>
  <si>
    <t>762</t>
  </si>
  <si>
    <t>Konstrukce tesařské</t>
  </si>
  <si>
    <t>762591140</t>
  </si>
  <si>
    <t>Montáž dočasného zakrytí prostupů a otvorů deskami volně kladenými</t>
  </si>
  <si>
    <t>1965232020</t>
  </si>
  <si>
    <t>Montáž dočasného zakrytí prostupů, otvorů z měkkého nebo tvrdého dřeva, volně kladenými deskami</t>
  </si>
  <si>
    <t>"podlážky pro lešení na střechách š. 2,0 m"</t>
  </si>
  <si>
    <t>2,0*2,0</t>
  </si>
  <si>
    <t>605151110</t>
  </si>
  <si>
    <t>řezivo jehličnaté boční prkno jakost I.-II. 2 - 3 cm</t>
  </si>
  <si>
    <t>m3</t>
  </si>
  <si>
    <t>-865106786</t>
  </si>
  <si>
    <t>2,0*2,0*0,024</t>
  </si>
  <si>
    <t>998762103</t>
  </si>
  <si>
    <t>Přesun hmot tonážní pro kce tesařské v objektech v do 24 m</t>
  </si>
  <si>
    <t>1839020096</t>
  </si>
  <si>
    <t>Přesun hmot pro konstrukce tesařské stanovený z hmotnosti přesunovaného materiálu vodorovná dopravní vzdálenost do 50 m v objektech výšky přes 12 do 24 m</t>
  </si>
  <si>
    <t>998762181</t>
  </si>
  <si>
    <t>Příplatek k přesunu hmot tonážní 762 prováděný bez použití mechanizace</t>
  </si>
  <si>
    <t>-1225777956</t>
  </si>
  <si>
    <t>Přesun hmot pro konstrukce tesařské stanovený z hmotnosti přesunovaného materiálu Příplatek k cenám za přesun prováděný bez použití mechanizace pro jakoukoliv výšku objektu</t>
  </si>
  <si>
    <t>2*0,82+1,53+1,53</t>
  </si>
  <si>
    <t>764002861</t>
  </si>
  <si>
    <t>Demontáž oplechování říms a ozdobných prvků do suti</t>
  </si>
  <si>
    <t>1636697873</t>
  </si>
  <si>
    <t>Demontáž klempířských konstrukcí oplechování říms do suti</t>
  </si>
  <si>
    <t>2,75+1,355</t>
  </si>
  <si>
    <t>764238404</t>
  </si>
  <si>
    <t>Oplechování římsy rovné mechanicky kotvené z Cu plechu rš 330 mm</t>
  </si>
  <si>
    <t>-848321784</t>
  </si>
  <si>
    <t>Oplechování říms a ozdobných prvků z měděného plechu rovných, bez rohů mechanicky kotvené rš 330 mm</t>
  </si>
  <si>
    <t>764238411</t>
  </si>
  <si>
    <t>Oplechování římsy rovné mechanicky kotvené z Cu plechu rš přes 670 mm</t>
  </si>
  <si>
    <t>-1426970978</t>
  </si>
  <si>
    <t>Oplechování říms a ozdobných prvků z měděného plechu rovných, bez rohů mechanicky kotvené přes rš 670 mm</t>
  </si>
  <si>
    <t>764531465</t>
  </si>
  <si>
    <t>Kotlík hranatý pro podokapní žlaby z Cu plechu 220x220x300 mm průměr svodu 120 mm</t>
  </si>
  <si>
    <t>-1401535317</t>
  </si>
  <si>
    <t>Žlab podokapní z měděného plechu včetně háků a čel kotlík hranatý, 220x220x300 mm, průměr svodu 120 mm</t>
  </si>
  <si>
    <t>998764103</t>
  </si>
  <si>
    <t>Přesun hmot tonážní pro konstrukce klempířské v objektech v do 24 m</t>
  </si>
  <si>
    <t>1263516322</t>
  </si>
  <si>
    <t>Přesun hmot pro konstrukce klempířské stanovený z hmotnosti přesunovaného materiálu vodorovná dopravní vzdálenost do 50 m v objektech výšky přes 12 do 24 m</t>
  </si>
  <si>
    <t>(2*0,05+0,15)*(0,9+2*2,02)</t>
  </si>
  <si>
    <t>2*(2*0,77*1,8+1,48*2,25+1,48*2,25)</t>
  </si>
  <si>
    <t>2*(2*4+4+4)</t>
  </si>
  <si>
    <t>2*4+2*4*2+2*4*3</t>
  </si>
  <si>
    <t>2*(2*0,77*1,8+2*1,48*2,25+2*1,48*2,25)</t>
  </si>
  <si>
    <t>Práce a dodávky M</t>
  </si>
  <si>
    <t>21-M</t>
  </si>
  <si>
    <t>Elektromontáže</t>
  </si>
  <si>
    <t>210220101</t>
  </si>
  <si>
    <t>Montáž hromosvodného vedení svodových vodičů s podpěrami průměru do 10 mm</t>
  </si>
  <si>
    <t>64</t>
  </si>
  <si>
    <t>1064905475</t>
  </si>
  <si>
    <t>Montáž hromosvodného vedení svodových vodičů s podpěrami, průměru do 10 mm</t>
  </si>
  <si>
    <t>354410720</t>
  </si>
  <si>
    <t>drát průměr 8 mm FeZn</t>
  </si>
  <si>
    <t>kg</t>
  </si>
  <si>
    <t>128</t>
  </si>
  <si>
    <t>2051825039</t>
  </si>
  <si>
    <t>Poznámka k položce:
Hmotnost: 0,4 kg/m</t>
  </si>
  <si>
    <t>13,0*0,4</t>
  </si>
  <si>
    <t>210220101-D</t>
  </si>
  <si>
    <t>Demontáž hromosvodného vedení svodových vodičů s podpěrami průměru do 10 mm</t>
  </si>
  <si>
    <t>1712877189</t>
  </si>
  <si>
    <t>Demontáž hromosvodného vedení svodových vodičů s podpěrami, průměru do 10 mm</t>
  </si>
  <si>
    <t>54</t>
  </si>
  <si>
    <t>D.1.1 - FASÁDA 3 - Architektonicko stavební část</t>
  </si>
  <si>
    <t>2027460937</t>
  </si>
  <si>
    <t>"ostění vybouraných oken"</t>
  </si>
  <si>
    <t>0,3*(7*2*(0,95+0,75)+2*2*(0,63+0,6))</t>
  </si>
  <si>
    <t>"před spárováním"  89,08*0,5</t>
  </si>
  <si>
    <t>"před omítáním"  89,08*0,5</t>
  </si>
  <si>
    <t>(89,08*0,5)-8,55</t>
  </si>
  <si>
    <t>5,7*1,5</t>
  </si>
  <si>
    <t>7*0,95*0,75+0,63*0,6</t>
  </si>
  <si>
    <t>910975609</t>
  </si>
  <si>
    <t>7*0,95*0,75+2*0,63*0,6</t>
  </si>
  <si>
    <t>"50% z celkové plochy"  89,08*0,5</t>
  </si>
  <si>
    <t>85*30 'Přepočtené koeficientem množství</t>
  </si>
  <si>
    <t>-1927193169</t>
  </si>
  <si>
    <t>2,831*32 'Přepočtené koeficientem množství</t>
  </si>
  <si>
    <t>339621415</t>
  </si>
  <si>
    <t>-593974590</t>
  </si>
  <si>
    <t>2,0*2,76</t>
  </si>
  <si>
    <t>1128249376</t>
  </si>
  <si>
    <t>2,0*2,76*0,024</t>
  </si>
  <si>
    <t>-1915785910</t>
  </si>
  <si>
    <t>744015971</t>
  </si>
  <si>
    <t>7*1,0</t>
  </si>
  <si>
    <t>764236404</t>
  </si>
  <si>
    <t>Oplechování parapetů rovných mechanicky kotvené z Cu plechu rš 330 mm</t>
  </si>
  <si>
    <t>731338771</t>
  </si>
  <si>
    <t>Oplechování parapetů z měděného plechu rovných mechanicky kotvených, bez rohů rš 330 mm</t>
  </si>
  <si>
    <t>-1384631544</t>
  </si>
  <si>
    <t>104134591</t>
  </si>
  <si>
    <t>611305720R</t>
  </si>
  <si>
    <t>okno dvoukřídlové otvíravé a sklápěcí OS2A 95x75 cm</t>
  </si>
  <si>
    <t>1916359127</t>
  </si>
  <si>
    <t>okno dřevěné zdvojené dvoukřídlové otvíravé a sklápěcí 95x75 cm</t>
  </si>
  <si>
    <t>611305700R</t>
  </si>
  <si>
    <t>okno dvoukřídlové otvíravé a sklápěcí OS2A 63x60 cm</t>
  </si>
  <si>
    <t>-1498827500</t>
  </si>
  <si>
    <t>okno dřevěné zdvojené dvoukřídlové otvíravé a sklápěcí 63x60 cm</t>
  </si>
  <si>
    <t>998766103</t>
  </si>
  <si>
    <t>Přesun hmot tonážní pro konstrukce truhlářské v objektech v do 24 m</t>
  </si>
  <si>
    <t>-277451141</t>
  </si>
  <si>
    <t>Přesun hmot pro konstrukce truhlářské stanovený z hmotnosti přesunovaného materiálu vodorovná dopravní vzdálenost do 50 m v objektech výšky přes 12 do 24 m</t>
  </si>
  <si>
    <t>-285762935</t>
  </si>
  <si>
    <t>2*0,63*0,6</t>
  </si>
  <si>
    <t>278315359</t>
  </si>
  <si>
    <t>199353878</t>
  </si>
  <si>
    <t>17,0*0,4</t>
  </si>
  <si>
    <t>-1234718980</t>
  </si>
  <si>
    <t>D.1.1 - FASÁDA 4 - Architektonicko stavební část</t>
  </si>
  <si>
    <t>221320658</t>
  </si>
  <si>
    <t>0,3*(2*(0,55+0,55)+2*2*(0,7+0,7))</t>
  </si>
  <si>
    <t>"před spárováním"  58,7*0,5</t>
  </si>
  <si>
    <t>"před omítáním"  58,7*0,5</t>
  </si>
  <si>
    <t>(58,7*0,5)-5,7</t>
  </si>
  <si>
    <t>3,8*1,5</t>
  </si>
  <si>
    <t>0,55*0,55+2*0,7*0,7</t>
  </si>
  <si>
    <t>-764908343</t>
  </si>
  <si>
    <t>"50% z celkové plochy"  58,7*0,5</t>
  </si>
  <si>
    <t>55*30 'Přepočtené koeficientem množství</t>
  </si>
  <si>
    <t>1076812930</t>
  </si>
  <si>
    <t>1,829*32 'Přepočtené koeficientem množství</t>
  </si>
  <si>
    <t>194446850</t>
  </si>
  <si>
    <t>0,6+2*0,75</t>
  </si>
  <si>
    <t>-158122557</t>
  </si>
  <si>
    <t>526211598</t>
  </si>
  <si>
    <t>-249352086</t>
  </si>
  <si>
    <t>1+2</t>
  </si>
  <si>
    <t>611301000R</t>
  </si>
  <si>
    <t>okno jednokřídlové otvíravé a sklápěcí OS1A 55x55 cm</t>
  </si>
  <si>
    <t>1296300746</t>
  </si>
  <si>
    <t>okno dřevěné zdvojené jednokřídlové otvíravé a sklápěcí 55x55 cm</t>
  </si>
  <si>
    <t>okno dvoukřídlové otvíravé a sklápěcí OS2A 70x70 cm</t>
  </si>
  <si>
    <t>-892802972</t>
  </si>
  <si>
    <t>okno dřevěné zdvojené dvoukřídlové otvíravé a sklápěcí 70x70 cm</t>
  </si>
  <si>
    <t>-1110063714</t>
  </si>
  <si>
    <t>1609592573</t>
  </si>
  <si>
    <t>D.1.1 - FASÁDA 5 - Architektonicko stavební část</t>
  </si>
  <si>
    <t>"před spárováním"  58,8*0,5</t>
  </si>
  <si>
    <t>"před omítáním"  58,8*0,5</t>
  </si>
  <si>
    <t>(58,8*0,5)-1,095</t>
  </si>
  <si>
    <t>0,73*1,5</t>
  </si>
  <si>
    <t>"50% z celkové plochy"  58,8*0,5</t>
  </si>
  <si>
    <t>50*30 'Přepočtené koeficientem množství</t>
  </si>
  <si>
    <t>627629621</t>
  </si>
  <si>
    <t>1,705*32 'Přepočtené koeficientem množství</t>
  </si>
  <si>
    <t>1139448794</t>
  </si>
  <si>
    <t>-211989967</t>
  </si>
  <si>
    <t>2,0*5,49</t>
  </si>
  <si>
    <t>886357730</t>
  </si>
  <si>
    <t>2,0*5,49*0,024</t>
  </si>
  <si>
    <t>922790580</t>
  </si>
  <si>
    <t>1812159379</t>
  </si>
  <si>
    <t>-620649457</t>
  </si>
  <si>
    <t>-921875354</t>
  </si>
  <si>
    <t>6,5*0,4</t>
  </si>
  <si>
    <t>1996183823</t>
  </si>
  <si>
    <t>D.1.1 - FASÁDA 6 - Architektonicko stavební část</t>
  </si>
  <si>
    <t>1964198700</t>
  </si>
  <si>
    <t>0,3*(4*2*(0,55+0,5))</t>
  </si>
  <si>
    <t>"před spárováním"  42,81*0,5</t>
  </si>
  <si>
    <t>"před omítáním"  42,81*0,5</t>
  </si>
  <si>
    <t>(42,81*0,5)-5,498</t>
  </si>
  <si>
    <t>3,665*1,5</t>
  </si>
  <si>
    <t>4*0,55*0,5+2*1,48*2,37</t>
  </si>
  <si>
    <t>1157492657</t>
  </si>
  <si>
    <t>4*0,55*0,5</t>
  </si>
  <si>
    <t>"50% z celkové plochy"  42,81*0,5</t>
  </si>
  <si>
    <t>40*30 'Přepočtené koeficientem množství</t>
  </si>
  <si>
    <t>576337542</t>
  </si>
  <si>
    <t>1,415*32 'Přepočtené koeficientem množství</t>
  </si>
  <si>
    <t>-1848431033</t>
  </si>
  <si>
    <t>998721103</t>
  </si>
  <si>
    <t>Přesun hmot tonážní pro vnitřní kanalizace v objektech v do 24 m</t>
  </si>
  <si>
    <t>590779057</t>
  </si>
  <si>
    <t>Přesun hmot pro vnitřní kanalizace stanovený z hmotnosti přesunovaného materiálu vodorovná dopravní vzdálenost do 50 m v objektech výšky přes 12 do 24 m</t>
  </si>
  <si>
    <t>-647079681</t>
  </si>
  <si>
    <t>2,0*3,665</t>
  </si>
  <si>
    <t>1638417674</t>
  </si>
  <si>
    <t>2,0*3,665*0,024</t>
  </si>
  <si>
    <t>355926037</t>
  </si>
  <si>
    <t>-1353170318</t>
  </si>
  <si>
    <t>4*0,6+2*1,53</t>
  </si>
  <si>
    <t>78325407</t>
  </si>
  <si>
    <t>1,93+20,1</t>
  </si>
  <si>
    <t>5,8+9,5</t>
  </si>
  <si>
    <t>-2056580553</t>
  </si>
  <si>
    <t>549955092</t>
  </si>
  <si>
    <t>Poznámka k položce:
- 1x replika stávajícího kotlíku</t>
  </si>
  <si>
    <t>-403951036</t>
  </si>
  <si>
    <t>-2127516856</t>
  </si>
  <si>
    <t>okno jednokřídlové otvíravé a sklápěcí OS1A 55x50 cm</t>
  </si>
  <si>
    <t>2108650515</t>
  </si>
  <si>
    <t>okno dřevěné zdvojené jednokřídlové otvíravé a sklápěcí 55x50 cm</t>
  </si>
  <si>
    <t>544602444</t>
  </si>
  <si>
    <t>-848347787</t>
  </si>
  <si>
    <t>2*(2*1,48*2,37)</t>
  </si>
  <si>
    <t>2*2*4</t>
  </si>
  <si>
    <t>2*2*1,48*2,37</t>
  </si>
  <si>
    <t>D.1.1 - FASÁDA 7 - Architektonicko stavební část</t>
  </si>
  <si>
    <t>"před spárováním"  120,04*0,5</t>
  </si>
  <si>
    <t>"před omítáním"  120,04*0,5</t>
  </si>
  <si>
    <t>(120,04*0,5)-4,05</t>
  </si>
  <si>
    <t>2,7*1,5</t>
  </si>
  <si>
    <t>1,8*2,19+1,8*2,35</t>
  </si>
  <si>
    <t>"50% z celkové plochy"  120,04*0,5</t>
  </si>
  <si>
    <t>120*30 'Přepočtené koeficientem množství</t>
  </si>
  <si>
    <t>-1898841611</t>
  </si>
  <si>
    <t>3,515*32 'Přepočtené koeficientem množství</t>
  </si>
  <si>
    <t>859680135</t>
  </si>
  <si>
    <t>1285572925</t>
  </si>
  <si>
    <t>2,0*(5,49+1,0)</t>
  </si>
  <si>
    <t>1021792288</t>
  </si>
  <si>
    <t>2,0*(5,49+1,0)*0,024</t>
  </si>
  <si>
    <t>-1677405950</t>
  </si>
  <si>
    <t>-2139513786</t>
  </si>
  <si>
    <t>1,85+1,85</t>
  </si>
  <si>
    <t>2*(1,8*2,19+1,8*2,35)</t>
  </si>
  <si>
    <t>2*4*2+2*4*3</t>
  </si>
  <si>
    <t>2*4+2*4</t>
  </si>
  <si>
    <t>-1510824103</t>
  </si>
  <si>
    <t>-162634230</t>
  </si>
  <si>
    <t>17,5*0,4</t>
  </si>
  <si>
    <t>1034918759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</si>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</sst>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22" t="s">
        <v>8</v>
      </c>
      <c r="BT2" s="22" t="s">
        <v>9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8" t="s">
        <v>16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7"/>
      <c r="AQ5" s="29"/>
      <c r="BE5" s="326" t="s">
        <v>17</v>
      </c>
      <c r="BS5" s="22" t="s">
        <v>8</v>
      </c>
    </row>
    <row r="6" spans="2:71" ht="36.9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0" t="s">
        <v>19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7"/>
      <c r="AQ6" s="29"/>
      <c r="BE6" s="327"/>
      <c r="BS6" s="22" t="s">
        <v>8</v>
      </c>
    </row>
    <row r="7" spans="2:71" ht="14.4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7"/>
      <c r="BS7" s="22" t="s">
        <v>8</v>
      </c>
    </row>
    <row r="8" spans="2:71" ht="14.4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7"/>
      <c r="BS9" s="22" t="s">
        <v>8</v>
      </c>
    </row>
    <row r="10" spans="2:71" ht="14.4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27"/>
      <c r="BS10" s="22" t="s">
        <v>8</v>
      </c>
    </row>
    <row r="11" spans="2:71" ht="18.45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21</v>
      </c>
      <c r="AO11" s="27"/>
      <c r="AP11" s="27"/>
      <c r="AQ11" s="29"/>
      <c r="BE11" s="327"/>
      <c r="BS11" s="22" t="s">
        <v>8</v>
      </c>
    </row>
    <row r="12" spans="2:71" ht="6.9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7"/>
      <c r="BS12" s="22" t="s">
        <v>8</v>
      </c>
    </row>
    <row r="13" spans="2:71" ht="14.4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327"/>
      <c r="BS13" s="22" t="s">
        <v>8</v>
      </c>
    </row>
    <row r="14" spans="2:71" ht="13.2">
      <c r="B14" s="26"/>
      <c r="C14" s="27"/>
      <c r="D14" s="27"/>
      <c r="E14" s="331" t="s">
        <v>33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327"/>
      <c r="BS14" s="22" t="s">
        <v>8</v>
      </c>
    </row>
    <row r="15" spans="2:71" ht="6.9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7"/>
      <c r="BS15" s="22" t="s">
        <v>6</v>
      </c>
    </row>
    <row r="16" spans="2:71" ht="14.4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35</v>
      </c>
      <c r="AO16" s="27"/>
      <c r="AP16" s="27"/>
      <c r="AQ16" s="29"/>
      <c r="BE16" s="327"/>
      <c r="BS16" s="22" t="s">
        <v>6</v>
      </c>
    </row>
    <row r="17" spans="2:71" ht="18.45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27"/>
      <c r="BS17" s="22" t="s">
        <v>37</v>
      </c>
    </row>
    <row r="18" spans="2:71" ht="6.9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7"/>
      <c r="BS18" s="22" t="s">
        <v>8</v>
      </c>
    </row>
    <row r="19" spans="2:71" ht="14.4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7"/>
      <c r="BS19" s="22" t="s">
        <v>8</v>
      </c>
    </row>
    <row r="20" spans="2:71" ht="132" customHeight="1">
      <c r="B20" s="26"/>
      <c r="C20" s="27"/>
      <c r="D20" s="27"/>
      <c r="E20" s="333" t="s">
        <v>39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7"/>
      <c r="AP20" s="27"/>
      <c r="AQ20" s="29"/>
      <c r="BE20" s="327"/>
      <c r="BS20" s="22" t="s">
        <v>6</v>
      </c>
    </row>
    <row r="21" spans="2:57" ht="6.9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7"/>
    </row>
    <row r="22" spans="2:57" ht="6.9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7"/>
    </row>
    <row r="23" spans="2:57" s="1" customFormat="1" ht="25.95" customHeight="1">
      <c r="B23" s="39"/>
      <c r="C23" s="40"/>
      <c r="D23" s="41" t="s">
        <v>40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4">
        <f>ROUND(AG51,2)</f>
        <v>0</v>
      </c>
      <c r="AL23" s="335"/>
      <c r="AM23" s="335"/>
      <c r="AN23" s="335"/>
      <c r="AO23" s="335"/>
      <c r="AP23" s="40"/>
      <c r="AQ23" s="43"/>
      <c r="BE23" s="327"/>
    </row>
    <row r="24" spans="2:57" s="1" customFormat="1" ht="6.9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7"/>
    </row>
    <row r="25" spans="2:57" s="1" customFormat="1" ht="1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6" t="s">
        <v>41</v>
      </c>
      <c r="M25" s="336"/>
      <c r="N25" s="336"/>
      <c r="O25" s="336"/>
      <c r="P25" s="40"/>
      <c r="Q25" s="40"/>
      <c r="R25" s="40"/>
      <c r="S25" s="40"/>
      <c r="T25" s="40"/>
      <c r="U25" s="40"/>
      <c r="V25" s="40"/>
      <c r="W25" s="336" t="s">
        <v>42</v>
      </c>
      <c r="X25" s="336"/>
      <c r="Y25" s="336"/>
      <c r="Z25" s="336"/>
      <c r="AA25" s="336"/>
      <c r="AB25" s="336"/>
      <c r="AC25" s="336"/>
      <c r="AD25" s="336"/>
      <c r="AE25" s="336"/>
      <c r="AF25" s="40"/>
      <c r="AG25" s="40"/>
      <c r="AH25" s="40"/>
      <c r="AI25" s="40"/>
      <c r="AJ25" s="40"/>
      <c r="AK25" s="336" t="s">
        <v>43</v>
      </c>
      <c r="AL25" s="336"/>
      <c r="AM25" s="336"/>
      <c r="AN25" s="336"/>
      <c r="AO25" s="336"/>
      <c r="AP25" s="40"/>
      <c r="AQ25" s="43"/>
      <c r="BE25" s="327"/>
    </row>
    <row r="26" spans="2:57" s="2" customFormat="1" ht="14.4" customHeight="1">
      <c r="B26" s="45"/>
      <c r="C26" s="46"/>
      <c r="D26" s="47" t="s">
        <v>44</v>
      </c>
      <c r="E26" s="46"/>
      <c r="F26" s="47" t="s">
        <v>45</v>
      </c>
      <c r="G26" s="46"/>
      <c r="H26" s="46"/>
      <c r="I26" s="46"/>
      <c r="J26" s="46"/>
      <c r="K26" s="46"/>
      <c r="L26" s="337">
        <v>0.21</v>
      </c>
      <c r="M26" s="338"/>
      <c r="N26" s="338"/>
      <c r="O26" s="338"/>
      <c r="P26" s="46"/>
      <c r="Q26" s="46"/>
      <c r="R26" s="46"/>
      <c r="S26" s="46"/>
      <c r="T26" s="46"/>
      <c r="U26" s="46"/>
      <c r="V26" s="46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6"/>
      <c r="AG26" s="46"/>
      <c r="AH26" s="46"/>
      <c r="AI26" s="46"/>
      <c r="AJ26" s="46"/>
      <c r="AK26" s="339">
        <f>ROUND(AV51,2)</f>
        <v>0</v>
      </c>
      <c r="AL26" s="338"/>
      <c r="AM26" s="338"/>
      <c r="AN26" s="338"/>
      <c r="AO26" s="338"/>
      <c r="AP26" s="46"/>
      <c r="AQ26" s="48"/>
      <c r="BE26" s="327"/>
    </row>
    <row r="27" spans="2:57" s="2" customFormat="1" ht="14.4" customHeight="1">
      <c r="B27" s="45"/>
      <c r="C27" s="46"/>
      <c r="D27" s="46"/>
      <c r="E27" s="46"/>
      <c r="F27" s="47" t="s">
        <v>46</v>
      </c>
      <c r="G27" s="46"/>
      <c r="H27" s="46"/>
      <c r="I27" s="46"/>
      <c r="J27" s="46"/>
      <c r="K27" s="46"/>
      <c r="L27" s="337">
        <v>0.15</v>
      </c>
      <c r="M27" s="338"/>
      <c r="N27" s="338"/>
      <c r="O27" s="338"/>
      <c r="P27" s="46"/>
      <c r="Q27" s="46"/>
      <c r="R27" s="46"/>
      <c r="S27" s="46"/>
      <c r="T27" s="46"/>
      <c r="U27" s="46"/>
      <c r="V27" s="46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6"/>
      <c r="AG27" s="46"/>
      <c r="AH27" s="46"/>
      <c r="AI27" s="46"/>
      <c r="AJ27" s="46"/>
      <c r="AK27" s="339">
        <f>ROUND(AW51,2)</f>
        <v>0</v>
      </c>
      <c r="AL27" s="338"/>
      <c r="AM27" s="338"/>
      <c r="AN27" s="338"/>
      <c r="AO27" s="338"/>
      <c r="AP27" s="46"/>
      <c r="AQ27" s="48"/>
      <c r="BE27" s="327"/>
    </row>
    <row r="28" spans="2:57" s="2" customFormat="1" ht="14.4" customHeight="1" hidden="1">
      <c r="B28" s="45"/>
      <c r="C28" s="46"/>
      <c r="D28" s="46"/>
      <c r="E28" s="46"/>
      <c r="F28" s="47" t="s">
        <v>47</v>
      </c>
      <c r="G28" s="46"/>
      <c r="H28" s="46"/>
      <c r="I28" s="46"/>
      <c r="J28" s="46"/>
      <c r="K28" s="46"/>
      <c r="L28" s="337">
        <v>0.21</v>
      </c>
      <c r="M28" s="338"/>
      <c r="N28" s="338"/>
      <c r="O28" s="338"/>
      <c r="P28" s="46"/>
      <c r="Q28" s="46"/>
      <c r="R28" s="46"/>
      <c r="S28" s="46"/>
      <c r="T28" s="46"/>
      <c r="U28" s="46"/>
      <c r="V28" s="46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6"/>
      <c r="AG28" s="46"/>
      <c r="AH28" s="46"/>
      <c r="AI28" s="46"/>
      <c r="AJ28" s="46"/>
      <c r="AK28" s="339">
        <v>0</v>
      </c>
      <c r="AL28" s="338"/>
      <c r="AM28" s="338"/>
      <c r="AN28" s="338"/>
      <c r="AO28" s="338"/>
      <c r="AP28" s="46"/>
      <c r="AQ28" s="48"/>
      <c r="BE28" s="327"/>
    </row>
    <row r="29" spans="2:57" s="2" customFormat="1" ht="14.4" customHeight="1" hidden="1">
      <c r="B29" s="45"/>
      <c r="C29" s="46"/>
      <c r="D29" s="46"/>
      <c r="E29" s="46"/>
      <c r="F29" s="47" t="s">
        <v>48</v>
      </c>
      <c r="G29" s="46"/>
      <c r="H29" s="46"/>
      <c r="I29" s="46"/>
      <c r="J29" s="46"/>
      <c r="K29" s="46"/>
      <c r="L29" s="337">
        <v>0.15</v>
      </c>
      <c r="M29" s="338"/>
      <c r="N29" s="338"/>
      <c r="O29" s="338"/>
      <c r="P29" s="46"/>
      <c r="Q29" s="46"/>
      <c r="R29" s="46"/>
      <c r="S29" s="46"/>
      <c r="T29" s="46"/>
      <c r="U29" s="46"/>
      <c r="V29" s="46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6"/>
      <c r="AG29" s="46"/>
      <c r="AH29" s="46"/>
      <c r="AI29" s="46"/>
      <c r="AJ29" s="46"/>
      <c r="AK29" s="339">
        <v>0</v>
      </c>
      <c r="AL29" s="338"/>
      <c r="AM29" s="338"/>
      <c r="AN29" s="338"/>
      <c r="AO29" s="338"/>
      <c r="AP29" s="46"/>
      <c r="AQ29" s="48"/>
      <c r="BE29" s="327"/>
    </row>
    <row r="30" spans="2:57" s="2" customFormat="1" ht="14.4" customHeight="1" hidden="1">
      <c r="B30" s="45"/>
      <c r="C30" s="46"/>
      <c r="D30" s="46"/>
      <c r="E30" s="46"/>
      <c r="F30" s="47" t="s">
        <v>49</v>
      </c>
      <c r="G30" s="46"/>
      <c r="H30" s="46"/>
      <c r="I30" s="46"/>
      <c r="J30" s="46"/>
      <c r="K30" s="46"/>
      <c r="L30" s="337">
        <v>0</v>
      </c>
      <c r="M30" s="338"/>
      <c r="N30" s="338"/>
      <c r="O30" s="338"/>
      <c r="P30" s="46"/>
      <c r="Q30" s="46"/>
      <c r="R30" s="46"/>
      <c r="S30" s="46"/>
      <c r="T30" s="46"/>
      <c r="U30" s="46"/>
      <c r="V30" s="46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6"/>
      <c r="AG30" s="46"/>
      <c r="AH30" s="46"/>
      <c r="AI30" s="46"/>
      <c r="AJ30" s="46"/>
      <c r="AK30" s="339">
        <v>0</v>
      </c>
      <c r="AL30" s="338"/>
      <c r="AM30" s="338"/>
      <c r="AN30" s="338"/>
      <c r="AO30" s="338"/>
      <c r="AP30" s="46"/>
      <c r="AQ30" s="48"/>
      <c r="BE30" s="327"/>
    </row>
    <row r="31" spans="2:57" s="1" customFormat="1" ht="6.9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7"/>
    </row>
    <row r="32" spans="2:57" s="1" customFormat="1" ht="25.95" customHeight="1">
      <c r="B32" s="39"/>
      <c r="C32" s="49"/>
      <c r="D32" s="50" t="s">
        <v>50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51</v>
      </c>
      <c r="U32" s="51"/>
      <c r="V32" s="51"/>
      <c r="W32" s="51"/>
      <c r="X32" s="340" t="s">
        <v>52</v>
      </c>
      <c r="Y32" s="341"/>
      <c r="Z32" s="341"/>
      <c r="AA32" s="341"/>
      <c r="AB32" s="341"/>
      <c r="AC32" s="51"/>
      <c r="AD32" s="51"/>
      <c r="AE32" s="51"/>
      <c r="AF32" s="51"/>
      <c r="AG32" s="51"/>
      <c r="AH32" s="51"/>
      <c r="AI32" s="51"/>
      <c r="AJ32" s="51"/>
      <c r="AK32" s="342">
        <f>SUM(AK23:AK30)</f>
        <v>0</v>
      </c>
      <c r="AL32" s="341"/>
      <c r="AM32" s="341"/>
      <c r="AN32" s="341"/>
      <c r="AO32" s="343"/>
      <c r="AP32" s="49"/>
      <c r="AQ32" s="53"/>
      <c r="BE32" s="327"/>
    </row>
    <row r="33" spans="2:43" s="1" customFormat="1" ht="6.9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" customHeight="1">
      <c r="B39" s="39"/>
      <c r="C39" s="60" t="s">
        <v>53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2017-16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4" t="str">
        <f>K6</f>
        <v>Obnova dvorní fasády radnice Jáchymov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8"/>
      <c r="AQ42" s="68"/>
      <c r="AR42" s="69"/>
    </row>
    <row r="43" spans="2:44" s="1" customFormat="1" ht="6.9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2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nám. Republiky čp. 1, 362 51 Jáchymov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6" t="str">
        <f>IF(AN8="","",AN8)</f>
        <v>17.3.2017</v>
      </c>
      <c r="AN44" s="346"/>
      <c r="AO44" s="61"/>
      <c r="AP44" s="61"/>
      <c r="AQ44" s="61"/>
      <c r="AR44" s="59"/>
    </row>
    <row r="45" spans="2:44" s="1" customFormat="1" ht="6.9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2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Jáchymov, nám. Republiky 1, 362 51 Jáchymov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34</v>
      </c>
      <c r="AJ46" s="61"/>
      <c r="AK46" s="61"/>
      <c r="AL46" s="61"/>
      <c r="AM46" s="347" t="str">
        <f>IF(E17="","",E17)</f>
        <v>Ing. arch. Jaroslav Egert, Komenského 851, Jáchymo</v>
      </c>
      <c r="AN46" s="347"/>
      <c r="AO46" s="347"/>
      <c r="AP46" s="347"/>
      <c r="AQ46" s="61"/>
      <c r="AR46" s="59"/>
      <c r="AS46" s="348" t="s">
        <v>54</v>
      </c>
      <c r="AT46" s="34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2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0"/>
      <c r="AT47" s="35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8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2"/>
      <c r="AT48" s="35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4" t="s">
        <v>55</v>
      </c>
      <c r="D49" s="355"/>
      <c r="E49" s="355"/>
      <c r="F49" s="355"/>
      <c r="G49" s="355"/>
      <c r="H49" s="77"/>
      <c r="I49" s="356" t="s">
        <v>56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57</v>
      </c>
      <c r="AH49" s="355"/>
      <c r="AI49" s="355"/>
      <c r="AJ49" s="355"/>
      <c r="AK49" s="355"/>
      <c r="AL49" s="355"/>
      <c r="AM49" s="355"/>
      <c r="AN49" s="356" t="s">
        <v>58</v>
      </c>
      <c r="AO49" s="355"/>
      <c r="AP49" s="355"/>
      <c r="AQ49" s="78" t="s">
        <v>59</v>
      </c>
      <c r="AR49" s="59"/>
      <c r="AS49" s="79" t="s">
        <v>60</v>
      </c>
      <c r="AT49" s="80" t="s">
        <v>61</v>
      </c>
      <c r="AU49" s="80" t="s">
        <v>62</v>
      </c>
      <c r="AV49" s="80" t="s">
        <v>63</v>
      </c>
      <c r="AW49" s="80" t="s">
        <v>64</v>
      </c>
      <c r="AX49" s="80" t="s">
        <v>65</v>
      </c>
      <c r="AY49" s="80" t="s">
        <v>66</v>
      </c>
      <c r="AZ49" s="80" t="s">
        <v>67</v>
      </c>
      <c r="BA49" s="80" t="s">
        <v>68</v>
      </c>
      <c r="BB49" s="80" t="s">
        <v>69</v>
      </c>
      <c r="BC49" s="80" t="s">
        <v>70</v>
      </c>
      <c r="BD49" s="81" t="s">
        <v>71</v>
      </c>
    </row>
    <row r="50" spans="2:56" s="1" customFormat="1" ht="10.8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" customHeight="1">
      <c r="B51" s="66"/>
      <c r="C51" s="85" t="s">
        <v>72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1">
        <f>ROUND(SUM(AG52:AG58),2)</f>
        <v>0</v>
      </c>
      <c r="AH51" s="361"/>
      <c r="AI51" s="361"/>
      <c r="AJ51" s="361"/>
      <c r="AK51" s="361"/>
      <c r="AL51" s="361"/>
      <c r="AM51" s="361"/>
      <c r="AN51" s="362">
        <f aca="true" t="shared" si="0" ref="AN51:AN58">SUM(AG51,AT51)</f>
        <v>0</v>
      </c>
      <c r="AO51" s="362"/>
      <c r="AP51" s="362"/>
      <c r="AQ51" s="87" t="s">
        <v>21</v>
      </c>
      <c r="AR51" s="69"/>
      <c r="AS51" s="88">
        <f>ROUND(SUM(AS52:AS58),2)</f>
        <v>0</v>
      </c>
      <c r="AT51" s="89">
        <f aca="true" t="shared" si="1" ref="AT51:AT58">ROUND(SUM(AV51:AW51),2)</f>
        <v>0</v>
      </c>
      <c r="AU51" s="90">
        <f>ROUND(SUM(AU52:AU58),5)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ROUND(SUM(AZ52:AZ58),2)</f>
        <v>0</v>
      </c>
      <c r="BA51" s="89">
        <f>ROUND(SUM(BA52:BA58),2)</f>
        <v>0</v>
      </c>
      <c r="BB51" s="89">
        <f>ROUND(SUM(BB52:BB58),2)</f>
        <v>0</v>
      </c>
      <c r="BC51" s="89">
        <f>ROUND(SUM(BC52:BC58),2)</f>
        <v>0</v>
      </c>
      <c r="BD51" s="91">
        <f>ROUND(SUM(BD52:BD58),2)</f>
        <v>0</v>
      </c>
      <c r="BS51" s="92" t="s">
        <v>73</v>
      </c>
      <c r="BT51" s="92" t="s">
        <v>74</v>
      </c>
      <c r="BU51" s="93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1" s="5" customFormat="1" ht="49.2" customHeight="1">
      <c r="A52" s="94" t="s">
        <v>78</v>
      </c>
      <c r="B52" s="95"/>
      <c r="C52" s="96"/>
      <c r="D52" s="360" t="s">
        <v>79</v>
      </c>
      <c r="E52" s="360"/>
      <c r="F52" s="360"/>
      <c r="G52" s="360"/>
      <c r="H52" s="360"/>
      <c r="I52" s="97"/>
      <c r="J52" s="360" t="s">
        <v>80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58">
        <f>'D.1.1 - FASÁDA 1 - Archit...'!J27</f>
        <v>0</v>
      </c>
      <c r="AH52" s="359"/>
      <c r="AI52" s="359"/>
      <c r="AJ52" s="359"/>
      <c r="AK52" s="359"/>
      <c r="AL52" s="359"/>
      <c r="AM52" s="359"/>
      <c r="AN52" s="358">
        <f t="shared" si="0"/>
        <v>0</v>
      </c>
      <c r="AO52" s="359"/>
      <c r="AP52" s="359"/>
      <c r="AQ52" s="98" t="s">
        <v>81</v>
      </c>
      <c r="AR52" s="99"/>
      <c r="AS52" s="100">
        <v>0</v>
      </c>
      <c r="AT52" s="101">
        <f t="shared" si="1"/>
        <v>0</v>
      </c>
      <c r="AU52" s="102">
        <f>'D.1.1 - FASÁDA 1 - Archit...'!P93</f>
        <v>0</v>
      </c>
      <c r="AV52" s="101">
        <f>'D.1.1 - FASÁDA 1 - Archit...'!J30</f>
        <v>0</v>
      </c>
      <c r="AW52" s="101">
        <f>'D.1.1 - FASÁDA 1 - Archit...'!J31</f>
        <v>0</v>
      </c>
      <c r="AX52" s="101">
        <f>'D.1.1 - FASÁDA 1 - Archit...'!J32</f>
        <v>0</v>
      </c>
      <c r="AY52" s="101">
        <f>'D.1.1 - FASÁDA 1 - Archit...'!J33</f>
        <v>0</v>
      </c>
      <c r="AZ52" s="101">
        <f>'D.1.1 - FASÁDA 1 - Archit...'!F30</f>
        <v>0</v>
      </c>
      <c r="BA52" s="101">
        <f>'D.1.1 - FASÁDA 1 - Archit...'!F31</f>
        <v>0</v>
      </c>
      <c r="BB52" s="101">
        <f>'D.1.1 - FASÁDA 1 - Archit...'!F32</f>
        <v>0</v>
      </c>
      <c r="BC52" s="101">
        <f>'D.1.1 - FASÁDA 1 - Archit...'!F33</f>
        <v>0</v>
      </c>
      <c r="BD52" s="103">
        <f>'D.1.1 - FASÁDA 1 - Archit...'!F34</f>
        <v>0</v>
      </c>
      <c r="BT52" s="104" t="s">
        <v>82</v>
      </c>
      <c r="BV52" s="104" t="s">
        <v>76</v>
      </c>
      <c r="BW52" s="104" t="s">
        <v>83</v>
      </c>
      <c r="BX52" s="104" t="s">
        <v>7</v>
      </c>
      <c r="CL52" s="104" t="s">
        <v>21</v>
      </c>
      <c r="CM52" s="104" t="s">
        <v>84</v>
      </c>
    </row>
    <row r="53" spans="1:91" s="5" customFormat="1" ht="49.2" customHeight="1">
      <c r="A53" s="94" t="s">
        <v>78</v>
      </c>
      <c r="B53" s="95"/>
      <c r="C53" s="96"/>
      <c r="D53" s="360" t="s">
        <v>85</v>
      </c>
      <c r="E53" s="360"/>
      <c r="F53" s="360"/>
      <c r="G53" s="360"/>
      <c r="H53" s="360"/>
      <c r="I53" s="97"/>
      <c r="J53" s="360" t="s">
        <v>80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58">
        <f>'D.1.1 - FASÁDA 2 - Archit...'!J27</f>
        <v>0</v>
      </c>
      <c r="AH53" s="359"/>
      <c r="AI53" s="359"/>
      <c r="AJ53" s="359"/>
      <c r="AK53" s="359"/>
      <c r="AL53" s="359"/>
      <c r="AM53" s="359"/>
      <c r="AN53" s="358">
        <f t="shared" si="0"/>
        <v>0</v>
      </c>
      <c r="AO53" s="359"/>
      <c r="AP53" s="359"/>
      <c r="AQ53" s="98" t="s">
        <v>81</v>
      </c>
      <c r="AR53" s="99"/>
      <c r="AS53" s="100">
        <v>0</v>
      </c>
      <c r="AT53" s="101">
        <f t="shared" si="1"/>
        <v>0</v>
      </c>
      <c r="AU53" s="102">
        <f>'D.1.1 - FASÁDA 2 - Archit...'!P93</f>
        <v>0</v>
      </c>
      <c r="AV53" s="101">
        <f>'D.1.1 - FASÁDA 2 - Archit...'!J30</f>
        <v>0</v>
      </c>
      <c r="AW53" s="101">
        <f>'D.1.1 - FASÁDA 2 - Archit...'!J31</f>
        <v>0</v>
      </c>
      <c r="AX53" s="101">
        <f>'D.1.1 - FASÁDA 2 - Archit...'!J32</f>
        <v>0</v>
      </c>
      <c r="AY53" s="101">
        <f>'D.1.1 - FASÁDA 2 - Archit...'!J33</f>
        <v>0</v>
      </c>
      <c r="AZ53" s="101">
        <f>'D.1.1 - FASÁDA 2 - Archit...'!F30</f>
        <v>0</v>
      </c>
      <c r="BA53" s="101">
        <f>'D.1.1 - FASÁDA 2 - Archit...'!F31</f>
        <v>0</v>
      </c>
      <c r="BB53" s="101">
        <f>'D.1.1 - FASÁDA 2 - Archit...'!F32</f>
        <v>0</v>
      </c>
      <c r="BC53" s="101">
        <f>'D.1.1 - FASÁDA 2 - Archit...'!F33</f>
        <v>0</v>
      </c>
      <c r="BD53" s="103">
        <f>'D.1.1 - FASÁDA 2 - Archit...'!F34</f>
        <v>0</v>
      </c>
      <c r="BT53" s="104" t="s">
        <v>82</v>
      </c>
      <c r="BV53" s="104" t="s">
        <v>76</v>
      </c>
      <c r="BW53" s="104" t="s">
        <v>86</v>
      </c>
      <c r="BX53" s="104" t="s">
        <v>7</v>
      </c>
      <c r="CL53" s="104" t="s">
        <v>21</v>
      </c>
      <c r="CM53" s="104" t="s">
        <v>84</v>
      </c>
    </row>
    <row r="54" spans="1:91" s="5" customFormat="1" ht="49.2" customHeight="1">
      <c r="A54" s="94" t="s">
        <v>78</v>
      </c>
      <c r="B54" s="95"/>
      <c r="C54" s="96"/>
      <c r="D54" s="360" t="s">
        <v>87</v>
      </c>
      <c r="E54" s="360"/>
      <c r="F54" s="360"/>
      <c r="G54" s="360"/>
      <c r="H54" s="360"/>
      <c r="I54" s="97"/>
      <c r="J54" s="360" t="s">
        <v>80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58">
        <f>'D.1.1 - FASÁDA 3 - Archit...'!J27</f>
        <v>0</v>
      </c>
      <c r="AH54" s="359"/>
      <c r="AI54" s="359"/>
      <c r="AJ54" s="359"/>
      <c r="AK54" s="359"/>
      <c r="AL54" s="359"/>
      <c r="AM54" s="359"/>
      <c r="AN54" s="358">
        <f t="shared" si="0"/>
        <v>0</v>
      </c>
      <c r="AO54" s="359"/>
      <c r="AP54" s="359"/>
      <c r="AQ54" s="98" t="s">
        <v>81</v>
      </c>
      <c r="AR54" s="99"/>
      <c r="AS54" s="100">
        <v>0</v>
      </c>
      <c r="AT54" s="101">
        <f t="shared" si="1"/>
        <v>0</v>
      </c>
      <c r="AU54" s="102">
        <f>'D.1.1 - FASÁDA 3 - Archit...'!P94</f>
        <v>0</v>
      </c>
      <c r="AV54" s="101">
        <f>'D.1.1 - FASÁDA 3 - Archit...'!J30</f>
        <v>0</v>
      </c>
      <c r="AW54" s="101">
        <f>'D.1.1 - FASÁDA 3 - Archit...'!J31</f>
        <v>0</v>
      </c>
      <c r="AX54" s="101">
        <f>'D.1.1 - FASÁDA 3 - Archit...'!J32</f>
        <v>0</v>
      </c>
      <c r="AY54" s="101">
        <f>'D.1.1 - FASÁDA 3 - Archit...'!J33</f>
        <v>0</v>
      </c>
      <c r="AZ54" s="101">
        <f>'D.1.1 - FASÁDA 3 - Archit...'!F30</f>
        <v>0</v>
      </c>
      <c r="BA54" s="101">
        <f>'D.1.1 - FASÁDA 3 - Archit...'!F31</f>
        <v>0</v>
      </c>
      <c r="BB54" s="101">
        <f>'D.1.1 - FASÁDA 3 - Archit...'!F32</f>
        <v>0</v>
      </c>
      <c r="BC54" s="101">
        <f>'D.1.1 - FASÁDA 3 - Archit...'!F33</f>
        <v>0</v>
      </c>
      <c r="BD54" s="103">
        <f>'D.1.1 - FASÁDA 3 - Archit...'!F34</f>
        <v>0</v>
      </c>
      <c r="BT54" s="104" t="s">
        <v>82</v>
      </c>
      <c r="BV54" s="104" t="s">
        <v>76</v>
      </c>
      <c r="BW54" s="104" t="s">
        <v>88</v>
      </c>
      <c r="BX54" s="104" t="s">
        <v>7</v>
      </c>
      <c r="CL54" s="104" t="s">
        <v>21</v>
      </c>
      <c r="CM54" s="104" t="s">
        <v>84</v>
      </c>
    </row>
    <row r="55" spans="1:91" s="5" customFormat="1" ht="49.2" customHeight="1">
      <c r="A55" s="94" t="s">
        <v>78</v>
      </c>
      <c r="B55" s="95"/>
      <c r="C55" s="96"/>
      <c r="D55" s="360" t="s">
        <v>89</v>
      </c>
      <c r="E55" s="360"/>
      <c r="F55" s="360"/>
      <c r="G55" s="360"/>
      <c r="H55" s="360"/>
      <c r="I55" s="97"/>
      <c r="J55" s="360" t="s">
        <v>80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58">
        <f>'D.1.1 - FASÁDA 4 - Archit...'!J27</f>
        <v>0</v>
      </c>
      <c r="AH55" s="359"/>
      <c r="AI55" s="359"/>
      <c r="AJ55" s="359"/>
      <c r="AK55" s="359"/>
      <c r="AL55" s="359"/>
      <c r="AM55" s="359"/>
      <c r="AN55" s="358">
        <f t="shared" si="0"/>
        <v>0</v>
      </c>
      <c r="AO55" s="359"/>
      <c r="AP55" s="359"/>
      <c r="AQ55" s="98" t="s">
        <v>81</v>
      </c>
      <c r="AR55" s="99"/>
      <c r="AS55" s="100">
        <v>0</v>
      </c>
      <c r="AT55" s="101">
        <f t="shared" si="1"/>
        <v>0</v>
      </c>
      <c r="AU55" s="102">
        <f>'D.1.1 - FASÁDA 4 - Archit...'!P91</f>
        <v>0</v>
      </c>
      <c r="AV55" s="101">
        <f>'D.1.1 - FASÁDA 4 - Archit...'!J30</f>
        <v>0</v>
      </c>
      <c r="AW55" s="101">
        <f>'D.1.1 - FASÁDA 4 - Archit...'!J31</f>
        <v>0</v>
      </c>
      <c r="AX55" s="101">
        <f>'D.1.1 - FASÁDA 4 - Archit...'!J32</f>
        <v>0</v>
      </c>
      <c r="AY55" s="101">
        <f>'D.1.1 - FASÁDA 4 - Archit...'!J33</f>
        <v>0</v>
      </c>
      <c r="AZ55" s="101">
        <f>'D.1.1 - FASÁDA 4 - Archit...'!F30</f>
        <v>0</v>
      </c>
      <c r="BA55" s="101">
        <f>'D.1.1 - FASÁDA 4 - Archit...'!F31</f>
        <v>0</v>
      </c>
      <c r="BB55" s="101">
        <f>'D.1.1 - FASÁDA 4 - Archit...'!F32</f>
        <v>0</v>
      </c>
      <c r="BC55" s="101">
        <f>'D.1.1 - FASÁDA 4 - Archit...'!F33</f>
        <v>0</v>
      </c>
      <c r="BD55" s="103">
        <f>'D.1.1 - FASÁDA 4 - Archit...'!F34</f>
        <v>0</v>
      </c>
      <c r="BT55" s="104" t="s">
        <v>82</v>
      </c>
      <c r="BV55" s="104" t="s">
        <v>76</v>
      </c>
      <c r="BW55" s="104" t="s">
        <v>90</v>
      </c>
      <c r="BX55" s="104" t="s">
        <v>7</v>
      </c>
      <c r="CL55" s="104" t="s">
        <v>21</v>
      </c>
      <c r="CM55" s="104" t="s">
        <v>84</v>
      </c>
    </row>
    <row r="56" spans="1:91" s="5" customFormat="1" ht="49.2" customHeight="1">
      <c r="A56" s="94" t="s">
        <v>78</v>
      </c>
      <c r="B56" s="95"/>
      <c r="C56" s="96"/>
      <c r="D56" s="360" t="s">
        <v>91</v>
      </c>
      <c r="E56" s="360"/>
      <c r="F56" s="360"/>
      <c r="G56" s="360"/>
      <c r="H56" s="360"/>
      <c r="I56" s="97"/>
      <c r="J56" s="360" t="s">
        <v>80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58">
        <f>'D.1.1 - FASÁDA 5 - Archit...'!J27</f>
        <v>0</v>
      </c>
      <c r="AH56" s="359"/>
      <c r="AI56" s="359"/>
      <c r="AJ56" s="359"/>
      <c r="AK56" s="359"/>
      <c r="AL56" s="359"/>
      <c r="AM56" s="359"/>
      <c r="AN56" s="358">
        <f t="shared" si="0"/>
        <v>0</v>
      </c>
      <c r="AO56" s="359"/>
      <c r="AP56" s="359"/>
      <c r="AQ56" s="98" t="s">
        <v>81</v>
      </c>
      <c r="AR56" s="99"/>
      <c r="AS56" s="100">
        <v>0</v>
      </c>
      <c r="AT56" s="101">
        <f t="shared" si="1"/>
        <v>0</v>
      </c>
      <c r="AU56" s="102">
        <f>'D.1.1 - FASÁDA 5 - Archit...'!P90</f>
        <v>0</v>
      </c>
      <c r="AV56" s="101">
        <f>'D.1.1 - FASÁDA 5 - Archit...'!J30</f>
        <v>0</v>
      </c>
      <c r="AW56" s="101">
        <f>'D.1.1 - FASÁDA 5 - Archit...'!J31</f>
        <v>0</v>
      </c>
      <c r="AX56" s="101">
        <f>'D.1.1 - FASÁDA 5 - Archit...'!J32</f>
        <v>0</v>
      </c>
      <c r="AY56" s="101">
        <f>'D.1.1 - FASÁDA 5 - Archit...'!J33</f>
        <v>0</v>
      </c>
      <c r="AZ56" s="101">
        <f>'D.1.1 - FASÁDA 5 - Archit...'!F30</f>
        <v>0</v>
      </c>
      <c r="BA56" s="101">
        <f>'D.1.1 - FASÁDA 5 - Archit...'!F31</f>
        <v>0</v>
      </c>
      <c r="BB56" s="101">
        <f>'D.1.1 - FASÁDA 5 - Archit...'!F32</f>
        <v>0</v>
      </c>
      <c r="BC56" s="101">
        <f>'D.1.1 - FASÁDA 5 - Archit...'!F33</f>
        <v>0</v>
      </c>
      <c r="BD56" s="103">
        <f>'D.1.1 - FASÁDA 5 - Archit...'!F34</f>
        <v>0</v>
      </c>
      <c r="BT56" s="104" t="s">
        <v>82</v>
      </c>
      <c r="BV56" s="104" t="s">
        <v>76</v>
      </c>
      <c r="BW56" s="104" t="s">
        <v>92</v>
      </c>
      <c r="BX56" s="104" t="s">
        <v>7</v>
      </c>
      <c r="CL56" s="104" t="s">
        <v>21</v>
      </c>
      <c r="CM56" s="104" t="s">
        <v>84</v>
      </c>
    </row>
    <row r="57" spans="1:91" s="5" customFormat="1" ht="49.2" customHeight="1">
      <c r="A57" s="94" t="s">
        <v>78</v>
      </c>
      <c r="B57" s="95"/>
      <c r="C57" s="96"/>
      <c r="D57" s="360" t="s">
        <v>93</v>
      </c>
      <c r="E57" s="360"/>
      <c r="F57" s="360"/>
      <c r="G57" s="360"/>
      <c r="H57" s="360"/>
      <c r="I57" s="97"/>
      <c r="J57" s="360" t="s">
        <v>80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58">
        <f>'D.1.1 - FASÁDA 6 - Archit...'!J27</f>
        <v>0</v>
      </c>
      <c r="AH57" s="359"/>
      <c r="AI57" s="359"/>
      <c r="AJ57" s="359"/>
      <c r="AK57" s="359"/>
      <c r="AL57" s="359"/>
      <c r="AM57" s="359"/>
      <c r="AN57" s="358">
        <f t="shared" si="0"/>
        <v>0</v>
      </c>
      <c r="AO57" s="359"/>
      <c r="AP57" s="359"/>
      <c r="AQ57" s="98" t="s">
        <v>81</v>
      </c>
      <c r="AR57" s="99"/>
      <c r="AS57" s="100">
        <v>0</v>
      </c>
      <c r="AT57" s="101">
        <f t="shared" si="1"/>
        <v>0</v>
      </c>
      <c r="AU57" s="102">
        <f>'D.1.1 - FASÁDA 6 - Archit...'!P93</f>
        <v>0</v>
      </c>
      <c r="AV57" s="101">
        <f>'D.1.1 - FASÁDA 6 - Archit...'!J30</f>
        <v>0</v>
      </c>
      <c r="AW57" s="101">
        <f>'D.1.1 - FASÁDA 6 - Archit...'!J31</f>
        <v>0</v>
      </c>
      <c r="AX57" s="101">
        <f>'D.1.1 - FASÁDA 6 - Archit...'!J32</f>
        <v>0</v>
      </c>
      <c r="AY57" s="101">
        <f>'D.1.1 - FASÁDA 6 - Archit...'!J33</f>
        <v>0</v>
      </c>
      <c r="AZ57" s="101">
        <f>'D.1.1 - FASÁDA 6 - Archit...'!F30</f>
        <v>0</v>
      </c>
      <c r="BA57" s="101">
        <f>'D.1.1 - FASÁDA 6 - Archit...'!F31</f>
        <v>0</v>
      </c>
      <c r="BB57" s="101">
        <f>'D.1.1 - FASÁDA 6 - Archit...'!F32</f>
        <v>0</v>
      </c>
      <c r="BC57" s="101">
        <f>'D.1.1 - FASÁDA 6 - Archit...'!F33</f>
        <v>0</v>
      </c>
      <c r="BD57" s="103">
        <f>'D.1.1 - FASÁDA 6 - Archit...'!F34</f>
        <v>0</v>
      </c>
      <c r="BT57" s="104" t="s">
        <v>82</v>
      </c>
      <c r="BV57" s="104" t="s">
        <v>76</v>
      </c>
      <c r="BW57" s="104" t="s">
        <v>94</v>
      </c>
      <c r="BX57" s="104" t="s">
        <v>7</v>
      </c>
      <c r="CL57" s="104" t="s">
        <v>21</v>
      </c>
      <c r="CM57" s="104" t="s">
        <v>84</v>
      </c>
    </row>
    <row r="58" spans="1:91" s="5" customFormat="1" ht="49.2" customHeight="1">
      <c r="A58" s="94" t="s">
        <v>78</v>
      </c>
      <c r="B58" s="95"/>
      <c r="C58" s="96"/>
      <c r="D58" s="360" t="s">
        <v>95</v>
      </c>
      <c r="E58" s="360"/>
      <c r="F58" s="360"/>
      <c r="G58" s="360"/>
      <c r="H58" s="360"/>
      <c r="I58" s="97"/>
      <c r="J58" s="360" t="s">
        <v>80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58">
        <f>'D.1.1 - FASÁDA 7 - Archit...'!J27</f>
        <v>0</v>
      </c>
      <c r="AH58" s="359"/>
      <c r="AI58" s="359"/>
      <c r="AJ58" s="359"/>
      <c r="AK58" s="359"/>
      <c r="AL58" s="359"/>
      <c r="AM58" s="359"/>
      <c r="AN58" s="358">
        <f t="shared" si="0"/>
        <v>0</v>
      </c>
      <c r="AO58" s="359"/>
      <c r="AP58" s="359"/>
      <c r="AQ58" s="98" t="s">
        <v>81</v>
      </c>
      <c r="AR58" s="99"/>
      <c r="AS58" s="105">
        <v>0</v>
      </c>
      <c r="AT58" s="106">
        <f t="shared" si="1"/>
        <v>0</v>
      </c>
      <c r="AU58" s="107">
        <f>'D.1.1 - FASÁDA 7 - Archit...'!P92</f>
        <v>0</v>
      </c>
      <c r="AV58" s="106">
        <f>'D.1.1 - FASÁDA 7 - Archit...'!J30</f>
        <v>0</v>
      </c>
      <c r="AW58" s="106">
        <f>'D.1.1 - FASÁDA 7 - Archit...'!J31</f>
        <v>0</v>
      </c>
      <c r="AX58" s="106">
        <f>'D.1.1 - FASÁDA 7 - Archit...'!J32</f>
        <v>0</v>
      </c>
      <c r="AY58" s="106">
        <f>'D.1.1 - FASÁDA 7 - Archit...'!J33</f>
        <v>0</v>
      </c>
      <c r="AZ58" s="106">
        <f>'D.1.1 - FASÁDA 7 - Archit...'!F30</f>
        <v>0</v>
      </c>
      <c r="BA58" s="106">
        <f>'D.1.1 - FASÁDA 7 - Archit...'!F31</f>
        <v>0</v>
      </c>
      <c r="BB58" s="106">
        <f>'D.1.1 - FASÁDA 7 - Archit...'!F32</f>
        <v>0</v>
      </c>
      <c r="BC58" s="106">
        <f>'D.1.1 - FASÁDA 7 - Archit...'!F33</f>
        <v>0</v>
      </c>
      <c r="BD58" s="108">
        <f>'D.1.1 - FASÁDA 7 - Archit...'!F34</f>
        <v>0</v>
      </c>
      <c r="BT58" s="104" t="s">
        <v>82</v>
      </c>
      <c r="BV58" s="104" t="s">
        <v>76</v>
      </c>
      <c r="BW58" s="104" t="s">
        <v>96</v>
      </c>
      <c r="BX58" s="104" t="s">
        <v>7</v>
      </c>
      <c r="CL58" s="104" t="s">
        <v>21</v>
      </c>
      <c r="CM58" s="104" t="s">
        <v>84</v>
      </c>
    </row>
    <row r="59" spans="2:44" s="1" customFormat="1" ht="30" customHeight="1">
      <c r="B59" s="39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59"/>
    </row>
    <row r="60" spans="2:44" s="1" customFormat="1" ht="6.9" customHeight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9"/>
    </row>
  </sheetData>
  <sheetProtection password="CC35" sheet="1" objects="1" scenarios="1" formatCells="0" formatColumns="0" formatRows="0" sort="0" autoFilter="0"/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D.1.1 - FASÁDA 1 - Archit...'!C2" display="/"/>
    <hyperlink ref="A53" location="'D.1.1 - FASÁDA 2 - Archit...'!C2" display="/"/>
    <hyperlink ref="A54" location="'D.1.1 - FASÁDA 3 - Archit...'!C2" display="/"/>
    <hyperlink ref="A55" location="'D.1.1 - FASÁDA 4 - Archit...'!C2" display="/"/>
    <hyperlink ref="A56" location="'D.1.1 - FASÁDA 5 - Archit...'!C2" display="/"/>
    <hyperlink ref="A57" location="'D.1.1 - FASÁDA 6 - Archit...'!C2" display="/"/>
    <hyperlink ref="A58" location="'D.1.1 - FASÁDA 7 - Archi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83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64" t="str">
        <f>'Rekapitulace stavby'!K6</f>
        <v>Obnova dvorní fasády radnice Jáchymov</v>
      </c>
      <c r="F7" s="365"/>
      <c r="G7" s="365"/>
      <c r="H7" s="365"/>
      <c r="I7" s="115"/>
      <c r="J7" s="27"/>
      <c r="K7" s="29"/>
    </row>
    <row r="8" spans="2:11" s="1" customFormat="1" ht="13.2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66" t="s">
        <v>104</v>
      </c>
      <c r="F9" s="367"/>
      <c r="G9" s="367"/>
      <c r="H9" s="367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17.3.2017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0.2" customHeight="1">
      <c r="B24" s="119"/>
      <c r="C24" s="120"/>
      <c r="D24" s="120"/>
      <c r="E24" s="333" t="s">
        <v>105</v>
      </c>
      <c r="F24" s="333"/>
      <c r="G24" s="333"/>
      <c r="H24" s="333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ROUND(J93,2)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" customHeight="1">
      <c r="B30" s="39"/>
      <c r="C30" s="40"/>
      <c r="D30" s="47" t="s">
        <v>44</v>
      </c>
      <c r="E30" s="47" t="s">
        <v>45</v>
      </c>
      <c r="F30" s="128">
        <f>ROUND(SUM(BE93:BE253),2)</f>
        <v>0</v>
      </c>
      <c r="G30" s="40"/>
      <c r="H30" s="40"/>
      <c r="I30" s="129">
        <v>0.21</v>
      </c>
      <c r="J30" s="128">
        <f>ROUND(ROUND((SUM(BE93:BE253)),2)*I30,2)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46</v>
      </c>
      <c r="F31" s="128">
        <f>ROUND(SUM(BF93:BF253),2)</f>
        <v>0</v>
      </c>
      <c r="G31" s="40"/>
      <c r="H31" s="40"/>
      <c r="I31" s="129">
        <v>0.15</v>
      </c>
      <c r="J31" s="128">
        <f>ROUND(ROUND((SUM(BF93:BF253)),2)*I31,2)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47</v>
      </c>
      <c r="F32" s="128">
        <f>ROUND(SUM(BG93:BG253),2)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48</v>
      </c>
      <c r="F33" s="128">
        <f>ROUND(SUM(BH93:BH253),2)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49</v>
      </c>
      <c r="F34" s="128">
        <f>ROUND(SUM(BI93:BI253),2)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106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64" t="str">
        <f>E7</f>
        <v>Obnova dvorní fasády radnice Jáchymov</v>
      </c>
      <c r="F45" s="365"/>
      <c r="G45" s="365"/>
      <c r="H45" s="365"/>
      <c r="I45" s="116"/>
      <c r="J45" s="40"/>
      <c r="K45" s="43"/>
    </row>
    <row r="46" spans="2:11" s="1" customFormat="1" ht="14.4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66" t="str">
        <f>E9</f>
        <v>D.1.1 - FASÁDA 1 - Architektonicko stavební část</v>
      </c>
      <c r="F47" s="367"/>
      <c r="G47" s="367"/>
      <c r="H47" s="367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nám. Republiky čp. 1, 362 51 Jáchymov</v>
      </c>
      <c r="G49" s="40"/>
      <c r="H49" s="40"/>
      <c r="I49" s="117" t="s">
        <v>25</v>
      </c>
      <c r="J49" s="118" t="str">
        <f>IF(J12="","",J12)</f>
        <v>17.3.2017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Jáchymov, nám. Republiky 1, 362 51 Jáchymov</v>
      </c>
      <c r="G51" s="40"/>
      <c r="H51" s="40"/>
      <c r="I51" s="117" t="s">
        <v>34</v>
      </c>
      <c r="J51" s="33" t="str">
        <f>E21</f>
        <v>Ing. arch. Jaroslav Egert, Komenského 851, Jáchymo</v>
      </c>
      <c r="K51" s="43"/>
    </row>
    <row r="52" spans="2:11" s="1" customFormat="1" ht="14.4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107</v>
      </c>
      <c r="D54" s="130"/>
      <c r="E54" s="130"/>
      <c r="F54" s="130"/>
      <c r="G54" s="130"/>
      <c r="H54" s="130"/>
      <c r="I54" s="143"/>
      <c r="J54" s="144" t="s">
        <v>108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109</v>
      </c>
      <c r="D56" s="40"/>
      <c r="E56" s="40"/>
      <c r="F56" s="40"/>
      <c r="G56" s="40"/>
      <c r="H56" s="40"/>
      <c r="I56" s="116"/>
      <c r="J56" s="126">
        <f>J93</f>
        <v>0</v>
      </c>
      <c r="K56" s="43"/>
      <c r="AU56" s="22" t="s">
        <v>110</v>
      </c>
    </row>
    <row r="57" spans="2:11" s="7" customFormat="1" ht="24.9" customHeight="1">
      <c r="B57" s="147"/>
      <c r="C57" s="148"/>
      <c r="D57" s="149" t="s">
        <v>111</v>
      </c>
      <c r="E57" s="150"/>
      <c r="F57" s="150"/>
      <c r="G57" s="150"/>
      <c r="H57" s="150"/>
      <c r="I57" s="151"/>
      <c r="J57" s="152">
        <f>J94</f>
        <v>0</v>
      </c>
      <c r="K57" s="153"/>
    </row>
    <row r="58" spans="2:11" s="8" customFormat="1" ht="19.95" customHeight="1">
      <c r="B58" s="154"/>
      <c r="C58" s="155"/>
      <c r="D58" s="156" t="s">
        <v>112</v>
      </c>
      <c r="E58" s="157"/>
      <c r="F58" s="157"/>
      <c r="G58" s="157"/>
      <c r="H58" s="157"/>
      <c r="I58" s="158"/>
      <c r="J58" s="159">
        <f>J95</f>
        <v>0</v>
      </c>
      <c r="K58" s="160"/>
    </row>
    <row r="59" spans="2:11" s="8" customFormat="1" ht="19.95" customHeight="1">
      <c r="B59" s="154"/>
      <c r="C59" s="155"/>
      <c r="D59" s="156" t="s">
        <v>113</v>
      </c>
      <c r="E59" s="157"/>
      <c r="F59" s="157"/>
      <c r="G59" s="157"/>
      <c r="H59" s="157"/>
      <c r="I59" s="158"/>
      <c r="J59" s="159">
        <f>J100</f>
        <v>0</v>
      </c>
      <c r="K59" s="160"/>
    </row>
    <row r="60" spans="2:11" s="8" customFormat="1" ht="19.95" customHeight="1">
      <c r="B60" s="154"/>
      <c r="C60" s="155"/>
      <c r="D60" s="156" t="s">
        <v>114</v>
      </c>
      <c r="E60" s="157"/>
      <c r="F60" s="157"/>
      <c r="G60" s="157"/>
      <c r="H60" s="157"/>
      <c r="I60" s="158"/>
      <c r="J60" s="159">
        <f>J120</f>
        <v>0</v>
      </c>
      <c r="K60" s="160"/>
    </row>
    <row r="61" spans="2:11" s="8" customFormat="1" ht="14.85" customHeight="1">
      <c r="B61" s="154"/>
      <c r="C61" s="155"/>
      <c r="D61" s="156" t="s">
        <v>115</v>
      </c>
      <c r="E61" s="157"/>
      <c r="F61" s="157"/>
      <c r="G61" s="157"/>
      <c r="H61" s="157"/>
      <c r="I61" s="158"/>
      <c r="J61" s="159">
        <f>J129</f>
        <v>0</v>
      </c>
      <c r="K61" s="160"/>
    </row>
    <row r="62" spans="2:11" s="8" customFormat="1" ht="19.95" customHeight="1">
      <c r="B62" s="154"/>
      <c r="C62" s="155"/>
      <c r="D62" s="156" t="s">
        <v>116</v>
      </c>
      <c r="E62" s="157"/>
      <c r="F62" s="157"/>
      <c r="G62" s="157"/>
      <c r="H62" s="157"/>
      <c r="I62" s="158"/>
      <c r="J62" s="159">
        <f>J144</f>
        <v>0</v>
      </c>
      <c r="K62" s="160"/>
    </row>
    <row r="63" spans="2:11" s="8" customFormat="1" ht="19.95" customHeight="1">
      <c r="B63" s="154"/>
      <c r="C63" s="155"/>
      <c r="D63" s="156" t="s">
        <v>117</v>
      </c>
      <c r="E63" s="157"/>
      <c r="F63" s="157"/>
      <c r="G63" s="157"/>
      <c r="H63" s="157"/>
      <c r="I63" s="158"/>
      <c r="J63" s="159">
        <f>J153</f>
        <v>0</v>
      </c>
      <c r="K63" s="160"/>
    </row>
    <row r="64" spans="2:11" s="7" customFormat="1" ht="24.9" customHeight="1">
      <c r="B64" s="147"/>
      <c r="C64" s="148"/>
      <c r="D64" s="149" t="s">
        <v>118</v>
      </c>
      <c r="E64" s="150"/>
      <c r="F64" s="150"/>
      <c r="G64" s="150"/>
      <c r="H64" s="150"/>
      <c r="I64" s="151"/>
      <c r="J64" s="152">
        <f>J156</f>
        <v>0</v>
      </c>
      <c r="K64" s="153"/>
    </row>
    <row r="65" spans="2:11" s="8" customFormat="1" ht="19.95" customHeight="1">
      <c r="B65" s="154"/>
      <c r="C65" s="155"/>
      <c r="D65" s="156" t="s">
        <v>119</v>
      </c>
      <c r="E65" s="157"/>
      <c r="F65" s="157"/>
      <c r="G65" s="157"/>
      <c r="H65" s="157"/>
      <c r="I65" s="158"/>
      <c r="J65" s="159">
        <f>J157</f>
        <v>0</v>
      </c>
      <c r="K65" s="160"/>
    </row>
    <row r="66" spans="2:11" s="8" customFormat="1" ht="19.95" customHeight="1">
      <c r="B66" s="154"/>
      <c r="C66" s="155"/>
      <c r="D66" s="156" t="s">
        <v>120</v>
      </c>
      <c r="E66" s="157"/>
      <c r="F66" s="157"/>
      <c r="G66" s="157"/>
      <c r="H66" s="157"/>
      <c r="I66" s="158"/>
      <c r="J66" s="159">
        <f>J164</f>
        <v>0</v>
      </c>
      <c r="K66" s="160"/>
    </row>
    <row r="67" spans="2:11" s="8" customFormat="1" ht="19.95" customHeight="1">
      <c r="B67" s="154"/>
      <c r="C67" s="155"/>
      <c r="D67" s="156" t="s">
        <v>121</v>
      </c>
      <c r="E67" s="157"/>
      <c r="F67" s="157"/>
      <c r="G67" s="157"/>
      <c r="H67" s="157"/>
      <c r="I67" s="158"/>
      <c r="J67" s="159">
        <f>J167</f>
        <v>0</v>
      </c>
      <c r="K67" s="160"/>
    </row>
    <row r="68" spans="2:11" s="8" customFormat="1" ht="19.95" customHeight="1">
      <c r="B68" s="154"/>
      <c r="C68" s="155"/>
      <c r="D68" s="156" t="s">
        <v>122</v>
      </c>
      <c r="E68" s="157"/>
      <c r="F68" s="157"/>
      <c r="G68" s="157"/>
      <c r="H68" s="157"/>
      <c r="I68" s="158"/>
      <c r="J68" s="159">
        <f>J186</f>
        <v>0</v>
      </c>
      <c r="K68" s="160"/>
    </row>
    <row r="69" spans="2:11" s="8" customFormat="1" ht="19.95" customHeight="1">
      <c r="B69" s="154"/>
      <c r="C69" s="155"/>
      <c r="D69" s="156" t="s">
        <v>123</v>
      </c>
      <c r="E69" s="157"/>
      <c r="F69" s="157"/>
      <c r="G69" s="157"/>
      <c r="H69" s="157"/>
      <c r="I69" s="158"/>
      <c r="J69" s="159">
        <f>J200</f>
        <v>0</v>
      </c>
      <c r="K69" s="160"/>
    </row>
    <row r="70" spans="2:11" s="7" customFormat="1" ht="24.9" customHeight="1">
      <c r="B70" s="147"/>
      <c r="C70" s="148"/>
      <c r="D70" s="149" t="s">
        <v>124</v>
      </c>
      <c r="E70" s="150"/>
      <c r="F70" s="150"/>
      <c r="G70" s="150"/>
      <c r="H70" s="150"/>
      <c r="I70" s="151"/>
      <c r="J70" s="152">
        <f>J243</f>
        <v>0</v>
      </c>
      <c r="K70" s="153"/>
    </row>
    <row r="71" spans="2:11" s="8" customFormat="1" ht="19.95" customHeight="1">
      <c r="B71" s="154"/>
      <c r="C71" s="155"/>
      <c r="D71" s="156" t="s">
        <v>125</v>
      </c>
      <c r="E71" s="157"/>
      <c r="F71" s="157"/>
      <c r="G71" s="157"/>
      <c r="H71" s="157"/>
      <c r="I71" s="158"/>
      <c r="J71" s="159">
        <f>J244</f>
        <v>0</v>
      </c>
      <c r="K71" s="160"/>
    </row>
    <row r="72" spans="2:11" s="8" customFormat="1" ht="19.95" customHeight="1">
      <c r="B72" s="154"/>
      <c r="C72" s="155"/>
      <c r="D72" s="156" t="s">
        <v>126</v>
      </c>
      <c r="E72" s="157"/>
      <c r="F72" s="157"/>
      <c r="G72" s="157"/>
      <c r="H72" s="157"/>
      <c r="I72" s="158"/>
      <c r="J72" s="159">
        <f>J248</f>
        <v>0</v>
      </c>
      <c r="K72" s="160"/>
    </row>
    <row r="73" spans="2:11" s="8" customFormat="1" ht="19.95" customHeight="1">
      <c r="B73" s="154"/>
      <c r="C73" s="155"/>
      <c r="D73" s="156" t="s">
        <v>127</v>
      </c>
      <c r="E73" s="157"/>
      <c r="F73" s="157"/>
      <c r="G73" s="157"/>
      <c r="H73" s="157"/>
      <c r="I73" s="158"/>
      <c r="J73" s="159">
        <f>J251</f>
        <v>0</v>
      </c>
      <c r="K73" s="160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16"/>
      <c r="J74" s="40"/>
      <c r="K74" s="43"/>
    </row>
    <row r="75" spans="2:11" s="1" customFormat="1" ht="6.9" customHeight="1">
      <c r="B75" s="54"/>
      <c r="C75" s="55"/>
      <c r="D75" s="55"/>
      <c r="E75" s="55"/>
      <c r="F75" s="55"/>
      <c r="G75" s="55"/>
      <c r="H75" s="55"/>
      <c r="I75" s="137"/>
      <c r="J75" s="55"/>
      <c r="K75" s="56"/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0"/>
      <c r="J79" s="58"/>
      <c r="K79" s="58"/>
      <c r="L79" s="59"/>
    </row>
    <row r="80" spans="2:12" s="1" customFormat="1" ht="36.9" customHeight="1">
      <c r="B80" s="39"/>
      <c r="C80" s="60" t="s">
        <v>128</v>
      </c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6.9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4.4" customHeight="1">
      <c r="B82" s="39"/>
      <c r="C82" s="63" t="s">
        <v>18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20.4" customHeight="1">
      <c r="B83" s="39"/>
      <c r="C83" s="61"/>
      <c r="D83" s="61"/>
      <c r="E83" s="368" t="str">
        <f>E7</f>
        <v>Obnova dvorní fasády radnice Jáchymov</v>
      </c>
      <c r="F83" s="369"/>
      <c r="G83" s="369"/>
      <c r="H83" s="369"/>
      <c r="I83" s="161"/>
      <c r="J83" s="61"/>
      <c r="K83" s="61"/>
      <c r="L83" s="59"/>
    </row>
    <row r="84" spans="2:12" s="1" customFormat="1" ht="14.4" customHeight="1">
      <c r="B84" s="39"/>
      <c r="C84" s="63" t="s">
        <v>103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22.2" customHeight="1">
      <c r="B85" s="39"/>
      <c r="C85" s="61"/>
      <c r="D85" s="61"/>
      <c r="E85" s="344" t="str">
        <f>E9</f>
        <v>D.1.1 - FASÁDA 1 - Architektonicko stavební část</v>
      </c>
      <c r="F85" s="370"/>
      <c r="G85" s="370"/>
      <c r="H85" s="370"/>
      <c r="I85" s="161"/>
      <c r="J85" s="61"/>
      <c r="K85" s="61"/>
      <c r="L85" s="59"/>
    </row>
    <row r="86" spans="2:12" s="1" customFormat="1" ht="6.9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8" customHeight="1">
      <c r="B87" s="39"/>
      <c r="C87" s="63" t="s">
        <v>23</v>
      </c>
      <c r="D87" s="61"/>
      <c r="E87" s="61"/>
      <c r="F87" s="162" t="str">
        <f>F12</f>
        <v>nám. Republiky čp. 1, 362 51 Jáchymov</v>
      </c>
      <c r="G87" s="61"/>
      <c r="H87" s="61"/>
      <c r="I87" s="163" t="s">
        <v>25</v>
      </c>
      <c r="J87" s="71" t="str">
        <f>IF(J12="","",J12)</f>
        <v>17.3.2017</v>
      </c>
      <c r="K87" s="61"/>
      <c r="L87" s="59"/>
    </row>
    <row r="88" spans="2:12" s="1" customFormat="1" ht="6.9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3.2">
      <c r="B89" s="39"/>
      <c r="C89" s="63" t="s">
        <v>27</v>
      </c>
      <c r="D89" s="61"/>
      <c r="E89" s="61"/>
      <c r="F89" s="162" t="str">
        <f>E15</f>
        <v>Město Jáchymov, nám. Republiky 1, 362 51 Jáchymov</v>
      </c>
      <c r="G89" s="61"/>
      <c r="H89" s="61"/>
      <c r="I89" s="163" t="s">
        <v>34</v>
      </c>
      <c r="J89" s="162" t="str">
        <f>E21</f>
        <v>Ing. arch. Jaroslav Egert, Komenského 851, Jáchymo</v>
      </c>
      <c r="K89" s="61"/>
      <c r="L89" s="59"/>
    </row>
    <row r="90" spans="2:12" s="1" customFormat="1" ht="14.4" customHeight="1">
      <c r="B90" s="39"/>
      <c r="C90" s="63" t="s">
        <v>32</v>
      </c>
      <c r="D90" s="61"/>
      <c r="E90" s="61"/>
      <c r="F90" s="162" t="str">
        <f>IF(E18="","",E18)</f>
        <v/>
      </c>
      <c r="G90" s="61"/>
      <c r="H90" s="61"/>
      <c r="I90" s="161"/>
      <c r="J90" s="61"/>
      <c r="K90" s="61"/>
      <c r="L90" s="59"/>
    </row>
    <row r="91" spans="2:12" s="1" customFormat="1" ht="10.35" customHeight="1">
      <c r="B91" s="39"/>
      <c r="C91" s="61"/>
      <c r="D91" s="61"/>
      <c r="E91" s="61"/>
      <c r="F91" s="61"/>
      <c r="G91" s="61"/>
      <c r="H91" s="61"/>
      <c r="I91" s="161"/>
      <c r="J91" s="61"/>
      <c r="K91" s="61"/>
      <c r="L91" s="59"/>
    </row>
    <row r="92" spans="2:20" s="9" customFormat="1" ht="29.25" customHeight="1">
      <c r="B92" s="164"/>
      <c r="C92" s="165" t="s">
        <v>129</v>
      </c>
      <c r="D92" s="166" t="s">
        <v>59</v>
      </c>
      <c r="E92" s="166" t="s">
        <v>55</v>
      </c>
      <c r="F92" s="166" t="s">
        <v>130</v>
      </c>
      <c r="G92" s="166" t="s">
        <v>131</v>
      </c>
      <c r="H92" s="166" t="s">
        <v>132</v>
      </c>
      <c r="I92" s="167" t="s">
        <v>133</v>
      </c>
      <c r="J92" s="166" t="s">
        <v>108</v>
      </c>
      <c r="K92" s="168" t="s">
        <v>134</v>
      </c>
      <c r="L92" s="169"/>
      <c r="M92" s="79" t="s">
        <v>135</v>
      </c>
      <c r="N92" s="80" t="s">
        <v>44</v>
      </c>
      <c r="O92" s="80" t="s">
        <v>136</v>
      </c>
      <c r="P92" s="80" t="s">
        <v>137</v>
      </c>
      <c r="Q92" s="80" t="s">
        <v>138</v>
      </c>
      <c r="R92" s="80" t="s">
        <v>139</v>
      </c>
      <c r="S92" s="80" t="s">
        <v>140</v>
      </c>
      <c r="T92" s="81" t="s">
        <v>141</v>
      </c>
    </row>
    <row r="93" spans="2:63" s="1" customFormat="1" ht="29.25" customHeight="1">
      <c r="B93" s="39"/>
      <c r="C93" s="85" t="s">
        <v>109</v>
      </c>
      <c r="D93" s="61"/>
      <c r="E93" s="61"/>
      <c r="F93" s="61"/>
      <c r="G93" s="61"/>
      <c r="H93" s="61"/>
      <c r="I93" s="161"/>
      <c r="J93" s="170">
        <f>BK93</f>
        <v>0</v>
      </c>
      <c r="K93" s="61"/>
      <c r="L93" s="59"/>
      <c r="M93" s="82"/>
      <c r="N93" s="83"/>
      <c r="O93" s="83"/>
      <c r="P93" s="171">
        <f>P94+P156+P243</f>
        <v>0</v>
      </c>
      <c r="Q93" s="83"/>
      <c r="R93" s="171">
        <f>R94+R156+R243</f>
        <v>7.45873554</v>
      </c>
      <c r="S93" s="83"/>
      <c r="T93" s="172">
        <f>T94+T156+T243</f>
        <v>5.0329274</v>
      </c>
      <c r="AT93" s="22" t="s">
        <v>73</v>
      </c>
      <c r="AU93" s="22" t="s">
        <v>110</v>
      </c>
      <c r="BK93" s="173">
        <f>BK94+BK156+BK243</f>
        <v>0</v>
      </c>
    </row>
    <row r="94" spans="2:63" s="10" customFormat="1" ht="37.35" customHeight="1">
      <c r="B94" s="174"/>
      <c r="C94" s="175"/>
      <c r="D94" s="176" t="s">
        <v>73</v>
      </c>
      <c r="E94" s="177" t="s">
        <v>142</v>
      </c>
      <c r="F94" s="177" t="s">
        <v>143</v>
      </c>
      <c r="G94" s="175"/>
      <c r="H94" s="175"/>
      <c r="I94" s="178"/>
      <c r="J94" s="179">
        <f>BK94</f>
        <v>0</v>
      </c>
      <c r="K94" s="175"/>
      <c r="L94" s="180"/>
      <c r="M94" s="181"/>
      <c r="N94" s="182"/>
      <c r="O94" s="182"/>
      <c r="P94" s="183">
        <f>P95+P100+P120+P144+P153</f>
        <v>0</v>
      </c>
      <c r="Q94" s="182"/>
      <c r="R94" s="183">
        <f>R95+R100+R120+R144+R153</f>
        <v>7.07515212</v>
      </c>
      <c r="S94" s="182"/>
      <c r="T94" s="184">
        <f>T95+T100+T120+T144+T153</f>
        <v>4.91898</v>
      </c>
      <c r="AR94" s="185" t="s">
        <v>82</v>
      </c>
      <c r="AT94" s="186" t="s">
        <v>73</v>
      </c>
      <c r="AU94" s="186" t="s">
        <v>74</v>
      </c>
      <c r="AY94" s="185" t="s">
        <v>144</v>
      </c>
      <c r="BK94" s="187">
        <f>BK95+BK100+BK120+BK144+BK153</f>
        <v>0</v>
      </c>
    </row>
    <row r="95" spans="2:63" s="10" customFormat="1" ht="19.95" customHeight="1">
      <c r="B95" s="174"/>
      <c r="C95" s="175"/>
      <c r="D95" s="188" t="s">
        <v>73</v>
      </c>
      <c r="E95" s="189" t="s">
        <v>145</v>
      </c>
      <c r="F95" s="189" t="s">
        <v>146</v>
      </c>
      <c r="G95" s="175"/>
      <c r="H95" s="175"/>
      <c r="I95" s="178"/>
      <c r="J95" s="190">
        <f>BK95</f>
        <v>0</v>
      </c>
      <c r="K95" s="175"/>
      <c r="L95" s="180"/>
      <c r="M95" s="181"/>
      <c r="N95" s="182"/>
      <c r="O95" s="182"/>
      <c r="P95" s="183">
        <f>SUM(P96:P99)</f>
        <v>0</v>
      </c>
      <c r="Q95" s="182"/>
      <c r="R95" s="183">
        <f>SUM(R96:R99)</f>
        <v>0.17656260000000001</v>
      </c>
      <c r="S95" s="182"/>
      <c r="T95" s="184">
        <f>SUM(T96:T99)</f>
        <v>0</v>
      </c>
      <c r="AR95" s="185" t="s">
        <v>82</v>
      </c>
      <c r="AT95" s="186" t="s">
        <v>73</v>
      </c>
      <c r="AU95" s="186" t="s">
        <v>82</v>
      </c>
      <c r="AY95" s="185" t="s">
        <v>144</v>
      </c>
      <c r="BK95" s="187">
        <f>SUM(BK96:BK99)</f>
        <v>0</v>
      </c>
    </row>
    <row r="96" spans="2:65" s="1" customFormat="1" ht="20.4" customHeight="1">
      <c r="B96" s="39"/>
      <c r="C96" s="191" t="s">
        <v>82</v>
      </c>
      <c r="D96" s="191" t="s">
        <v>147</v>
      </c>
      <c r="E96" s="192" t="s">
        <v>148</v>
      </c>
      <c r="F96" s="193" t="s">
        <v>149</v>
      </c>
      <c r="G96" s="194" t="s">
        <v>150</v>
      </c>
      <c r="H96" s="195">
        <v>6.18</v>
      </c>
      <c r="I96" s="196"/>
      <c r="J96" s="197">
        <f>ROUND(I96*H96,2)</f>
        <v>0</v>
      </c>
      <c r="K96" s="193" t="s">
        <v>151</v>
      </c>
      <c r="L96" s="59"/>
      <c r="M96" s="198" t="s">
        <v>21</v>
      </c>
      <c r="N96" s="199" t="s">
        <v>45</v>
      </c>
      <c r="O96" s="40"/>
      <c r="P96" s="200">
        <f>O96*H96</f>
        <v>0</v>
      </c>
      <c r="Q96" s="200">
        <v>0.02857</v>
      </c>
      <c r="R96" s="200">
        <f>Q96*H96</f>
        <v>0.17656260000000001</v>
      </c>
      <c r="S96" s="200">
        <v>0</v>
      </c>
      <c r="T96" s="201">
        <f>S96*H96</f>
        <v>0</v>
      </c>
      <c r="AR96" s="22" t="s">
        <v>152</v>
      </c>
      <c r="AT96" s="22" t="s">
        <v>147</v>
      </c>
      <c r="AU96" s="22" t="s">
        <v>84</v>
      </c>
      <c r="AY96" s="22" t="s">
        <v>144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82</v>
      </c>
      <c r="BK96" s="202">
        <f>ROUND(I96*H96,2)</f>
        <v>0</v>
      </c>
      <c r="BL96" s="22" t="s">
        <v>152</v>
      </c>
      <c r="BM96" s="22" t="s">
        <v>153</v>
      </c>
    </row>
    <row r="97" spans="2:47" s="1" customFormat="1" ht="24">
      <c r="B97" s="39"/>
      <c r="C97" s="61"/>
      <c r="D97" s="203" t="s">
        <v>154</v>
      </c>
      <c r="E97" s="61"/>
      <c r="F97" s="204" t="s">
        <v>155</v>
      </c>
      <c r="G97" s="61"/>
      <c r="H97" s="61"/>
      <c r="I97" s="161"/>
      <c r="J97" s="61"/>
      <c r="K97" s="61"/>
      <c r="L97" s="59"/>
      <c r="M97" s="205"/>
      <c r="N97" s="40"/>
      <c r="O97" s="40"/>
      <c r="P97" s="40"/>
      <c r="Q97" s="40"/>
      <c r="R97" s="40"/>
      <c r="S97" s="40"/>
      <c r="T97" s="76"/>
      <c r="AT97" s="22" t="s">
        <v>154</v>
      </c>
      <c r="AU97" s="22" t="s">
        <v>84</v>
      </c>
    </row>
    <row r="98" spans="2:51" s="11" customFormat="1" ht="12">
      <c r="B98" s="206"/>
      <c r="C98" s="207"/>
      <c r="D98" s="203" t="s">
        <v>156</v>
      </c>
      <c r="E98" s="208" t="s">
        <v>21</v>
      </c>
      <c r="F98" s="209" t="s">
        <v>157</v>
      </c>
      <c r="G98" s="207"/>
      <c r="H98" s="210" t="s">
        <v>21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156</v>
      </c>
      <c r="AU98" s="216" t="s">
        <v>84</v>
      </c>
      <c r="AV98" s="11" t="s">
        <v>82</v>
      </c>
      <c r="AW98" s="11" t="s">
        <v>37</v>
      </c>
      <c r="AX98" s="11" t="s">
        <v>74</v>
      </c>
      <c r="AY98" s="216" t="s">
        <v>144</v>
      </c>
    </row>
    <row r="99" spans="2:51" s="12" customFormat="1" ht="12">
      <c r="B99" s="217"/>
      <c r="C99" s="218"/>
      <c r="D99" s="203" t="s">
        <v>156</v>
      </c>
      <c r="E99" s="219" t="s">
        <v>21</v>
      </c>
      <c r="F99" s="220" t="s">
        <v>158</v>
      </c>
      <c r="G99" s="218"/>
      <c r="H99" s="221">
        <v>6.18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156</v>
      </c>
      <c r="AU99" s="227" t="s">
        <v>84</v>
      </c>
      <c r="AV99" s="12" t="s">
        <v>84</v>
      </c>
      <c r="AW99" s="12" t="s">
        <v>37</v>
      </c>
      <c r="AX99" s="12" t="s">
        <v>74</v>
      </c>
      <c r="AY99" s="227" t="s">
        <v>144</v>
      </c>
    </row>
    <row r="100" spans="2:63" s="10" customFormat="1" ht="29.85" customHeight="1">
      <c r="B100" s="174"/>
      <c r="C100" s="175"/>
      <c r="D100" s="188" t="s">
        <v>73</v>
      </c>
      <c r="E100" s="189" t="s">
        <v>159</v>
      </c>
      <c r="F100" s="189" t="s">
        <v>160</v>
      </c>
      <c r="G100" s="175"/>
      <c r="H100" s="175"/>
      <c r="I100" s="178"/>
      <c r="J100" s="190">
        <f>BK100</f>
        <v>0</v>
      </c>
      <c r="K100" s="175"/>
      <c r="L100" s="180"/>
      <c r="M100" s="181"/>
      <c r="N100" s="182"/>
      <c r="O100" s="182"/>
      <c r="P100" s="183">
        <f>SUM(P101:P119)</f>
        <v>0</v>
      </c>
      <c r="Q100" s="182"/>
      <c r="R100" s="183">
        <f>SUM(R101:R119)</f>
        <v>3.78364752</v>
      </c>
      <c r="S100" s="182"/>
      <c r="T100" s="184">
        <f>SUM(T101:T119)</f>
        <v>0</v>
      </c>
      <c r="AR100" s="185" t="s">
        <v>82</v>
      </c>
      <c r="AT100" s="186" t="s">
        <v>73</v>
      </c>
      <c r="AU100" s="186" t="s">
        <v>82</v>
      </c>
      <c r="AY100" s="185" t="s">
        <v>144</v>
      </c>
      <c r="BK100" s="187">
        <f>SUM(BK101:BK119)</f>
        <v>0</v>
      </c>
    </row>
    <row r="101" spans="2:65" s="1" customFormat="1" ht="20.4" customHeight="1">
      <c r="B101" s="39"/>
      <c r="C101" s="191" t="s">
        <v>84</v>
      </c>
      <c r="D101" s="191" t="s">
        <v>147</v>
      </c>
      <c r="E101" s="192" t="s">
        <v>161</v>
      </c>
      <c r="F101" s="193" t="s">
        <v>162</v>
      </c>
      <c r="G101" s="194" t="s">
        <v>150</v>
      </c>
      <c r="H101" s="195">
        <v>163.47</v>
      </c>
      <c r="I101" s="196"/>
      <c r="J101" s="197">
        <f>ROUND(I101*H101,2)</f>
        <v>0</v>
      </c>
      <c r="K101" s="193" t="s">
        <v>151</v>
      </c>
      <c r="L101" s="59"/>
      <c r="M101" s="198" t="s">
        <v>21</v>
      </c>
      <c r="N101" s="199" t="s">
        <v>45</v>
      </c>
      <c r="O101" s="40"/>
      <c r="P101" s="200">
        <f>O101*H101</f>
        <v>0</v>
      </c>
      <c r="Q101" s="200">
        <v>0.00026</v>
      </c>
      <c r="R101" s="200">
        <f>Q101*H101</f>
        <v>0.0425022</v>
      </c>
      <c r="S101" s="200">
        <v>0</v>
      </c>
      <c r="T101" s="201">
        <f>S101*H101</f>
        <v>0</v>
      </c>
      <c r="AR101" s="22" t="s">
        <v>152</v>
      </c>
      <c r="AT101" s="22" t="s">
        <v>147</v>
      </c>
      <c r="AU101" s="22" t="s">
        <v>84</v>
      </c>
      <c r="AY101" s="22" t="s">
        <v>144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82</v>
      </c>
      <c r="BK101" s="202">
        <f>ROUND(I101*H101,2)</f>
        <v>0</v>
      </c>
      <c r="BL101" s="22" t="s">
        <v>152</v>
      </c>
      <c r="BM101" s="22" t="s">
        <v>163</v>
      </c>
    </row>
    <row r="102" spans="2:47" s="1" customFormat="1" ht="24">
      <c r="B102" s="39"/>
      <c r="C102" s="61"/>
      <c r="D102" s="203" t="s">
        <v>154</v>
      </c>
      <c r="E102" s="61"/>
      <c r="F102" s="204" t="s">
        <v>164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154</v>
      </c>
      <c r="AU102" s="22" t="s">
        <v>84</v>
      </c>
    </row>
    <row r="103" spans="2:51" s="11" customFormat="1" ht="12">
      <c r="B103" s="206"/>
      <c r="C103" s="207"/>
      <c r="D103" s="203" t="s">
        <v>156</v>
      </c>
      <c r="E103" s="208" t="s">
        <v>21</v>
      </c>
      <c r="F103" s="209" t="s">
        <v>165</v>
      </c>
      <c r="G103" s="207"/>
      <c r="H103" s="210" t="s">
        <v>21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156</v>
      </c>
      <c r="AU103" s="216" t="s">
        <v>84</v>
      </c>
      <c r="AV103" s="11" t="s">
        <v>82</v>
      </c>
      <c r="AW103" s="11" t="s">
        <v>37</v>
      </c>
      <c r="AX103" s="11" t="s">
        <v>74</v>
      </c>
      <c r="AY103" s="216" t="s">
        <v>144</v>
      </c>
    </row>
    <row r="104" spans="2:51" s="12" customFormat="1" ht="12">
      <c r="B104" s="217"/>
      <c r="C104" s="218"/>
      <c r="D104" s="203" t="s">
        <v>156</v>
      </c>
      <c r="E104" s="219" t="s">
        <v>21</v>
      </c>
      <c r="F104" s="220" t="s">
        <v>166</v>
      </c>
      <c r="G104" s="218"/>
      <c r="H104" s="221">
        <v>81.735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156</v>
      </c>
      <c r="AU104" s="227" t="s">
        <v>84</v>
      </c>
      <c r="AV104" s="12" t="s">
        <v>84</v>
      </c>
      <c r="AW104" s="12" t="s">
        <v>37</v>
      </c>
      <c r="AX104" s="12" t="s">
        <v>74</v>
      </c>
      <c r="AY104" s="227" t="s">
        <v>144</v>
      </c>
    </row>
    <row r="105" spans="2:51" s="12" customFormat="1" ht="12">
      <c r="B105" s="217"/>
      <c r="C105" s="218"/>
      <c r="D105" s="228" t="s">
        <v>156</v>
      </c>
      <c r="E105" s="229" t="s">
        <v>21</v>
      </c>
      <c r="F105" s="230" t="s">
        <v>167</v>
      </c>
      <c r="G105" s="218"/>
      <c r="H105" s="231">
        <v>81.735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156</v>
      </c>
      <c r="AU105" s="227" t="s">
        <v>84</v>
      </c>
      <c r="AV105" s="12" t="s">
        <v>84</v>
      </c>
      <c r="AW105" s="12" t="s">
        <v>37</v>
      </c>
      <c r="AX105" s="12" t="s">
        <v>74</v>
      </c>
      <c r="AY105" s="227" t="s">
        <v>144</v>
      </c>
    </row>
    <row r="106" spans="2:65" s="1" customFormat="1" ht="20.4" customHeight="1">
      <c r="B106" s="39"/>
      <c r="C106" s="191" t="s">
        <v>145</v>
      </c>
      <c r="D106" s="191" t="s">
        <v>147</v>
      </c>
      <c r="E106" s="192" t="s">
        <v>168</v>
      </c>
      <c r="F106" s="193" t="s">
        <v>169</v>
      </c>
      <c r="G106" s="194" t="s">
        <v>150</v>
      </c>
      <c r="H106" s="195">
        <v>163.47</v>
      </c>
      <c r="I106" s="196"/>
      <c r="J106" s="197">
        <f>ROUND(I106*H106,2)</f>
        <v>0</v>
      </c>
      <c r="K106" s="193" t="s">
        <v>151</v>
      </c>
      <c r="L106" s="59"/>
      <c r="M106" s="198" t="s">
        <v>21</v>
      </c>
      <c r="N106" s="199" t="s">
        <v>45</v>
      </c>
      <c r="O106" s="40"/>
      <c r="P106" s="200">
        <f>O106*H106</f>
        <v>0</v>
      </c>
      <c r="Q106" s="200">
        <v>0.00273</v>
      </c>
      <c r="R106" s="200">
        <f>Q106*H106</f>
        <v>0.4462731</v>
      </c>
      <c r="S106" s="200">
        <v>0</v>
      </c>
      <c r="T106" s="201">
        <f>S106*H106</f>
        <v>0</v>
      </c>
      <c r="AR106" s="22" t="s">
        <v>152</v>
      </c>
      <c r="AT106" s="22" t="s">
        <v>147</v>
      </c>
      <c r="AU106" s="22" t="s">
        <v>84</v>
      </c>
      <c r="AY106" s="22" t="s">
        <v>144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82</v>
      </c>
      <c r="BK106" s="202">
        <f>ROUND(I106*H106,2)</f>
        <v>0</v>
      </c>
      <c r="BL106" s="22" t="s">
        <v>152</v>
      </c>
      <c r="BM106" s="22" t="s">
        <v>170</v>
      </c>
    </row>
    <row r="107" spans="2:47" s="1" customFormat="1" ht="12">
      <c r="B107" s="39"/>
      <c r="C107" s="61"/>
      <c r="D107" s="228" t="s">
        <v>154</v>
      </c>
      <c r="E107" s="61"/>
      <c r="F107" s="232" t="s">
        <v>171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154</v>
      </c>
      <c r="AU107" s="22" t="s">
        <v>84</v>
      </c>
    </row>
    <row r="108" spans="2:65" s="1" customFormat="1" ht="28.8" customHeight="1">
      <c r="B108" s="39"/>
      <c r="C108" s="191" t="s">
        <v>152</v>
      </c>
      <c r="D108" s="191" t="s">
        <v>147</v>
      </c>
      <c r="E108" s="192" t="s">
        <v>172</v>
      </c>
      <c r="F108" s="193" t="s">
        <v>173</v>
      </c>
      <c r="G108" s="194" t="s">
        <v>150</v>
      </c>
      <c r="H108" s="195">
        <v>61.71</v>
      </c>
      <c r="I108" s="196"/>
      <c r="J108" s="197">
        <f>ROUND(I108*H108,2)</f>
        <v>0</v>
      </c>
      <c r="K108" s="193" t="s">
        <v>151</v>
      </c>
      <c r="L108" s="59"/>
      <c r="M108" s="198" t="s">
        <v>21</v>
      </c>
      <c r="N108" s="199" t="s">
        <v>45</v>
      </c>
      <c r="O108" s="40"/>
      <c r="P108" s="200">
        <f>O108*H108</f>
        <v>0</v>
      </c>
      <c r="Q108" s="200">
        <v>0.04218</v>
      </c>
      <c r="R108" s="200">
        <f>Q108*H108</f>
        <v>2.6029278000000002</v>
      </c>
      <c r="S108" s="200">
        <v>0</v>
      </c>
      <c r="T108" s="201">
        <f>S108*H108</f>
        <v>0</v>
      </c>
      <c r="AR108" s="22" t="s">
        <v>152</v>
      </c>
      <c r="AT108" s="22" t="s">
        <v>147</v>
      </c>
      <c r="AU108" s="22" t="s">
        <v>84</v>
      </c>
      <c r="AY108" s="22" t="s">
        <v>144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82</v>
      </c>
      <c r="BK108" s="202">
        <f>ROUND(I108*H108,2)</f>
        <v>0</v>
      </c>
      <c r="BL108" s="22" t="s">
        <v>152</v>
      </c>
      <c r="BM108" s="22" t="s">
        <v>174</v>
      </c>
    </row>
    <row r="109" spans="2:47" s="1" customFormat="1" ht="24">
      <c r="B109" s="39"/>
      <c r="C109" s="61"/>
      <c r="D109" s="203" t="s">
        <v>154</v>
      </c>
      <c r="E109" s="61"/>
      <c r="F109" s="204" t="s">
        <v>175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154</v>
      </c>
      <c r="AU109" s="22" t="s">
        <v>84</v>
      </c>
    </row>
    <row r="110" spans="2:51" s="11" customFormat="1" ht="12">
      <c r="B110" s="206"/>
      <c r="C110" s="207"/>
      <c r="D110" s="203" t="s">
        <v>156</v>
      </c>
      <c r="E110" s="208" t="s">
        <v>21</v>
      </c>
      <c r="F110" s="209" t="s">
        <v>176</v>
      </c>
      <c r="G110" s="207"/>
      <c r="H110" s="210" t="s">
        <v>21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156</v>
      </c>
      <c r="AU110" s="216" t="s">
        <v>84</v>
      </c>
      <c r="AV110" s="11" t="s">
        <v>82</v>
      </c>
      <c r="AW110" s="11" t="s">
        <v>37</v>
      </c>
      <c r="AX110" s="11" t="s">
        <v>74</v>
      </c>
      <c r="AY110" s="216" t="s">
        <v>144</v>
      </c>
    </row>
    <row r="111" spans="2:51" s="12" customFormat="1" ht="12">
      <c r="B111" s="217"/>
      <c r="C111" s="218"/>
      <c r="D111" s="228" t="s">
        <v>156</v>
      </c>
      <c r="E111" s="229" t="s">
        <v>21</v>
      </c>
      <c r="F111" s="230" t="s">
        <v>177</v>
      </c>
      <c r="G111" s="218"/>
      <c r="H111" s="231">
        <v>61.71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156</v>
      </c>
      <c r="AU111" s="227" t="s">
        <v>84</v>
      </c>
      <c r="AV111" s="12" t="s">
        <v>84</v>
      </c>
      <c r="AW111" s="12" t="s">
        <v>37</v>
      </c>
      <c r="AX111" s="12" t="s">
        <v>74</v>
      </c>
      <c r="AY111" s="227" t="s">
        <v>144</v>
      </c>
    </row>
    <row r="112" spans="2:65" s="1" customFormat="1" ht="20.4" customHeight="1">
      <c r="B112" s="39"/>
      <c r="C112" s="191" t="s">
        <v>178</v>
      </c>
      <c r="D112" s="191" t="s">
        <v>147</v>
      </c>
      <c r="E112" s="192" t="s">
        <v>179</v>
      </c>
      <c r="F112" s="193" t="s">
        <v>180</v>
      </c>
      <c r="G112" s="194" t="s">
        <v>150</v>
      </c>
      <c r="H112" s="195">
        <v>20.025</v>
      </c>
      <c r="I112" s="196"/>
      <c r="J112" s="197">
        <f>ROUND(I112*H112,2)</f>
        <v>0</v>
      </c>
      <c r="K112" s="193" t="s">
        <v>151</v>
      </c>
      <c r="L112" s="59"/>
      <c r="M112" s="198" t="s">
        <v>21</v>
      </c>
      <c r="N112" s="199" t="s">
        <v>45</v>
      </c>
      <c r="O112" s="40"/>
      <c r="P112" s="200">
        <f>O112*H112</f>
        <v>0</v>
      </c>
      <c r="Q112" s="200">
        <v>0.0345</v>
      </c>
      <c r="R112" s="200">
        <f>Q112*H112</f>
        <v>0.6908625</v>
      </c>
      <c r="S112" s="200">
        <v>0</v>
      </c>
      <c r="T112" s="201">
        <f>S112*H112</f>
        <v>0</v>
      </c>
      <c r="AR112" s="22" t="s">
        <v>152</v>
      </c>
      <c r="AT112" s="22" t="s">
        <v>147</v>
      </c>
      <c r="AU112" s="22" t="s">
        <v>84</v>
      </c>
      <c r="AY112" s="22" t="s">
        <v>144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82</v>
      </c>
      <c r="BK112" s="202">
        <f>ROUND(I112*H112,2)</f>
        <v>0</v>
      </c>
      <c r="BL112" s="22" t="s">
        <v>152</v>
      </c>
      <c r="BM112" s="22" t="s">
        <v>181</v>
      </c>
    </row>
    <row r="113" spans="2:47" s="1" customFormat="1" ht="24">
      <c r="B113" s="39"/>
      <c r="C113" s="61"/>
      <c r="D113" s="203" t="s">
        <v>154</v>
      </c>
      <c r="E113" s="61"/>
      <c r="F113" s="204" t="s">
        <v>182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154</v>
      </c>
      <c r="AU113" s="22" t="s">
        <v>84</v>
      </c>
    </row>
    <row r="114" spans="2:51" s="12" customFormat="1" ht="12">
      <c r="B114" s="217"/>
      <c r="C114" s="218"/>
      <c r="D114" s="228" t="s">
        <v>156</v>
      </c>
      <c r="E114" s="229" t="s">
        <v>21</v>
      </c>
      <c r="F114" s="230" t="s">
        <v>183</v>
      </c>
      <c r="G114" s="218"/>
      <c r="H114" s="231">
        <v>20.025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156</v>
      </c>
      <c r="AU114" s="227" t="s">
        <v>84</v>
      </c>
      <c r="AV114" s="12" t="s">
        <v>84</v>
      </c>
      <c r="AW114" s="12" t="s">
        <v>37</v>
      </c>
      <c r="AX114" s="12" t="s">
        <v>74</v>
      </c>
      <c r="AY114" s="227" t="s">
        <v>144</v>
      </c>
    </row>
    <row r="115" spans="2:65" s="1" customFormat="1" ht="20.4" customHeight="1">
      <c r="B115" s="39"/>
      <c r="C115" s="191" t="s">
        <v>159</v>
      </c>
      <c r="D115" s="191" t="s">
        <v>147</v>
      </c>
      <c r="E115" s="192" t="s">
        <v>184</v>
      </c>
      <c r="F115" s="193" t="s">
        <v>185</v>
      </c>
      <c r="G115" s="194" t="s">
        <v>150</v>
      </c>
      <c r="H115" s="195">
        <v>163.47</v>
      </c>
      <c r="I115" s="196"/>
      <c r="J115" s="197">
        <f>ROUND(I115*H115,2)</f>
        <v>0</v>
      </c>
      <c r="K115" s="193" t="s">
        <v>151</v>
      </c>
      <c r="L115" s="59"/>
      <c r="M115" s="198" t="s">
        <v>21</v>
      </c>
      <c r="N115" s="199" t="s">
        <v>45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2" t="s">
        <v>152</v>
      </c>
      <c r="AT115" s="22" t="s">
        <v>147</v>
      </c>
      <c r="AU115" s="22" t="s">
        <v>84</v>
      </c>
      <c r="AY115" s="22" t="s">
        <v>144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82</v>
      </c>
      <c r="BK115" s="202">
        <f>ROUND(I115*H115,2)</f>
        <v>0</v>
      </c>
      <c r="BL115" s="22" t="s">
        <v>152</v>
      </c>
      <c r="BM115" s="22" t="s">
        <v>186</v>
      </c>
    </row>
    <row r="116" spans="2:47" s="1" customFormat="1" ht="12">
      <c r="B116" s="39"/>
      <c r="C116" s="61"/>
      <c r="D116" s="228" t="s">
        <v>154</v>
      </c>
      <c r="E116" s="61"/>
      <c r="F116" s="232" t="s">
        <v>187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154</v>
      </c>
      <c r="AU116" s="22" t="s">
        <v>84</v>
      </c>
    </row>
    <row r="117" spans="2:65" s="1" customFormat="1" ht="20.4" customHeight="1">
      <c r="B117" s="39"/>
      <c r="C117" s="191" t="s">
        <v>188</v>
      </c>
      <c r="D117" s="191" t="s">
        <v>147</v>
      </c>
      <c r="E117" s="192" t="s">
        <v>189</v>
      </c>
      <c r="F117" s="193" t="s">
        <v>190</v>
      </c>
      <c r="G117" s="194" t="s">
        <v>150</v>
      </c>
      <c r="H117" s="195">
        <v>9.016</v>
      </c>
      <c r="I117" s="196"/>
      <c r="J117" s="197">
        <f>ROUND(I117*H117,2)</f>
        <v>0</v>
      </c>
      <c r="K117" s="193" t="s">
        <v>151</v>
      </c>
      <c r="L117" s="59"/>
      <c r="M117" s="198" t="s">
        <v>21</v>
      </c>
      <c r="N117" s="199" t="s">
        <v>45</v>
      </c>
      <c r="O117" s="40"/>
      <c r="P117" s="200">
        <f>O117*H117</f>
        <v>0</v>
      </c>
      <c r="Q117" s="200">
        <v>0.00012</v>
      </c>
      <c r="R117" s="200">
        <f>Q117*H117</f>
        <v>0.00108192</v>
      </c>
      <c r="S117" s="200">
        <v>0</v>
      </c>
      <c r="T117" s="201">
        <f>S117*H117</f>
        <v>0</v>
      </c>
      <c r="AR117" s="22" t="s">
        <v>152</v>
      </c>
      <c r="AT117" s="22" t="s">
        <v>147</v>
      </c>
      <c r="AU117" s="22" t="s">
        <v>84</v>
      </c>
      <c r="AY117" s="22" t="s">
        <v>144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2" t="s">
        <v>82</v>
      </c>
      <c r="BK117" s="202">
        <f>ROUND(I117*H117,2)</f>
        <v>0</v>
      </c>
      <c r="BL117" s="22" t="s">
        <v>152</v>
      </c>
      <c r="BM117" s="22" t="s">
        <v>191</v>
      </c>
    </row>
    <row r="118" spans="2:47" s="1" customFormat="1" ht="24">
      <c r="B118" s="39"/>
      <c r="C118" s="61"/>
      <c r="D118" s="203" t="s">
        <v>154</v>
      </c>
      <c r="E118" s="61"/>
      <c r="F118" s="204" t="s">
        <v>192</v>
      </c>
      <c r="G118" s="61"/>
      <c r="H118" s="61"/>
      <c r="I118" s="161"/>
      <c r="J118" s="61"/>
      <c r="K118" s="61"/>
      <c r="L118" s="59"/>
      <c r="M118" s="205"/>
      <c r="N118" s="40"/>
      <c r="O118" s="40"/>
      <c r="P118" s="40"/>
      <c r="Q118" s="40"/>
      <c r="R118" s="40"/>
      <c r="S118" s="40"/>
      <c r="T118" s="76"/>
      <c r="AT118" s="22" t="s">
        <v>154</v>
      </c>
      <c r="AU118" s="22" t="s">
        <v>84</v>
      </c>
    </row>
    <row r="119" spans="2:51" s="12" customFormat="1" ht="12">
      <c r="B119" s="217"/>
      <c r="C119" s="218"/>
      <c r="D119" s="203" t="s">
        <v>156</v>
      </c>
      <c r="E119" s="219" t="s">
        <v>21</v>
      </c>
      <c r="F119" s="220" t="s">
        <v>193</v>
      </c>
      <c r="G119" s="218"/>
      <c r="H119" s="221">
        <v>9.016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156</v>
      </c>
      <c r="AU119" s="227" t="s">
        <v>84</v>
      </c>
      <c r="AV119" s="12" t="s">
        <v>84</v>
      </c>
      <c r="AW119" s="12" t="s">
        <v>37</v>
      </c>
      <c r="AX119" s="12" t="s">
        <v>74</v>
      </c>
      <c r="AY119" s="227" t="s">
        <v>144</v>
      </c>
    </row>
    <row r="120" spans="2:63" s="10" customFormat="1" ht="29.85" customHeight="1">
      <c r="B120" s="174"/>
      <c r="C120" s="175"/>
      <c r="D120" s="188" t="s">
        <v>73</v>
      </c>
      <c r="E120" s="189" t="s">
        <v>194</v>
      </c>
      <c r="F120" s="189" t="s">
        <v>195</v>
      </c>
      <c r="G120" s="175"/>
      <c r="H120" s="175"/>
      <c r="I120" s="178"/>
      <c r="J120" s="190">
        <f>BK120</f>
        <v>0</v>
      </c>
      <c r="K120" s="175"/>
      <c r="L120" s="180"/>
      <c r="M120" s="181"/>
      <c r="N120" s="182"/>
      <c r="O120" s="182"/>
      <c r="P120" s="183">
        <f>P121+SUM(P122:P129)</f>
        <v>0</v>
      </c>
      <c r="Q120" s="182"/>
      <c r="R120" s="183">
        <f>R121+SUM(R122:R129)</f>
        <v>3.1149419999999997</v>
      </c>
      <c r="S120" s="182"/>
      <c r="T120" s="184">
        <f>T121+SUM(T122:T129)</f>
        <v>4.91898</v>
      </c>
      <c r="AR120" s="185" t="s">
        <v>82</v>
      </c>
      <c r="AT120" s="186" t="s">
        <v>73</v>
      </c>
      <c r="AU120" s="186" t="s">
        <v>82</v>
      </c>
      <c r="AY120" s="185" t="s">
        <v>144</v>
      </c>
      <c r="BK120" s="187">
        <f>BK121+SUM(BK122:BK129)</f>
        <v>0</v>
      </c>
    </row>
    <row r="121" spans="2:65" s="1" customFormat="1" ht="20.4" customHeight="1">
      <c r="B121" s="39"/>
      <c r="C121" s="191" t="s">
        <v>196</v>
      </c>
      <c r="D121" s="191" t="s">
        <v>147</v>
      </c>
      <c r="E121" s="192" t="s">
        <v>197</v>
      </c>
      <c r="F121" s="193" t="s">
        <v>198</v>
      </c>
      <c r="G121" s="194" t="s">
        <v>150</v>
      </c>
      <c r="H121" s="195">
        <v>4.35</v>
      </c>
      <c r="I121" s="196"/>
      <c r="J121" s="197">
        <f>ROUND(I121*H121,2)</f>
        <v>0</v>
      </c>
      <c r="K121" s="193" t="s">
        <v>151</v>
      </c>
      <c r="L121" s="59"/>
      <c r="M121" s="198" t="s">
        <v>21</v>
      </c>
      <c r="N121" s="199" t="s">
        <v>45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0.041</v>
      </c>
      <c r="T121" s="201">
        <f>S121*H121</f>
        <v>0.17834999999999998</v>
      </c>
      <c r="AR121" s="22" t="s">
        <v>152</v>
      </c>
      <c r="AT121" s="22" t="s">
        <v>147</v>
      </c>
      <c r="AU121" s="22" t="s">
        <v>84</v>
      </c>
      <c r="AY121" s="22" t="s">
        <v>144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82</v>
      </c>
      <c r="BK121" s="202">
        <f>ROUND(I121*H121,2)</f>
        <v>0</v>
      </c>
      <c r="BL121" s="22" t="s">
        <v>152</v>
      </c>
      <c r="BM121" s="22" t="s">
        <v>199</v>
      </c>
    </row>
    <row r="122" spans="2:47" s="1" customFormat="1" ht="24">
      <c r="B122" s="39"/>
      <c r="C122" s="61"/>
      <c r="D122" s="203" t="s">
        <v>154</v>
      </c>
      <c r="E122" s="61"/>
      <c r="F122" s="204" t="s">
        <v>200</v>
      </c>
      <c r="G122" s="61"/>
      <c r="H122" s="61"/>
      <c r="I122" s="161"/>
      <c r="J122" s="61"/>
      <c r="K122" s="61"/>
      <c r="L122" s="59"/>
      <c r="M122" s="205"/>
      <c r="N122" s="40"/>
      <c r="O122" s="40"/>
      <c r="P122" s="40"/>
      <c r="Q122" s="40"/>
      <c r="R122" s="40"/>
      <c r="S122" s="40"/>
      <c r="T122" s="76"/>
      <c r="AT122" s="22" t="s">
        <v>154</v>
      </c>
      <c r="AU122" s="22" t="s">
        <v>84</v>
      </c>
    </row>
    <row r="123" spans="2:51" s="12" customFormat="1" ht="12">
      <c r="B123" s="217"/>
      <c r="C123" s="218"/>
      <c r="D123" s="228" t="s">
        <v>156</v>
      </c>
      <c r="E123" s="229" t="s">
        <v>21</v>
      </c>
      <c r="F123" s="230" t="s">
        <v>201</v>
      </c>
      <c r="G123" s="218"/>
      <c r="H123" s="231">
        <v>4.35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156</v>
      </c>
      <c r="AU123" s="227" t="s">
        <v>84</v>
      </c>
      <c r="AV123" s="12" t="s">
        <v>84</v>
      </c>
      <c r="AW123" s="12" t="s">
        <v>37</v>
      </c>
      <c r="AX123" s="12" t="s">
        <v>74</v>
      </c>
      <c r="AY123" s="227" t="s">
        <v>144</v>
      </c>
    </row>
    <row r="124" spans="2:65" s="1" customFormat="1" ht="20.4" customHeight="1">
      <c r="B124" s="39"/>
      <c r="C124" s="191" t="s">
        <v>194</v>
      </c>
      <c r="D124" s="191" t="s">
        <v>147</v>
      </c>
      <c r="E124" s="192" t="s">
        <v>202</v>
      </c>
      <c r="F124" s="193" t="s">
        <v>203</v>
      </c>
      <c r="G124" s="194" t="s">
        <v>150</v>
      </c>
      <c r="H124" s="195">
        <v>163.47</v>
      </c>
      <c r="I124" s="196"/>
      <c r="J124" s="197">
        <f>ROUND(I124*H124,2)</f>
        <v>0</v>
      </c>
      <c r="K124" s="193" t="s">
        <v>151</v>
      </c>
      <c r="L124" s="59"/>
      <c r="M124" s="198" t="s">
        <v>21</v>
      </c>
      <c r="N124" s="199" t="s">
        <v>45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0.029</v>
      </c>
      <c r="T124" s="201">
        <f>S124*H124</f>
        <v>4.74063</v>
      </c>
      <c r="AR124" s="22" t="s">
        <v>152</v>
      </c>
      <c r="AT124" s="22" t="s">
        <v>147</v>
      </c>
      <c r="AU124" s="22" t="s">
        <v>84</v>
      </c>
      <c r="AY124" s="22" t="s">
        <v>144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82</v>
      </c>
      <c r="BK124" s="202">
        <f>ROUND(I124*H124,2)</f>
        <v>0</v>
      </c>
      <c r="BL124" s="22" t="s">
        <v>152</v>
      </c>
      <c r="BM124" s="22" t="s">
        <v>204</v>
      </c>
    </row>
    <row r="125" spans="2:47" s="1" customFormat="1" ht="24">
      <c r="B125" s="39"/>
      <c r="C125" s="61"/>
      <c r="D125" s="228" t="s">
        <v>154</v>
      </c>
      <c r="E125" s="61"/>
      <c r="F125" s="232" t="s">
        <v>205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154</v>
      </c>
      <c r="AU125" s="22" t="s">
        <v>84</v>
      </c>
    </row>
    <row r="126" spans="2:65" s="1" customFormat="1" ht="20.4" customHeight="1">
      <c r="B126" s="39"/>
      <c r="C126" s="191" t="s">
        <v>206</v>
      </c>
      <c r="D126" s="191" t="s">
        <v>147</v>
      </c>
      <c r="E126" s="192" t="s">
        <v>207</v>
      </c>
      <c r="F126" s="193" t="s">
        <v>208</v>
      </c>
      <c r="G126" s="194" t="s">
        <v>150</v>
      </c>
      <c r="H126" s="195">
        <v>83.735</v>
      </c>
      <c r="I126" s="196"/>
      <c r="J126" s="197">
        <f>ROUND(I126*H126,2)</f>
        <v>0</v>
      </c>
      <c r="K126" s="193" t="s">
        <v>151</v>
      </c>
      <c r="L126" s="59"/>
      <c r="M126" s="198" t="s">
        <v>21</v>
      </c>
      <c r="N126" s="199" t="s">
        <v>45</v>
      </c>
      <c r="O126" s="40"/>
      <c r="P126" s="200">
        <f>O126*H126</f>
        <v>0</v>
      </c>
      <c r="Q126" s="200">
        <v>0.0372</v>
      </c>
      <c r="R126" s="200">
        <f>Q126*H126</f>
        <v>3.1149419999999997</v>
      </c>
      <c r="S126" s="200">
        <v>0</v>
      </c>
      <c r="T126" s="201">
        <f>S126*H126</f>
        <v>0</v>
      </c>
      <c r="AR126" s="22" t="s">
        <v>152</v>
      </c>
      <c r="AT126" s="22" t="s">
        <v>147</v>
      </c>
      <c r="AU126" s="22" t="s">
        <v>84</v>
      </c>
      <c r="AY126" s="22" t="s">
        <v>144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82</v>
      </c>
      <c r="BK126" s="202">
        <f>ROUND(I126*H126,2)</f>
        <v>0</v>
      </c>
      <c r="BL126" s="22" t="s">
        <v>152</v>
      </c>
      <c r="BM126" s="22" t="s">
        <v>209</v>
      </c>
    </row>
    <row r="127" spans="2:47" s="1" customFormat="1" ht="24">
      <c r="B127" s="39"/>
      <c r="C127" s="61"/>
      <c r="D127" s="203" t="s">
        <v>154</v>
      </c>
      <c r="E127" s="61"/>
      <c r="F127" s="204" t="s">
        <v>210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154</v>
      </c>
      <c r="AU127" s="22" t="s">
        <v>84</v>
      </c>
    </row>
    <row r="128" spans="2:51" s="12" customFormat="1" ht="12">
      <c r="B128" s="217"/>
      <c r="C128" s="218"/>
      <c r="D128" s="203" t="s">
        <v>156</v>
      </c>
      <c r="E128" s="219" t="s">
        <v>21</v>
      </c>
      <c r="F128" s="220" t="s">
        <v>211</v>
      </c>
      <c r="G128" s="218"/>
      <c r="H128" s="221">
        <v>83.735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156</v>
      </c>
      <c r="AU128" s="227" t="s">
        <v>84</v>
      </c>
      <c r="AV128" s="12" t="s">
        <v>84</v>
      </c>
      <c r="AW128" s="12" t="s">
        <v>37</v>
      </c>
      <c r="AX128" s="12" t="s">
        <v>74</v>
      </c>
      <c r="AY128" s="227" t="s">
        <v>144</v>
      </c>
    </row>
    <row r="129" spans="2:63" s="10" customFormat="1" ht="22.35" customHeight="1">
      <c r="B129" s="174"/>
      <c r="C129" s="175"/>
      <c r="D129" s="188" t="s">
        <v>73</v>
      </c>
      <c r="E129" s="189" t="s">
        <v>212</v>
      </c>
      <c r="F129" s="189" t="s">
        <v>213</v>
      </c>
      <c r="G129" s="175"/>
      <c r="H129" s="175"/>
      <c r="I129" s="178"/>
      <c r="J129" s="190">
        <f>BK129</f>
        <v>0</v>
      </c>
      <c r="K129" s="175"/>
      <c r="L129" s="180"/>
      <c r="M129" s="181"/>
      <c r="N129" s="182"/>
      <c r="O129" s="182"/>
      <c r="P129" s="183">
        <f>SUM(P130:P143)</f>
        <v>0</v>
      </c>
      <c r="Q129" s="182"/>
      <c r="R129" s="183">
        <f>SUM(R130:R143)</f>
        <v>0</v>
      </c>
      <c r="S129" s="182"/>
      <c r="T129" s="184">
        <f>SUM(T130:T143)</f>
        <v>0</v>
      </c>
      <c r="AR129" s="185" t="s">
        <v>82</v>
      </c>
      <c r="AT129" s="186" t="s">
        <v>73</v>
      </c>
      <c r="AU129" s="186" t="s">
        <v>84</v>
      </c>
      <c r="AY129" s="185" t="s">
        <v>144</v>
      </c>
      <c r="BK129" s="187">
        <f>SUM(BK130:BK143)</f>
        <v>0</v>
      </c>
    </row>
    <row r="130" spans="2:65" s="1" customFormat="1" ht="28.8" customHeight="1">
      <c r="B130" s="39"/>
      <c r="C130" s="191" t="s">
        <v>214</v>
      </c>
      <c r="D130" s="191" t="s">
        <v>147</v>
      </c>
      <c r="E130" s="192" t="s">
        <v>215</v>
      </c>
      <c r="F130" s="193" t="s">
        <v>216</v>
      </c>
      <c r="G130" s="194" t="s">
        <v>150</v>
      </c>
      <c r="H130" s="195">
        <v>160</v>
      </c>
      <c r="I130" s="196"/>
      <c r="J130" s="197">
        <f>ROUND(I130*H130,2)</f>
        <v>0</v>
      </c>
      <c r="K130" s="193" t="s">
        <v>151</v>
      </c>
      <c r="L130" s="59"/>
      <c r="M130" s="198" t="s">
        <v>21</v>
      </c>
      <c r="N130" s="199" t="s">
        <v>45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152</v>
      </c>
      <c r="AT130" s="22" t="s">
        <v>147</v>
      </c>
      <c r="AU130" s="22" t="s">
        <v>145</v>
      </c>
      <c r="AY130" s="22" t="s">
        <v>144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82</v>
      </c>
      <c r="BK130" s="202">
        <f>ROUND(I130*H130,2)</f>
        <v>0</v>
      </c>
      <c r="BL130" s="22" t="s">
        <v>152</v>
      </c>
      <c r="BM130" s="22" t="s">
        <v>217</v>
      </c>
    </row>
    <row r="131" spans="2:47" s="1" customFormat="1" ht="36">
      <c r="B131" s="39"/>
      <c r="C131" s="61"/>
      <c r="D131" s="228" t="s">
        <v>154</v>
      </c>
      <c r="E131" s="61"/>
      <c r="F131" s="232" t="s">
        <v>218</v>
      </c>
      <c r="G131" s="61"/>
      <c r="H131" s="61"/>
      <c r="I131" s="161"/>
      <c r="J131" s="61"/>
      <c r="K131" s="61"/>
      <c r="L131" s="59"/>
      <c r="M131" s="205"/>
      <c r="N131" s="40"/>
      <c r="O131" s="40"/>
      <c r="P131" s="40"/>
      <c r="Q131" s="40"/>
      <c r="R131" s="40"/>
      <c r="S131" s="40"/>
      <c r="T131" s="76"/>
      <c r="AT131" s="22" t="s">
        <v>154</v>
      </c>
      <c r="AU131" s="22" t="s">
        <v>145</v>
      </c>
    </row>
    <row r="132" spans="2:65" s="1" customFormat="1" ht="28.8" customHeight="1">
      <c r="B132" s="39"/>
      <c r="C132" s="191" t="s">
        <v>219</v>
      </c>
      <c r="D132" s="191" t="s">
        <v>147</v>
      </c>
      <c r="E132" s="192" t="s">
        <v>220</v>
      </c>
      <c r="F132" s="193" t="s">
        <v>221</v>
      </c>
      <c r="G132" s="194" t="s">
        <v>150</v>
      </c>
      <c r="H132" s="195">
        <v>4800</v>
      </c>
      <c r="I132" s="196"/>
      <c r="J132" s="197">
        <f>ROUND(I132*H132,2)</f>
        <v>0</v>
      </c>
      <c r="K132" s="193" t="s">
        <v>151</v>
      </c>
      <c r="L132" s="59"/>
      <c r="M132" s="198" t="s">
        <v>21</v>
      </c>
      <c r="N132" s="199" t="s">
        <v>45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2" t="s">
        <v>152</v>
      </c>
      <c r="AT132" s="22" t="s">
        <v>147</v>
      </c>
      <c r="AU132" s="22" t="s">
        <v>145</v>
      </c>
      <c r="AY132" s="22" t="s">
        <v>144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82</v>
      </c>
      <c r="BK132" s="202">
        <f>ROUND(I132*H132,2)</f>
        <v>0</v>
      </c>
      <c r="BL132" s="22" t="s">
        <v>152</v>
      </c>
      <c r="BM132" s="22" t="s">
        <v>222</v>
      </c>
    </row>
    <row r="133" spans="2:47" s="1" customFormat="1" ht="36">
      <c r="B133" s="39"/>
      <c r="C133" s="61"/>
      <c r="D133" s="203" t="s">
        <v>154</v>
      </c>
      <c r="E133" s="61"/>
      <c r="F133" s="204" t="s">
        <v>223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154</v>
      </c>
      <c r="AU133" s="22" t="s">
        <v>145</v>
      </c>
    </row>
    <row r="134" spans="2:51" s="12" customFormat="1" ht="12">
      <c r="B134" s="217"/>
      <c r="C134" s="218"/>
      <c r="D134" s="228" t="s">
        <v>156</v>
      </c>
      <c r="E134" s="218"/>
      <c r="F134" s="230" t="s">
        <v>224</v>
      </c>
      <c r="G134" s="218"/>
      <c r="H134" s="231">
        <v>4800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156</v>
      </c>
      <c r="AU134" s="227" t="s">
        <v>145</v>
      </c>
      <c r="AV134" s="12" t="s">
        <v>84</v>
      </c>
      <c r="AW134" s="12" t="s">
        <v>6</v>
      </c>
      <c r="AX134" s="12" t="s">
        <v>82</v>
      </c>
      <c r="AY134" s="227" t="s">
        <v>144</v>
      </c>
    </row>
    <row r="135" spans="2:65" s="1" customFormat="1" ht="28.8" customHeight="1">
      <c r="B135" s="39"/>
      <c r="C135" s="191" t="s">
        <v>225</v>
      </c>
      <c r="D135" s="191" t="s">
        <v>147</v>
      </c>
      <c r="E135" s="192" t="s">
        <v>226</v>
      </c>
      <c r="F135" s="193" t="s">
        <v>227</v>
      </c>
      <c r="G135" s="194" t="s">
        <v>150</v>
      </c>
      <c r="H135" s="195">
        <v>160</v>
      </c>
      <c r="I135" s="196"/>
      <c r="J135" s="197">
        <f>ROUND(I135*H135,2)</f>
        <v>0</v>
      </c>
      <c r="K135" s="193" t="s">
        <v>151</v>
      </c>
      <c r="L135" s="59"/>
      <c r="M135" s="198" t="s">
        <v>21</v>
      </c>
      <c r="N135" s="199" t="s">
        <v>45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152</v>
      </c>
      <c r="AT135" s="22" t="s">
        <v>147</v>
      </c>
      <c r="AU135" s="22" t="s">
        <v>145</v>
      </c>
      <c r="AY135" s="22" t="s">
        <v>144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82</v>
      </c>
      <c r="BK135" s="202">
        <f>ROUND(I135*H135,2)</f>
        <v>0</v>
      </c>
      <c r="BL135" s="22" t="s">
        <v>152</v>
      </c>
      <c r="BM135" s="22" t="s">
        <v>228</v>
      </c>
    </row>
    <row r="136" spans="2:47" s="1" customFormat="1" ht="36">
      <c r="B136" s="39"/>
      <c r="C136" s="61"/>
      <c r="D136" s="228" t="s">
        <v>154</v>
      </c>
      <c r="E136" s="61"/>
      <c r="F136" s="232" t="s">
        <v>229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154</v>
      </c>
      <c r="AU136" s="22" t="s">
        <v>145</v>
      </c>
    </row>
    <row r="137" spans="2:65" s="1" customFormat="1" ht="20.4" customHeight="1">
      <c r="B137" s="39"/>
      <c r="C137" s="191" t="s">
        <v>230</v>
      </c>
      <c r="D137" s="191" t="s">
        <v>147</v>
      </c>
      <c r="E137" s="192" t="s">
        <v>231</v>
      </c>
      <c r="F137" s="193" t="s">
        <v>232</v>
      </c>
      <c r="G137" s="194" t="s">
        <v>150</v>
      </c>
      <c r="H137" s="195">
        <v>160</v>
      </c>
      <c r="I137" s="196"/>
      <c r="J137" s="197">
        <f>ROUND(I137*H137,2)</f>
        <v>0</v>
      </c>
      <c r="K137" s="193" t="s">
        <v>151</v>
      </c>
      <c r="L137" s="59"/>
      <c r="M137" s="198" t="s">
        <v>21</v>
      </c>
      <c r="N137" s="199" t="s">
        <v>45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152</v>
      </c>
      <c r="AT137" s="22" t="s">
        <v>147</v>
      </c>
      <c r="AU137" s="22" t="s">
        <v>145</v>
      </c>
      <c r="AY137" s="22" t="s">
        <v>144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82</v>
      </c>
      <c r="BK137" s="202">
        <f>ROUND(I137*H137,2)</f>
        <v>0</v>
      </c>
      <c r="BL137" s="22" t="s">
        <v>152</v>
      </c>
      <c r="BM137" s="22" t="s">
        <v>233</v>
      </c>
    </row>
    <row r="138" spans="2:47" s="1" customFormat="1" ht="24">
      <c r="B138" s="39"/>
      <c r="C138" s="61"/>
      <c r="D138" s="228" t="s">
        <v>154</v>
      </c>
      <c r="E138" s="61"/>
      <c r="F138" s="232" t="s">
        <v>234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154</v>
      </c>
      <c r="AU138" s="22" t="s">
        <v>145</v>
      </c>
    </row>
    <row r="139" spans="2:65" s="1" customFormat="1" ht="20.4" customHeight="1">
      <c r="B139" s="39"/>
      <c r="C139" s="191" t="s">
        <v>10</v>
      </c>
      <c r="D139" s="191" t="s">
        <v>147</v>
      </c>
      <c r="E139" s="192" t="s">
        <v>235</v>
      </c>
      <c r="F139" s="193" t="s">
        <v>236</v>
      </c>
      <c r="G139" s="194" t="s">
        <v>150</v>
      </c>
      <c r="H139" s="195">
        <v>4800</v>
      </c>
      <c r="I139" s="196"/>
      <c r="J139" s="197">
        <f>ROUND(I139*H139,2)</f>
        <v>0</v>
      </c>
      <c r="K139" s="193" t="s">
        <v>151</v>
      </c>
      <c r="L139" s="59"/>
      <c r="M139" s="198" t="s">
        <v>21</v>
      </c>
      <c r="N139" s="199" t="s">
        <v>45</v>
      </c>
      <c r="O139" s="40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2" t="s">
        <v>152</v>
      </c>
      <c r="AT139" s="22" t="s">
        <v>147</v>
      </c>
      <c r="AU139" s="22" t="s">
        <v>145</v>
      </c>
      <c r="AY139" s="22" t="s">
        <v>144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82</v>
      </c>
      <c r="BK139" s="202">
        <f>ROUND(I139*H139,2)</f>
        <v>0</v>
      </c>
      <c r="BL139" s="22" t="s">
        <v>152</v>
      </c>
      <c r="BM139" s="22" t="s">
        <v>237</v>
      </c>
    </row>
    <row r="140" spans="2:47" s="1" customFormat="1" ht="24">
      <c r="B140" s="39"/>
      <c r="C140" s="61"/>
      <c r="D140" s="203" t="s">
        <v>154</v>
      </c>
      <c r="E140" s="61"/>
      <c r="F140" s="204" t="s">
        <v>238</v>
      </c>
      <c r="G140" s="61"/>
      <c r="H140" s="61"/>
      <c r="I140" s="161"/>
      <c r="J140" s="61"/>
      <c r="K140" s="61"/>
      <c r="L140" s="59"/>
      <c r="M140" s="205"/>
      <c r="N140" s="40"/>
      <c r="O140" s="40"/>
      <c r="P140" s="40"/>
      <c r="Q140" s="40"/>
      <c r="R140" s="40"/>
      <c r="S140" s="40"/>
      <c r="T140" s="76"/>
      <c r="AT140" s="22" t="s">
        <v>154</v>
      </c>
      <c r="AU140" s="22" t="s">
        <v>145</v>
      </c>
    </row>
    <row r="141" spans="2:51" s="12" customFormat="1" ht="12">
      <c r="B141" s="217"/>
      <c r="C141" s="218"/>
      <c r="D141" s="228" t="s">
        <v>156</v>
      </c>
      <c r="E141" s="218"/>
      <c r="F141" s="230" t="s">
        <v>224</v>
      </c>
      <c r="G141" s="218"/>
      <c r="H141" s="231">
        <v>4800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156</v>
      </c>
      <c r="AU141" s="227" t="s">
        <v>145</v>
      </c>
      <c r="AV141" s="12" t="s">
        <v>84</v>
      </c>
      <c r="AW141" s="12" t="s">
        <v>6</v>
      </c>
      <c r="AX141" s="12" t="s">
        <v>82</v>
      </c>
      <c r="AY141" s="227" t="s">
        <v>144</v>
      </c>
    </row>
    <row r="142" spans="2:65" s="1" customFormat="1" ht="20.4" customHeight="1">
      <c r="B142" s="39"/>
      <c r="C142" s="191" t="s">
        <v>239</v>
      </c>
      <c r="D142" s="191" t="s">
        <v>147</v>
      </c>
      <c r="E142" s="192" t="s">
        <v>240</v>
      </c>
      <c r="F142" s="193" t="s">
        <v>241</v>
      </c>
      <c r="G142" s="194" t="s">
        <v>150</v>
      </c>
      <c r="H142" s="195">
        <v>160</v>
      </c>
      <c r="I142" s="196"/>
      <c r="J142" s="197">
        <f>ROUND(I142*H142,2)</f>
        <v>0</v>
      </c>
      <c r="K142" s="193" t="s">
        <v>151</v>
      </c>
      <c r="L142" s="59"/>
      <c r="M142" s="198" t="s">
        <v>21</v>
      </c>
      <c r="N142" s="199" t="s">
        <v>45</v>
      </c>
      <c r="O142" s="40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2" t="s">
        <v>152</v>
      </c>
      <c r="AT142" s="22" t="s">
        <v>147</v>
      </c>
      <c r="AU142" s="22" t="s">
        <v>145</v>
      </c>
      <c r="AY142" s="22" t="s">
        <v>144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2" t="s">
        <v>82</v>
      </c>
      <c r="BK142" s="202">
        <f>ROUND(I142*H142,2)</f>
        <v>0</v>
      </c>
      <c r="BL142" s="22" t="s">
        <v>152</v>
      </c>
      <c r="BM142" s="22" t="s">
        <v>242</v>
      </c>
    </row>
    <row r="143" spans="2:47" s="1" customFormat="1" ht="24">
      <c r="B143" s="39"/>
      <c r="C143" s="61"/>
      <c r="D143" s="203" t="s">
        <v>154</v>
      </c>
      <c r="E143" s="61"/>
      <c r="F143" s="204" t="s">
        <v>243</v>
      </c>
      <c r="G143" s="61"/>
      <c r="H143" s="61"/>
      <c r="I143" s="161"/>
      <c r="J143" s="61"/>
      <c r="K143" s="61"/>
      <c r="L143" s="59"/>
      <c r="M143" s="205"/>
      <c r="N143" s="40"/>
      <c r="O143" s="40"/>
      <c r="P143" s="40"/>
      <c r="Q143" s="40"/>
      <c r="R143" s="40"/>
      <c r="S143" s="40"/>
      <c r="T143" s="76"/>
      <c r="AT143" s="22" t="s">
        <v>154</v>
      </c>
      <c r="AU143" s="22" t="s">
        <v>145</v>
      </c>
    </row>
    <row r="144" spans="2:63" s="10" customFormat="1" ht="29.85" customHeight="1">
      <c r="B144" s="174"/>
      <c r="C144" s="175"/>
      <c r="D144" s="188" t="s">
        <v>73</v>
      </c>
      <c r="E144" s="189" t="s">
        <v>244</v>
      </c>
      <c r="F144" s="189" t="s">
        <v>245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SUM(P145:P152)</f>
        <v>0</v>
      </c>
      <c r="Q144" s="182"/>
      <c r="R144" s="183">
        <f>SUM(R145:R152)</f>
        <v>0</v>
      </c>
      <c r="S144" s="182"/>
      <c r="T144" s="184">
        <f>SUM(T145:T152)</f>
        <v>0</v>
      </c>
      <c r="AR144" s="185" t="s">
        <v>82</v>
      </c>
      <c r="AT144" s="186" t="s">
        <v>73</v>
      </c>
      <c r="AU144" s="186" t="s">
        <v>82</v>
      </c>
      <c r="AY144" s="185" t="s">
        <v>144</v>
      </c>
      <c r="BK144" s="187">
        <f>SUM(BK145:BK152)</f>
        <v>0</v>
      </c>
    </row>
    <row r="145" spans="2:65" s="1" customFormat="1" ht="28.8" customHeight="1">
      <c r="B145" s="39"/>
      <c r="C145" s="191" t="s">
        <v>246</v>
      </c>
      <c r="D145" s="191" t="s">
        <v>147</v>
      </c>
      <c r="E145" s="192" t="s">
        <v>247</v>
      </c>
      <c r="F145" s="193" t="s">
        <v>248</v>
      </c>
      <c r="G145" s="194" t="s">
        <v>249</v>
      </c>
      <c r="H145" s="195">
        <v>5.033</v>
      </c>
      <c r="I145" s="196"/>
      <c r="J145" s="197">
        <f>ROUND(I145*H145,2)</f>
        <v>0</v>
      </c>
      <c r="K145" s="193" t="s">
        <v>151</v>
      </c>
      <c r="L145" s="59"/>
      <c r="M145" s="198" t="s">
        <v>21</v>
      </c>
      <c r="N145" s="199" t="s">
        <v>45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152</v>
      </c>
      <c r="AT145" s="22" t="s">
        <v>147</v>
      </c>
      <c r="AU145" s="22" t="s">
        <v>84</v>
      </c>
      <c r="AY145" s="22" t="s">
        <v>144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82</v>
      </c>
      <c r="BK145" s="202">
        <f>ROUND(I145*H145,2)</f>
        <v>0</v>
      </c>
      <c r="BL145" s="22" t="s">
        <v>152</v>
      </c>
      <c r="BM145" s="22" t="s">
        <v>250</v>
      </c>
    </row>
    <row r="146" spans="2:47" s="1" customFormat="1" ht="24">
      <c r="B146" s="39"/>
      <c r="C146" s="61"/>
      <c r="D146" s="228" t="s">
        <v>154</v>
      </c>
      <c r="E146" s="61"/>
      <c r="F146" s="232" t="s">
        <v>251</v>
      </c>
      <c r="G146" s="61"/>
      <c r="H146" s="61"/>
      <c r="I146" s="161"/>
      <c r="J146" s="61"/>
      <c r="K146" s="61"/>
      <c r="L146" s="59"/>
      <c r="M146" s="205"/>
      <c r="N146" s="40"/>
      <c r="O146" s="40"/>
      <c r="P146" s="40"/>
      <c r="Q146" s="40"/>
      <c r="R146" s="40"/>
      <c r="S146" s="40"/>
      <c r="T146" s="76"/>
      <c r="AT146" s="22" t="s">
        <v>154</v>
      </c>
      <c r="AU146" s="22" t="s">
        <v>84</v>
      </c>
    </row>
    <row r="147" spans="2:65" s="1" customFormat="1" ht="28.8" customHeight="1">
      <c r="B147" s="39"/>
      <c r="C147" s="191" t="s">
        <v>252</v>
      </c>
      <c r="D147" s="191" t="s">
        <v>147</v>
      </c>
      <c r="E147" s="192" t="s">
        <v>253</v>
      </c>
      <c r="F147" s="193" t="s">
        <v>254</v>
      </c>
      <c r="G147" s="194" t="s">
        <v>249</v>
      </c>
      <c r="H147" s="195">
        <v>5.033</v>
      </c>
      <c r="I147" s="196"/>
      <c r="J147" s="197">
        <f>ROUND(I147*H147,2)</f>
        <v>0</v>
      </c>
      <c r="K147" s="193" t="s">
        <v>151</v>
      </c>
      <c r="L147" s="59"/>
      <c r="M147" s="198" t="s">
        <v>21</v>
      </c>
      <c r="N147" s="199" t="s">
        <v>45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152</v>
      </c>
      <c r="AT147" s="22" t="s">
        <v>147</v>
      </c>
      <c r="AU147" s="22" t="s">
        <v>84</v>
      </c>
      <c r="AY147" s="22" t="s">
        <v>144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82</v>
      </c>
      <c r="BK147" s="202">
        <f>ROUND(I147*H147,2)</f>
        <v>0</v>
      </c>
      <c r="BL147" s="22" t="s">
        <v>152</v>
      </c>
      <c r="BM147" s="22" t="s">
        <v>255</v>
      </c>
    </row>
    <row r="148" spans="2:47" s="1" customFormat="1" ht="24">
      <c r="B148" s="39"/>
      <c r="C148" s="61"/>
      <c r="D148" s="228" t="s">
        <v>154</v>
      </c>
      <c r="E148" s="61"/>
      <c r="F148" s="232" t="s">
        <v>256</v>
      </c>
      <c r="G148" s="61"/>
      <c r="H148" s="61"/>
      <c r="I148" s="161"/>
      <c r="J148" s="61"/>
      <c r="K148" s="61"/>
      <c r="L148" s="59"/>
      <c r="M148" s="205"/>
      <c r="N148" s="40"/>
      <c r="O148" s="40"/>
      <c r="P148" s="40"/>
      <c r="Q148" s="40"/>
      <c r="R148" s="40"/>
      <c r="S148" s="40"/>
      <c r="T148" s="76"/>
      <c r="AT148" s="22" t="s">
        <v>154</v>
      </c>
      <c r="AU148" s="22" t="s">
        <v>84</v>
      </c>
    </row>
    <row r="149" spans="2:65" s="1" customFormat="1" ht="20.4" customHeight="1">
      <c r="B149" s="39"/>
      <c r="C149" s="191" t="s">
        <v>257</v>
      </c>
      <c r="D149" s="191" t="s">
        <v>147</v>
      </c>
      <c r="E149" s="192" t="s">
        <v>258</v>
      </c>
      <c r="F149" s="193" t="s">
        <v>259</v>
      </c>
      <c r="G149" s="194" t="s">
        <v>249</v>
      </c>
      <c r="H149" s="195">
        <v>161.056</v>
      </c>
      <c r="I149" s="196"/>
      <c r="J149" s="197">
        <f>ROUND(I149*H149,2)</f>
        <v>0</v>
      </c>
      <c r="K149" s="193" t="s">
        <v>151</v>
      </c>
      <c r="L149" s="59"/>
      <c r="M149" s="198" t="s">
        <v>21</v>
      </c>
      <c r="N149" s="199" t="s">
        <v>45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152</v>
      </c>
      <c r="AT149" s="22" t="s">
        <v>147</v>
      </c>
      <c r="AU149" s="22" t="s">
        <v>84</v>
      </c>
      <c r="AY149" s="22" t="s">
        <v>144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82</v>
      </c>
      <c r="BK149" s="202">
        <f>ROUND(I149*H149,2)</f>
        <v>0</v>
      </c>
      <c r="BL149" s="22" t="s">
        <v>152</v>
      </c>
      <c r="BM149" s="22" t="s">
        <v>260</v>
      </c>
    </row>
    <row r="150" spans="2:47" s="1" customFormat="1" ht="24">
      <c r="B150" s="39"/>
      <c r="C150" s="61"/>
      <c r="D150" s="203" t="s">
        <v>154</v>
      </c>
      <c r="E150" s="61"/>
      <c r="F150" s="204" t="s">
        <v>261</v>
      </c>
      <c r="G150" s="61"/>
      <c r="H150" s="61"/>
      <c r="I150" s="161"/>
      <c r="J150" s="61"/>
      <c r="K150" s="61"/>
      <c r="L150" s="59"/>
      <c r="M150" s="205"/>
      <c r="N150" s="40"/>
      <c r="O150" s="40"/>
      <c r="P150" s="40"/>
      <c r="Q150" s="40"/>
      <c r="R150" s="40"/>
      <c r="S150" s="40"/>
      <c r="T150" s="76"/>
      <c r="AT150" s="22" t="s">
        <v>154</v>
      </c>
      <c r="AU150" s="22" t="s">
        <v>84</v>
      </c>
    </row>
    <row r="151" spans="2:47" s="1" customFormat="1" ht="24">
      <c r="B151" s="39"/>
      <c r="C151" s="61"/>
      <c r="D151" s="203" t="s">
        <v>262</v>
      </c>
      <c r="E151" s="61"/>
      <c r="F151" s="233" t="s">
        <v>263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262</v>
      </c>
      <c r="AU151" s="22" t="s">
        <v>84</v>
      </c>
    </row>
    <row r="152" spans="2:51" s="12" customFormat="1" ht="12">
      <c r="B152" s="217"/>
      <c r="C152" s="218"/>
      <c r="D152" s="203" t="s">
        <v>156</v>
      </c>
      <c r="E152" s="218"/>
      <c r="F152" s="220" t="s">
        <v>264</v>
      </c>
      <c r="G152" s="218"/>
      <c r="H152" s="221">
        <v>161.056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156</v>
      </c>
      <c r="AU152" s="227" t="s">
        <v>84</v>
      </c>
      <c r="AV152" s="12" t="s">
        <v>84</v>
      </c>
      <c r="AW152" s="12" t="s">
        <v>6</v>
      </c>
      <c r="AX152" s="12" t="s">
        <v>82</v>
      </c>
      <c r="AY152" s="227" t="s">
        <v>144</v>
      </c>
    </row>
    <row r="153" spans="2:63" s="10" customFormat="1" ht="29.85" customHeight="1">
      <c r="B153" s="174"/>
      <c r="C153" s="175"/>
      <c r="D153" s="188" t="s">
        <v>73</v>
      </c>
      <c r="E153" s="189" t="s">
        <v>265</v>
      </c>
      <c r="F153" s="189" t="s">
        <v>266</v>
      </c>
      <c r="G153" s="175"/>
      <c r="H153" s="175"/>
      <c r="I153" s="178"/>
      <c r="J153" s="190">
        <f>BK153</f>
        <v>0</v>
      </c>
      <c r="K153" s="175"/>
      <c r="L153" s="180"/>
      <c r="M153" s="181"/>
      <c r="N153" s="182"/>
      <c r="O153" s="182"/>
      <c r="P153" s="183">
        <f>SUM(P154:P155)</f>
        <v>0</v>
      </c>
      <c r="Q153" s="182"/>
      <c r="R153" s="183">
        <f>SUM(R154:R155)</f>
        <v>0</v>
      </c>
      <c r="S153" s="182"/>
      <c r="T153" s="184">
        <f>SUM(T154:T155)</f>
        <v>0</v>
      </c>
      <c r="AR153" s="185" t="s">
        <v>82</v>
      </c>
      <c r="AT153" s="186" t="s">
        <v>73</v>
      </c>
      <c r="AU153" s="186" t="s">
        <v>82</v>
      </c>
      <c r="AY153" s="185" t="s">
        <v>144</v>
      </c>
      <c r="BK153" s="187">
        <f>SUM(BK154:BK155)</f>
        <v>0</v>
      </c>
    </row>
    <row r="154" spans="2:65" s="1" customFormat="1" ht="20.4" customHeight="1">
      <c r="B154" s="39"/>
      <c r="C154" s="191" t="s">
        <v>267</v>
      </c>
      <c r="D154" s="191" t="s">
        <v>147</v>
      </c>
      <c r="E154" s="192" t="s">
        <v>268</v>
      </c>
      <c r="F154" s="193" t="s">
        <v>269</v>
      </c>
      <c r="G154" s="194" t="s">
        <v>249</v>
      </c>
      <c r="H154" s="195">
        <v>7.075</v>
      </c>
      <c r="I154" s="196"/>
      <c r="J154" s="197">
        <f>ROUND(I154*H154,2)</f>
        <v>0</v>
      </c>
      <c r="K154" s="193" t="s">
        <v>151</v>
      </c>
      <c r="L154" s="59"/>
      <c r="M154" s="198" t="s">
        <v>21</v>
      </c>
      <c r="N154" s="199" t="s">
        <v>45</v>
      </c>
      <c r="O154" s="40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2" t="s">
        <v>152</v>
      </c>
      <c r="AT154" s="22" t="s">
        <v>147</v>
      </c>
      <c r="AU154" s="22" t="s">
        <v>84</v>
      </c>
      <c r="AY154" s="22" t="s">
        <v>144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82</v>
      </c>
      <c r="BK154" s="202">
        <f>ROUND(I154*H154,2)</f>
        <v>0</v>
      </c>
      <c r="BL154" s="22" t="s">
        <v>152</v>
      </c>
      <c r="BM154" s="22" t="s">
        <v>270</v>
      </c>
    </row>
    <row r="155" spans="2:47" s="1" customFormat="1" ht="36">
      <c r="B155" s="39"/>
      <c r="C155" s="61"/>
      <c r="D155" s="203" t="s">
        <v>154</v>
      </c>
      <c r="E155" s="61"/>
      <c r="F155" s="204" t="s">
        <v>271</v>
      </c>
      <c r="G155" s="61"/>
      <c r="H155" s="61"/>
      <c r="I155" s="161"/>
      <c r="J155" s="61"/>
      <c r="K155" s="61"/>
      <c r="L155" s="59"/>
      <c r="M155" s="205"/>
      <c r="N155" s="40"/>
      <c r="O155" s="40"/>
      <c r="P155" s="40"/>
      <c r="Q155" s="40"/>
      <c r="R155" s="40"/>
      <c r="S155" s="40"/>
      <c r="T155" s="76"/>
      <c r="AT155" s="22" t="s">
        <v>154</v>
      </c>
      <c r="AU155" s="22" t="s">
        <v>84</v>
      </c>
    </row>
    <row r="156" spans="2:63" s="10" customFormat="1" ht="37.35" customHeight="1">
      <c r="B156" s="174"/>
      <c r="C156" s="175"/>
      <c r="D156" s="176" t="s">
        <v>73</v>
      </c>
      <c r="E156" s="177" t="s">
        <v>272</v>
      </c>
      <c r="F156" s="177" t="s">
        <v>273</v>
      </c>
      <c r="G156" s="175"/>
      <c r="H156" s="175"/>
      <c r="I156" s="178"/>
      <c r="J156" s="179">
        <f>BK156</f>
        <v>0</v>
      </c>
      <c r="K156" s="175"/>
      <c r="L156" s="180"/>
      <c r="M156" s="181"/>
      <c r="N156" s="182"/>
      <c r="O156" s="182"/>
      <c r="P156" s="183">
        <f>P157+P164+P167+P186+P200</f>
        <v>0</v>
      </c>
      <c r="Q156" s="182"/>
      <c r="R156" s="183">
        <f>R157+R164+R167+R186+R200</f>
        <v>0.38358341999999995</v>
      </c>
      <c r="S156" s="182"/>
      <c r="T156" s="184">
        <f>T157+T164+T167+T186+T200</f>
        <v>0.11394739999999999</v>
      </c>
      <c r="AR156" s="185" t="s">
        <v>84</v>
      </c>
      <c r="AT156" s="186" t="s">
        <v>73</v>
      </c>
      <c r="AU156" s="186" t="s">
        <v>74</v>
      </c>
      <c r="AY156" s="185" t="s">
        <v>144</v>
      </c>
      <c r="BK156" s="187">
        <f>BK157+BK164+BK167+BK186+BK200</f>
        <v>0</v>
      </c>
    </row>
    <row r="157" spans="2:63" s="10" customFormat="1" ht="19.95" customHeight="1">
      <c r="B157" s="174"/>
      <c r="C157" s="175"/>
      <c r="D157" s="188" t="s">
        <v>73</v>
      </c>
      <c r="E157" s="189" t="s">
        <v>274</v>
      </c>
      <c r="F157" s="189" t="s">
        <v>275</v>
      </c>
      <c r="G157" s="175"/>
      <c r="H157" s="175"/>
      <c r="I157" s="178"/>
      <c r="J157" s="190">
        <f>BK157</f>
        <v>0</v>
      </c>
      <c r="K157" s="175"/>
      <c r="L157" s="180"/>
      <c r="M157" s="181"/>
      <c r="N157" s="182"/>
      <c r="O157" s="182"/>
      <c r="P157" s="183">
        <f>SUM(P158:P163)</f>
        <v>0</v>
      </c>
      <c r="Q157" s="182"/>
      <c r="R157" s="183">
        <f>SUM(R158:R163)</f>
        <v>0.0015</v>
      </c>
      <c r="S157" s="182"/>
      <c r="T157" s="184">
        <f>SUM(T158:T163)</f>
        <v>0</v>
      </c>
      <c r="AR157" s="185" t="s">
        <v>84</v>
      </c>
      <c r="AT157" s="186" t="s">
        <v>73</v>
      </c>
      <c r="AU157" s="186" t="s">
        <v>82</v>
      </c>
      <c r="AY157" s="185" t="s">
        <v>144</v>
      </c>
      <c r="BK157" s="187">
        <f>SUM(BK158:BK163)</f>
        <v>0</v>
      </c>
    </row>
    <row r="158" spans="2:65" s="1" customFormat="1" ht="28.8" customHeight="1">
      <c r="B158" s="39"/>
      <c r="C158" s="191" t="s">
        <v>9</v>
      </c>
      <c r="D158" s="191" t="s">
        <v>147</v>
      </c>
      <c r="E158" s="192" t="s">
        <v>276</v>
      </c>
      <c r="F158" s="193" t="s">
        <v>277</v>
      </c>
      <c r="G158" s="194" t="s">
        <v>278</v>
      </c>
      <c r="H158" s="195">
        <v>1</v>
      </c>
      <c r="I158" s="196"/>
      <c r="J158" s="197">
        <f>ROUND(I158*H158,2)</f>
        <v>0</v>
      </c>
      <c r="K158" s="193" t="s">
        <v>151</v>
      </c>
      <c r="L158" s="59"/>
      <c r="M158" s="198" t="s">
        <v>21</v>
      </c>
      <c r="N158" s="199" t="s">
        <v>45</v>
      </c>
      <c r="O158" s="40"/>
      <c r="P158" s="200">
        <f>O158*H158</f>
        <v>0</v>
      </c>
      <c r="Q158" s="200">
        <v>0.0015</v>
      </c>
      <c r="R158" s="200">
        <f>Q158*H158</f>
        <v>0.0015</v>
      </c>
      <c r="S158" s="200">
        <v>0</v>
      </c>
      <c r="T158" s="201">
        <f>S158*H158</f>
        <v>0</v>
      </c>
      <c r="AR158" s="22" t="s">
        <v>239</v>
      </c>
      <c r="AT158" s="22" t="s">
        <v>147</v>
      </c>
      <c r="AU158" s="22" t="s">
        <v>84</v>
      </c>
      <c r="AY158" s="22" t="s">
        <v>144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82</v>
      </c>
      <c r="BK158" s="202">
        <f>ROUND(I158*H158,2)</f>
        <v>0</v>
      </c>
      <c r="BL158" s="22" t="s">
        <v>239</v>
      </c>
      <c r="BM158" s="22" t="s">
        <v>279</v>
      </c>
    </row>
    <row r="159" spans="2:47" s="1" customFormat="1" ht="12">
      <c r="B159" s="39"/>
      <c r="C159" s="61"/>
      <c r="D159" s="228" t="s">
        <v>154</v>
      </c>
      <c r="E159" s="61"/>
      <c r="F159" s="232" t="s">
        <v>280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154</v>
      </c>
      <c r="AU159" s="22" t="s">
        <v>84</v>
      </c>
    </row>
    <row r="160" spans="2:65" s="1" customFormat="1" ht="20.4" customHeight="1">
      <c r="B160" s="39"/>
      <c r="C160" s="191" t="s">
        <v>281</v>
      </c>
      <c r="D160" s="191" t="s">
        <v>147</v>
      </c>
      <c r="E160" s="192" t="s">
        <v>282</v>
      </c>
      <c r="F160" s="193" t="s">
        <v>283</v>
      </c>
      <c r="G160" s="194" t="s">
        <v>249</v>
      </c>
      <c r="H160" s="195">
        <v>0.002</v>
      </c>
      <c r="I160" s="196"/>
      <c r="J160" s="197">
        <f>ROUND(I160*H160,2)</f>
        <v>0</v>
      </c>
      <c r="K160" s="193" t="s">
        <v>151</v>
      </c>
      <c r="L160" s="59"/>
      <c r="M160" s="198" t="s">
        <v>21</v>
      </c>
      <c r="N160" s="199" t="s">
        <v>45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2" t="s">
        <v>239</v>
      </c>
      <c r="AT160" s="22" t="s">
        <v>147</v>
      </c>
      <c r="AU160" s="22" t="s">
        <v>84</v>
      </c>
      <c r="AY160" s="22" t="s">
        <v>144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82</v>
      </c>
      <c r="BK160" s="202">
        <f>ROUND(I160*H160,2)</f>
        <v>0</v>
      </c>
      <c r="BL160" s="22" t="s">
        <v>239</v>
      </c>
      <c r="BM160" s="22" t="s">
        <v>284</v>
      </c>
    </row>
    <row r="161" spans="2:47" s="1" customFormat="1" ht="36">
      <c r="B161" s="39"/>
      <c r="C161" s="61"/>
      <c r="D161" s="228" t="s">
        <v>154</v>
      </c>
      <c r="E161" s="61"/>
      <c r="F161" s="232" t="s">
        <v>285</v>
      </c>
      <c r="G161" s="61"/>
      <c r="H161" s="61"/>
      <c r="I161" s="161"/>
      <c r="J161" s="61"/>
      <c r="K161" s="61"/>
      <c r="L161" s="59"/>
      <c r="M161" s="205"/>
      <c r="N161" s="40"/>
      <c r="O161" s="40"/>
      <c r="P161" s="40"/>
      <c r="Q161" s="40"/>
      <c r="R161" s="40"/>
      <c r="S161" s="40"/>
      <c r="T161" s="76"/>
      <c r="AT161" s="22" t="s">
        <v>154</v>
      </c>
      <c r="AU161" s="22" t="s">
        <v>84</v>
      </c>
    </row>
    <row r="162" spans="2:65" s="1" customFormat="1" ht="20.4" customHeight="1">
      <c r="B162" s="39"/>
      <c r="C162" s="191" t="s">
        <v>286</v>
      </c>
      <c r="D162" s="191" t="s">
        <v>147</v>
      </c>
      <c r="E162" s="192" t="s">
        <v>287</v>
      </c>
      <c r="F162" s="193" t="s">
        <v>288</v>
      </c>
      <c r="G162" s="194" t="s">
        <v>249</v>
      </c>
      <c r="H162" s="195">
        <v>0.002</v>
      </c>
      <c r="I162" s="196"/>
      <c r="J162" s="197">
        <f>ROUND(I162*H162,2)</f>
        <v>0</v>
      </c>
      <c r="K162" s="193" t="s">
        <v>151</v>
      </c>
      <c r="L162" s="59"/>
      <c r="M162" s="198" t="s">
        <v>21</v>
      </c>
      <c r="N162" s="199" t="s">
        <v>45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239</v>
      </c>
      <c r="AT162" s="22" t="s">
        <v>147</v>
      </c>
      <c r="AU162" s="22" t="s">
        <v>84</v>
      </c>
      <c r="AY162" s="22" t="s">
        <v>144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82</v>
      </c>
      <c r="BK162" s="202">
        <f>ROUND(I162*H162,2)</f>
        <v>0</v>
      </c>
      <c r="BL162" s="22" t="s">
        <v>239</v>
      </c>
      <c r="BM162" s="22" t="s">
        <v>289</v>
      </c>
    </row>
    <row r="163" spans="2:47" s="1" customFormat="1" ht="36">
      <c r="B163" s="39"/>
      <c r="C163" s="61"/>
      <c r="D163" s="203" t="s">
        <v>154</v>
      </c>
      <c r="E163" s="61"/>
      <c r="F163" s="204" t="s">
        <v>290</v>
      </c>
      <c r="G163" s="61"/>
      <c r="H163" s="61"/>
      <c r="I163" s="161"/>
      <c r="J163" s="61"/>
      <c r="K163" s="61"/>
      <c r="L163" s="59"/>
      <c r="M163" s="205"/>
      <c r="N163" s="40"/>
      <c r="O163" s="40"/>
      <c r="P163" s="40"/>
      <c r="Q163" s="40"/>
      <c r="R163" s="40"/>
      <c r="S163" s="40"/>
      <c r="T163" s="76"/>
      <c r="AT163" s="22" t="s">
        <v>154</v>
      </c>
      <c r="AU163" s="22" t="s">
        <v>84</v>
      </c>
    </row>
    <row r="164" spans="2:63" s="10" customFormat="1" ht="29.85" customHeight="1">
      <c r="B164" s="174"/>
      <c r="C164" s="175"/>
      <c r="D164" s="188" t="s">
        <v>73</v>
      </c>
      <c r="E164" s="189" t="s">
        <v>291</v>
      </c>
      <c r="F164" s="189" t="s">
        <v>292</v>
      </c>
      <c r="G164" s="175"/>
      <c r="H164" s="175"/>
      <c r="I164" s="178"/>
      <c r="J164" s="190">
        <f>BK164</f>
        <v>0</v>
      </c>
      <c r="K164" s="175"/>
      <c r="L164" s="180"/>
      <c r="M164" s="181"/>
      <c r="N164" s="182"/>
      <c r="O164" s="182"/>
      <c r="P164" s="183">
        <f>SUM(P165:P166)</f>
        <v>0</v>
      </c>
      <c r="Q164" s="182"/>
      <c r="R164" s="183">
        <f>SUM(R165:R166)</f>
        <v>0</v>
      </c>
      <c r="S164" s="182"/>
      <c r="T164" s="184">
        <f>SUM(T165:T166)</f>
        <v>0.028735</v>
      </c>
      <c r="AR164" s="185" t="s">
        <v>84</v>
      </c>
      <c r="AT164" s="186" t="s">
        <v>73</v>
      </c>
      <c r="AU164" s="186" t="s">
        <v>82</v>
      </c>
      <c r="AY164" s="185" t="s">
        <v>144</v>
      </c>
      <c r="BK164" s="187">
        <f>SUM(BK165:BK166)</f>
        <v>0</v>
      </c>
    </row>
    <row r="165" spans="2:65" s="1" customFormat="1" ht="28.8" customHeight="1">
      <c r="B165" s="39"/>
      <c r="C165" s="191" t="s">
        <v>293</v>
      </c>
      <c r="D165" s="191" t="s">
        <v>147</v>
      </c>
      <c r="E165" s="192" t="s">
        <v>294</v>
      </c>
      <c r="F165" s="193" t="s">
        <v>295</v>
      </c>
      <c r="G165" s="194" t="s">
        <v>296</v>
      </c>
      <c r="H165" s="195">
        <v>3.5</v>
      </c>
      <c r="I165" s="196"/>
      <c r="J165" s="197">
        <f>ROUND(I165*H165,2)</f>
        <v>0</v>
      </c>
      <c r="K165" s="193" t="s">
        <v>151</v>
      </c>
      <c r="L165" s="59"/>
      <c r="M165" s="198" t="s">
        <v>21</v>
      </c>
      <c r="N165" s="199" t="s">
        <v>45</v>
      </c>
      <c r="O165" s="40"/>
      <c r="P165" s="200">
        <f>O165*H165</f>
        <v>0</v>
      </c>
      <c r="Q165" s="200">
        <v>0</v>
      </c>
      <c r="R165" s="200">
        <f>Q165*H165</f>
        <v>0</v>
      </c>
      <c r="S165" s="200">
        <v>0.00821</v>
      </c>
      <c r="T165" s="201">
        <f>S165*H165</f>
        <v>0.028735</v>
      </c>
      <c r="AR165" s="22" t="s">
        <v>239</v>
      </c>
      <c r="AT165" s="22" t="s">
        <v>147</v>
      </c>
      <c r="AU165" s="22" t="s">
        <v>84</v>
      </c>
      <c r="AY165" s="22" t="s">
        <v>144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82</v>
      </c>
      <c r="BK165" s="202">
        <f>ROUND(I165*H165,2)</f>
        <v>0</v>
      </c>
      <c r="BL165" s="22" t="s">
        <v>239</v>
      </c>
      <c r="BM165" s="22" t="s">
        <v>297</v>
      </c>
    </row>
    <row r="166" spans="2:47" s="1" customFormat="1" ht="24">
      <c r="B166" s="39"/>
      <c r="C166" s="61"/>
      <c r="D166" s="203" t="s">
        <v>154</v>
      </c>
      <c r="E166" s="61"/>
      <c r="F166" s="204" t="s">
        <v>298</v>
      </c>
      <c r="G166" s="61"/>
      <c r="H166" s="61"/>
      <c r="I166" s="161"/>
      <c r="J166" s="61"/>
      <c r="K166" s="61"/>
      <c r="L166" s="59"/>
      <c r="M166" s="205"/>
      <c r="N166" s="40"/>
      <c r="O166" s="40"/>
      <c r="P166" s="40"/>
      <c r="Q166" s="40"/>
      <c r="R166" s="40"/>
      <c r="S166" s="40"/>
      <c r="T166" s="76"/>
      <c r="AT166" s="22" t="s">
        <v>154</v>
      </c>
      <c r="AU166" s="22" t="s">
        <v>84</v>
      </c>
    </row>
    <row r="167" spans="2:63" s="10" customFormat="1" ht="29.85" customHeight="1">
      <c r="B167" s="174"/>
      <c r="C167" s="175"/>
      <c r="D167" s="188" t="s">
        <v>73</v>
      </c>
      <c r="E167" s="189" t="s">
        <v>299</v>
      </c>
      <c r="F167" s="189" t="s">
        <v>300</v>
      </c>
      <c r="G167" s="175"/>
      <c r="H167" s="175"/>
      <c r="I167" s="178"/>
      <c r="J167" s="190">
        <f>BK167</f>
        <v>0</v>
      </c>
      <c r="K167" s="175"/>
      <c r="L167" s="180"/>
      <c r="M167" s="181"/>
      <c r="N167" s="182"/>
      <c r="O167" s="182"/>
      <c r="P167" s="183">
        <f>SUM(P168:P185)</f>
        <v>0</v>
      </c>
      <c r="Q167" s="182"/>
      <c r="R167" s="183">
        <f>SUM(R168:R185)</f>
        <v>0.0873616</v>
      </c>
      <c r="S167" s="182"/>
      <c r="T167" s="184">
        <f>SUM(T168:T185)</f>
        <v>0.0852124</v>
      </c>
      <c r="AR167" s="185" t="s">
        <v>84</v>
      </c>
      <c r="AT167" s="186" t="s">
        <v>73</v>
      </c>
      <c r="AU167" s="186" t="s">
        <v>82</v>
      </c>
      <c r="AY167" s="185" t="s">
        <v>144</v>
      </c>
      <c r="BK167" s="187">
        <f>SUM(BK168:BK185)</f>
        <v>0</v>
      </c>
    </row>
    <row r="168" spans="2:65" s="1" customFormat="1" ht="20.4" customHeight="1">
      <c r="B168" s="39"/>
      <c r="C168" s="191" t="s">
        <v>301</v>
      </c>
      <c r="D168" s="191" t="s">
        <v>147</v>
      </c>
      <c r="E168" s="192" t="s">
        <v>302</v>
      </c>
      <c r="F168" s="193" t="s">
        <v>303</v>
      </c>
      <c r="G168" s="194" t="s">
        <v>296</v>
      </c>
      <c r="H168" s="195">
        <v>3.72</v>
      </c>
      <c r="I168" s="196"/>
      <c r="J168" s="197">
        <f>ROUND(I168*H168,2)</f>
        <v>0</v>
      </c>
      <c r="K168" s="193" t="s">
        <v>151</v>
      </c>
      <c r="L168" s="59"/>
      <c r="M168" s="198" t="s">
        <v>21</v>
      </c>
      <c r="N168" s="199" t="s">
        <v>45</v>
      </c>
      <c r="O168" s="40"/>
      <c r="P168" s="200">
        <f>O168*H168</f>
        <v>0</v>
      </c>
      <c r="Q168" s="200">
        <v>0</v>
      </c>
      <c r="R168" s="200">
        <f>Q168*H168</f>
        <v>0</v>
      </c>
      <c r="S168" s="200">
        <v>0.00167</v>
      </c>
      <c r="T168" s="201">
        <f>S168*H168</f>
        <v>0.006212400000000001</v>
      </c>
      <c r="AR168" s="22" t="s">
        <v>239</v>
      </c>
      <c r="AT168" s="22" t="s">
        <v>147</v>
      </c>
      <c r="AU168" s="22" t="s">
        <v>84</v>
      </c>
      <c r="AY168" s="22" t="s">
        <v>144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82</v>
      </c>
      <c r="BK168" s="202">
        <f>ROUND(I168*H168,2)</f>
        <v>0</v>
      </c>
      <c r="BL168" s="22" t="s">
        <v>239</v>
      </c>
      <c r="BM168" s="22" t="s">
        <v>304</v>
      </c>
    </row>
    <row r="169" spans="2:47" s="1" customFormat="1" ht="12">
      <c r="B169" s="39"/>
      <c r="C169" s="61"/>
      <c r="D169" s="203" t="s">
        <v>154</v>
      </c>
      <c r="E169" s="61"/>
      <c r="F169" s="204" t="s">
        <v>305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154</v>
      </c>
      <c r="AU169" s="22" t="s">
        <v>84</v>
      </c>
    </row>
    <row r="170" spans="2:51" s="12" customFormat="1" ht="12">
      <c r="B170" s="217"/>
      <c r="C170" s="218"/>
      <c r="D170" s="228" t="s">
        <v>156</v>
      </c>
      <c r="E170" s="229" t="s">
        <v>21</v>
      </c>
      <c r="F170" s="230" t="s">
        <v>306</v>
      </c>
      <c r="G170" s="218"/>
      <c r="H170" s="231">
        <v>3.72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156</v>
      </c>
      <c r="AU170" s="227" t="s">
        <v>84</v>
      </c>
      <c r="AV170" s="12" t="s">
        <v>84</v>
      </c>
      <c r="AW170" s="12" t="s">
        <v>37</v>
      </c>
      <c r="AX170" s="12" t="s">
        <v>74</v>
      </c>
      <c r="AY170" s="227" t="s">
        <v>144</v>
      </c>
    </row>
    <row r="171" spans="2:65" s="1" customFormat="1" ht="20.4" customHeight="1">
      <c r="B171" s="39"/>
      <c r="C171" s="191" t="s">
        <v>307</v>
      </c>
      <c r="D171" s="191" t="s">
        <v>147</v>
      </c>
      <c r="E171" s="192" t="s">
        <v>308</v>
      </c>
      <c r="F171" s="193" t="s">
        <v>309</v>
      </c>
      <c r="G171" s="194" t="s">
        <v>296</v>
      </c>
      <c r="H171" s="195">
        <v>12.2</v>
      </c>
      <c r="I171" s="196"/>
      <c r="J171" s="197">
        <f>ROUND(I171*H171,2)</f>
        <v>0</v>
      </c>
      <c r="K171" s="193" t="s">
        <v>151</v>
      </c>
      <c r="L171" s="59"/>
      <c r="M171" s="198" t="s">
        <v>21</v>
      </c>
      <c r="N171" s="199" t="s">
        <v>45</v>
      </c>
      <c r="O171" s="40"/>
      <c r="P171" s="200">
        <f>O171*H171</f>
        <v>0</v>
      </c>
      <c r="Q171" s="200">
        <v>0</v>
      </c>
      <c r="R171" s="200">
        <f>Q171*H171</f>
        <v>0</v>
      </c>
      <c r="S171" s="200">
        <v>0.0026</v>
      </c>
      <c r="T171" s="201">
        <f>S171*H171</f>
        <v>0.03172</v>
      </c>
      <c r="AR171" s="22" t="s">
        <v>239</v>
      </c>
      <c r="AT171" s="22" t="s">
        <v>147</v>
      </c>
      <c r="AU171" s="22" t="s">
        <v>84</v>
      </c>
      <c r="AY171" s="22" t="s">
        <v>144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82</v>
      </c>
      <c r="BK171" s="202">
        <f>ROUND(I171*H171,2)</f>
        <v>0</v>
      </c>
      <c r="BL171" s="22" t="s">
        <v>239</v>
      </c>
      <c r="BM171" s="22" t="s">
        <v>310</v>
      </c>
    </row>
    <row r="172" spans="2:47" s="1" customFormat="1" ht="12">
      <c r="B172" s="39"/>
      <c r="C172" s="61"/>
      <c r="D172" s="228" t="s">
        <v>154</v>
      </c>
      <c r="E172" s="61"/>
      <c r="F172" s="232" t="s">
        <v>311</v>
      </c>
      <c r="G172" s="61"/>
      <c r="H172" s="61"/>
      <c r="I172" s="161"/>
      <c r="J172" s="61"/>
      <c r="K172" s="61"/>
      <c r="L172" s="59"/>
      <c r="M172" s="205"/>
      <c r="N172" s="40"/>
      <c r="O172" s="40"/>
      <c r="P172" s="40"/>
      <c r="Q172" s="40"/>
      <c r="R172" s="40"/>
      <c r="S172" s="40"/>
      <c r="T172" s="76"/>
      <c r="AT172" s="22" t="s">
        <v>154</v>
      </c>
      <c r="AU172" s="22" t="s">
        <v>84</v>
      </c>
    </row>
    <row r="173" spans="2:65" s="1" customFormat="1" ht="20.4" customHeight="1">
      <c r="B173" s="39"/>
      <c r="C173" s="191" t="s">
        <v>312</v>
      </c>
      <c r="D173" s="191" t="s">
        <v>147</v>
      </c>
      <c r="E173" s="192" t="s">
        <v>313</v>
      </c>
      <c r="F173" s="193" t="s">
        <v>314</v>
      </c>
      <c r="G173" s="194" t="s">
        <v>296</v>
      </c>
      <c r="H173" s="195">
        <v>12</v>
      </c>
      <c r="I173" s="196"/>
      <c r="J173" s="197">
        <f>ROUND(I173*H173,2)</f>
        <v>0</v>
      </c>
      <c r="K173" s="193" t="s">
        <v>151</v>
      </c>
      <c r="L173" s="59"/>
      <c r="M173" s="198" t="s">
        <v>21</v>
      </c>
      <c r="N173" s="199" t="s">
        <v>45</v>
      </c>
      <c r="O173" s="40"/>
      <c r="P173" s="200">
        <f>O173*H173</f>
        <v>0</v>
      </c>
      <c r="Q173" s="200">
        <v>0</v>
      </c>
      <c r="R173" s="200">
        <f>Q173*H173</f>
        <v>0</v>
      </c>
      <c r="S173" s="200">
        <v>0.00394</v>
      </c>
      <c r="T173" s="201">
        <f>S173*H173</f>
        <v>0.04728</v>
      </c>
      <c r="AR173" s="22" t="s">
        <v>239</v>
      </c>
      <c r="AT173" s="22" t="s">
        <v>147</v>
      </c>
      <c r="AU173" s="22" t="s">
        <v>84</v>
      </c>
      <c r="AY173" s="22" t="s">
        <v>144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82</v>
      </c>
      <c r="BK173" s="202">
        <f>ROUND(I173*H173,2)</f>
        <v>0</v>
      </c>
      <c r="BL173" s="22" t="s">
        <v>239</v>
      </c>
      <c r="BM173" s="22" t="s">
        <v>315</v>
      </c>
    </row>
    <row r="174" spans="2:47" s="1" customFormat="1" ht="12">
      <c r="B174" s="39"/>
      <c r="C174" s="61"/>
      <c r="D174" s="228" t="s">
        <v>154</v>
      </c>
      <c r="E174" s="61"/>
      <c r="F174" s="232" t="s">
        <v>316</v>
      </c>
      <c r="G174" s="61"/>
      <c r="H174" s="61"/>
      <c r="I174" s="161"/>
      <c r="J174" s="61"/>
      <c r="K174" s="61"/>
      <c r="L174" s="59"/>
      <c r="M174" s="205"/>
      <c r="N174" s="40"/>
      <c r="O174" s="40"/>
      <c r="P174" s="40"/>
      <c r="Q174" s="40"/>
      <c r="R174" s="40"/>
      <c r="S174" s="40"/>
      <c r="T174" s="76"/>
      <c r="AT174" s="22" t="s">
        <v>154</v>
      </c>
      <c r="AU174" s="22" t="s">
        <v>84</v>
      </c>
    </row>
    <row r="175" spans="2:65" s="1" customFormat="1" ht="20.4" customHeight="1">
      <c r="B175" s="39"/>
      <c r="C175" s="191" t="s">
        <v>317</v>
      </c>
      <c r="D175" s="191" t="s">
        <v>147</v>
      </c>
      <c r="E175" s="192" t="s">
        <v>318</v>
      </c>
      <c r="F175" s="193" t="s">
        <v>319</v>
      </c>
      <c r="G175" s="194" t="s">
        <v>296</v>
      </c>
      <c r="H175" s="195">
        <v>3.72</v>
      </c>
      <c r="I175" s="196"/>
      <c r="J175" s="197">
        <f>ROUND(I175*H175,2)</f>
        <v>0</v>
      </c>
      <c r="K175" s="193" t="s">
        <v>151</v>
      </c>
      <c r="L175" s="59"/>
      <c r="M175" s="198" t="s">
        <v>21</v>
      </c>
      <c r="N175" s="199" t="s">
        <v>45</v>
      </c>
      <c r="O175" s="40"/>
      <c r="P175" s="200">
        <f>O175*H175</f>
        <v>0</v>
      </c>
      <c r="Q175" s="200">
        <v>0.00148</v>
      </c>
      <c r="R175" s="200">
        <f>Q175*H175</f>
        <v>0.0055056</v>
      </c>
      <c r="S175" s="200">
        <v>0</v>
      </c>
      <c r="T175" s="201">
        <f>S175*H175</f>
        <v>0</v>
      </c>
      <c r="AR175" s="22" t="s">
        <v>239</v>
      </c>
      <c r="AT175" s="22" t="s">
        <v>147</v>
      </c>
      <c r="AU175" s="22" t="s">
        <v>84</v>
      </c>
      <c r="AY175" s="22" t="s">
        <v>144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82</v>
      </c>
      <c r="BK175" s="202">
        <f>ROUND(I175*H175,2)</f>
        <v>0</v>
      </c>
      <c r="BL175" s="22" t="s">
        <v>239</v>
      </c>
      <c r="BM175" s="22" t="s">
        <v>320</v>
      </c>
    </row>
    <row r="176" spans="2:47" s="1" customFormat="1" ht="24">
      <c r="B176" s="39"/>
      <c r="C176" s="61"/>
      <c r="D176" s="203" t="s">
        <v>154</v>
      </c>
      <c r="E176" s="61"/>
      <c r="F176" s="204" t="s">
        <v>321</v>
      </c>
      <c r="G176" s="61"/>
      <c r="H176" s="61"/>
      <c r="I176" s="161"/>
      <c r="J176" s="61"/>
      <c r="K176" s="61"/>
      <c r="L176" s="59"/>
      <c r="M176" s="205"/>
      <c r="N176" s="40"/>
      <c r="O176" s="40"/>
      <c r="P176" s="40"/>
      <c r="Q176" s="40"/>
      <c r="R176" s="40"/>
      <c r="S176" s="40"/>
      <c r="T176" s="76"/>
      <c r="AT176" s="22" t="s">
        <v>154</v>
      </c>
      <c r="AU176" s="22" t="s">
        <v>84</v>
      </c>
    </row>
    <row r="177" spans="2:51" s="12" customFormat="1" ht="12">
      <c r="B177" s="217"/>
      <c r="C177" s="218"/>
      <c r="D177" s="228" t="s">
        <v>156</v>
      </c>
      <c r="E177" s="229" t="s">
        <v>21</v>
      </c>
      <c r="F177" s="230" t="s">
        <v>306</v>
      </c>
      <c r="G177" s="218"/>
      <c r="H177" s="231">
        <v>3.72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156</v>
      </c>
      <c r="AU177" s="227" t="s">
        <v>84</v>
      </c>
      <c r="AV177" s="12" t="s">
        <v>84</v>
      </c>
      <c r="AW177" s="12" t="s">
        <v>37</v>
      </c>
      <c r="AX177" s="12" t="s">
        <v>74</v>
      </c>
      <c r="AY177" s="227" t="s">
        <v>144</v>
      </c>
    </row>
    <row r="178" spans="2:65" s="1" customFormat="1" ht="20.4" customHeight="1">
      <c r="B178" s="39"/>
      <c r="C178" s="191" t="s">
        <v>322</v>
      </c>
      <c r="D178" s="191" t="s">
        <v>147</v>
      </c>
      <c r="E178" s="192" t="s">
        <v>323</v>
      </c>
      <c r="F178" s="193" t="s">
        <v>324</v>
      </c>
      <c r="G178" s="194" t="s">
        <v>296</v>
      </c>
      <c r="H178" s="195">
        <v>12.2</v>
      </c>
      <c r="I178" s="196"/>
      <c r="J178" s="197">
        <f>ROUND(I178*H178,2)</f>
        <v>0</v>
      </c>
      <c r="K178" s="193" t="s">
        <v>151</v>
      </c>
      <c r="L178" s="59"/>
      <c r="M178" s="198" t="s">
        <v>21</v>
      </c>
      <c r="N178" s="199" t="s">
        <v>45</v>
      </c>
      <c r="O178" s="40"/>
      <c r="P178" s="200">
        <f>O178*H178</f>
        <v>0</v>
      </c>
      <c r="Q178" s="200">
        <v>0.00308</v>
      </c>
      <c r="R178" s="200">
        <f>Q178*H178</f>
        <v>0.037576</v>
      </c>
      <c r="S178" s="200">
        <v>0</v>
      </c>
      <c r="T178" s="201">
        <f>S178*H178</f>
        <v>0</v>
      </c>
      <c r="AR178" s="22" t="s">
        <v>239</v>
      </c>
      <c r="AT178" s="22" t="s">
        <v>147</v>
      </c>
      <c r="AU178" s="22" t="s">
        <v>84</v>
      </c>
      <c r="AY178" s="22" t="s">
        <v>144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82</v>
      </c>
      <c r="BK178" s="202">
        <f>ROUND(I178*H178,2)</f>
        <v>0</v>
      </c>
      <c r="BL178" s="22" t="s">
        <v>239</v>
      </c>
      <c r="BM178" s="22" t="s">
        <v>325</v>
      </c>
    </row>
    <row r="179" spans="2:47" s="1" customFormat="1" ht="12">
      <c r="B179" s="39"/>
      <c r="C179" s="61"/>
      <c r="D179" s="228" t="s">
        <v>154</v>
      </c>
      <c r="E179" s="61"/>
      <c r="F179" s="232" t="s">
        <v>326</v>
      </c>
      <c r="G179" s="61"/>
      <c r="H179" s="61"/>
      <c r="I179" s="161"/>
      <c r="J179" s="61"/>
      <c r="K179" s="61"/>
      <c r="L179" s="59"/>
      <c r="M179" s="205"/>
      <c r="N179" s="40"/>
      <c r="O179" s="40"/>
      <c r="P179" s="40"/>
      <c r="Q179" s="40"/>
      <c r="R179" s="40"/>
      <c r="S179" s="40"/>
      <c r="T179" s="76"/>
      <c r="AT179" s="22" t="s">
        <v>154</v>
      </c>
      <c r="AU179" s="22" t="s">
        <v>84</v>
      </c>
    </row>
    <row r="180" spans="2:65" s="1" customFormat="1" ht="28.8" customHeight="1">
      <c r="B180" s="39"/>
      <c r="C180" s="191" t="s">
        <v>327</v>
      </c>
      <c r="D180" s="191" t="s">
        <v>147</v>
      </c>
      <c r="E180" s="192" t="s">
        <v>328</v>
      </c>
      <c r="F180" s="193" t="s">
        <v>329</v>
      </c>
      <c r="G180" s="194" t="s">
        <v>296</v>
      </c>
      <c r="H180" s="195">
        <v>12</v>
      </c>
      <c r="I180" s="196"/>
      <c r="J180" s="197">
        <f>ROUND(I180*H180,2)</f>
        <v>0</v>
      </c>
      <c r="K180" s="193" t="s">
        <v>151</v>
      </c>
      <c r="L180" s="59"/>
      <c r="M180" s="198" t="s">
        <v>21</v>
      </c>
      <c r="N180" s="199" t="s">
        <v>45</v>
      </c>
      <c r="O180" s="40"/>
      <c r="P180" s="200">
        <f>O180*H180</f>
        <v>0</v>
      </c>
      <c r="Q180" s="200">
        <v>0.00369</v>
      </c>
      <c r="R180" s="200">
        <f>Q180*H180</f>
        <v>0.04428</v>
      </c>
      <c r="S180" s="200">
        <v>0</v>
      </c>
      <c r="T180" s="201">
        <f>S180*H180</f>
        <v>0</v>
      </c>
      <c r="AR180" s="22" t="s">
        <v>239</v>
      </c>
      <c r="AT180" s="22" t="s">
        <v>147</v>
      </c>
      <c r="AU180" s="22" t="s">
        <v>84</v>
      </c>
      <c r="AY180" s="22" t="s">
        <v>144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82</v>
      </c>
      <c r="BK180" s="202">
        <f>ROUND(I180*H180,2)</f>
        <v>0</v>
      </c>
      <c r="BL180" s="22" t="s">
        <v>239</v>
      </c>
      <c r="BM180" s="22" t="s">
        <v>330</v>
      </c>
    </row>
    <row r="181" spans="2:47" s="1" customFormat="1" ht="24">
      <c r="B181" s="39"/>
      <c r="C181" s="61"/>
      <c r="D181" s="228" t="s">
        <v>154</v>
      </c>
      <c r="E181" s="61"/>
      <c r="F181" s="232" t="s">
        <v>331</v>
      </c>
      <c r="G181" s="61"/>
      <c r="H181" s="61"/>
      <c r="I181" s="161"/>
      <c r="J181" s="61"/>
      <c r="K181" s="61"/>
      <c r="L181" s="59"/>
      <c r="M181" s="205"/>
      <c r="N181" s="40"/>
      <c r="O181" s="40"/>
      <c r="P181" s="40"/>
      <c r="Q181" s="40"/>
      <c r="R181" s="40"/>
      <c r="S181" s="40"/>
      <c r="T181" s="76"/>
      <c r="AT181" s="22" t="s">
        <v>154</v>
      </c>
      <c r="AU181" s="22" t="s">
        <v>84</v>
      </c>
    </row>
    <row r="182" spans="2:65" s="1" customFormat="1" ht="20.4" customHeight="1">
      <c r="B182" s="39"/>
      <c r="C182" s="191" t="s">
        <v>332</v>
      </c>
      <c r="D182" s="191" t="s">
        <v>147</v>
      </c>
      <c r="E182" s="192" t="s">
        <v>333</v>
      </c>
      <c r="F182" s="193" t="s">
        <v>334</v>
      </c>
      <c r="G182" s="194" t="s">
        <v>249</v>
      </c>
      <c r="H182" s="195">
        <v>0.087</v>
      </c>
      <c r="I182" s="196"/>
      <c r="J182" s="197">
        <f>ROUND(I182*H182,2)</f>
        <v>0</v>
      </c>
      <c r="K182" s="193" t="s">
        <v>151</v>
      </c>
      <c r="L182" s="59"/>
      <c r="M182" s="198" t="s">
        <v>21</v>
      </c>
      <c r="N182" s="199" t="s">
        <v>45</v>
      </c>
      <c r="O182" s="40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2" t="s">
        <v>239</v>
      </c>
      <c r="AT182" s="22" t="s">
        <v>147</v>
      </c>
      <c r="AU182" s="22" t="s">
        <v>84</v>
      </c>
      <c r="AY182" s="22" t="s">
        <v>144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82</v>
      </c>
      <c r="BK182" s="202">
        <f>ROUND(I182*H182,2)</f>
        <v>0</v>
      </c>
      <c r="BL182" s="22" t="s">
        <v>239</v>
      </c>
      <c r="BM182" s="22" t="s">
        <v>335</v>
      </c>
    </row>
    <row r="183" spans="2:47" s="1" customFormat="1" ht="36">
      <c r="B183" s="39"/>
      <c r="C183" s="61"/>
      <c r="D183" s="228" t="s">
        <v>154</v>
      </c>
      <c r="E183" s="61"/>
      <c r="F183" s="232" t="s">
        <v>336</v>
      </c>
      <c r="G183" s="61"/>
      <c r="H183" s="61"/>
      <c r="I183" s="161"/>
      <c r="J183" s="61"/>
      <c r="K183" s="61"/>
      <c r="L183" s="59"/>
      <c r="M183" s="205"/>
      <c r="N183" s="40"/>
      <c r="O183" s="40"/>
      <c r="P183" s="40"/>
      <c r="Q183" s="40"/>
      <c r="R183" s="40"/>
      <c r="S183" s="40"/>
      <c r="T183" s="76"/>
      <c r="AT183" s="22" t="s">
        <v>154</v>
      </c>
      <c r="AU183" s="22" t="s">
        <v>84</v>
      </c>
    </row>
    <row r="184" spans="2:65" s="1" customFormat="1" ht="20.4" customHeight="1">
      <c r="B184" s="39"/>
      <c r="C184" s="191" t="s">
        <v>337</v>
      </c>
      <c r="D184" s="191" t="s">
        <v>147</v>
      </c>
      <c r="E184" s="192" t="s">
        <v>338</v>
      </c>
      <c r="F184" s="193" t="s">
        <v>339</v>
      </c>
      <c r="G184" s="194" t="s">
        <v>249</v>
      </c>
      <c r="H184" s="195">
        <v>0.087</v>
      </c>
      <c r="I184" s="196"/>
      <c r="J184" s="197">
        <f>ROUND(I184*H184,2)</f>
        <v>0</v>
      </c>
      <c r="K184" s="193" t="s">
        <v>151</v>
      </c>
      <c r="L184" s="59"/>
      <c r="M184" s="198" t="s">
        <v>21</v>
      </c>
      <c r="N184" s="199" t="s">
        <v>45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2" t="s">
        <v>239</v>
      </c>
      <c r="AT184" s="22" t="s">
        <v>147</v>
      </c>
      <c r="AU184" s="22" t="s">
        <v>84</v>
      </c>
      <c r="AY184" s="22" t="s">
        <v>144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82</v>
      </c>
      <c r="BK184" s="202">
        <f>ROUND(I184*H184,2)</f>
        <v>0</v>
      </c>
      <c r="BL184" s="22" t="s">
        <v>239</v>
      </c>
      <c r="BM184" s="22" t="s">
        <v>340</v>
      </c>
    </row>
    <row r="185" spans="2:47" s="1" customFormat="1" ht="36">
      <c r="B185" s="39"/>
      <c r="C185" s="61"/>
      <c r="D185" s="203" t="s">
        <v>154</v>
      </c>
      <c r="E185" s="61"/>
      <c r="F185" s="204" t="s">
        <v>341</v>
      </c>
      <c r="G185" s="61"/>
      <c r="H185" s="61"/>
      <c r="I185" s="161"/>
      <c r="J185" s="61"/>
      <c r="K185" s="61"/>
      <c r="L185" s="59"/>
      <c r="M185" s="205"/>
      <c r="N185" s="40"/>
      <c r="O185" s="40"/>
      <c r="P185" s="40"/>
      <c r="Q185" s="40"/>
      <c r="R185" s="40"/>
      <c r="S185" s="40"/>
      <c r="T185" s="76"/>
      <c r="AT185" s="22" t="s">
        <v>154</v>
      </c>
      <c r="AU185" s="22" t="s">
        <v>84</v>
      </c>
    </row>
    <row r="186" spans="2:63" s="10" customFormat="1" ht="29.85" customHeight="1">
      <c r="B186" s="174"/>
      <c r="C186" s="175"/>
      <c r="D186" s="188" t="s">
        <v>73</v>
      </c>
      <c r="E186" s="189" t="s">
        <v>342</v>
      </c>
      <c r="F186" s="189" t="s">
        <v>343</v>
      </c>
      <c r="G186" s="175"/>
      <c r="H186" s="175"/>
      <c r="I186" s="178"/>
      <c r="J186" s="190">
        <f>BK186</f>
        <v>0</v>
      </c>
      <c r="K186" s="175"/>
      <c r="L186" s="180"/>
      <c r="M186" s="181"/>
      <c r="N186" s="182"/>
      <c r="O186" s="182"/>
      <c r="P186" s="183">
        <f>SUM(P187:P199)</f>
        <v>0</v>
      </c>
      <c r="Q186" s="182"/>
      <c r="R186" s="183">
        <f>SUM(R187:R199)</f>
        <v>0.1215</v>
      </c>
      <c r="S186" s="182"/>
      <c r="T186" s="184">
        <f>SUM(T187:T199)</f>
        <v>0</v>
      </c>
      <c r="AR186" s="185" t="s">
        <v>84</v>
      </c>
      <c r="AT186" s="186" t="s">
        <v>73</v>
      </c>
      <c r="AU186" s="186" t="s">
        <v>82</v>
      </c>
      <c r="AY186" s="185" t="s">
        <v>144</v>
      </c>
      <c r="BK186" s="187">
        <f>SUM(BK187:BK199)</f>
        <v>0</v>
      </c>
    </row>
    <row r="187" spans="2:65" s="1" customFormat="1" ht="28.8" customHeight="1">
      <c r="B187" s="39"/>
      <c r="C187" s="191" t="s">
        <v>344</v>
      </c>
      <c r="D187" s="191" t="s">
        <v>147</v>
      </c>
      <c r="E187" s="192" t="s">
        <v>345</v>
      </c>
      <c r="F187" s="193" t="s">
        <v>346</v>
      </c>
      <c r="G187" s="194" t="s">
        <v>278</v>
      </c>
      <c r="H187" s="195">
        <v>6</v>
      </c>
      <c r="I187" s="196"/>
      <c r="J187" s="197">
        <f>ROUND(I187*H187,2)</f>
        <v>0</v>
      </c>
      <c r="K187" s="193" t="s">
        <v>151</v>
      </c>
      <c r="L187" s="59"/>
      <c r="M187" s="198" t="s">
        <v>21</v>
      </c>
      <c r="N187" s="199" t="s">
        <v>45</v>
      </c>
      <c r="O187" s="40"/>
      <c r="P187" s="200">
        <f>O187*H187</f>
        <v>0</v>
      </c>
      <c r="Q187" s="200">
        <v>0.00025</v>
      </c>
      <c r="R187" s="200">
        <f>Q187*H187</f>
        <v>0.0015</v>
      </c>
      <c r="S187" s="200">
        <v>0</v>
      </c>
      <c r="T187" s="201">
        <f>S187*H187</f>
        <v>0</v>
      </c>
      <c r="AR187" s="22" t="s">
        <v>239</v>
      </c>
      <c r="AT187" s="22" t="s">
        <v>147</v>
      </c>
      <c r="AU187" s="22" t="s">
        <v>84</v>
      </c>
      <c r="AY187" s="22" t="s">
        <v>144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82</v>
      </c>
      <c r="BK187" s="202">
        <f>ROUND(I187*H187,2)</f>
        <v>0</v>
      </c>
      <c r="BL187" s="22" t="s">
        <v>239</v>
      </c>
      <c r="BM187" s="22" t="s">
        <v>347</v>
      </c>
    </row>
    <row r="188" spans="2:47" s="1" customFormat="1" ht="24">
      <c r="B188" s="39"/>
      <c r="C188" s="61"/>
      <c r="D188" s="203" t="s">
        <v>154</v>
      </c>
      <c r="E188" s="61"/>
      <c r="F188" s="204" t="s">
        <v>348</v>
      </c>
      <c r="G188" s="61"/>
      <c r="H188" s="61"/>
      <c r="I188" s="161"/>
      <c r="J188" s="61"/>
      <c r="K188" s="61"/>
      <c r="L188" s="59"/>
      <c r="M188" s="205"/>
      <c r="N188" s="40"/>
      <c r="O188" s="40"/>
      <c r="P188" s="40"/>
      <c r="Q188" s="40"/>
      <c r="R188" s="40"/>
      <c r="S188" s="40"/>
      <c r="T188" s="76"/>
      <c r="AT188" s="22" t="s">
        <v>154</v>
      </c>
      <c r="AU188" s="22" t="s">
        <v>84</v>
      </c>
    </row>
    <row r="189" spans="2:51" s="12" customFormat="1" ht="12">
      <c r="B189" s="217"/>
      <c r="C189" s="218"/>
      <c r="D189" s="228" t="s">
        <v>156</v>
      </c>
      <c r="E189" s="229" t="s">
        <v>21</v>
      </c>
      <c r="F189" s="230" t="s">
        <v>349</v>
      </c>
      <c r="G189" s="218"/>
      <c r="H189" s="231">
        <v>6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156</v>
      </c>
      <c r="AU189" s="227" t="s">
        <v>84</v>
      </c>
      <c r="AV189" s="12" t="s">
        <v>84</v>
      </c>
      <c r="AW189" s="12" t="s">
        <v>37</v>
      </c>
      <c r="AX189" s="12" t="s">
        <v>74</v>
      </c>
      <c r="AY189" s="227" t="s">
        <v>144</v>
      </c>
    </row>
    <row r="190" spans="2:65" s="1" customFormat="1" ht="20.4" customHeight="1">
      <c r="B190" s="39"/>
      <c r="C190" s="234" t="s">
        <v>350</v>
      </c>
      <c r="D190" s="234" t="s">
        <v>351</v>
      </c>
      <c r="E190" s="235" t="s">
        <v>352</v>
      </c>
      <c r="F190" s="236" t="s">
        <v>353</v>
      </c>
      <c r="G190" s="237" t="s">
        <v>278</v>
      </c>
      <c r="H190" s="238">
        <v>2</v>
      </c>
      <c r="I190" s="239"/>
      <c r="J190" s="240">
        <f>ROUND(I190*H190,2)</f>
        <v>0</v>
      </c>
      <c r="K190" s="236" t="s">
        <v>151</v>
      </c>
      <c r="L190" s="241"/>
      <c r="M190" s="242" t="s">
        <v>21</v>
      </c>
      <c r="N190" s="243" t="s">
        <v>45</v>
      </c>
      <c r="O190" s="40"/>
      <c r="P190" s="200">
        <f>O190*H190</f>
        <v>0</v>
      </c>
      <c r="Q190" s="200">
        <v>0.016</v>
      </c>
      <c r="R190" s="200">
        <f>Q190*H190</f>
        <v>0.032</v>
      </c>
      <c r="S190" s="200">
        <v>0</v>
      </c>
      <c r="T190" s="201">
        <f>S190*H190</f>
        <v>0</v>
      </c>
      <c r="AR190" s="22" t="s">
        <v>337</v>
      </c>
      <c r="AT190" s="22" t="s">
        <v>351</v>
      </c>
      <c r="AU190" s="22" t="s">
        <v>84</v>
      </c>
      <c r="AY190" s="22" t="s">
        <v>144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82</v>
      </c>
      <c r="BK190" s="202">
        <f>ROUND(I190*H190,2)</f>
        <v>0</v>
      </c>
      <c r="BL190" s="22" t="s">
        <v>239</v>
      </c>
      <c r="BM190" s="22" t="s">
        <v>354</v>
      </c>
    </row>
    <row r="191" spans="2:47" s="1" customFormat="1" ht="12">
      <c r="B191" s="39"/>
      <c r="C191" s="61"/>
      <c r="D191" s="228" t="s">
        <v>154</v>
      </c>
      <c r="E191" s="61"/>
      <c r="F191" s="232" t="s">
        <v>355</v>
      </c>
      <c r="G191" s="61"/>
      <c r="H191" s="61"/>
      <c r="I191" s="161"/>
      <c r="J191" s="61"/>
      <c r="K191" s="61"/>
      <c r="L191" s="59"/>
      <c r="M191" s="205"/>
      <c r="N191" s="40"/>
      <c r="O191" s="40"/>
      <c r="P191" s="40"/>
      <c r="Q191" s="40"/>
      <c r="R191" s="40"/>
      <c r="S191" s="40"/>
      <c r="T191" s="76"/>
      <c r="AT191" s="22" t="s">
        <v>154</v>
      </c>
      <c r="AU191" s="22" t="s">
        <v>84</v>
      </c>
    </row>
    <row r="192" spans="2:65" s="1" customFormat="1" ht="20.4" customHeight="1">
      <c r="B192" s="39"/>
      <c r="C192" s="234" t="s">
        <v>356</v>
      </c>
      <c r="D192" s="234" t="s">
        <v>351</v>
      </c>
      <c r="E192" s="235" t="s">
        <v>357</v>
      </c>
      <c r="F192" s="236" t="s">
        <v>358</v>
      </c>
      <c r="G192" s="237" t="s">
        <v>278</v>
      </c>
      <c r="H192" s="238">
        <v>2</v>
      </c>
      <c r="I192" s="239"/>
      <c r="J192" s="240">
        <f>ROUND(I192*H192,2)</f>
        <v>0</v>
      </c>
      <c r="K192" s="236" t="s">
        <v>21</v>
      </c>
      <c r="L192" s="241"/>
      <c r="M192" s="242" t="s">
        <v>21</v>
      </c>
      <c r="N192" s="243" t="s">
        <v>45</v>
      </c>
      <c r="O192" s="40"/>
      <c r="P192" s="200">
        <f>O192*H192</f>
        <v>0</v>
      </c>
      <c r="Q192" s="200">
        <v>0.018</v>
      </c>
      <c r="R192" s="200">
        <f>Q192*H192</f>
        <v>0.036</v>
      </c>
      <c r="S192" s="200">
        <v>0</v>
      </c>
      <c r="T192" s="201">
        <f>S192*H192</f>
        <v>0</v>
      </c>
      <c r="AR192" s="22" t="s">
        <v>337</v>
      </c>
      <c r="AT192" s="22" t="s">
        <v>351</v>
      </c>
      <c r="AU192" s="22" t="s">
        <v>84</v>
      </c>
      <c r="AY192" s="22" t="s">
        <v>144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82</v>
      </c>
      <c r="BK192" s="202">
        <f>ROUND(I192*H192,2)</f>
        <v>0</v>
      </c>
      <c r="BL192" s="22" t="s">
        <v>239</v>
      </c>
      <c r="BM192" s="22" t="s">
        <v>359</v>
      </c>
    </row>
    <row r="193" spans="2:47" s="1" customFormat="1" ht="12">
      <c r="B193" s="39"/>
      <c r="C193" s="61"/>
      <c r="D193" s="228" t="s">
        <v>154</v>
      </c>
      <c r="E193" s="61"/>
      <c r="F193" s="232" t="s">
        <v>360</v>
      </c>
      <c r="G193" s="61"/>
      <c r="H193" s="61"/>
      <c r="I193" s="161"/>
      <c r="J193" s="61"/>
      <c r="K193" s="61"/>
      <c r="L193" s="59"/>
      <c r="M193" s="205"/>
      <c r="N193" s="40"/>
      <c r="O193" s="40"/>
      <c r="P193" s="40"/>
      <c r="Q193" s="40"/>
      <c r="R193" s="40"/>
      <c r="S193" s="40"/>
      <c r="T193" s="76"/>
      <c r="AT193" s="22" t="s">
        <v>154</v>
      </c>
      <c r="AU193" s="22" t="s">
        <v>84</v>
      </c>
    </row>
    <row r="194" spans="2:65" s="1" customFormat="1" ht="20.4" customHeight="1">
      <c r="B194" s="39"/>
      <c r="C194" s="234" t="s">
        <v>361</v>
      </c>
      <c r="D194" s="234" t="s">
        <v>351</v>
      </c>
      <c r="E194" s="235" t="s">
        <v>362</v>
      </c>
      <c r="F194" s="236" t="s">
        <v>363</v>
      </c>
      <c r="G194" s="237" t="s">
        <v>278</v>
      </c>
      <c r="H194" s="238">
        <v>2</v>
      </c>
      <c r="I194" s="239"/>
      <c r="J194" s="240">
        <f>ROUND(I194*H194,2)</f>
        <v>0</v>
      </c>
      <c r="K194" s="236" t="s">
        <v>21</v>
      </c>
      <c r="L194" s="241"/>
      <c r="M194" s="242" t="s">
        <v>21</v>
      </c>
      <c r="N194" s="243" t="s">
        <v>45</v>
      </c>
      <c r="O194" s="40"/>
      <c r="P194" s="200">
        <f>O194*H194</f>
        <v>0</v>
      </c>
      <c r="Q194" s="200">
        <v>0.026</v>
      </c>
      <c r="R194" s="200">
        <f>Q194*H194</f>
        <v>0.052</v>
      </c>
      <c r="S194" s="200">
        <v>0</v>
      </c>
      <c r="T194" s="201">
        <f>S194*H194</f>
        <v>0</v>
      </c>
      <c r="AR194" s="22" t="s">
        <v>337</v>
      </c>
      <c r="AT194" s="22" t="s">
        <v>351</v>
      </c>
      <c r="AU194" s="22" t="s">
        <v>84</v>
      </c>
      <c r="AY194" s="22" t="s">
        <v>144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82</v>
      </c>
      <c r="BK194" s="202">
        <f>ROUND(I194*H194,2)</f>
        <v>0</v>
      </c>
      <c r="BL194" s="22" t="s">
        <v>239</v>
      </c>
      <c r="BM194" s="22" t="s">
        <v>364</v>
      </c>
    </row>
    <row r="195" spans="2:47" s="1" customFormat="1" ht="12">
      <c r="B195" s="39"/>
      <c r="C195" s="61"/>
      <c r="D195" s="228" t="s">
        <v>154</v>
      </c>
      <c r="E195" s="61"/>
      <c r="F195" s="232" t="s">
        <v>365</v>
      </c>
      <c r="G195" s="61"/>
      <c r="H195" s="61"/>
      <c r="I195" s="161"/>
      <c r="J195" s="61"/>
      <c r="K195" s="61"/>
      <c r="L195" s="59"/>
      <c r="M195" s="205"/>
      <c r="N195" s="40"/>
      <c r="O195" s="40"/>
      <c r="P195" s="40"/>
      <c r="Q195" s="40"/>
      <c r="R195" s="40"/>
      <c r="S195" s="40"/>
      <c r="T195" s="76"/>
      <c r="AT195" s="22" t="s">
        <v>154</v>
      </c>
      <c r="AU195" s="22" t="s">
        <v>84</v>
      </c>
    </row>
    <row r="196" spans="2:65" s="1" customFormat="1" ht="20.4" customHeight="1">
      <c r="B196" s="39"/>
      <c r="C196" s="191" t="s">
        <v>366</v>
      </c>
      <c r="D196" s="191" t="s">
        <v>147</v>
      </c>
      <c r="E196" s="192" t="s">
        <v>367</v>
      </c>
      <c r="F196" s="193" t="s">
        <v>368</v>
      </c>
      <c r="G196" s="194" t="s">
        <v>249</v>
      </c>
      <c r="H196" s="195">
        <v>0.122</v>
      </c>
      <c r="I196" s="196"/>
      <c r="J196" s="197">
        <f>ROUND(I196*H196,2)</f>
        <v>0</v>
      </c>
      <c r="K196" s="193" t="s">
        <v>151</v>
      </c>
      <c r="L196" s="59"/>
      <c r="M196" s="198" t="s">
        <v>21</v>
      </c>
      <c r="N196" s="199" t="s">
        <v>45</v>
      </c>
      <c r="O196" s="40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2" t="s">
        <v>239</v>
      </c>
      <c r="AT196" s="22" t="s">
        <v>147</v>
      </c>
      <c r="AU196" s="22" t="s">
        <v>84</v>
      </c>
      <c r="AY196" s="22" t="s">
        <v>144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82</v>
      </c>
      <c r="BK196" s="202">
        <f>ROUND(I196*H196,2)</f>
        <v>0</v>
      </c>
      <c r="BL196" s="22" t="s">
        <v>239</v>
      </c>
      <c r="BM196" s="22" t="s">
        <v>369</v>
      </c>
    </row>
    <row r="197" spans="2:47" s="1" customFormat="1" ht="36">
      <c r="B197" s="39"/>
      <c r="C197" s="61"/>
      <c r="D197" s="228" t="s">
        <v>154</v>
      </c>
      <c r="E197" s="61"/>
      <c r="F197" s="232" t="s">
        <v>370</v>
      </c>
      <c r="G197" s="61"/>
      <c r="H197" s="61"/>
      <c r="I197" s="161"/>
      <c r="J197" s="61"/>
      <c r="K197" s="61"/>
      <c r="L197" s="59"/>
      <c r="M197" s="205"/>
      <c r="N197" s="40"/>
      <c r="O197" s="40"/>
      <c r="P197" s="40"/>
      <c r="Q197" s="40"/>
      <c r="R197" s="40"/>
      <c r="S197" s="40"/>
      <c r="T197" s="76"/>
      <c r="AT197" s="22" t="s">
        <v>154</v>
      </c>
      <c r="AU197" s="22" t="s">
        <v>84</v>
      </c>
    </row>
    <row r="198" spans="2:65" s="1" customFormat="1" ht="20.4" customHeight="1">
      <c r="B198" s="39"/>
      <c r="C198" s="191" t="s">
        <v>371</v>
      </c>
      <c r="D198" s="191" t="s">
        <v>147</v>
      </c>
      <c r="E198" s="192" t="s">
        <v>372</v>
      </c>
      <c r="F198" s="193" t="s">
        <v>373</v>
      </c>
      <c r="G198" s="194" t="s">
        <v>249</v>
      </c>
      <c r="H198" s="195">
        <v>0.122</v>
      </c>
      <c r="I198" s="196"/>
      <c r="J198" s="197">
        <f>ROUND(I198*H198,2)</f>
        <v>0</v>
      </c>
      <c r="K198" s="193" t="s">
        <v>151</v>
      </c>
      <c r="L198" s="59"/>
      <c r="M198" s="198" t="s">
        <v>21</v>
      </c>
      <c r="N198" s="199" t="s">
        <v>45</v>
      </c>
      <c r="O198" s="40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2" t="s">
        <v>239</v>
      </c>
      <c r="AT198" s="22" t="s">
        <v>147</v>
      </c>
      <c r="AU198" s="22" t="s">
        <v>84</v>
      </c>
      <c r="AY198" s="22" t="s">
        <v>144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82</v>
      </c>
      <c r="BK198" s="202">
        <f>ROUND(I198*H198,2)</f>
        <v>0</v>
      </c>
      <c r="BL198" s="22" t="s">
        <v>239</v>
      </c>
      <c r="BM198" s="22" t="s">
        <v>374</v>
      </c>
    </row>
    <row r="199" spans="2:47" s="1" customFormat="1" ht="36">
      <c r="B199" s="39"/>
      <c r="C199" s="61"/>
      <c r="D199" s="203" t="s">
        <v>154</v>
      </c>
      <c r="E199" s="61"/>
      <c r="F199" s="204" t="s">
        <v>375</v>
      </c>
      <c r="G199" s="61"/>
      <c r="H199" s="61"/>
      <c r="I199" s="161"/>
      <c r="J199" s="61"/>
      <c r="K199" s="61"/>
      <c r="L199" s="59"/>
      <c r="M199" s="205"/>
      <c r="N199" s="40"/>
      <c r="O199" s="40"/>
      <c r="P199" s="40"/>
      <c r="Q199" s="40"/>
      <c r="R199" s="40"/>
      <c r="S199" s="40"/>
      <c r="T199" s="76"/>
      <c r="AT199" s="22" t="s">
        <v>154</v>
      </c>
      <c r="AU199" s="22" t="s">
        <v>84</v>
      </c>
    </row>
    <row r="200" spans="2:63" s="10" customFormat="1" ht="29.85" customHeight="1">
      <c r="B200" s="174"/>
      <c r="C200" s="175"/>
      <c r="D200" s="188" t="s">
        <v>73</v>
      </c>
      <c r="E200" s="189" t="s">
        <v>376</v>
      </c>
      <c r="F200" s="189" t="s">
        <v>377</v>
      </c>
      <c r="G200" s="175"/>
      <c r="H200" s="175"/>
      <c r="I200" s="178"/>
      <c r="J200" s="190">
        <f>BK200</f>
        <v>0</v>
      </c>
      <c r="K200" s="175"/>
      <c r="L200" s="180"/>
      <c r="M200" s="181"/>
      <c r="N200" s="182"/>
      <c r="O200" s="182"/>
      <c r="P200" s="183">
        <f>SUM(P201:P242)</f>
        <v>0</v>
      </c>
      <c r="Q200" s="182"/>
      <c r="R200" s="183">
        <f>SUM(R201:R242)</f>
        <v>0.17322181999999997</v>
      </c>
      <c r="S200" s="182"/>
      <c r="T200" s="184">
        <f>SUM(T201:T242)</f>
        <v>0</v>
      </c>
      <c r="AR200" s="185" t="s">
        <v>84</v>
      </c>
      <c r="AT200" s="186" t="s">
        <v>73</v>
      </c>
      <c r="AU200" s="186" t="s">
        <v>82</v>
      </c>
      <c r="AY200" s="185" t="s">
        <v>144</v>
      </c>
      <c r="BK200" s="187">
        <f>SUM(BK201:BK242)</f>
        <v>0</v>
      </c>
    </row>
    <row r="201" spans="2:65" s="1" customFormat="1" ht="20.4" customHeight="1">
      <c r="B201" s="39"/>
      <c r="C201" s="191" t="s">
        <v>378</v>
      </c>
      <c r="D201" s="191" t="s">
        <v>147</v>
      </c>
      <c r="E201" s="192" t="s">
        <v>379</v>
      </c>
      <c r="F201" s="193" t="s">
        <v>380</v>
      </c>
      <c r="G201" s="194" t="s">
        <v>150</v>
      </c>
      <c r="H201" s="195">
        <v>10.809</v>
      </c>
      <c r="I201" s="196"/>
      <c r="J201" s="197">
        <f>ROUND(I201*H201,2)</f>
        <v>0</v>
      </c>
      <c r="K201" s="193" t="s">
        <v>151</v>
      </c>
      <c r="L201" s="59"/>
      <c r="M201" s="198" t="s">
        <v>21</v>
      </c>
      <c r="N201" s="199" t="s">
        <v>45</v>
      </c>
      <c r="O201" s="40"/>
      <c r="P201" s="200">
        <f>O201*H201</f>
        <v>0</v>
      </c>
      <c r="Q201" s="200">
        <v>7E-05</v>
      </c>
      <c r="R201" s="200">
        <f>Q201*H201</f>
        <v>0.0007566299999999999</v>
      </c>
      <c r="S201" s="200">
        <v>0</v>
      </c>
      <c r="T201" s="201">
        <f>S201*H201</f>
        <v>0</v>
      </c>
      <c r="AR201" s="22" t="s">
        <v>239</v>
      </c>
      <c r="AT201" s="22" t="s">
        <v>147</v>
      </c>
      <c r="AU201" s="22" t="s">
        <v>84</v>
      </c>
      <c r="AY201" s="22" t="s">
        <v>144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82</v>
      </c>
      <c r="BK201" s="202">
        <f>ROUND(I201*H201,2)</f>
        <v>0</v>
      </c>
      <c r="BL201" s="22" t="s">
        <v>239</v>
      </c>
      <c r="BM201" s="22" t="s">
        <v>381</v>
      </c>
    </row>
    <row r="202" spans="2:47" s="1" customFormat="1" ht="24">
      <c r="B202" s="39"/>
      <c r="C202" s="61"/>
      <c r="D202" s="203" t="s">
        <v>154</v>
      </c>
      <c r="E202" s="61"/>
      <c r="F202" s="204" t="s">
        <v>382</v>
      </c>
      <c r="G202" s="61"/>
      <c r="H202" s="61"/>
      <c r="I202" s="161"/>
      <c r="J202" s="61"/>
      <c r="K202" s="61"/>
      <c r="L202" s="59"/>
      <c r="M202" s="205"/>
      <c r="N202" s="40"/>
      <c r="O202" s="40"/>
      <c r="P202" s="40"/>
      <c r="Q202" s="40"/>
      <c r="R202" s="40"/>
      <c r="S202" s="40"/>
      <c r="T202" s="76"/>
      <c r="AT202" s="22" t="s">
        <v>154</v>
      </c>
      <c r="AU202" s="22" t="s">
        <v>84</v>
      </c>
    </row>
    <row r="203" spans="2:51" s="11" customFormat="1" ht="12">
      <c r="B203" s="206"/>
      <c r="C203" s="207"/>
      <c r="D203" s="203" t="s">
        <v>156</v>
      </c>
      <c r="E203" s="208" t="s">
        <v>21</v>
      </c>
      <c r="F203" s="209" t="s">
        <v>383</v>
      </c>
      <c r="G203" s="207"/>
      <c r="H203" s="210" t="s">
        <v>21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156</v>
      </c>
      <c r="AU203" s="216" t="s">
        <v>84</v>
      </c>
      <c r="AV203" s="11" t="s">
        <v>82</v>
      </c>
      <c r="AW203" s="11" t="s">
        <v>37</v>
      </c>
      <c r="AX203" s="11" t="s">
        <v>74</v>
      </c>
      <c r="AY203" s="216" t="s">
        <v>144</v>
      </c>
    </row>
    <row r="204" spans="2:51" s="12" customFormat="1" ht="12">
      <c r="B204" s="217"/>
      <c r="C204" s="218"/>
      <c r="D204" s="203" t="s">
        <v>156</v>
      </c>
      <c r="E204" s="219" t="s">
        <v>21</v>
      </c>
      <c r="F204" s="220" t="s">
        <v>384</v>
      </c>
      <c r="G204" s="218"/>
      <c r="H204" s="221">
        <v>4.389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156</v>
      </c>
      <c r="AU204" s="227" t="s">
        <v>84</v>
      </c>
      <c r="AV204" s="12" t="s">
        <v>84</v>
      </c>
      <c r="AW204" s="12" t="s">
        <v>37</v>
      </c>
      <c r="AX204" s="12" t="s">
        <v>74</v>
      </c>
      <c r="AY204" s="227" t="s">
        <v>144</v>
      </c>
    </row>
    <row r="205" spans="2:51" s="11" customFormat="1" ht="12">
      <c r="B205" s="206"/>
      <c r="C205" s="207"/>
      <c r="D205" s="203" t="s">
        <v>156</v>
      </c>
      <c r="E205" s="208" t="s">
        <v>21</v>
      </c>
      <c r="F205" s="209" t="s">
        <v>385</v>
      </c>
      <c r="G205" s="207"/>
      <c r="H205" s="210" t="s">
        <v>21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156</v>
      </c>
      <c r="AU205" s="216" t="s">
        <v>84</v>
      </c>
      <c r="AV205" s="11" t="s">
        <v>82</v>
      </c>
      <c r="AW205" s="11" t="s">
        <v>37</v>
      </c>
      <c r="AX205" s="11" t="s">
        <v>74</v>
      </c>
      <c r="AY205" s="216" t="s">
        <v>144</v>
      </c>
    </row>
    <row r="206" spans="2:51" s="12" customFormat="1" ht="12">
      <c r="B206" s="217"/>
      <c r="C206" s="218"/>
      <c r="D206" s="203" t="s">
        <v>156</v>
      </c>
      <c r="E206" s="219" t="s">
        <v>21</v>
      </c>
      <c r="F206" s="220" t="s">
        <v>386</v>
      </c>
      <c r="G206" s="218"/>
      <c r="H206" s="221">
        <v>1.325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156</v>
      </c>
      <c r="AU206" s="227" t="s">
        <v>84</v>
      </c>
      <c r="AV206" s="12" t="s">
        <v>84</v>
      </c>
      <c r="AW206" s="12" t="s">
        <v>37</v>
      </c>
      <c r="AX206" s="12" t="s">
        <v>74</v>
      </c>
      <c r="AY206" s="227" t="s">
        <v>144</v>
      </c>
    </row>
    <row r="207" spans="2:51" s="11" customFormat="1" ht="12">
      <c r="B207" s="206"/>
      <c r="C207" s="207"/>
      <c r="D207" s="203" t="s">
        <v>156</v>
      </c>
      <c r="E207" s="208" t="s">
        <v>21</v>
      </c>
      <c r="F207" s="209" t="s">
        <v>387</v>
      </c>
      <c r="G207" s="207"/>
      <c r="H207" s="210" t="s">
        <v>21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156</v>
      </c>
      <c r="AU207" s="216" t="s">
        <v>84</v>
      </c>
      <c r="AV207" s="11" t="s">
        <v>82</v>
      </c>
      <c r="AW207" s="11" t="s">
        <v>37</v>
      </c>
      <c r="AX207" s="11" t="s">
        <v>74</v>
      </c>
      <c r="AY207" s="216" t="s">
        <v>144</v>
      </c>
    </row>
    <row r="208" spans="2:51" s="12" customFormat="1" ht="12">
      <c r="B208" s="217"/>
      <c r="C208" s="218"/>
      <c r="D208" s="203" t="s">
        <v>156</v>
      </c>
      <c r="E208" s="219" t="s">
        <v>21</v>
      </c>
      <c r="F208" s="220" t="s">
        <v>388</v>
      </c>
      <c r="G208" s="218"/>
      <c r="H208" s="221">
        <v>4.92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156</v>
      </c>
      <c r="AU208" s="227" t="s">
        <v>84</v>
      </c>
      <c r="AV208" s="12" t="s">
        <v>84</v>
      </c>
      <c r="AW208" s="12" t="s">
        <v>37</v>
      </c>
      <c r="AX208" s="12" t="s">
        <v>74</v>
      </c>
      <c r="AY208" s="227" t="s">
        <v>144</v>
      </c>
    </row>
    <row r="209" spans="2:51" s="11" customFormat="1" ht="12">
      <c r="B209" s="206"/>
      <c r="C209" s="207"/>
      <c r="D209" s="203" t="s">
        <v>156</v>
      </c>
      <c r="E209" s="208" t="s">
        <v>21</v>
      </c>
      <c r="F209" s="209" t="s">
        <v>389</v>
      </c>
      <c r="G209" s="207"/>
      <c r="H209" s="210" t="s">
        <v>21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156</v>
      </c>
      <c r="AU209" s="216" t="s">
        <v>84</v>
      </c>
      <c r="AV209" s="11" t="s">
        <v>82</v>
      </c>
      <c r="AW209" s="11" t="s">
        <v>37</v>
      </c>
      <c r="AX209" s="11" t="s">
        <v>74</v>
      </c>
      <c r="AY209" s="216" t="s">
        <v>144</v>
      </c>
    </row>
    <row r="210" spans="2:51" s="12" customFormat="1" ht="12">
      <c r="B210" s="217"/>
      <c r="C210" s="218"/>
      <c r="D210" s="228" t="s">
        <v>156</v>
      </c>
      <c r="E210" s="229" t="s">
        <v>21</v>
      </c>
      <c r="F210" s="230" t="s">
        <v>390</v>
      </c>
      <c r="G210" s="218"/>
      <c r="H210" s="231">
        <v>0.175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156</v>
      </c>
      <c r="AU210" s="227" t="s">
        <v>84</v>
      </c>
      <c r="AV210" s="12" t="s">
        <v>84</v>
      </c>
      <c r="AW210" s="12" t="s">
        <v>37</v>
      </c>
      <c r="AX210" s="12" t="s">
        <v>74</v>
      </c>
      <c r="AY210" s="227" t="s">
        <v>144</v>
      </c>
    </row>
    <row r="211" spans="2:65" s="1" customFormat="1" ht="20.4" customHeight="1">
      <c r="B211" s="39"/>
      <c r="C211" s="191" t="s">
        <v>391</v>
      </c>
      <c r="D211" s="191" t="s">
        <v>147</v>
      </c>
      <c r="E211" s="192" t="s">
        <v>392</v>
      </c>
      <c r="F211" s="193" t="s">
        <v>393</v>
      </c>
      <c r="G211" s="194" t="s">
        <v>150</v>
      </c>
      <c r="H211" s="195">
        <v>10.809</v>
      </c>
      <c r="I211" s="196"/>
      <c r="J211" s="197">
        <f>ROUND(I211*H211,2)</f>
        <v>0</v>
      </c>
      <c r="K211" s="193" t="s">
        <v>151</v>
      </c>
      <c r="L211" s="59"/>
      <c r="M211" s="198" t="s">
        <v>21</v>
      </c>
      <c r="N211" s="199" t="s">
        <v>45</v>
      </c>
      <c r="O211" s="40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2" t="s">
        <v>239</v>
      </c>
      <c r="AT211" s="22" t="s">
        <v>147</v>
      </c>
      <c r="AU211" s="22" t="s">
        <v>84</v>
      </c>
      <c r="AY211" s="22" t="s">
        <v>144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82</v>
      </c>
      <c r="BK211" s="202">
        <f>ROUND(I211*H211,2)</f>
        <v>0</v>
      </c>
      <c r="BL211" s="22" t="s">
        <v>239</v>
      </c>
      <c r="BM211" s="22" t="s">
        <v>394</v>
      </c>
    </row>
    <row r="212" spans="2:47" s="1" customFormat="1" ht="12">
      <c r="B212" s="39"/>
      <c r="C212" s="61"/>
      <c r="D212" s="228" t="s">
        <v>154</v>
      </c>
      <c r="E212" s="61"/>
      <c r="F212" s="232" t="s">
        <v>395</v>
      </c>
      <c r="G212" s="61"/>
      <c r="H212" s="61"/>
      <c r="I212" s="161"/>
      <c r="J212" s="61"/>
      <c r="K212" s="61"/>
      <c r="L212" s="59"/>
      <c r="M212" s="205"/>
      <c r="N212" s="40"/>
      <c r="O212" s="40"/>
      <c r="P212" s="40"/>
      <c r="Q212" s="40"/>
      <c r="R212" s="40"/>
      <c r="S212" s="40"/>
      <c r="T212" s="76"/>
      <c r="AT212" s="22" t="s">
        <v>154</v>
      </c>
      <c r="AU212" s="22" t="s">
        <v>84</v>
      </c>
    </row>
    <row r="213" spans="2:65" s="1" customFormat="1" ht="28.8" customHeight="1">
      <c r="B213" s="39"/>
      <c r="C213" s="191" t="s">
        <v>396</v>
      </c>
      <c r="D213" s="191" t="s">
        <v>147</v>
      </c>
      <c r="E213" s="192" t="s">
        <v>397</v>
      </c>
      <c r="F213" s="193" t="s">
        <v>398</v>
      </c>
      <c r="G213" s="194" t="s">
        <v>150</v>
      </c>
      <c r="H213" s="195">
        <v>10.809</v>
      </c>
      <c r="I213" s="196"/>
      <c r="J213" s="197">
        <f>ROUND(I213*H213,2)</f>
        <v>0</v>
      </c>
      <c r="K213" s="193" t="s">
        <v>151</v>
      </c>
      <c r="L213" s="59"/>
      <c r="M213" s="198" t="s">
        <v>21</v>
      </c>
      <c r="N213" s="199" t="s">
        <v>45</v>
      </c>
      <c r="O213" s="40"/>
      <c r="P213" s="200">
        <f>O213*H213</f>
        <v>0</v>
      </c>
      <c r="Q213" s="200">
        <v>0.00017</v>
      </c>
      <c r="R213" s="200">
        <f>Q213*H213</f>
        <v>0.00183753</v>
      </c>
      <c r="S213" s="200">
        <v>0</v>
      </c>
      <c r="T213" s="201">
        <f>S213*H213</f>
        <v>0</v>
      </c>
      <c r="AR213" s="22" t="s">
        <v>239</v>
      </c>
      <c r="AT213" s="22" t="s">
        <v>147</v>
      </c>
      <c r="AU213" s="22" t="s">
        <v>84</v>
      </c>
      <c r="AY213" s="22" t="s">
        <v>144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82</v>
      </c>
      <c r="BK213" s="202">
        <f>ROUND(I213*H213,2)</f>
        <v>0</v>
      </c>
      <c r="BL213" s="22" t="s">
        <v>239</v>
      </c>
      <c r="BM213" s="22" t="s">
        <v>399</v>
      </c>
    </row>
    <row r="214" spans="2:47" s="1" customFormat="1" ht="24">
      <c r="B214" s="39"/>
      <c r="C214" s="61"/>
      <c r="D214" s="228" t="s">
        <v>154</v>
      </c>
      <c r="E214" s="61"/>
      <c r="F214" s="232" t="s">
        <v>400</v>
      </c>
      <c r="G214" s="61"/>
      <c r="H214" s="61"/>
      <c r="I214" s="161"/>
      <c r="J214" s="61"/>
      <c r="K214" s="61"/>
      <c r="L214" s="59"/>
      <c r="M214" s="205"/>
      <c r="N214" s="40"/>
      <c r="O214" s="40"/>
      <c r="P214" s="40"/>
      <c r="Q214" s="40"/>
      <c r="R214" s="40"/>
      <c r="S214" s="40"/>
      <c r="T214" s="76"/>
      <c r="AT214" s="22" t="s">
        <v>154</v>
      </c>
      <c r="AU214" s="22" t="s">
        <v>84</v>
      </c>
    </row>
    <row r="215" spans="2:65" s="1" customFormat="1" ht="20.4" customHeight="1">
      <c r="B215" s="39"/>
      <c r="C215" s="191" t="s">
        <v>401</v>
      </c>
      <c r="D215" s="191" t="s">
        <v>147</v>
      </c>
      <c r="E215" s="192" t="s">
        <v>402</v>
      </c>
      <c r="F215" s="193" t="s">
        <v>403</v>
      </c>
      <c r="G215" s="194" t="s">
        <v>150</v>
      </c>
      <c r="H215" s="195">
        <v>10.809</v>
      </c>
      <c r="I215" s="196"/>
      <c r="J215" s="197">
        <f>ROUND(I215*H215,2)</f>
        <v>0</v>
      </c>
      <c r="K215" s="193" t="s">
        <v>151</v>
      </c>
      <c r="L215" s="59"/>
      <c r="M215" s="198" t="s">
        <v>21</v>
      </c>
      <c r="N215" s="199" t="s">
        <v>45</v>
      </c>
      <c r="O215" s="40"/>
      <c r="P215" s="200">
        <f>O215*H215</f>
        <v>0</v>
      </c>
      <c r="Q215" s="200">
        <v>0.00012</v>
      </c>
      <c r="R215" s="200">
        <f>Q215*H215</f>
        <v>0.00129708</v>
      </c>
      <c r="S215" s="200">
        <v>0</v>
      </c>
      <c r="T215" s="201">
        <f>S215*H215</f>
        <v>0</v>
      </c>
      <c r="AR215" s="22" t="s">
        <v>239</v>
      </c>
      <c r="AT215" s="22" t="s">
        <v>147</v>
      </c>
      <c r="AU215" s="22" t="s">
        <v>84</v>
      </c>
      <c r="AY215" s="22" t="s">
        <v>144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82</v>
      </c>
      <c r="BK215" s="202">
        <f>ROUND(I215*H215,2)</f>
        <v>0</v>
      </c>
      <c r="BL215" s="22" t="s">
        <v>239</v>
      </c>
      <c r="BM215" s="22" t="s">
        <v>404</v>
      </c>
    </row>
    <row r="216" spans="2:47" s="1" customFormat="1" ht="24">
      <c r="B216" s="39"/>
      <c r="C216" s="61"/>
      <c r="D216" s="228" t="s">
        <v>154</v>
      </c>
      <c r="E216" s="61"/>
      <c r="F216" s="232" t="s">
        <v>405</v>
      </c>
      <c r="G216" s="61"/>
      <c r="H216" s="61"/>
      <c r="I216" s="161"/>
      <c r="J216" s="61"/>
      <c r="K216" s="61"/>
      <c r="L216" s="59"/>
      <c r="M216" s="205"/>
      <c r="N216" s="40"/>
      <c r="O216" s="40"/>
      <c r="P216" s="40"/>
      <c r="Q216" s="40"/>
      <c r="R216" s="40"/>
      <c r="S216" s="40"/>
      <c r="T216" s="76"/>
      <c r="AT216" s="22" t="s">
        <v>154</v>
      </c>
      <c r="AU216" s="22" t="s">
        <v>84</v>
      </c>
    </row>
    <row r="217" spans="2:65" s="1" customFormat="1" ht="28.8" customHeight="1">
      <c r="B217" s="39"/>
      <c r="C217" s="191" t="s">
        <v>406</v>
      </c>
      <c r="D217" s="191" t="s">
        <v>147</v>
      </c>
      <c r="E217" s="192" t="s">
        <v>407</v>
      </c>
      <c r="F217" s="193" t="s">
        <v>408</v>
      </c>
      <c r="G217" s="194" t="s">
        <v>150</v>
      </c>
      <c r="H217" s="195">
        <v>9.331</v>
      </c>
      <c r="I217" s="196"/>
      <c r="J217" s="197">
        <f>ROUND(I217*H217,2)</f>
        <v>0</v>
      </c>
      <c r="K217" s="193" t="s">
        <v>409</v>
      </c>
      <c r="L217" s="59"/>
      <c r="M217" s="198" t="s">
        <v>21</v>
      </c>
      <c r="N217" s="199" t="s">
        <v>45</v>
      </c>
      <c r="O217" s="40"/>
      <c r="P217" s="200">
        <f>O217*H217</f>
        <v>0</v>
      </c>
      <c r="Q217" s="200">
        <v>0.00053</v>
      </c>
      <c r="R217" s="200">
        <f>Q217*H217</f>
        <v>0.00494543</v>
      </c>
      <c r="S217" s="200">
        <v>0</v>
      </c>
      <c r="T217" s="201">
        <f>S217*H217</f>
        <v>0</v>
      </c>
      <c r="AR217" s="22" t="s">
        <v>239</v>
      </c>
      <c r="AT217" s="22" t="s">
        <v>147</v>
      </c>
      <c r="AU217" s="22" t="s">
        <v>84</v>
      </c>
      <c r="AY217" s="22" t="s">
        <v>144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2" t="s">
        <v>82</v>
      </c>
      <c r="BK217" s="202">
        <f>ROUND(I217*H217,2)</f>
        <v>0</v>
      </c>
      <c r="BL217" s="22" t="s">
        <v>239</v>
      </c>
      <c r="BM217" s="22" t="s">
        <v>410</v>
      </c>
    </row>
    <row r="218" spans="2:47" s="1" customFormat="1" ht="60">
      <c r="B218" s="39"/>
      <c r="C218" s="61"/>
      <c r="D218" s="203" t="s">
        <v>154</v>
      </c>
      <c r="E218" s="61"/>
      <c r="F218" s="204" t="s">
        <v>411</v>
      </c>
      <c r="G218" s="61"/>
      <c r="H218" s="61"/>
      <c r="I218" s="161"/>
      <c r="J218" s="61"/>
      <c r="K218" s="61"/>
      <c r="L218" s="59"/>
      <c r="M218" s="205"/>
      <c r="N218" s="40"/>
      <c r="O218" s="40"/>
      <c r="P218" s="40"/>
      <c r="Q218" s="40"/>
      <c r="R218" s="40"/>
      <c r="S218" s="40"/>
      <c r="T218" s="76"/>
      <c r="AT218" s="22" t="s">
        <v>154</v>
      </c>
      <c r="AU218" s="22" t="s">
        <v>84</v>
      </c>
    </row>
    <row r="219" spans="2:51" s="11" customFormat="1" ht="12">
      <c r="B219" s="206"/>
      <c r="C219" s="207"/>
      <c r="D219" s="203" t="s">
        <v>156</v>
      </c>
      <c r="E219" s="208" t="s">
        <v>21</v>
      </c>
      <c r="F219" s="209" t="s">
        <v>412</v>
      </c>
      <c r="G219" s="207"/>
      <c r="H219" s="210" t="s">
        <v>21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156</v>
      </c>
      <c r="AU219" s="216" t="s">
        <v>84</v>
      </c>
      <c r="AV219" s="11" t="s">
        <v>82</v>
      </c>
      <c r="AW219" s="11" t="s">
        <v>37</v>
      </c>
      <c r="AX219" s="11" t="s">
        <v>74</v>
      </c>
      <c r="AY219" s="216" t="s">
        <v>144</v>
      </c>
    </row>
    <row r="220" spans="2:51" s="12" customFormat="1" ht="12">
      <c r="B220" s="217"/>
      <c r="C220" s="218"/>
      <c r="D220" s="228" t="s">
        <v>156</v>
      </c>
      <c r="E220" s="229" t="s">
        <v>21</v>
      </c>
      <c r="F220" s="230" t="s">
        <v>413</v>
      </c>
      <c r="G220" s="218"/>
      <c r="H220" s="231">
        <v>9.331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156</v>
      </c>
      <c r="AU220" s="227" t="s">
        <v>84</v>
      </c>
      <c r="AV220" s="12" t="s">
        <v>84</v>
      </c>
      <c r="AW220" s="12" t="s">
        <v>37</v>
      </c>
      <c r="AX220" s="12" t="s">
        <v>74</v>
      </c>
      <c r="AY220" s="227" t="s">
        <v>144</v>
      </c>
    </row>
    <row r="221" spans="2:65" s="1" customFormat="1" ht="28.8" customHeight="1">
      <c r="B221" s="39"/>
      <c r="C221" s="191" t="s">
        <v>414</v>
      </c>
      <c r="D221" s="191" t="s">
        <v>147</v>
      </c>
      <c r="E221" s="192" t="s">
        <v>415</v>
      </c>
      <c r="F221" s="193" t="s">
        <v>416</v>
      </c>
      <c r="G221" s="194" t="s">
        <v>278</v>
      </c>
      <c r="H221" s="195">
        <v>10</v>
      </c>
      <c r="I221" s="196"/>
      <c r="J221" s="197">
        <f>ROUND(I221*H221,2)</f>
        <v>0</v>
      </c>
      <c r="K221" s="193" t="s">
        <v>151</v>
      </c>
      <c r="L221" s="59"/>
      <c r="M221" s="198" t="s">
        <v>21</v>
      </c>
      <c r="N221" s="199" t="s">
        <v>45</v>
      </c>
      <c r="O221" s="40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2" t="s">
        <v>239</v>
      </c>
      <c r="AT221" s="22" t="s">
        <v>147</v>
      </c>
      <c r="AU221" s="22" t="s">
        <v>84</v>
      </c>
      <c r="AY221" s="22" t="s">
        <v>144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82</v>
      </c>
      <c r="BK221" s="202">
        <f>ROUND(I221*H221,2)</f>
        <v>0</v>
      </c>
      <c r="BL221" s="22" t="s">
        <v>239</v>
      </c>
      <c r="BM221" s="22" t="s">
        <v>417</v>
      </c>
    </row>
    <row r="222" spans="2:47" s="1" customFormat="1" ht="24">
      <c r="B222" s="39"/>
      <c r="C222" s="61"/>
      <c r="D222" s="203" t="s">
        <v>154</v>
      </c>
      <c r="E222" s="61"/>
      <c r="F222" s="204" t="s">
        <v>418</v>
      </c>
      <c r="G222" s="61"/>
      <c r="H222" s="61"/>
      <c r="I222" s="161"/>
      <c r="J222" s="61"/>
      <c r="K222" s="61"/>
      <c r="L222" s="59"/>
      <c r="M222" s="205"/>
      <c r="N222" s="40"/>
      <c r="O222" s="40"/>
      <c r="P222" s="40"/>
      <c r="Q222" s="40"/>
      <c r="R222" s="40"/>
      <c r="S222" s="40"/>
      <c r="T222" s="76"/>
      <c r="AT222" s="22" t="s">
        <v>154</v>
      </c>
      <c r="AU222" s="22" t="s">
        <v>84</v>
      </c>
    </row>
    <row r="223" spans="2:51" s="12" customFormat="1" ht="12">
      <c r="B223" s="217"/>
      <c r="C223" s="218"/>
      <c r="D223" s="228" t="s">
        <v>156</v>
      </c>
      <c r="E223" s="229" t="s">
        <v>21</v>
      </c>
      <c r="F223" s="230" t="s">
        <v>419</v>
      </c>
      <c r="G223" s="218"/>
      <c r="H223" s="231">
        <v>10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156</v>
      </c>
      <c r="AU223" s="227" t="s">
        <v>84</v>
      </c>
      <c r="AV223" s="12" t="s">
        <v>84</v>
      </c>
      <c r="AW223" s="12" t="s">
        <v>37</v>
      </c>
      <c r="AX223" s="12" t="s">
        <v>74</v>
      </c>
      <c r="AY223" s="227" t="s">
        <v>144</v>
      </c>
    </row>
    <row r="224" spans="2:65" s="1" customFormat="1" ht="28.8" customHeight="1">
      <c r="B224" s="39"/>
      <c r="C224" s="191" t="s">
        <v>420</v>
      </c>
      <c r="D224" s="191" t="s">
        <v>147</v>
      </c>
      <c r="E224" s="192" t="s">
        <v>421</v>
      </c>
      <c r="F224" s="193" t="s">
        <v>422</v>
      </c>
      <c r="G224" s="194" t="s">
        <v>278</v>
      </c>
      <c r="H224" s="195">
        <v>10</v>
      </c>
      <c r="I224" s="196"/>
      <c r="J224" s="197">
        <f>ROUND(I224*H224,2)</f>
        <v>0</v>
      </c>
      <c r="K224" s="193" t="s">
        <v>151</v>
      </c>
      <c r="L224" s="59"/>
      <c r="M224" s="198" t="s">
        <v>21</v>
      </c>
      <c r="N224" s="199" t="s">
        <v>45</v>
      </c>
      <c r="O224" s="40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2" t="s">
        <v>239</v>
      </c>
      <c r="AT224" s="22" t="s">
        <v>147</v>
      </c>
      <c r="AU224" s="22" t="s">
        <v>84</v>
      </c>
      <c r="AY224" s="22" t="s">
        <v>144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82</v>
      </c>
      <c r="BK224" s="202">
        <f>ROUND(I224*H224,2)</f>
        <v>0</v>
      </c>
      <c r="BL224" s="22" t="s">
        <v>239</v>
      </c>
      <c r="BM224" s="22" t="s">
        <v>423</v>
      </c>
    </row>
    <row r="225" spans="2:47" s="1" customFormat="1" ht="24">
      <c r="B225" s="39"/>
      <c r="C225" s="61"/>
      <c r="D225" s="228" t="s">
        <v>154</v>
      </c>
      <c r="E225" s="61"/>
      <c r="F225" s="232" t="s">
        <v>424</v>
      </c>
      <c r="G225" s="61"/>
      <c r="H225" s="61"/>
      <c r="I225" s="161"/>
      <c r="J225" s="61"/>
      <c r="K225" s="61"/>
      <c r="L225" s="59"/>
      <c r="M225" s="205"/>
      <c r="N225" s="40"/>
      <c r="O225" s="40"/>
      <c r="P225" s="40"/>
      <c r="Q225" s="40"/>
      <c r="R225" s="40"/>
      <c r="S225" s="40"/>
      <c r="T225" s="76"/>
      <c r="AT225" s="22" t="s">
        <v>154</v>
      </c>
      <c r="AU225" s="22" t="s">
        <v>84</v>
      </c>
    </row>
    <row r="226" spans="2:65" s="1" customFormat="1" ht="28.8" customHeight="1">
      <c r="B226" s="39"/>
      <c r="C226" s="191" t="s">
        <v>425</v>
      </c>
      <c r="D226" s="191" t="s">
        <v>147</v>
      </c>
      <c r="E226" s="192" t="s">
        <v>426</v>
      </c>
      <c r="F226" s="193" t="s">
        <v>427</v>
      </c>
      <c r="G226" s="194" t="s">
        <v>150</v>
      </c>
      <c r="H226" s="195">
        <v>4.666</v>
      </c>
      <c r="I226" s="196"/>
      <c r="J226" s="197">
        <f>ROUND(I226*H226,2)</f>
        <v>0</v>
      </c>
      <c r="K226" s="193" t="s">
        <v>151</v>
      </c>
      <c r="L226" s="59"/>
      <c r="M226" s="198" t="s">
        <v>21</v>
      </c>
      <c r="N226" s="199" t="s">
        <v>45</v>
      </c>
      <c r="O226" s="40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2" t="s">
        <v>239</v>
      </c>
      <c r="AT226" s="22" t="s">
        <v>147</v>
      </c>
      <c r="AU226" s="22" t="s">
        <v>84</v>
      </c>
      <c r="AY226" s="22" t="s">
        <v>144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2" t="s">
        <v>82</v>
      </c>
      <c r="BK226" s="202">
        <f>ROUND(I226*H226,2)</f>
        <v>0</v>
      </c>
      <c r="BL226" s="22" t="s">
        <v>239</v>
      </c>
      <c r="BM226" s="22" t="s">
        <v>428</v>
      </c>
    </row>
    <row r="227" spans="2:47" s="1" customFormat="1" ht="24">
      <c r="B227" s="39"/>
      <c r="C227" s="61"/>
      <c r="D227" s="203" t="s">
        <v>154</v>
      </c>
      <c r="E227" s="61"/>
      <c r="F227" s="204" t="s">
        <v>429</v>
      </c>
      <c r="G227" s="61"/>
      <c r="H227" s="61"/>
      <c r="I227" s="161"/>
      <c r="J227" s="61"/>
      <c r="K227" s="61"/>
      <c r="L227" s="59"/>
      <c r="M227" s="205"/>
      <c r="N227" s="40"/>
      <c r="O227" s="40"/>
      <c r="P227" s="40"/>
      <c r="Q227" s="40"/>
      <c r="R227" s="40"/>
      <c r="S227" s="40"/>
      <c r="T227" s="76"/>
      <c r="AT227" s="22" t="s">
        <v>154</v>
      </c>
      <c r="AU227" s="22" t="s">
        <v>84</v>
      </c>
    </row>
    <row r="228" spans="2:51" s="12" customFormat="1" ht="12">
      <c r="B228" s="217"/>
      <c r="C228" s="218"/>
      <c r="D228" s="228" t="s">
        <v>156</v>
      </c>
      <c r="E228" s="229" t="s">
        <v>21</v>
      </c>
      <c r="F228" s="230" t="s">
        <v>430</v>
      </c>
      <c r="G228" s="218"/>
      <c r="H228" s="231">
        <v>4.666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156</v>
      </c>
      <c r="AU228" s="227" t="s">
        <v>84</v>
      </c>
      <c r="AV228" s="12" t="s">
        <v>84</v>
      </c>
      <c r="AW228" s="12" t="s">
        <v>37</v>
      </c>
      <c r="AX228" s="12" t="s">
        <v>74</v>
      </c>
      <c r="AY228" s="227" t="s">
        <v>144</v>
      </c>
    </row>
    <row r="229" spans="2:65" s="1" customFormat="1" ht="28.8" customHeight="1">
      <c r="B229" s="39"/>
      <c r="C229" s="191" t="s">
        <v>431</v>
      </c>
      <c r="D229" s="191" t="s">
        <v>147</v>
      </c>
      <c r="E229" s="192" t="s">
        <v>432</v>
      </c>
      <c r="F229" s="193" t="s">
        <v>433</v>
      </c>
      <c r="G229" s="194" t="s">
        <v>150</v>
      </c>
      <c r="H229" s="195">
        <v>20.025</v>
      </c>
      <c r="I229" s="196"/>
      <c r="J229" s="197">
        <f>ROUND(I229*H229,2)</f>
        <v>0</v>
      </c>
      <c r="K229" s="193" t="s">
        <v>151</v>
      </c>
      <c r="L229" s="59"/>
      <c r="M229" s="198" t="s">
        <v>21</v>
      </c>
      <c r="N229" s="199" t="s">
        <v>45</v>
      </c>
      <c r="O229" s="40"/>
      <c r="P229" s="200">
        <f>O229*H229</f>
        <v>0</v>
      </c>
      <c r="Q229" s="200">
        <v>0.00068</v>
      </c>
      <c r="R229" s="200">
        <f>Q229*H229</f>
        <v>0.013617</v>
      </c>
      <c r="S229" s="200">
        <v>0</v>
      </c>
      <c r="T229" s="201">
        <f>S229*H229</f>
        <v>0</v>
      </c>
      <c r="AR229" s="22" t="s">
        <v>239</v>
      </c>
      <c r="AT229" s="22" t="s">
        <v>147</v>
      </c>
      <c r="AU229" s="22" t="s">
        <v>84</v>
      </c>
      <c r="AY229" s="22" t="s">
        <v>144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82</v>
      </c>
      <c r="BK229" s="202">
        <f>ROUND(I229*H229,2)</f>
        <v>0</v>
      </c>
      <c r="BL229" s="22" t="s">
        <v>239</v>
      </c>
      <c r="BM229" s="22" t="s">
        <v>434</v>
      </c>
    </row>
    <row r="230" spans="2:47" s="1" customFormat="1" ht="36">
      <c r="B230" s="39"/>
      <c r="C230" s="61"/>
      <c r="D230" s="203" t="s">
        <v>154</v>
      </c>
      <c r="E230" s="61"/>
      <c r="F230" s="204" t="s">
        <v>435</v>
      </c>
      <c r="G230" s="61"/>
      <c r="H230" s="61"/>
      <c r="I230" s="161"/>
      <c r="J230" s="61"/>
      <c r="K230" s="61"/>
      <c r="L230" s="59"/>
      <c r="M230" s="205"/>
      <c r="N230" s="40"/>
      <c r="O230" s="40"/>
      <c r="P230" s="40"/>
      <c r="Q230" s="40"/>
      <c r="R230" s="40"/>
      <c r="S230" s="40"/>
      <c r="T230" s="76"/>
      <c r="AT230" s="22" t="s">
        <v>154</v>
      </c>
      <c r="AU230" s="22" t="s">
        <v>84</v>
      </c>
    </row>
    <row r="231" spans="2:51" s="12" customFormat="1" ht="12">
      <c r="B231" s="217"/>
      <c r="C231" s="218"/>
      <c r="D231" s="228" t="s">
        <v>156</v>
      </c>
      <c r="E231" s="229" t="s">
        <v>21</v>
      </c>
      <c r="F231" s="230" t="s">
        <v>183</v>
      </c>
      <c r="G231" s="218"/>
      <c r="H231" s="231">
        <v>20.025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156</v>
      </c>
      <c r="AU231" s="227" t="s">
        <v>84</v>
      </c>
      <c r="AV231" s="12" t="s">
        <v>84</v>
      </c>
      <c r="AW231" s="12" t="s">
        <v>37</v>
      </c>
      <c r="AX231" s="12" t="s">
        <v>74</v>
      </c>
      <c r="AY231" s="227" t="s">
        <v>144</v>
      </c>
    </row>
    <row r="232" spans="2:65" s="1" customFormat="1" ht="20.4" customHeight="1">
      <c r="B232" s="39"/>
      <c r="C232" s="191" t="s">
        <v>436</v>
      </c>
      <c r="D232" s="191" t="s">
        <v>147</v>
      </c>
      <c r="E232" s="192" t="s">
        <v>437</v>
      </c>
      <c r="F232" s="193" t="s">
        <v>438</v>
      </c>
      <c r="G232" s="194" t="s">
        <v>150</v>
      </c>
      <c r="H232" s="195">
        <v>163.47</v>
      </c>
      <c r="I232" s="196"/>
      <c r="J232" s="197">
        <f>ROUND(I232*H232,2)</f>
        <v>0</v>
      </c>
      <c r="K232" s="193" t="s">
        <v>151</v>
      </c>
      <c r="L232" s="59"/>
      <c r="M232" s="198" t="s">
        <v>21</v>
      </c>
      <c r="N232" s="199" t="s">
        <v>45</v>
      </c>
      <c r="O232" s="40"/>
      <c r="P232" s="200">
        <f>O232*H232</f>
        <v>0</v>
      </c>
      <c r="Q232" s="200">
        <v>0.00027</v>
      </c>
      <c r="R232" s="200">
        <f>Q232*H232</f>
        <v>0.0441369</v>
      </c>
      <c r="S232" s="200">
        <v>0</v>
      </c>
      <c r="T232" s="201">
        <f>S232*H232</f>
        <v>0</v>
      </c>
      <c r="AR232" s="22" t="s">
        <v>239</v>
      </c>
      <c r="AT232" s="22" t="s">
        <v>147</v>
      </c>
      <c r="AU232" s="22" t="s">
        <v>84</v>
      </c>
      <c r="AY232" s="22" t="s">
        <v>144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82</v>
      </c>
      <c r="BK232" s="202">
        <f>ROUND(I232*H232,2)</f>
        <v>0</v>
      </c>
      <c r="BL232" s="22" t="s">
        <v>239</v>
      </c>
      <c r="BM232" s="22" t="s">
        <v>439</v>
      </c>
    </row>
    <row r="233" spans="2:47" s="1" customFormat="1" ht="24">
      <c r="B233" s="39"/>
      <c r="C233" s="61"/>
      <c r="D233" s="228" t="s">
        <v>154</v>
      </c>
      <c r="E233" s="61"/>
      <c r="F233" s="232" t="s">
        <v>440</v>
      </c>
      <c r="G233" s="61"/>
      <c r="H233" s="61"/>
      <c r="I233" s="161"/>
      <c r="J233" s="61"/>
      <c r="K233" s="61"/>
      <c r="L233" s="59"/>
      <c r="M233" s="205"/>
      <c r="N233" s="40"/>
      <c r="O233" s="40"/>
      <c r="P233" s="40"/>
      <c r="Q233" s="40"/>
      <c r="R233" s="40"/>
      <c r="S233" s="40"/>
      <c r="T233" s="76"/>
      <c r="AT233" s="22" t="s">
        <v>154</v>
      </c>
      <c r="AU233" s="22" t="s">
        <v>84</v>
      </c>
    </row>
    <row r="234" spans="2:65" s="1" customFormat="1" ht="28.8" customHeight="1">
      <c r="B234" s="39"/>
      <c r="C234" s="191" t="s">
        <v>441</v>
      </c>
      <c r="D234" s="191" t="s">
        <v>147</v>
      </c>
      <c r="E234" s="192" t="s">
        <v>442</v>
      </c>
      <c r="F234" s="193" t="s">
        <v>443</v>
      </c>
      <c r="G234" s="194" t="s">
        <v>150</v>
      </c>
      <c r="H234" s="195">
        <v>2.505</v>
      </c>
      <c r="I234" s="196"/>
      <c r="J234" s="197">
        <f>ROUND(I234*H234,2)</f>
        <v>0</v>
      </c>
      <c r="K234" s="193" t="s">
        <v>151</v>
      </c>
      <c r="L234" s="59"/>
      <c r="M234" s="198" t="s">
        <v>21</v>
      </c>
      <c r="N234" s="199" t="s">
        <v>45</v>
      </c>
      <c r="O234" s="40"/>
      <c r="P234" s="200">
        <f>O234*H234</f>
        <v>0</v>
      </c>
      <c r="Q234" s="200">
        <v>0.00015</v>
      </c>
      <c r="R234" s="200">
        <f>Q234*H234</f>
        <v>0.00037574999999999994</v>
      </c>
      <c r="S234" s="200">
        <v>0</v>
      </c>
      <c r="T234" s="201">
        <f>S234*H234</f>
        <v>0</v>
      </c>
      <c r="AR234" s="22" t="s">
        <v>239</v>
      </c>
      <c r="AT234" s="22" t="s">
        <v>147</v>
      </c>
      <c r="AU234" s="22" t="s">
        <v>84</v>
      </c>
      <c r="AY234" s="22" t="s">
        <v>144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82</v>
      </c>
      <c r="BK234" s="202">
        <f>ROUND(I234*H234,2)</f>
        <v>0</v>
      </c>
      <c r="BL234" s="22" t="s">
        <v>239</v>
      </c>
      <c r="BM234" s="22" t="s">
        <v>444</v>
      </c>
    </row>
    <row r="235" spans="2:47" s="1" customFormat="1" ht="36">
      <c r="B235" s="39"/>
      <c r="C235" s="61"/>
      <c r="D235" s="203" t="s">
        <v>154</v>
      </c>
      <c r="E235" s="61"/>
      <c r="F235" s="204" t="s">
        <v>445</v>
      </c>
      <c r="G235" s="61"/>
      <c r="H235" s="61"/>
      <c r="I235" s="161"/>
      <c r="J235" s="61"/>
      <c r="K235" s="61"/>
      <c r="L235" s="59"/>
      <c r="M235" s="205"/>
      <c r="N235" s="40"/>
      <c r="O235" s="40"/>
      <c r="P235" s="40"/>
      <c r="Q235" s="40"/>
      <c r="R235" s="40"/>
      <c r="S235" s="40"/>
      <c r="T235" s="76"/>
      <c r="AT235" s="22" t="s">
        <v>154</v>
      </c>
      <c r="AU235" s="22" t="s">
        <v>84</v>
      </c>
    </row>
    <row r="236" spans="2:47" s="1" customFormat="1" ht="48">
      <c r="B236" s="39"/>
      <c r="C236" s="61"/>
      <c r="D236" s="203" t="s">
        <v>262</v>
      </c>
      <c r="E236" s="61"/>
      <c r="F236" s="233" t="s">
        <v>446</v>
      </c>
      <c r="G236" s="61"/>
      <c r="H236" s="61"/>
      <c r="I236" s="161"/>
      <c r="J236" s="61"/>
      <c r="K236" s="61"/>
      <c r="L236" s="59"/>
      <c r="M236" s="205"/>
      <c r="N236" s="40"/>
      <c r="O236" s="40"/>
      <c r="P236" s="40"/>
      <c r="Q236" s="40"/>
      <c r="R236" s="40"/>
      <c r="S236" s="40"/>
      <c r="T236" s="76"/>
      <c r="AT236" s="22" t="s">
        <v>262</v>
      </c>
      <c r="AU236" s="22" t="s">
        <v>84</v>
      </c>
    </row>
    <row r="237" spans="2:51" s="11" customFormat="1" ht="12">
      <c r="B237" s="206"/>
      <c r="C237" s="207"/>
      <c r="D237" s="203" t="s">
        <v>156</v>
      </c>
      <c r="E237" s="208" t="s">
        <v>21</v>
      </c>
      <c r="F237" s="209" t="s">
        <v>447</v>
      </c>
      <c r="G237" s="207"/>
      <c r="H237" s="210" t="s">
        <v>21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156</v>
      </c>
      <c r="AU237" s="216" t="s">
        <v>84</v>
      </c>
      <c r="AV237" s="11" t="s">
        <v>82</v>
      </c>
      <c r="AW237" s="11" t="s">
        <v>37</v>
      </c>
      <c r="AX237" s="11" t="s">
        <v>74</v>
      </c>
      <c r="AY237" s="216" t="s">
        <v>144</v>
      </c>
    </row>
    <row r="238" spans="2:51" s="12" customFormat="1" ht="12">
      <c r="B238" s="217"/>
      <c r="C238" s="218"/>
      <c r="D238" s="203" t="s">
        <v>156</v>
      </c>
      <c r="E238" s="219" t="s">
        <v>21</v>
      </c>
      <c r="F238" s="220" t="s">
        <v>448</v>
      </c>
      <c r="G238" s="218"/>
      <c r="H238" s="221">
        <v>2.025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156</v>
      </c>
      <c r="AU238" s="227" t="s">
        <v>84</v>
      </c>
      <c r="AV238" s="12" t="s">
        <v>84</v>
      </c>
      <c r="AW238" s="12" t="s">
        <v>37</v>
      </c>
      <c r="AX238" s="12" t="s">
        <v>74</v>
      </c>
      <c r="AY238" s="227" t="s">
        <v>144</v>
      </c>
    </row>
    <row r="239" spans="2:51" s="11" customFormat="1" ht="12">
      <c r="B239" s="206"/>
      <c r="C239" s="207"/>
      <c r="D239" s="203" t="s">
        <v>156</v>
      </c>
      <c r="E239" s="208" t="s">
        <v>21</v>
      </c>
      <c r="F239" s="209" t="s">
        <v>449</v>
      </c>
      <c r="G239" s="207"/>
      <c r="H239" s="210" t="s">
        <v>21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156</v>
      </c>
      <c r="AU239" s="216" t="s">
        <v>84</v>
      </c>
      <c r="AV239" s="11" t="s">
        <v>82</v>
      </c>
      <c r="AW239" s="11" t="s">
        <v>37</v>
      </c>
      <c r="AX239" s="11" t="s">
        <v>74</v>
      </c>
      <c r="AY239" s="216" t="s">
        <v>144</v>
      </c>
    </row>
    <row r="240" spans="2:51" s="12" customFormat="1" ht="12">
      <c r="B240" s="217"/>
      <c r="C240" s="218"/>
      <c r="D240" s="228" t="s">
        <v>156</v>
      </c>
      <c r="E240" s="229" t="s">
        <v>21</v>
      </c>
      <c r="F240" s="230" t="s">
        <v>450</v>
      </c>
      <c r="G240" s="218"/>
      <c r="H240" s="231">
        <v>0.48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156</v>
      </c>
      <c r="AU240" s="227" t="s">
        <v>84</v>
      </c>
      <c r="AV240" s="12" t="s">
        <v>84</v>
      </c>
      <c r="AW240" s="12" t="s">
        <v>37</v>
      </c>
      <c r="AX240" s="12" t="s">
        <v>74</v>
      </c>
      <c r="AY240" s="227" t="s">
        <v>144</v>
      </c>
    </row>
    <row r="241" spans="2:65" s="1" customFormat="1" ht="20.4" customHeight="1">
      <c r="B241" s="39"/>
      <c r="C241" s="191" t="s">
        <v>451</v>
      </c>
      <c r="D241" s="191" t="s">
        <v>147</v>
      </c>
      <c r="E241" s="192" t="s">
        <v>452</v>
      </c>
      <c r="F241" s="193" t="s">
        <v>453</v>
      </c>
      <c r="G241" s="194" t="s">
        <v>150</v>
      </c>
      <c r="H241" s="195">
        <v>163.47</v>
      </c>
      <c r="I241" s="196"/>
      <c r="J241" s="197">
        <f>ROUND(I241*H241,2)</f>
        <v>0</v>
      </c>
      <c r="K241" s="193" t="s">
        <v>151</v>
      </c>
      <c r="L241" s="59"/>
      <c r="M241" s="198" t="s">
        <v>21</v>
      </c>
      <c r="N241" s="199" t="s">
        <v>45</v>
      </c>
      <c r="O241" s="40"/>
      <c r="P241" s="200">
        <f>O241*H241</f>
        <v>0</v>
      </c>
      <c r="Q241" s="200">
        <v>0.00065</v>
      </c>
      <c r="R241" s="200">
        <f>Q241*H241</f>
        <v>0.10625549999999999</v>
      </c>
      <c r="S241" s="200">
        <v>0</v>
      </c>
      <c r="T241" s="201">
        <f>S241*H241</f>
        <v>0</v>
      </c>
      <c r="AR241" s="22" t="s">
        <v>239</v>
      </c>
      <c r="AT241" s="22" t="s">
        <v>147</v>
      </c>
      <c r="AU241" s="22" t="s">
        <v>84</v>
      </c>
      <c r="AY241" s="22" t="s">
        <v>144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2" t="s">
        <v>82</v>
      </c>
      <c r="BK241" s="202">
        <f>ROUND(I241*H241,2)</f>
        <v>0</v>
      </c>
      <c r="BL241" s="22" t="s">
        <v>239</v>
      </c>
      <c r="BM241" s="22" t="s">
        <v>454</v>
      </c>
    </row>
    <row r="242" spans="2:47" s="1" customFormat="1" ht="24">
      <c r="B242" s="39"/>
      <c r="C242" s="61"/>
      <c r="D242" s="203" t="s">
        <v>154</v>
      </c>
      <c r="E242" s="61"/>
      <c r="F242" s="204" t="s">
        <v>455</v>
      </c>
      <c r="G242" s="61"/>
      <c r="H242" s="61"/>
      <c r="I242" s="161"/>
      <c r="J242" s="61"/>
      <c r="K242" s="61"/>
      <c r="L242" s="59"/>
      <c r="M242" s="205"/>
      <c r="N242" s="40"/>
      <c r="O242" s="40"/>
      <c r="P242" s="40"/>
      <c r="Q242" s="40"/>
      <c r="R242" s="40"/>
      <c r="S242" s="40"/>
      <c r="T242" s="76"/>
      <c r="AT242" s="22" t="s">
        <v>154</v>
      </c>
      <c r="AU242" s="22" t="s">
        <v>84</v>
      </c>
    </row>
    <row r="243" spans="2:63" s="10" customFormat="1" ht="37.35" customHeight="1">
      <c r="B243" s="174"/>
      <c r="C243" s="175"/>
      <c r="D243" s="176" t="s">
        <v>73</v>
      </c>
      <c r="E243" s="177" t="s">
        <v>456</v>
      </c>
      <c r="F243" s="177" t="s">
        <v>457</v>
      </c>
      <c r="G243" s="175"/>
      <c r="H243" s="175"/>
      <c r="I243" s="178"/>
      <c r="J243" s="179">
        <f>BK243</f>
        <v>0</v>
      </c>
      <c r="K243" s="175"/>
      <c r="L243" s="180"/>
      <c r="M243" s="181"/>
      <c r="N243" s="182"/>
      <c r="O243" s="182"/>
      <c r="P243" s="183">
        <f>P244+P248+P251</f>
        <v>0</v>
      </c>
      <c r="Q243" s="182"/>
      <c r="R243" s="183">
        <f>R244+R248+R251</f>
        <v>0</v>
      </c>
      <c r="S243" s="182"/>
      <c r="T243" s="184">
        <f>T244+T248+T251</f>
        <v>0</v>
      </c>
      <c r="AR243" s="185" t="s">
        <v>178</v>
      </c>
      <c r="AT243" s="186" t="s">
        <v>73</v>
      </c>
      <c r="AU243" s="186" t="s">
        <v>74</v>
      </c>
      <c r="AY243" s="185" t="s">
        <v>144</v>
      </c>
      <c r="BK243" s="187">
        <f>BK244+BK248+BK251</f>
        <v>0</v>
      </c>
    </row>
    <row r="244" spans="2:63" s="10" customFormat="1" ht="19.95" customHeight="1">
      <c r="B244" s="174"/>
      <c r="C244" s="175"/>
      <c r="D244" s="188" t="s">
        <v>73</v>
      </c>
      <c r="E244" s="189" t="s">
        <v>458</v>
      </c>
      <c r="F244" s="189" t="s">
        <v>459</v>
      </c>
      <c r="G244" s="175"/>
      <c r="H244" s="175"/>
      <c r="I244" s="178"/>
      <c r="J244" s="190">
        <f>BK244</f>
        <v>0</v>
      </c>
      <c r="K244" s="175"/>
      <c r="L244" s="180"/>
      <c r="M244" s="181"/>
      <c r="N244" s="182"/>
      <c r="O244" s="182"/>
      <c r="P244" s="183">
        <f>SUM(P245:P247)</f>
        <v>0</v>
      </c>
      <c r="Q244" s="182"/>
      <c r="R244" s="183">
        <f>SUM(R245:R247)</f>
        <v>0</v>
      </c>
      <c r="S244" s="182"/>
      <c r="T244" s="184">
        <f>SUM(T245:T247)</f>
        <v>0</v>
      </c>
      <c r="AR244" s="185" t="s">
        <v>178</v>
      </c>
      <c r="AT244" s="186" t="s">
        <v>73</v>
      </c>
      <c r="AU244" s="186" t="s">
        <v>82</v>
      </c>
      <c r="AY244" s="185" t="s">
        <v>144</v>
      </c>
      <c r="BK244" s="187">
        <f>SUM(BK245:BK247)</f>
        <v>0</v>
      </c>
    </row>
    <row r="245" spans="2:65" s="1" customFormat="1" ht="20.4" customHeight="1">
      <c r="B245" s="39"/>
      <c r="C245" s="191" t="s">
        <v>460</v>
      </c>
      <c r="D245" s="191" t="s">
        <v>147</v>
      </c>
      <c r="E245" s="192" t="s">
        <v>461</v>
      </c>
      <c r="F245" s="193" t="s">
        <v>462</v>
      </c>
      <c r="G245" s="194" t="s">
        <v>463</v>
      </c>
      <c r="H245" s="195">
        <v>1</v>
      </c>
      <c r="I245" s="196"/>
      <c r="J245" s="197">
        <f>ROUND(I245*H245,2)</f>
        <v>0</v>
      </c>
      <c r="K245" s="193" t="s">
        <v>151</v>
      </c>
      <c r="L245" s="59"/>
      <c r="M245" s="198" t="s">
        <v>21</v>
      </c>
      <c r="N245" s="199" t="s">
        <v>45</v>
      </c>
      <c r="O245" s="40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2" t="s">
        <v>464</v>
      </c>
      <c r="AT245" s="22" t="s">
        <v>147</v>
      </c>
      <c r="AU245" s="22" t="s">
        <v>84</v>
      </c>
      <c r="AY245" s="22" t="s">
        <v>144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2" t="s">
        <v>82</v>
      </c>
      <c r="BK245" s="202">
        <f>ROUND(I245*H245,2)</f>
        <v>0</v>
      </c>
      <c r="BL245" s="22" t="s">
        <v>464</v>
      </c>
      <c r="BM245" s="22" t="s">
        <v>465</v>
      </c>
    </row>
    <row r="246" spans="2:47" s="1" customFormat="1" ht="24">
      <c r="B246" s="39"/>
      <c r="C246" s="61"/>
      <c r="D246" s="203" t="s">
        <v>154</v>
      </c>
      <c r="E246" s="61"/>
      <c r="F246" s="204" t="s">
        <v>466</v>
      </c>
      <c r="G246" s="61"/>
      <c r="H246" s="61"/>
      <c r="I246" s="161"/>
      <c r="J246" s="61"/>
      <c r="K246" s="61"/>
      <c r="L246" s="59"/>
      <c r="M246" s="205"/>
      <c r="N246" s="40"/>
      <c r="O246" s="40"/>
      <c r="P246" s="40"/>
      <c r="Q246" s="40"/>
      <c r="R246" s="40"/>
      <c r="S246" s="40"/>
      <c r="T246" s="76"/>
      <c r="AT246" s="22" t="s">
        <v>154</v>
      </c>
      <c r="AU246" s="22" t="s">
        <v>84</v>
      </c>
    </row>
    <row r="247" spans="2:47" s="1" customFormat="1" ht="24">
      <c r="B247" s="39"/>
      <c r="C247" s="61"/>
      <c r="D247" s="203" t="s">
        <v>262</v>
      </c>
      <c r="E247" s="61"/>
      <c r="F247" s="233" t="s">
        <v>467</v>
      </c>
      <c r="G247" s="61"/>
      <c r="H247" s="61"/>
      <c r="I247" s="161"/>
      <c r="J247" s="61"/>
      <c r="K247" s="61"/>
      <c r="L247" s="59"/>
      <c r="M247" s="205"/>
      <c r="N247" s="40"/>
      <c r="O247" s="40"/>
      <c r="P247" s="40"/>
      <c r="Q247" s="40"/>
      <c r="R247" s="40"/>
      <c r="S247" s="40"/>
      <c r="T247" s="76"/>
      <c r="AT247" s="22" t="s">
        <v>262</v>
      </c>
      <c r="AU247" s="22" t="s">
        <v>84</v>
      </c>
    </row>
    <row r="248" spans="2:63" s="10" customFormat="1" ht="29.85" customHeight="1">
      <c r="B248" s="174"/>
      <c r="C248" s="175"/>
      <c r="D248" s="188" t="s">
        <v>73</v>
      </c>
      <c r="E248" s="189" t="s">
        <v>468</v>
      </c>
      <c r="F248" s="189" t="s">
        <v>469</v>
      </c>
      <c r="G248" s="175"/>
      <c r="H248" s="175"/>
      <c r="I248" s="178"/>
      <c r="J248" s="190">
        <f>BK248</f>
        <v>0</v>
      </c>
      <c r="K248" s="175"/>
      <c r="L248" s="180"/>
      <c r="M248" s="181"/>
      <c r="N248" s="182"/>
      <c r="O248" s="182"/>
      <c r="P248" s="183">
        <f>SUM(P249:P250)</f>
        <v>0</v>
      </c>
      <c r="Q248" s="182"/>
      <c r="R248" s="183">
        <f>SUM(R249:R250)</f>
        <v>0</v>
      </c>
      <c r="S248" s="182"/>
      <c r="T248" s="184">
        <f>SUM(T249:T250)</f>
        <v>0</v>
      </c>
      <c r="AR248" s="185" t="s">
        <v>178</v>
      </c>
      <c r="AT248" s="186" t="s">
        <v>73</v>
      </c>
      <c r="AU248" s="186" t="s">
        <v>82</v>
      </c>
      <c r="AY248" s="185" t="s">
        <v>144</v>
      </c>
      <c r="BK248" s="187">
        <f>SUM(BK249:BK250)</f>
        <v>0</v>
      </c>
    </row>
    <row r="249" spans="2:65" s="1" customFormat="1" ht="20.4" customHeight="1">
      <c r="B249" s="39"/>
      <c r="C249" s="191" t="s">
        <v>470</v>
      </c>
      <c r="D249" s="191" t="s">
        <v>147</v>
      </c>
      <c r="E249" s="192" t="s">
        <v>471</v>
      </c>
      <c r="F249" s="193" t="s">
        <v>469</v>
      </c>
      <c r="G249" s="194" t="s">
        <v>463</v>
      </c>
      <c r="H249" s="195">
        <v>1</v>
      </c>
      <c r="I249" s="196"/>
      <c r="J249" s="197">
        <f>ROUND(I249*H249,2)</f>
        <v>0</v>
      </c>
      <c r="K249" s="193" t="s">
        <v>151</v>
      </c>
      <c r="L249" s="59"/>
      <c r="M249" s="198" t="s">
        <v>21</v>
      </c>
      <c r="N249" s="199" t="s">
        <v>45</v>
      </c>
      <c r="O249" s="40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AR249" s="22" t="s">
        <v>464</v>
      </c>
      <c r="AT249" s="22" t="s">
        <v>147</v>
      </c>
      <c r="AU249" s="22" t="s">
        <v>84</v>
      </c>
      <c r="AY249" s="22" t="s">
        <v>144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2" t="s">
        <v>82</v>
      </c>
      <c r="BK249" s="202">
        <f>ROUND(I249*H249,2)</f>
        <v>0</v>
      </c>
      <c r="BL249" s="22" t="s">
        <v>464</v>
      </c>
      <c r="BM249" s="22" t="s">
        <v>472</v>
      </c>
    </row>
    <row r="250" spans="2:47" s="1" customFormat="1" ht="12">
      <c r="B250" s="39"/>
      <c r="C250" s="61"/>
      <c r="D250" s="203" t="s">
        <v>154</v>
      </c>
      <c r="E250" s="61"/>
      <c r="F250" s="204" t="s">
        <v>473</v>
      </c>
      <c r="G250" s="61"/>
      <c r="H250" s="61"/>
      <c r="I250" s="161"/>
      <c r="J250" s="61"/>
      <c r="K250" s="61"/>
      <c r="L250" s="59"/>
      <c r="M250" s="205"/>
      <c r="N250" s="40"/>
      <c r="O250" s="40"/>
      <c r="P250" s="40"/>
      <c r="Q250" s="40"/>
      <c r="R250" s="40"/>
      <c r="S250" s="40"/>
      <c r="T250" s="76"/>
      <c r="AT250" s="22" t="s">
        <v>154</v>
      </c>
      <c r="AU250" s="22" t="s">
        <v>84</v>
      </c>
    </row>
    <row r="251" spans="2:63" s="10" customFormat="1" ht="29.85" customHeight="1">
      <c r="B251" s="174"/>
      <c r="C251" s="175"/>
      <c r="D251" s="188" t="s">
        <v>73</v>
      </c>
      <c r="E251" s="189" t="s">
        <v>474</v>
      </c>
      <c r="F251" s="189" t="s">
        <v>475</v>
      </c>
      <c r="G251" s="175"/>
      <c r="H251" s="175"/>
      <c r="I251" s="178"/>
      <c r="J251" s="190">
        <f>BK251</f>
        <v>0</v>
      </c>
      <c r="K251" s="175"/>
      <c r="L251" s="180"/>
      <c r="M251" s="181"/>
      <c r="N251" s="182"/>
      <c r="O251" s="182"/>
      <c r="P251" s="183">
        <f>SUM(P252:P253)</f>
        <v>0</v>
      </c>
      <c r="Q251" s="182"/>
      <c r="R251" s="183">
        <f>SUM(R252:R253)</f>
        <v>0</v>
      </c>
      <c r="S251" s="182"/>
      <c r="T251" s="184">
        <f>SUM(T252:T253)</f>
        <v>0</v>
      </c>
      <c r="AR251" s="185" t="s">
        <v>178</v>
      </c>
      <c r="AT251" s="186" t="s">
        <v>73</v>
      </c>
      <c r="AU251" s="186" t="s">
        <v>82</v>
      </c>
      <c r="AY251" s="185" t="s">
        <v>144</v>
      </c>
      <c r="BK251" s="187">
        <f>SUM(BK252:BK253)</f>
        <v>0</v>
      </c>
    </row>
    <row r="252" spans="2:65" s="1" customFormat="1" ht="20.4" customHeight="1">
      <c r="B252" s="39"/>
      <c r="C252" s="191" t="s">
        <v>476</v>
      </c>
      <c r="D252" s="191" t="s">
        <v>147</v>
      </c>
      <c r="E252" s="192" t="s">
        <v>477</v>
      </c>
      <c r="F252" s="193" t="s">
        <v>478</v>
      </c>
      <c r="G252" s="194" t="s">
        <v>463</v>
      </c>
      <c r="H252" s="195">
        <v>1</v>
      </c>
      <c r="I252" s="196"/>
      <c r="J252" s="197">
        <f>ROUND(I252*H252,2)</f>
        <v>0</v>
      </c>
      <c r="K252" s="193" t="s">
        <v>151</v>
      </c>
      <c r="L252" s="59"/>
      <c r="M252" s="198" t="s">
        <v>21</v>
      </c>
      <c r="N252" s="199" t="s">
        <v>45</v>
      </c>
      <c r="O252" s="40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AR252" s="22" t="s">
        <v>464</v>
      </c>
      <c r="AT252" s="22" t="s">
        <v>147</v>
      </c>
      <c r="AU252" s="22" t="s">
        <v>84</v>
      </c>
      <c r="AY252" s="22" t="s">
        <v>144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2" t="s">
        <v>82</v>
      </c>
      <c r="BK252" s="202">
        <f>ROUND(I252*H252,2)</f>
        <v>0</v>
      </c>
      <c r="BL252" s="22" t="s">
        <v>464</v>
      </c>
      <c r="BM252" s="22" t="s">
        <v>479</v>
      </c>
    </row>
    <row r="253" spans="2:47" s="1" customFormat="1" ht="12">
      <c r="B253" s="39"/>
      <c r="C253" s="61"/>
      <c r="D253" s="203" t="s">
        <v>154</v>
      </c>
      <c r="E253" s="61"/>
      <c r="F253" s="204" t="s">
        <v>480</v>
      </c>
      <c r="G253" s="61"/>
      <c r="H253" s="61"/>
      <c r="I253" s="161"/>
      <c r="J253" s="61"/>
      <c r="K253" s="61"/>
      <c r="L253" s="59"/>
      <c r="M253" s="244"/>
      <c r="N253" s="245"/>
      <c r="O253" s="245"/>
      <c r="P253" s="245"/>
      <c r="Q253" s="245"/>
      <c r="R253" s="245"/>
      <c r="S253" s="245"/>
      <c r="T253" s="246"/>
      <c r="AT253" s="22" t="s">
        <v>154</v>
      </c>
      <c r="AU253" s="22" t="s">
        <v>84</v>
      </c>
    </row>
    <row r="254" spans="2:12" s="1" customFormat="1" ht="6.9" customHeight="1">
      <c r="B254" s="54"/>
      <c r="C254" s="55"/>
      <c r="D254" s="55"/>
      <c r="E254" s="55"/>
      <c r="F254" s="55"/>
      <c r="G254" s="55"/>
      <c r="H254" s="55"/>
      <c r="I254" s="137"/>
      <c r="J254" s="55"/>
      <c r="K254" s="55"/>
      <c r="L254" s="59"/>
    </row>
  </sheetData>
  <sheetProtection password="CC35" sheet="1" objects="1" scenarios="1" formatCells="0" formatColumns="0" formatRows="0" sort="0" autoFilter="0"/>
  <autoFilter ref="C92:K253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86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64" t="str">
        <f>'Rekapitulace stavby'!K6</f>
        <v>Obnova dvorní fasády radnice Jáchymov</v>
      </c>
      <c r="F7" s="365"/>
      <c r="G7" s="365"/>
      <c r="H7" s="365"/>
      <c r="I7" s="115"/>
      <c r="J7" s="27"/>
      <c r="K7" s="29"/>
    </row>
    <row r="8" spans="2:11" s="1" customFormat="1" ht="13.2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66" t="s">
        <v>481</v>
      </c>
      <c r="F9" s="367"/>
      <c r="G9" s="367"/>
      <c r="H9" s="367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17.3.2017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0.2" customHeight="1">
      <c r="B24" s="119"/>
      <c r="C24" s="120"/>
      <c r="D24" s="120"/>
      <c r="E24" s="333" t="s">
        <v>105</v>
      </c>
      <c r="F24" s="333"/>
      <c r="G24" s="333"/>
      <c r="H24" s="333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ROUND(J93,2)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" customHeight="1">
      <c r="B30" s="39"/>
      <c r="C30" s="40"/>
      <c r="D30" s="47" t="s">
        <v>44</v>
      </c>
      <c r="E30" s="47" t="s">
        <v>45</v>
      </c>
      <c r="F30" s="128">
        <f>ROUND(SUM(BE93:BE248),2)</f>
        <v>0</v>
      </c>
      <c r="G30" s="40"/>
      <c r="H30" s="40"/>
      <c r="I30" s="129">
        <v>0.21</v>
      </c>
      <c r="J30" s="128">
        <f>ROUND(ROUND((SUM(BE93:BE248)),2)*I30,2)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46</v>
      </c>
      <c r="F31" s="128">
        <f>ROUND(SUM(BF93:BF248),2)</f>
        <v>0</v>
      </c>
      <c r="G31" s="40"/>
      <c r="H31" s="40"/>
      <c r="I31" s="129">
        <v>0.15</v>
      </c>
      <c r="J31" s="128">
        <f>ROUND(ROUND((SUM(BF93:BF248)),2)*I31,2)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47</v>
      </c>
      <c r="F32" s="128">
        <f>ROUND(SUM(BG93:BG248),2)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48</v>
      </c>
      <c r="F33" s="128">
        <f>ROUND(SUM(BH93:BH248),2)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49</v>
      </c>
      <c r="F34" s="128">
        <f>ROUND(SUM(BI93:BI248),2)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106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64" t="str">
        <f>E7</f>
        <v>Obnova dvorní fasády radnice Jáchymov</v>
      </c>
      <c r="F45" s="365"/>
      <c r="G45" s="365"/>
      <c r="H45" s="365"/>
      <c r="I45" s="116"/>
      <c r="J45" s="40"/>
      <c r="K45" s="43"/>
    </row>
    <row r="46" spans="2:11" s="1" customFormat="1" ht="14.4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66" t="str">
        <f>E9</f>
        <v>D.1.1 - FASÁDA 2 - Architektonicko stavební část</v>
      </c>
      <c r="F47" s="367"/>
      <c r="G47" s="367"/>
      <c r="H47" s="367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nám. Republiky čp. 1, 362 51 Jáchymov</v>
      </c>
      <c r="G49" s="40"/>
      <c r="H49" s="40"/>
      <c r="I49" s="117" t="s">
        <v>25</v>
      </c>
      <c r="J49" s="118" t="str">
        <f>IF(J12="","",J12)</f>
        <v>17.3.2017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Jáchymov, nám. Republiky 1, 362 51 Jáchymov</v>
      </c>
      <c r="G51" s="40"/>
      <c r="H51" s="40"/>
      <c r="I51" s="117" t="s">
        <v>34</v>
      </c>
      <c r="J51" s="33" t="str">
        <f>E21</f>
        <v>Ing. arch. Jaroslav Egert, Komenského 851, Jáchymo</v>
      </c>
      <c r="K51" s="43"/>
    </row>
    <row r="52" spans="2:11" s="1" customFormat="1" ht="14.4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107</v>
      </c>
      <c r="D54" s="130"/>
      <c r="E54" s="130"/>
      <c r="F54" s="130"/>
      <c r="G54" s="130"/>
      <c r="H54" s="130"/>
      <c r="I54" s="143"/>
      <c r="J54" s="144" t="s">
        <v>108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109</v>
      </c>
      <c r="D56" s="40"/>
      <c r="E56" s="40"/>
      <c r="F56" s="40"/>
      <c r="G56" s="40"/>
      <c r="H56" s="40"/>
      <c r="I56" s="116"/>
      <c r="J56" s="126">
        <f>J93</f>
        <v>0</v>
      </c>
      <c r="K56" s="43"/>
      <c r="AU56" s="22" t="s">
        <v>110</v>
      </c>
    </row>
    <row r="57" spans="2:11" s="7" customFormat="1" ht="24.9" customHeight="1">
      <c r="B57" s="147"/>
      <c r="C57" s="148"/>
      <c r="D57" s="149" t="s">
        <v>111</v>
      </c>
      <c r="E57" s="150"/>
      <c r="F57" s="150"/>
      <c r="G57" s="150"/>
      <c r="H57" s="150"/>
      <c r="I57" s="151"/>
      <c r="J57" s="152">
        <f>J94</f>
        <v>0</v>
      </c>
      <c r="K57" s="153"/>
    </row>
    <row r="58" spans="2:11" s="8" customFormat="1" ht="19.95" customHeight="1">
      <c r="B58" s="154"/>
      <c r="C58" s="155"/>
      <c r="D58" s="156" t="s">
        <v>113</v>
      </c>
      <c r="E58" s="157"/>
      <c r="F58" s="157"/>
      <c r="G58" s="157"/>
      <c r="H58" s="157"/>
      <c r="I58" s="158"/>
      <c r="J58" s="159">
        <f>J95</f>
        <v>0</v>
      </c>
      <c r="K58" s="160"/>
    </row>
    <row r="59" spans="2:11" s="8" customFormat="1" ht="19.95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J115</f>
        <v>0</v>
      </c>
      <c r="K59" s="160"/>
    </row>
    <row r="60" spans="2:11" s="8" customFormat="1" ht="14.85" customHeight="1">
      <c r="B60" s="154"/>
      <c r="C60" s="155"/>
      <c r="D60" s="156" t="s">
        <v>115</v>
      </c>
      <c r="E60" s="157"/>
      <c r="F60" s="157"/>
      <c r="G60" s="157"/>
      <c r="H60" s="157"/>
      <c r="I60" s="158"/>
      <c r="J60" s="159">
        <f>J121</f>
        <v>0</v>
      </c>
      <c r="K60" s="160"/>
    </row>
    <row r="61" spans="2:11" s="8" customFormat="1" ht="19.95" customHeight="1">
      <c r="B61" s="154"/>
      <c r="C61" s="155"/>
      <c r="D61" s="156" t="s">
        <v>116</v>
      </c>
      <c r="E61" s="157"/>
      <c r="F61" s="157"/>
      <c r="G61" s="157"/>
      <c r="H61" s="157"/>
      <c r="I61" s="158"/>
      <c r="J61" s="159">
        <f>J136</f>
        <v>0</v>
      </c>
      <c r="K61" s="160"/>
    </row>
    <row r="62" spans="2:11" s="8" customFormat="1" ht="19.95" customHeight="1">
      <c r="B62" s="154"/>
      <c r="C62" s="155"/>
      <c r="D62" s="156" t="s">
        <v>117</v>
      </c>
      <c r="E62" s="157"/>
      <c r="F62" s="157"/>
      <c r="G62" s="157"/>
      <c r="H62" s="157"/>
      <c r="I62" s="158"/>
      <c r="J62" s="159">
        <f>J145</f>
        <v>0</v>
      </c>
      <c r="K62" s="160"/>
    </row>
    <row r="63" spans="2:11" s="7" customFormat="1" ht="24.9" customHeight="1">
      <c r="B63" s="147"/>
      <c r="C63" s="148"/>
      <c r="D63" s="149" t="s">
        <v>118</v>
      </c>
      <c r="E63" s="150"/>
      <c r="F63" s="150"/>
      <c r="G63" s="150"/>
      <c r="H63" s="150"/>
      <c r="I63" s="151"/>
      <c r="J63" s="152">
        <f>J148</f>
        <v>0</v>
      </c>
      <c r="K63" s="153"/>
    </row>
    <row r="64" spans="2:11" s="8" customFormat="1" ht="19.95" customHeight="1">
      <c r="B64" s="154"/>
      <c r="C64" s="155"/>
      <c r="D64" s="156" t="s">
        <v>120</v>
      </c>
      <c r="E64" s="157"/>
      <c r="F64" s="157"/>
      <c r="G64" s="157"/>
      <c r="H64" s="157"/>
      <c r="I64" s="158"/>
      <c r="J64" s="159">
        <f>J149</f>
        <v>0</v>
      </c>
      <c r="K64" s="160"/>
    </row>
    <row r="65" spans="2:11" s="8" customFormat="1" ht="19.95" customHeight="1">
      <c r="B65" s="154"/>
      <c r="C65" s="155"/>
      <c r="D65" s="156" t="s">
        <v>482</v>
      </c>
      <c r="E65" s="157"/>
      <c r="F65" s="157"/>
      <c r="G65" s="157"/>
      <c r="H65" s="157"/>
      <c r="I65" s="158"/>
      <c r="J65" s="159">
        <f>J157</f>
        <v>0</v>
      </c>
      <c r="K65" s="160"/>
    </row>
    <row r="66" spans="2:11" s="8" customFormat="1" ht="19.95" customHeight="1">
      <c r="B66" s="154"/>
      <c r="C66" s="155"/>
      <c r="D66" s="156" t="s">
        <v>121</v>
      </c>
      <c r="E66" s="157"/>
      <c r="F66" s="157"/>
      <c r="G66" s="157"/>
      <c r="H66" s="157"/>
      <c r="I66" s="158"/>
      <c r="J66" s="159">
        <f>J169</f>
        <v>0</v>
      </c>
      <c r="K66" s="160"/>
    </row>
    <row r="67" spans="2:11" s="8" customFormat="1" ht="19.95" customHeight="1">
      <c r="B67" s="154"/>
      <c r="C67" s="155"/>
      <c r="D67" s="156" t="s">
        <v>123</v>
      </c>
      <c r="E67" s="157"/>
      <c r="F67" s="157"/>
      <c r="G67" s="157"/>
      <c r="H67" s="157"/>
      <c r="I67" s="158"/>
      <c r="J67" s="159">
        <f>J197</f>
        <v>0</v>
      </c>
      <c r="K67" s="160"/>
    </row>
    <row r="68" spans="2:11" s="7" customFormat="1" ht="24.9" customHeight="1">
      <c r="B68" s="147"/>
      <c r="C68" s="148"/>
      <c r="D68" s="149" t="s">
        <v>483</v>
      </c>
      <c r="E68" s="150"/>
      <c r="F68" s="150"/>
      <c r="G68" s="150"/>
      <c r="H68" s="150"/>
      <c r="I68" s="151"/>
      <c r="J68" s="152">
        <f>J228</f>
        <v>0</v>
      </c>
      <c r="K68" s="153"/>
    </row>
    <row r="69" spans="2:11" s="8" customFormat="1" ht="19.95" customHeight="1">
      <c r="B69" s="154"/>
      <c r="C69" s="155"/>
      <c r="D69" s="156" t="s">
        <v>484</v>
      </c>
      <c r="E69" s="157"/>
      <c r="F69" s="157"/>
      <c r="G69" s="157"/>
      <c r="H69" s="157"/>
      <c r="I69" s="158"/>
      <c r="J69" s="159">
        <f>J229</f>
        <v>0</v>
      </c>
      <c r="K69" s="160"/>
    </row>
    <row r="70" spans="2:11" s="7" customFormat="1" ht="24.9" customHeight="1">
      <c r="B70" s="147"/>
      <c r="C70" s="148"/>
      <c r="D70" s="149" t="s">
        <v>124</v>
      </c>
      <c r="E70" s="150"/>
      <c r="F70" s="150"/>
      <c r="G70" s="150"/>
      <c r="H70" s="150"/>
      <c r="I70" s="151"/>
      <c r="J70" s="152">
        <f>J238</f>
        <v>0</v>
      </c>
      <c r="K70" s="153"/>
    </row>
    <row r="71" spans="2:11" s="8" customFormat="1" ht="19.95" customHeight="1">
      <c r="B71" s="154"/>
      <c r="C71" s="155"/>
      <c r="D71" s="156" t="s">
        <v>125</v>
      </c>
      <c r="E71" s="157"/>
      <c r="F71" s="157"/>
      <c r="G71" s="157"/>
      <c r="H71" s="157"/>
      <c r="I71" s="158"/>
      <c r="J71" s="159">
        <f>J239</f>
        <v>0</v>
      </c>
      <c r="K71" s="160"/>
    </row>
    <row r="72" spans="2:11" s="8" customFormat="1" ht="19.95" customHeight="1">
      <c r="B72" s="154"/>
      <c r="C72" s="155"/>
      <c r="D72" s="156" t="s">
        <v>126</v>
      </c>
      <c r="E72" s="157"/>
      <c r="F72" s="157"/>
      <c r="G72" s="157"/>
      <c r="H72" s="157"/>
      <c r="I72" s="158"/>
      <c r="J72" s="159">
        <f>J243</f>
        <v>0</v>
      </c>
      <c r="K72" s="160"/>
    </row>
    <row r="73" spans="2:11" s="8" customFormat="1" ht="19.95" customHeight="1">
      <c r="B73" s="154"/>
      <c r="C73" s="155"/>
      <c r="D73" s="156" t="s">
        <v>127</v>
      </c>
      <c r="E73" s="157"/>
      <c r="F73" s="157"/>
      <c r="G73" s="157"/>
      <c r="H73" s="157"/>
      <c r="I73" s="158"/>
      <c r="J73" s="159">
        <f>J246</f>
        <v>0</v>
      </c>
      <c r="K73" s="160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16"/>
      <c r="J74" s="40"/>
      <c r="K74" s="43"/>
    </row>
    <row r="75" spans="2:11" s="1" customFormat="1" ht="6.9" customHeight="1">
      <c r="B75" s="54"/>
      <c r="C75" s="55"/>
      <c r="D75" s="55"/>
      <c r="E75" s="55"/>
      <c r="F75" s="55"/>
      <c r="G75" s="55"/>
      <c r="H75" s="55"/>
      <c r="I75" s="137"/>
      <c r="J75" s="55"/>
      <c r="K75" s="56"/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0"/>
      <c r="J79" s="58"/>
      <c r="K79" s="58"/>
      <c r="L79" s="59"/>
    </row>
    <row r="80" spans="2:12" s="1" customFormat="1" ht="36.9" customHeight="1">
      <c r="B80" s="39"/>
      <c r="C80" s="60" t="s">
        <v>128</v>
      </c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6.9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4.4" customHeight="1">
      <c r="B82" s="39"/>
      <c r="C82" s="63" t="s">
        <v>18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20.4" customHeight="1">
      <c r="B83" s="39"/>
      <c r="C83" s="61"/>
      <c r="D83" s="61"/>
      <c r="E83" s="368" t="str">
        <f>E7</f>
        <v>Obnova dvorní fasády radnice Jáchymov</v>
      </c>
      <c r="F83" s="369"/>
      <c r="G83" s="369"/>
      <c r="H83" s="369"/>
      <c r="I83" s="161"/>
      <c r="J83" s="61"/>
      <c r="K83" s="61"/>
      <c r="L83" s="59"/>
    </row>
    <row r="84" spans="2:12" s="1" customFormat="1" ht="14.4" customHeight="1">
      <c r="B84" s="39"/>
      <c r="C84" s="63" t="s">
        <v>103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22.2" customHeight="1">
      <c r="B85" s="39"/>
      <c r="C85" s="61"/>
      <c r="D85" s="61"/>
      <c r="E85" s="344" t="str">
        <f>E9</f>
        <v>D.1.1 - FASÁDA 2 - Architektonicko stavební část</v>
      </c>
      <c r="F85" s="370"/>
      <c r="G85" s="370"/>
      <c r="H85" s="370"/>
      <c r="I85" s="161"/>
      <c r="J85" s="61"/>
      <c r="K85" s="61"/>
      <c r="L85" s="59"/>
    </row>
    <row r="86" spans="2:12" s="1" customFormat="1" ht="6.9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8" customHeight="1">
      <c r="B87" s="39"/>
      <c r="C87" s="63" t="s">
        <v>23</v>
      </c>
      <c r="D87" s="61"/>
      <c r="E87" s="61"/>
      <c r="F87" s="162" t="str">
        <f>F12</f>
        <v>nám. Republiky čp. 1, 362 51 Jáchymov</v>
      </c>
      <c r="G87" s="61"/>
      <c r="H87" s="61"/>
      <c r="I87" s="163" t="s">
        <v>25</v>
      </c>
      <c r="J87" s="71" t="str">
        <f>IF(J12="","",J12)</f>
        <v>17.3.2017</v>
      </c>
      <c r="K87" s="61"/>
      <c r="L87" s="59"/>
    </row>
    <row r="88" spans="2:12" s="1" customFormat="1" ht="6.9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3.2">
      <c r="B89" s="39"/>
      <c r="C89" s="63" t="s">
        <v>27</v>
      </c>
      <c r="D89" s="61"/>
      <c r="E89" s="61"/>
      <c r="F89" s="162" t="str">
        <f>E15</f>
        <v>Město Jáchymov, nám. Republiky 1, 362 51 Jáchymov</v>
      </c>
      <c r="G89" s="61"/>
      <c r="H89" s="61"/>
      <c r="I89" s="163" t="s">
        <v>34</v>
      </c>
      <c r="J89" s="162" t="str">
        <f>E21</f>
        <v>Ing. arch. Jaroslav Egert, Komenského 851, Jáchymo</v>
      </c>
      <c r="K89" s="61"/>
      <c r="L89" s="59"/>
    </row>
    <row r="90" spans="2:12" s="1" customFormat="1" ht="14.4" customHeight="1">
      <c r="B90" s="39"/>
      <c r="C90" s="63" t="s">
        <v>32</v>
      </c>
      <c r="D90" s="61"/>
      <c r="E90" s="61"/>
      <c r="F90" s="162" t="str">
        <f>IF(E18="","",E18)</f>
        <v/>
      </c>
      <c r="G90" s="61"/>
      <c r="H90" s="61"/>
      <c r="I90" s="161"/>
      <c r="J90" s="61"/>
      <c r="K90" s="61"/>
      <c r="L90" s="59"/>
    </row>
    <row r="91" spans="2:12" s="1" customFormat="1" ht="10.35" customHeight="1">
      <c r="B91" s="39"/>
      <c r="C91" s="61"/>
      <c r="D91" s="61"/>
      <c r="E91" s="61"/>
      <c r="F91" s="61"/>
      <c r="G91" s="61"/>
      <c r="H91" s="61"/>
      <c r="I91" s="161"/>
      <c r="J91" s="61"/>
      <c r="K91" s="61"/>
      <c r="L91" s="59"/>
    </row>
    <row r="92" spans="2:20" s="9" customFormat="1" ht="29.25" customHeight="1">
      <c r="B92" s="164"/>
      <c r="C92" s="165" t="s">
        <v>129</v>
      </c>
      <c r="D92" s="166" t="s">
        <v>59</v>
      </c>
      <c r="E92" s="166" t="s">
        <v>55</v>
      </c>
      <c r="F92" s="166" t="s">
        <v>130</v>
      </c>
      <c r="G92" s="166" t="s">
        <v>131</v>
      </c>
      <c r="H92" s="166" t="s">
        <v>132</v>
      </c>
      <c r="I92" s="167" t="s">
        <v>133</v>
      </c>
      <c r="J92" s="166" t="s">
        <v>108</v>
      </c>
      <c r="K92" s="168" t="s">
        <v>134</v>
      </c>
      <c r="L92" s="169"/>
      <c r="M92" s="79" t="s">
        <v>135</v>
      </c>
      <c r="N92" s="80" t="s">
        <v>44</v>
      </c>
      <c r="O92" s="80" t="s">
        <v>136</v>
      </c>
      <c r="P92" s="80" t="s">
        <v>137</v>
      </c>
      <c r="Q92" s="80" t="s">
        <v>138</v>
      </c>
      <c r="R92" s="80" t="s">
        <v>139</v>
      </c>
      <c r="S92" s="80" t="s">
        <v>140</v>
      </c>
      <c r="T92" s="81" t="s">
        <v>141</v>
      </c>
    </row>
    <row r="93" spans="2:63" s="1" customFormat="1" ht="29.25" customHeight="1">
      <c r="B93" s="39"/>
      <c r="C93" s="85" t="s">
        <v>109</v>
      </c>
      <c r="D93" s="61"/>
      <c r="E93" s="61"/>
      <c r="F93" s="61"/>
      <c r="G93" s="61"/>
      <c r="H93" s="61"/>
      <c r="I93" s="161"/>
      <c r="J93" s="170">
        <f>BK93</f>
        <v>0</v>
      </c>
      <c r="K93" s="61"/>
      <c r="L93" s="59"/>
      <c r="M93" s="82"/>
      <c r="N93" s="83"/>
      <c r="O93" s="83"/>
      <c r="P93" s="171">
        <f>P94+P148+P228+P238</f>
        <v>0</v>
      </c>
      <c r="Q93" s="83"/>
      <c r="R93" s="171">
        <f>R94+R148+R228+R238</f>
        <v>3.2099650599999996</v>
      </c>
      <c r="S93" s="83"/>
      <c r="T93" s="172">
        <f>T94+T148+T228+T238</f>
        <v>2.37530315</v>
      </c>
      <c r="AT93" s="22" t="s">
        <v>73</v>
      </c>
      <c r="AU93" s="22" t="s">
        <v>110</v>
      </c>
      <c r="BK93" s="173">
        <f>BK94+BK148+BK228+BK238</f>
        <v>0</v>
      </c>
    </row>
    <row r="94" spans="2:63" s="10" customFormat="1" ht="37.35" customHeight="1">
      <c r="B94" s="174"/>
      <c r="C94" s="175"/>
      <c r="D94" s="176" t="s">
        <v>73</v>
      </c>
      <c r="E94" s="177" t="s">
        <v>142</v>
      </c>
      <c r="F94" s="177" t="s">
        <v>143</v>
      </c>
      <c r="G94" s="175"/>
      <c r="H94" s="175"/>
      <c r="I94" s="178"/>
      <c r="J94" s="179">
        <f>BK94</f>
        <v>0</v>
      </c>
      <c r="K94" s="175"/>
      <c r="L94" s="180"/>
      <c r="M94" s="181"/>
      <c r="N94" s="182"/>
      <c r="O94" s="182"/>
      <c r="P94" s="183">
        <f>P95+P115+P136+P145</f>
        <v>0</v>
      </c>
      <c r="Q94" s="182"/>
      <c r="R94" s="183">
        <f>R95+R115+R136+R145</f>
        <v>2.98211184</v>
      </c>
      <c r="S94" s="182"/>
      <c r="T94" s="184">
        <f>T95+T115+T136+T145</f>
        <v>2.0619</v>
      </c>
      <c r="AR94" s="185" t="s">
        <v>82</v>
      </c>
      <c r="AT94" s="186" t="s">
        <v>73</v>
      </c>
      <c r="AU94" s="186" t="s">
        <v>74</v>
      </c>
      <c r="AY94" s="185" t="s">
        <v>144</v>
      </c>
      <c r="BK94" s="187">
        <f>BK95+BK115+BK136+BK145</f>
        <v>0</v>
      </c>
    </row>
    <row r="95" spans="2:63" s="10" customFormat="1" ht="19.95" customHeight="1">
      <c r="B95" s="174"/>
      <c r="C95" s="175"/>
      <c r="D95" s="188" t="s">
        <v>73</v>
      </c>
      <c r="E95" s="189" t="s">
        <v>159</v>
      </c>
      <c r="F95" s="189" t="s">
        <v>160</v>
      </c>
      <c r="G95" s="175"/>
      <c r="H95" s="175"/>
      <c r="I95" s="178"/>
      <c r="J95" s="190">
        <f>BK95</f>
        <v>0</v>
      </c>
      <c r="K95" s="175"/>
      <c r="L95" s="180"/>
      <c r="M95" s="181"/>
      <c r="N95" s="182"/>
      <c r="O95" s="182"/>
      <c r="P95" s="183">
        <f>SUM(P96:P114)</f>
        <v>0</v>
      </c>
      <c r="Q95" s="182"/>
      <c r="R95" s="183">
        <f>SUM(R96:R114)</f>
        <v>1.65965184</v>
      </c>
      <c r="S95" s="182"/>
      <c r="T95" s="184">
        <f>SUM(T96:T114)</f>
        <v>0</v>
      </c>
      <c r="AR95" s="185" t="s">
        <v>82</v>
      </c>
      <c r="AT95" s="186" t="s">
        <v>73</v>
      </c>
      <c r="AU95" s="186" t="s">
        <v>82</v>
      </c>
      <c r="AY95" s="185" t="s">
        <v>144</v>
      </c>
      <c r="BK95" s="187">
        <f>SUM(BK96:BK114)</f>
        <v>0</v>
      </c>
    </row>
    <row r="96" spans="2:65" s="1" customFormat="1" ht="20.4" customHeight="1">
      <c r="B96" s="39"/>
      <c r="C96" s="191" t="s">
        <v>82</v>
      </c>
      <c r="D96" s="191" t="s">
        <v>147</v>
      </c>
      <c r="E96" s="192" t="s">
        <v>161</v>
      </c>
      <c r="F96" s="193" t="s">
        <v>162</v>
      </c>
      <c r="G96" s="194" t="s">
        <v>150</v>
      </c>
      <c r="H96" s="195">
        <v>71.1</v>
      </c>
      <c r="I96" s="196"/>
      <c r="J96" s="197">
        <f>ROUND(I96*H96,2)</f>
        <v>0</v>
      </c>
      <c r="K96" s="193" t="s">
        <v>151</v>
      </c>
      <c r="L96" s="59"/>
      <c r="M96" s="198" t="s">
        <v>21</v>
      </c>
      <c r="N96" s="199" t="s">
        <v>45</v>
      </c>
      <c r="O96" s="40"/>
      <c r="P96" s="200">
        <f>O96*H96</f>
        <v>0</v>
      </c>
      <c r="Q96" s="200">
        <v>0.00026</v>
      </c>
      <c r="R96" s="200">
        <f>Q96*H96</f>
        <v>0.018485999999999995</v>
      </c>
      <c r="S96" s="200">
        <v>0</v>
      </c>
      <c r="T96" s="201">
        <f>S96*H96</f>
        <v>0</v>
      </c>
      <c r="AR96" s="22" t="s">
        <v>152</v>
      </c>
      <c r="AT96" s="22" t="s">
        <v>147</v>
      </c>
      <c r="AU96" s="22" t="s">
        <v>84</v>
      </c>
      <c r="AY96" s="22" t="s">
        <v>144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82</v>
      </c>
      <c r="BK96" s="202">
        <f>ROUND(I96*H96,2)</f>
        <v>0</v>
      </c>
      <c r="BL96" s="22" t="s">
        <v>152</v>
      </c>
      <c r="BM96" s="22" t="s">
        <v>163</v>
      </c>
    </row>
    <row r="97" spans="2:47" s="1" customFormat="1" ht="24">
      <c r="B97" s="39"/>
      <c r="C97" s="61"/>
      <c r="D97" s="203" t="s">
        <v>154</v>
      </c>
      <c r="E97" s="61"/>
      <c r="F97" s="204" t="s">
        <v>164</v>
      </c>
      <c r="G97" s="61"/>
      <c r="H97" s="61"/>
      <c r="I97" s="161"/>
      <c r="J97" s="61"/>
      <c r="K97" s="61"/>
      <c r="L97" s="59"/>
      <c r="M97" s="205"/>
      <c r="N97" s="40"/>
      <c r="O97" s="40"/>
      <c r="P97" s="40"/>
      <c r="Q97" s="40"/>
      <c r="R97" s="40"/>
      <c r="S97" s="40"/>
      <c r="T97" s="76"/>
      <c r="AT97" s="22" t="s">
        <v>154</v>
      </c>
      <c r="AU97" s="22" t="s">
        <v>84</v>
      </c>
    </row>
    <row r="98" spans="2:51" s="11" customFormat="1" ht="12">
      <c r="B98" s="206"/>
      <c r="C98" s="207"/>
      <c r="D98" s="203" t="s">
        <v>156</v>
      </c>
      <c r="E98" s="208" t="s">
        <v>21</v>
      </c>
      <c r="F98" s="209" t="s">
        <v>165</v>
      </c>
      <c r="G98" s="207"/>
      <c r="H98" s="210" t="s">
        <v>21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156</v>
      </c>
      <c r="AU98" s="216" t="s">
        <v>84</v>
      </c>
      <c r="AV98" s="11" t="s">
        <v>82</v>
      </c>
      <c r="AW98" s="11" t="s">
        <v>37</v>
      </c>
      <c r="AX98" s="11" t="s">
        <v>74</v>
      </c>
      <c r="AY98" s="216" t="s">
        <v>144</v>
      </c>
    </row>
    <row r="99" spans="2:51" s="12" customFormat="1" ht="12">
      <c r="B99" s="217"/>
      <c r="C99" s="218"/>
      <c r="D99" s="203" t="s">
        <v>156</v>
      </c>
      <c r="E99" s="219" t="s">
        <v>21</v>
      </c>
      <c r="F99" s="220" t="s">
        <v>485</v>
      </c>
      <c r="G99" s="218"/>
      <c r="H99" s="221">
        <v>35.55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156</v>
      </c>
      <c r="AU99" s="227" t="s">
        <v>84</v>
      </c>
      <c r="AV99" s="12" t="s">
        <v>84</v>
      </c>
      <c r="AW99" s="12" t="s">
        <v>37</v>
      </c>
      <c r="AX99" s="12" t="s">
        <v>74</v>
      </c>
      <c r="AY99" s="227" t="s">
        <v>144</v>
      </c>
    </row>
    <row r="100" spans="2:51" s="12" customFormat="1" ht="12">
      <c r="B100" s="217"/>
      <c r="C100" s="218"/>
      <c r="D100" s="228" t="s">
        <v>156</v>
      </c>
      <c r="E100" s="229" t="s">
        <v>21</v>
      </c>
      <c r="F100" s="230" t="s">
        <v>486</v>
      </c>
      <c r="G100" s="218"/>
      <c r="H100" s="231">
        <v>35.55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156</v>
      </c>
      <c r="AU100" s="227" t="s">
        <v>84</v>
      </c>
      <c r="AV100" s="12" t="s">
        <v>84</v>
      </c>
      <c r="AW100" s="12" t="s">
        <v>37</v>
      </c>
      <c r="AX100" s="12" t="s">
        <v>74</v>
      </c>
      <c r="AY100" s="227" t="s">
        <v>144</v>
      </c>
    </row>
    <row r="101" spans="2:65" s="1" customFormat="1" ht="20.4" customHeight="1">
      <c r="B101" s="39"/>
      <c r="C101" s="191" t="s">
        <v>84</v>
      </c>
      <c r="D101" s="191" t="s">
        <v>147</v>
      </c>
      <c r="E101" s="192" t="s">
        <v>168</v>
      </c>
      <c r="F101" s="193" t="s">
        <v>169</v>
      </c>
      <c r="G101" s="194" t="s">
        <v>150</v>
      </c>
      <c r="H101" s="195">
        <v>71.1</v>
      </c>
      <c r="I101" s="196"/>
      <c r="J101" s="197">
        <f>ROUND(I101*H101,2)</f>
        <v>0</v>
      </c>
      <c r="K101" s="193" t="s">
        <v>151</v>
      </c>
      <c r="L101" s="59"/>
      <c r="M101" s="198" t="s">
        <v>21</v>
      </c>
      <c r="N101" s="199" t="s">
        <v>45</v>
      </c>
      <c r="O101" s="40"/>
      <c r="P101" s="200">
        <f>O101*H101</f>
        <v>0</v>
      </c>
      <c r="Q101" s="200">
        <v>0.00273</v>
      </c>
      <c r="R101" s="200">
        <f>Q101*H101</f>
        <v>0.19410299999999997</v>
      </c>
      <c r="S101" s="200">
        <v>0</v>
      </c>
      <c r="T101" s="201">
        <f>S101*H101</f>
        <v>0</v>
      </c>
      <c r="AR101" s="22" t="s">
        <v>152</v>
      </c>
      <c r="AT101" s="22" t="s">
        <v>147</v>
      </c>
      <c r="AU101" s="22" t="s">
        <v>84</v>
      </c>
      <c r="AY101" s="22" t="s">
        <v>144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82</v>
      </c>
      <c r="BK101" s="202">
        <f>ROUND(I101*H101,2)</f>
        <v>0</v>
      </c>
      <c r="BL101" s="22" t="s">
        <v>152</v>
      </c>
      <c r="BM101" s="22" t="s">
        <v>170</v>
      </c>
    </row>
    <row r="102" spans="2:47" s="1" customFormat="1" ht="12">
      <c r="B102" s="39"/>
      <c r="C102" s="61"/>
      <c r="D102" s="228" t="s">
        <v>154</v>
      </c>
      <c r="E102" s="61"/>
      <c r="F102" s="232" t="s">
        <v>171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154</v>
      </c>
      <c r="AU102" s="22" t="s">
        <v>84</v>
      </c>
    </row>
    <row r="103" spans="2:65" s="1" customFormat="1" ht="28.8" customHeight="1">
      <c r="B103" s="39"/>
      <c r="C103" s="191" t="s">
        <v>145</v>
      </c>
      <c r="D103" s="191" t="s">
        <v>147</v>
      </c>
      <c r="E103" s="192" t="s">
        <v>172</v>
      </c>
      <c r="F103" s="193" t="s">
        <v>173</v>
      </c>
      <c r="G103" s="194" t="s">
        <v>150</v>
      </c>
      <c r="H103" s="195">
        <v>28.575</v>
      </c>
      <c r="I103" s="196"/>
      <c r="J103" s="197">
        <f>ROUND(I103*H103,2)</f>
        <v>0</v>
      </c>
      <c r="K103" s="193" t="s">
        <v>151</v>
      </c>
      <c r="L103" s="59"/>
      <c r="M103" s="198" t="s">
        <v>21</v>
      </c>
      <c r="N103" s="199" t="s">
        <v>45</v>
      </c>
      <c r="O103" s="40"/>
      <c r="P103" s="200">
        <f>O103*H103</f>
        <v>0</v>
      </c>
      <c r="Q103" s="200">
        <v>0.04218</v>
      </c>
      <c r="R103" s="200">
        <f>Q103*H103</f>
        <v>1.2052935</v>
      </c>
      <c r="S103" s="200">
        <v>0</v>
      </c>
      <c r="T103" s="201">
        <f>S103*H103</f>
        <v>0</v>
      </c>
      <c r="AR103" s="22" t="s">
        <v>152</v>
      </c>
      <c r="AT103" s="22" t="s">
        <v>147</v>
      </c>
      <c r="AU103" s="22" t="s">
        <v>84</v>
      </c>
      <c r="AY103" s="22" t="s">
        <v>144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82</v>
      </c>
      <c r="BK103" s="202">
        <f>ROUND(I103*H103,2)</f>
        <v>0</v>
      </c>
      <c r="BL103" s="22" t="s">
        <v>152</v>
      </c>
      <c r="BM103" s="22" t="s">
        <v>174</v>
      </c>
    </row>
    <row r="104" spans="2:47" s="1" customFormat="1" ht="24">
      <c r="B104" s="39"/>
      <c r="C104" s="61"/>
      <c r="D104" s="203" t="s">
        <v>154</v>
      </c>
      <c r="E104" s="61"/>
      <c r="F104" s="204" t="s">
        <v>175</v>
      </c>
      <c r="G104" s="61"/>
      <c r="H104" s="61"/>
      <c r="I104" s="161"/>
      <c r="J104" s="61"/>
      <c r="K104" s="61"/>
      <c r="L104" s="59"/>
      <c r="M104" s="205"/>
      <c r="N104" s="40"/>
      <c r="O104" s="40"/>
      <c r="P104" s="40"/>
      <c r="Q104" s="40"/>
      <c r="R104" s="40"/>
      <c r="S104" s="40"/>
      <c r="T104" s="76"/>
      <c r="AT104" s="22" t="s">
        <v>154</v>
      </c>
      <c r="AU104" s="22" t="s">
        <v>84</v>
      </c>
    </row>
    <row r="105" spans="2:51" s="11" customFormat="1" ht="12">
      <c r="B105" s="206"/>
      <c r="C105" s="207"/>
      <c r="D105" s="203" t="s">
        <v>156</v>
      </c>
      <c r="E105" s="208" t="s">
        <v>21</v>
      </c>
      <c r="F105" s="209" t="s">
        <v>176</v>
      </c>
      <c r="G105" s="207"/>
      <c r="H105" s="210" t="s">
        <v>21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156</v>
      </c>
      <c r="AU105" s="216" t="s">
        <v>84</v>
      </c>
      <c r="AV105" s="11" t="s">
        <v>82</v>
      </c>
      <c r="AW105" s="11" t="s">
        <v>37</v>
      </c>
      <c r="AX105" s="11" t="s">
        <v>74</v>
      </c>
      <c r="AY105" s="216" t="s">
        <v>144</v>
      </c>
    </row>
    <row r="106" spans="2:51" s="12" customFormat="1" ht="12">
      <c r="B106" s="217"/>
      <c r="C106" s="218"/>
      <c r="D106" s="228" t="s">
        <v>156</v>
      </c>
      <c r="E106" s="229" t="s">
        <v>21</v>
      </c>
      <c r="F106" s="230" t="s">
        <v>487</v>
      </c>
      <c r="G106" s="218"/>
      <c r="H106" s="231">
        <v>28.575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156</v>
      </c>
      <c r="AU106" s="227" t="s">
        <v>84</v>
      </c>
      <c r="AV106" s="12" t="s">
        <v>84</v>
      </c>
      <c r="AW106" s="12" t="s">
        <v>37</v>
      </c>
      <c r="AX106" s="12" t="s">
        <v>74</v>
      </c>
      <c r="AY106" s="227" t="s">
        <v>144</v>
      </c>
    </row>
    <row r="107" spans="2:65" s="1" customFormat="1" ht="20.4" customHeight="1">
      <c r="B107" s="39"/>
      <c r="C107" s="191" t="s">
        <v>152</v>
      </c>
      <c r="D107" s="191" t="s">
        <v>147</v>
      </c>
      <c r="E107" s="192" t="s">
        <v>179</v>
      </c>
      <c r="F107" s="193" t="s">
        <v>180</v>
      </c>
      <c r="G107" s="194" t="s">
        <v>150</v>
      </c>
      <c r="H107" s="195">
        <v>6.975</v>
      </c>
      <c r="I107" s="196"/>
      <c r="J107" s="197">
        <f>ROUND(I107*H107,2)</f>
        <v>0</v>
      </c>
      <c r="K107" s="193" t="s">
        <v>151</v>
      </c>
      <c r="L107" s="59"/>
      <c r="M107" s="198" t="s">
        <v>21</v>
      </c>
      <c r="N107" s="199" t="s">
        <v>45</v>
      </c>
      <c r="O107" s="40"/>
      <c r="P107" s="200">
        <f>O107*H107</f>
        <v>0</v>
      </c>
      <c r="Q107" s="200">
        <v>0.0345</v>
      </c>
      <c r="R107" s="200">
        <f>Q107*H107</f>
        <v>0.2406375</v>
      </c>
      <c r="S107" s="200">
        <v>0</v>
      </c>
      <c r="T107" s="201">
        <f>S107*H107</f>
        <v>0</v>
      </c>
      <c r="AR107" s="22" t="s">
        <v>152</v>
      </c>
      <c r="AT107" s="22" t="s">
        <v>147</v>
      </c>
      <c r="AU107" s="22" t="s">
        <v>84</v>
      </c>
      <c r="AY107" s="22" t="s">
        <v>144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82</v>
      </c>
      <c r="BK107" s="202">
        <f>ROUND(I107*H107,2)</f>
        <v>0</v>
      </c>
      <c r="BL107" s="22" t="s">
        <v>152</v>
      </c>
      <c r="BM107" s="22" t="s">
        <v>181</v>
      </c>
    </row>
    <row r="108" spans="2:47" s="1" customFormat="1" ht="24">
      <c r="B108" s="39"/>
      <c r="C108" s="61"/>
      <c r="D108" s="203" t="s">
        <v>154</v>
      </c>
      <c r="E108" s="61"/>
      <c r="F108" s="204" t="s">
        <v>182</v>
      </c>
      <c r="G108" s="61"/>
      <c r="H108" s="61"/>
      <c r="I108" s="161"/>
      <c r="J108" s="61"/>
      <c r="K108" s="61"/>
      <c r="L108" s="59"/>
      <c r="M108" s="205"/>
      <c r="N108" s="40"/>
      <c r="O108" s="40"/>
      <c r="P108" s="40"/>
      <c r="Q108" s="40"/>
      <c r="R108" s="40"/>
      <c r="S108" s="40"/>
      <c r="T108" s="76"/>
      <c r="AT108" s="22" t="s">
        <v>154</v>
      </c>
      <c r="AU108" s="22" t="s">
        <v>84</v>
      </c>
    </row>
    <row r="109" spans="2:51" s="12" customFormat="1" ht="12">
      <c r="B109" s="217"/>
      <c r="C109" s="218"/>
      <c r="D109" s="228" t="s">
        <v>156</v>
      </c>
      <c r="E109" s="229" t="s">
        <v>21</v>
      </c>
      <c r="F109" s="230" t="s">
        <v>488</v>
      </c>
      <c r="G109" s="218"/>
      <c r="H109" s="231">
        <v>6.975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156</v>
      </c>
      <c r="AU109" s="227" t="s">
        <v>84</v>
      </c>
      <c r="AV109" s="12" t="s">
        <v>84</v>
      </c>
      <c r="AW109" s="12" t="s">
        <v>37</v>
      </c>
      <c r="AX109" s="12" t="s">
        <v>74</v>
      </c>
      <c r="AY109" s="227" t="s">
        <v>144</v>
      </c>
    </row>
    <row r="110" spans="2:65" s="1" customFormat="1" ht="20.4" customHeight="1">
      <c r="B110" s="39"/>
      <c r="C110" s="191" t="s">
        <v>178</v>
      </c>
      <c r="D110" s="191" t="s">
        <v>147</v>
      </c>
      <c r="E110" s="192" t="s">
        <v>184</v>
      </c>
      <c r="F110" s="193" t="s">
        <v>185</v>
      </c>
      <c r="G110" s="194" t="s">
        <v>150</v>
      </c>
      <c r="H110" s="195">
        <v>71.1</v>
      </c>
      <c r="I110" s="196"/>
      <c r="J110" s="197">
        <f>ROUND(I110*H110,2)</f>
        <v>0</v>
      </c>
      <c r="K110" s="193" t="s">
        <v>151</v>
      </c>
      <c r="L110" s="59"/>
      <c r="M110" s="198" t="s">
        <v>21</v>
      </c>
      <c r="N110" s="199" t="s">
        <v>45</v>
      </c>
      <c r="O110" s="40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2" t="s">
        <v>152</v>
      </c>
      <c r="AT110" s="22" t="s">
        <v>147</v>
      </c>
      <c r="AU110" s="22" t="s">
        <v>84</v>
      </c>
      <c r="AY110" s="22" t="s">
        <v>144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82</v>
      </c>
      <c r="BK110" s="202">
        <f>ROUND(I110*H110,2)</f>
        <v>0</v>
      </c>
      <c r="BL110" s="22" t="s">
        <v>152</v>
      </c>
      <c r="BM110" s="22" t="s">
        <v>186</v>
      </c>
    </row>
    <row r="111" spans="2:47" s="1" customFormat="1" ht="12">
      <c r="B111" s="39"/>
      <c r="C111" s="61"/>
      <c r="D111" s="228" t="s">
        <v>154</v>
      </c>
      <c r="E111" s="61"/>
      <c r="F111" s="232" t="s">
        <v>187</v>
      </c>
      <c r="G111" s="61"/>
      <c r="H111" s="61"/>
      <c r="I111" s="161"/>
      <c r="J111" s="61"/>
      <c r="K111" s="61"/>
      <c r="L111" s="59"/>
      <c r="M111" s="205"/>
      <c r="N111" s="40"/>
      <c r="O111" s="40"/>
      <c r="P111" s="40"/>
      <c r="Q111" s="40"/>
      <c r="R111" s="40"/>
      <c r="S111" s="40"/>
      <c r="T111" s="76"/>
      <c r="AT111" s="22" t="s">
        <v>154</v>
      </c>
      <c r="AU111" s="22" t="s">
        <v>84</v>
      </c>
    </row>
    <row r="112" spans="2:65" s="1" customFormat="1" ht="20.4" customHeight="1">
      <c r="B112" s="39"/>
      <c r="C112" s="191" t="s">
        <v>159</v>
      </c>
      <c r="D112" s="191" t="s">
        <v>147</v>
      </c>
      <c r="E112" s="192" t="s">
        <v>189</v>
      </c>
      <c r="F112" s="193" t="s">
        <v>190</v>
      </c>
      <c r="G112" s="194" t="s">
        <v>150</v>
      </c>
      <c r="H112" s="195">
        <v>9.432</v>
      </c>
      <c r="I112" s="196"/>
      <c r="J112" s="197">
        <f>ROUND(I112*H112,2)</f>
        <v>0</v>
      </c>
      <c r="K112" s="193" t="s">
        <v>151</v>
      </c>
      <c r="L112" s="59"/>
      <c r="M112" s="198" t="s">
        <v>21</v>
      </c>
      <c r="N112" s="199" t="s">
        <v>45</v>
      </c>
      <c r="O112" s="40"/>
      <c r="P112" s="200">
        <f>O112*H112</f>
        <v>0</v>
      </c>
      <c r="Q112" s="200">
        <v>0.00012</v>
      </c>
      <c r="R112" s="200">
        <f>Q112*H112</f>
        <v>0.00113184</v>
      </c>
      <c r="S112" s="200">
        <v>0</v>
      </c>
      <c r="T112" s="201">
        <f>S112*H112</f>
        <v>0</v>
      </c>
      <c r="AR112" s="22" t="s">
        <v>152</v>
      </c>
      <c r="AT112" s="22" t="s">
        <v>147</v>
      </c>
      <c r="AU112" s="22" t="s">
        <v>84</v>
      </c>
      <c r="AY112" s="22" t="s">
        <v>144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82</v>
      </c>
      <c r="BK112" s="202">
        <f>ROUND(I112*H112,2)</f>
        <v>0</v>
      </c>
      <c r="BL112" s="22" t="s">
        <v>152</v>
      </c>
      <c r="BM112" s="22" t="s">
        <v>191</v>
      </c>
    </row>
    <row r="113" spans="2:47" s="1" customFormat="1" ht="24">
      <c r="B113" s="39"/>
      <c r="C113" s="61"/>
      <c r="D113" s="203" t="s">
        <v>154</v>
      </c>
      <c r="E113" s="61"/>
      <c r="F113" s="204" t="s">
        <v>192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154</v>
      </c>
      <c r="AU113" s="22" t="s">
        <v>84</v>
      </c>
    </row>
    <row r="114" spans="2:51" s="12" customFormat="1" ht="12">
      <c r="B114" s="217"/>
      <c r="C114" s="218"/>
      <c r="D114" s="203" t="s">
        <v>156</v>
      </c>
      <c r="E114" s="219" t="s">
        <v>21</v>
      </c>
      <c r="F114" s="220" t="s">
        <v>489</v>
      </c>
      <c r="G114" s="218"/>
      <c r="H114" s="221">
        <v>9.432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156</v>
      </c>
      <c r="AU114" s="227" t="s">
        <v>84</v>
      </c>
      <c r="AV114" s="12" t="s">
        <v>84</v>
      </c>
      <c r="AW114" s="12" t="s">
        <v>37</v>
      </c>
      <c r="AX114" s="12" t="s">
        <v>74</v>
      </c>
      <c r="AY114" s="227" t="s">
        <v>144</v>
      </c>
    </row>
    <row r="115" spans="2:63" s="10" customFormat="1" ht="29.85" customHeight="1">
      <c r="B115" s="174"/>
      <c r="C115" s="175"/>
      <c r="D115" s="188" t="s">
        <v>73</v>
      </c>
      <c r="E115" s="189" t="s">
        <v>194</v>
      </c>
      <c r="F115" s="189" t="s">
        <v>195</v>
      </c>
      <c r="G115" s="175"/>
      <c r="H115" s="175"/>
      <c r="I115" s="178"/>
      <c r="J115" s="190">
        <f>BK115</f>
        <v>0</v>
      </c>
      <c r="K115" s="175"/>
      <c r="L115" s="180"/>
      <c r="M115" s="181"/>
      <c r="N115" s="182"/>
      <c r="O115" s="182"/>
      <c r="P115" s="183">
        <f>P116+SUM(P117:P121)</f>
        <v>0</v>
      </c>
      <c r="Q115" s="182"/>
      <c r="R115" s="183">
        <f>R116+SUM(R117:R121)</f>
        <v>1.3224599999999997</v>
      </c>
      <c r="S115" s="182"/>
      <c r="T115" s="184">
        <f>T116+SUM(T117:T121)</f>
        <v>2.0619</v>
      </c>
      <c r="AR115" s="185" t="s">
        <v>82</v>
      </c>
      <c r="AT115" s="186" t="s">
        <v>73</v>
      </c>
      <c r="AU115" s="186" t="s">
        <v>82</v>
      </c>
      <c r="AY115" s="185" t="s">
        <v>144</v>
      </c>
      <c r="BK115" s="187">
        <f>BK116+SUM(BK117:BK121)</f>
        <v>0</v>
      </c>
    </row>
    <row r="116" spans="2:65" s="1" customFormat="1" ht="20.4" customHeight="1">
      <c r="B116" s="39"/>
      <c r="C116" s="191" t="s">
        <v>188</v>
      </c>
      <c r="D116" s="191" t="s">
        <v>147</v>
      </c>
      <c r="E116" s="192" t="s">
        <v>202</v>
      </c>
      <c r="F116" s="193" t="s">
        <v>203</v>
      </c>
      <c r="G116" s="194" t="s">
        <v>150</v>
      </c>
      <c r="H116" s="195">
        <v>71.1</v>
      </c>
      <c r="I116" s="196"/>
      <c r="J116" s="197">
        <f>ROUND(I116*H116,2)</f>
        <v>0</v>
      </c>
      <c r="K116" s="193" t="s">
        <v>151</v>
      </c>
      <c r="L116" s="59"/>
      <c r="M116" s="198" t="s">
        <v>21</v>
      </c>
      <c r="N116" s="199" t="s">
        <v>45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0.029</v>
      </c>
      <c r="T116" s="201">
        <f>S116*H116</f>
        <v>2.0619</v>
      </c>
      <c r="AR116" s="22" t="s">
        <v>152</v>
      </c>
      <c r="AT116" s="22" t="s">
        <v>147</v>
      </c>
      <c r="AU116" s="22" t="s">
        <v>84</v>
      </c>
      <c r="AY116" s="22" t="s">
        <v>144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82</v>
      </c>
      <c r="BK116" s="202">
        <f>ROUND(I116*H116,2)</f>
        <v>0</v>
      </c>
      <c r="BL116" s="22" t="s">
        <v>152</v>
      </c>
      <c r="BM116" s="22" t="s">
        <v>204</v>
      </c>
    </row>
    <row r="117" spans="2:47" s="1" customFormat="1" ht="24">
      <c r="B117" s="39"/>
      <c r="C117" s="61"/>
      <c r="D117" s="228" t="s">
        <v>154</v>
      </c>
      <c r="E117" s="61"/>
      <c r="F117" s="232" t="s">
        <v>205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154</v>
      </c>
      <c r="AU117" s="22" t="s">
        <v>84</v>
      </c>
    </row>
    <row r="118" spans="2:65" s="1" customFormat="1" ht="20.4" customHeight="1">
      <c r="B118" s="39"/>
      <c r="C118" s="191" t="s">
        <v>196</v>
      </c>
      <c r="D118" s="191" t="s">
        <v>147</v>
      </c>
      <c r="E118" s="192" t="s">
        <v>207</v>
      </c>
      <c r="F118" s="193" t="s">
        <v>208</v>
      </c>
      <c r="G118" s="194" t="s">
        <v>150</v>
      </c>
      <c r="H118" s="195">
        <v>35.55</v>
      </c>
      <c r="I118" s="196"/>
      <c r="J118" s="197">
        <f>ROUND(I118*H118,2)</f>
        <v>0</v>
      </c>
      <c r="K118" s="193" t="s">
        <v>151</v>
      </c>
      <c r="L118" s="59"/>
      <c r="M118" s="198" t="s">
        <v>21</v>
      </c>
      <c r="N118" s="199" t="s">
        <v>45</v>
      </c>
      <c r="O118" s="40"/>
      <c r="P118" s="200">
        <f>O118*H118</f>
        <v>0</v>
      </c>
      <c r="Q118" s="200">
        <v>0.0372</v>
      </c>
      <c r="R118" s="200">
        <f>Q118*H118</f>
        <v>1.3224599999999997</v>
      </c>
      <c r="S118" s="200">
        <v>0</v>
      </c>
      <c r="T118" s="201">
        <f>S118*H118</f>
        <v>0</v>
      </c>
      <c r="AR118" s="22" t="s">
        <v>152</v>
      </c>
      <c r="AT118" s="22" t="s">
        <v>147</v>
      </c>
      <c r="AU118" s="22" t="s">
        <v>84</v>
      </c>
      <c r="AY118" s="22" t="s">
        <v>144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82</v>
      </c>
      <c r="BK118" s="202">
        <f>ROUND(I118*H118,2)</f>
        <v>0</v>
      </c>
      <c r="BL118" s="22" t="s">
        <v>152</v>
      </c>
      <c r="BM118" s="22" t="s">
        <v>209</v>
      </c>
    </row>
    <row r="119" spans="2:47" s="1" customFormat="1" ht="24">
      <c r="B119" s="39"/>
      <c r="C119" s="61"/>
      <c r="D119" s="203" t="s">
        <v>154</v>
      </c>
      <c r="E119" s="61"/>
      <c r="F119" s="204" t="s">
        <v>210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154</v>
      </c>
      <c r="AU119" s="22" t="s">
        <v>84</v>
      </c>
    </row>
    <row r="120" spans="2:51" s="12" customFormat="1" ht="12">
      <c r="B120" s="217"/>
      <c r="C120" s="218"/>
      <c r="D120" s="203" t="s">
        <v>156</v>
      </c>
      <c r="E120" s="219" t="s">
        <v>21</v>
      </c>
      <c r="F120" s="220" t="s">
        <v>490</v>
      </c>
      <c r="G120" s="218"/>
      <c r="H120" s="221">
        <v>35.55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156</v>
      </c>
      <c r="AU120" s="227" t="s">
        <v>84</v>
      </c>
      <c r="AV120" s="12" t="s">
        <v>84</v>
      </c>
      <c r="AW120" s="12" t="s">
        <v>37</v>
      </c>
      <c r="AX120" s="12" t="s">
        <v>74</v>
      </c>
      <c r="AY120" s="227" t="s">
        <v>144</v>
      </c>
    </row>
    <row r="121" spans="2:63" s="10" customFormat="1" ht="22.35" customHeight="1">
      <c r="B121" s="174"/>
      <c r="C121" s="175"/>
      <c r="D121" s="188" t="s">
        <v>73</v>
      </c>
      <c r="E121" s="189" t="s">
        <v>212</v>
      </c>
      <c r="F121" s="189" t="s">
        <v>213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SUM(P122:P135)</f>
        <v>0</v>
      </c>
      <c r="Q121" s="182"/>
      <c r="R121" s="183">
        <f>SUM(R122:R135)</f>
        <v>0</v>
      </c>
      <c r="S121" s="182"/>
      <c r="T121" s="184">
        <f>SUM(T122:T135)</f>
        <v>0</v>
      </c>
      <c r="AR121" s="185" t="s">
        <v>82</v>
      </c>
      <c r="AT121" s="186" t="s">
        <v>73</v>
      </c>
      <c r="AU121" s="186" t="s">
        <v>84</v>
      </c>
      <c r="AY121" s="185" t="s">
        <v>144</v>
      </c>
      <c r="BK121" s="187">
        <f>SUM(BK122:BK135)</f>
        <v>0</v>
      </c>
    </row>
    <row r="122" spans="2:65" s="1" customFormat="1" ht="28.8" customHeight="1">
      <c r="B122" s="39"/>
      <c r="C122" s="191" t="s">
        <v>194</v>
      </c>
      <c r="D122" s="191" t="s">
        <v>147</v>
      </c>
      <c r="E122" s="192" t="s">
        <v>215</v>
      </c>
      <c r="F122" s="193" t="s">
        <v>216</v>
      </c>
      <c r="G122" s="194" t="s">
        <v>150</v>
      </c>
      <c r="H122" s="195">
        <v>70</v>
      </c>
      <c r="I122" s="196"/>
      <c r="J122" s="197">
        <f>ROUND(I122*H122,2)</f>
        <v>0</v>
      </c>
      <c r="K122" s="193" t="s">
        <v>151</v>
      </c>
      <c r="L122" s="59"/>
      <c r="M122" s="198" t="s">
        <v>21</v>
      </c>
      <c r="N122" s="199" t="s">
        <v>45</v>
      </c>
      <c r="O122" s="40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2" t="s">
        <v>152</v>
      </c>
      <c r="AT122" s="22" t="s">
        <v>147</v>
      </c>
      <c r="AU122" s="22" t="s">
        <v>145</v>
      </c>
      <c r="AY122" s="22" t="s">
        <v>144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82</v>
      </c>
      <c r="BK122" s="202">
        <f>ROUND(I122*H122,2)</f>
        <v>0</v>
      </c>
      <c r="BL122" s="22" t="s">
        <v>152</v>
      </c>
      <c r="BM122" s="22" t="s">
        <v>217</v>
      </c>
    </row>
    <row r="123" spans="2:47" s="1" customFormat="1" ht="36">
      <c r="B123" s="39"/>
      <c r="C123" s="61"/>
      <c r="D123" s="228" t="s">
        <v>154</v>
      </c>
      <c r="E123" s="61"/>
      <c r="F123" s="232" t="s">
        <v>218</v>
      </c>
      <c r="G123" s="61"/>
      <c r="H123" s="61"/>
      <c r="I123" s="161"/>
      <c r="J123" s="61"/>
      <c r="K123" s="61"/>
      <c r="L123" s="59"/>
      <c r="M123" s="205"/>
      <c r="N123" s="40"/>
      <c r="O123" s="40"/>
      <c r="P123" s="40"/>
      <c r="Q123" s="40"/>
      <c r="R123" s="40"/>
      <c r="S123" s="40"/>
      <c r="T123" s="76"/>
      <c r="AT123" s="22" t="s">
        <v>154</v>
      </c>
      <c r="AU123" s="22" t="s">
        <v>145</v>
      </c>
    </row>
    <row r="124" spans="2:65" s="1" customFormat="1" ht="28.8" customHeight="1">
      <c r="B124" s="39"/>
      <c r="C124" s="191" t="s">
        <v>206</v>
      </c>
      <c r="D124" s="191" t="s">
        <v>147</v>
      </c>
      <c r="E124" s="192" t="s">
        <v>220</v>
      </c>
      <c r="F124" s="193" t="s">
        <v>221</v>
      </c>
      <c r="G124" s="194" t="s">
        <v>150</v>
      </c>
      <c r="H124" s="195">
        <v>2100</v>
      </c>
      <c r="I124" s="196"/>
      <c r="J124" s="197">
        <f>ROUND(I124*H124,2)</f>
        <v>0</v>
      </c>
      <c r="K124" s="193" t="s">
        <v>151</v>
      </c>
      <c r="L124" s="59"/>
      <c r="M124" s="198" t="s">
        <v>21</v>
      </c>
      <c r="N124" s="199" t="s">
        <v>45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152</v>
      </c>
      <c r="AT124" s="22" t="s">
        <v>147</v>
      </c>
      <c r="AU124" s="22" t="s">
        <v>145</v>
      </c>
      <c r="AY124" s="22" t="s">
        <v>144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82</v>
      </c>
      <c r="BK124" s="202">
        <f>ROUND(I124*H124,2)</f>
        <v>0</v>
      </c>
      <c r="BL124" s="22" t="s">
        <v>152</v>
      </c>
      <c r="BM124" s="22" t="s">
        <v>222</v>
      </c>
    </row>
    <row r="125" spans="2:47" s="1" customFormat="1" ht="36">
      <c r="B125" s="39"/>
      <c r="C125" s="61"/>
      <c r="D125" s="203" t="s">
        <v>154</v>
      </c>
      <c r="E125" s="61"/>
      <c r="F125" s="204" t="s">
        <v>223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154</v>
      </c>
      <c r="AU125" s="22" t="s">
        <v>145</v>
      </c>
    </row>
    <row r="126" spans="2:51" s="12" customFormat="1" ht="12">
      <c r="B126" s="217"/>
      <c r="C126" s="218"/>
      <c r="D126" s="228" t="s">
        <v>156</v>
      </c>
      <c r="E126" s="218"/>
      <c r="F126" s="230" t="s">
        <v>491</v>
      </c>
      <c r="G126" s="218"/>
      <c r="H126" s="231">
        <v>2100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156</v>
      </c>
      <c r="AU126" s="227" t="s">
        <v>145</v>
      </c>
      <c r="AV126" s="12" t="s">
        <v>84</v>
      </c>
      <c r="AW126" s="12" t="s">
        <v>6</v>
      </c>
      <c r="AX126" s="12" t="s">
        <v>82</v>
      </c>
      <c r="AY126" s="227" t="s">
        <v>144</v>
      </c>
    </row>
    <row r="127" spans="2:65" s="1" customFormat="1" ht="28.8" customHeight="1">
      <c r="B127" s="39"/>
      <c r="C127" s="191" t="s">
        <v>214</v>
      </c>
      <c r="D127" s="191" t="s">
        <v>147</v>
      </c>
      <c r="E127" s="192" t="s">
        <v>226</v>
      </c>
      <c r="F127" s="193" t="s">
        <v>227</v>
      </c>
      <c r="G127" s="194" t="s">
        <v>150</v>
      </c>
      <c r="H127" s="195">
        <v>70</v>
      </c>
      <c r="I127" s="196"/>
      <c r="J127" s="197">
        <f>ROUND(I127*H127,2)</f>
        <v>0</v>
      </c>
      <c r="K127" s="193" t="s">
        <v>151</v>
      </c>
      <c r="L127" s="59"/>
      <c r="M127" s="198" t="s">
        <v>21</v>
      </c>
      <c r="N127" s="199" t="s">
        <v>45</v>
      </c>
      <c r="O127" s="40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2" t="s">
        <v>152</v>
      </c>
      <c r="AT127" s="22" t="s">
        <v>147</v>
      </c>
      <c r="AU127" s="22" t="s">
        <v>145</v>
      </c>
      <c r="AY127" s="22" t="s">
        <v>144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82</v>
      </c>
      <c r="BK127" s="202">
        <f>ROUND(I127*H127,2)</f>
        <v>0</v>
      </c>
      <c r="BL127" s="22" t="s">
        <v>152</v>
      </c>
      <c r="BM127" s="22" t="s">
        <v>228</v>
      </c>
    </row>
    <row r="128" spans="2:47" s="1" customFormat="1" ht="36">
      <c r="B128" s="39"/>
      <c r="C128" s="61"/>
      <c r="D128" s="228" t="s">
        <v>154</v>
      </c>
      <c r="E128" s="61"/>
      <c r="F128" s="232" t="s">
        <v>229</v>
      </c>
      <c r="G128" s="61"/>
      <c r="H128" s="61"/>
      <c r="I128" s="161"/>
      <c r="J128" s="61"/>
      <c r="K128" s="61"/>
      <c r="L128" s="59"/>
      <c r="M128" s="205"/>
      <c r="N128" s="40"/>
      <c r="O128" s="40"/>
      <c r="P128" s="40"/>
      <c r="Q128" s="40"/>
      <c r="R128" s="40"/>
      <c r="S128" s="40"/>
      <c r="T128" s="76"/>
      <c r="AT128" s="22" t="s">
        <v>154</v>
      </c>
      <c r="AU128" s="22" t="s">
        <v>145</v>
      </c>
    </row>
    <row r="129" spans="2:65" s="1" customFormat="1" ht="20.4" customHeight="1">
      <c r="B129" s="39"/>
      <c r="C129" s="191" t="s">
        <v>219</v>
      </c>
      <c r="D129" s="191" t="s">
        <v>147</v>
      </c>
      <c r="E129" s="192" t="s">
        <v>231</v>
      </c>
      <c r="F129" s="193" t="s">
        <v>232</v>
      </c>
      <c r="G129" s="194" t="s">
        <v>150</v>
      </c>
      <c r="H129" s="195">
        <v>70</v>
      </c>
      <c r="I129" s="196"/>
      <c r="J129" s="197">
        <f>ROUND(I129*H129,2)</f>
        <v>0</v>
      </c>
      <c r="K129" s="193" t="s">
        <v>151</v>
      </c>
      <c r="L129" s="59"/>
      <c r="M129" s="198" t="s">
        <v>21</v>
      </c>
      <c r="N129" s="199" t="s">
        <v>45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152</v>
      </c>
      <c r="AT129" s="22" t="s">
        <v>147</v>
      </c>
      <c r="AU129" s="22" t="s">
        <v>145</v>
      </c>
      <c r="AY129" s="22" t="s">
        <v>144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82</v>
      </c>
      <c r="BK129" s="202">
        <f>ROUND(I129*H129,2)</f>
        <v>0</v>
      </c>
      <c r="BL129" s="22" t="s">
        <v>152</v>
      </c>
      <c r="BM129" s="22" t="s">
        <v>233</v>
      </c>
    </row>
    <row r="130" spans="2:47" s="1" customFormat="1" ht="24">
      <c r="B130" s="39"/>
      <c r="C130" s="61"/>
      <c r="D130" s="228" t="s">
        <v>154</v>
      </c>
      <c r="E130" s="61"/>
      <c r="F130" s="232" t="s">
        <v>234</v>
      </c>
      <c r="G130" s="61"/>
      <c r="H130" s="61"/>
      <c r="I130" s="161"/>
      <c r="J130" s="61"/>
      <c r="K130" s="61"/>
      <c r="L130" s="59"/>
      <c r="M130" s="205"/>
      <c r="N130" s="40"/>
      <c r="O130" s="40"/>
      <c r="P130" s="40"/>
      <c r="Q130" s="40"/>
      <c r="R130" s="40"/>
      <c r="S130" s="40"/>
      <c r="T130" s="76"/>
      <c r="AT130" s="22" t="s">
        <v>154</v>
      </c>
      <c r="AU130" s="22" t="s">
        <v>145</v>
      </c>
    </row>
    <row r="131" spans="2:65" s="1" customFormat="1" ht="20.4" customHeight="1">
      <c r="B131" s="39"/>
      <c r="C131" s="191" t="s">
        <v>225</v>
      </c>
      <c r="D131" s="191" t="s">
        <v>147</v>
      </c>
      <c r="E131" s="192" t="s">
        <v>235</v>
      </c>
      <c r="F131" s="193" t="s">
        <v>236</v>
      </c>
      <c r="G131" s="194" t="s">
        <v>150</v>
      </c>
      <c r="H131" s="195">
        <v>2100</v>
      </c>
      <c r="I131" s="196"/>
      <c r="J131" s="197">
        <f>ROUND(I131*H131,2)</f>
        <v>0</v>
      </c>
      <c r="K131" s="193" t="s">
        <v>151</v>
      </c>
      <c r="L131" s="59"/>
      <c r="M131" s="198" t="s">
        <v>21</v>
      </c>
      <c r="N131" s="199" t="s">
        <v>45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152</v>
      </c>
      <c r="AT131" s="22" t="s">
        <v>147</v>
      </c>
      <c r="AU131" s="22" t="s">
        <v>145</v>
      </c>
      <c r="AY131" s="22" t="s">
        <v>144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82</v>
      </c>
      <c r="BK131" s="202">
        <f>ROUND(I131*H131,2)</f>
        <v>0</v>
      </c>
      <c r="BL131" s="22" t="s">
        <v>152</v>
      </c>
      <c r="BM131" s="22" t="s">
        <v>237</v>
      </c>
    </row>
    <row r="132" spans="2:47" s="1" customFormat="1" ht="24">
      <c r="B132" s="39"/>
      <c r="C132" s="61"/>
      <c r="D132" s="203" t="s">
        <v>154</v>
      </c>
      <c r="E132" s="61"/>
      <c r="F132" s="204" t="s">
        <v>238</v>
      </c>
      <c r="G132" s="61"/>
      <c r="H132" s="61"/>
      <c r="I132" s="161"/>
      <c r="J132" s="61"/>
      <c r="K132" s="61"/>
      <c r="L132" s="59"/>
      <c r="M132" s="205"/>
      <c r="N132" s="40"/>
      <c r="O132" s="40"/>
      <c r="P132" s="40"/>
      <c r="Q132" s="40"/>
      <c r="R132" s="40"/>
      <c r="S132" s="40"/>
      <c r="T132" s="76"/>
      <c r="AT132" s="22" t="s">
        <v>154</v>
      </c>
      <c r="AU132" s="22" t="s">
        <v>145</v>
      </c>
    </row>
    <row r="133" spans="2:51" s="12" customFormat="1" ht="12">
      <c r="B133" s="217"/>
      <c r="C133" s="218"/>
      <c r="D133" s="228" t="s">
        <v>156</v>
      </c>
      <c r="E133" s="218"/>
      <c r="F133" s="230" t="s">
        <v>491</v>
      </c>
      <c r="G133" s="218"/>
      <c r="H133" s="231">
        <v>2100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156</v>
      </c>
      <c r="AU133" s="227" t="s">
        <v>145</v>
      </c>
      <c r="AV133" s="12" t="s">
        <v>84</v>
      </c>
      <c r="AW133" s="12" t="s">
        <v>6</v>
      </c>
      <c r="AX133" s="12" t="s">
        <v>82</v>
      </c>
      <c r="AY133" s="227" t="s">
        <v>144</v>
      </c>
    </row>
    <row r="134" spans="2:65" s="1" customFormat="1" ht="20.4" customHeight="1">
      <c r="B134" s="39"/>
      <c r="C134" s="191" t="s">
        <v>230</v>
      </c>
      <c r="D134" s="191" t="s">
        <v>147</v>
      </c>
      <c r="E134" s="192" t="s">
        <v>240</v>
      </c>
      <c r="F134" s="193" t="s">
        <v>241</v>
      </c>
      <c r="G134" s="194" t="s">
        <v>150</v>
      </c>
      <c r="H134" s="195">
        <v>70</v>
      </c>
      <c r="I134" s="196"/>
      <c r="J134" s="197">
        <f>ROUND(I134*H134,2)</f>
        <v>0</v>
      </c>
      <c r="K134" s="193" t="s">
        <v>151</v>
      </c>
      <c r="L134" s="59"/>
      <c r="M134" s="198" t="s">
        <v>21</v>
      </c>
      <c r="N134" s="199" t="s">
        <v>45</v>
      </c>
      <c r="O134" s="40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2" t="s">
        <v>152</v>
      </c>
      <c r="AT134" s="22" t="s">
        <v>147</v>
      </c>
      <c r="AU134" s="22" t="s">
        <v>145</v>
      </c>
      <c r="AY134" s="22" t="s">
        <v>144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82</v>
      </c>
      <c r="BK134" s="202">
        <f>ROUND(I134*H134,2)</f>
        <v>0</v>
      </c>
      <c r="BL134" s="22" t="s">
        <v>152</v>
      </c>
      <c r="BM134" s="22" t="s">
        <v>242</v>
      </c>
    </row>
    <row r="135" spans="2:47" s="1" customFormat="1" ht="24">
      <c r="B135" s="39"/>
      <c r="C135" s="61"/>
      <c r="D135" s="203" t="s">
        <v>154</v>
      </c>
      <c r="E135" s="61"/>
      <c r="F135" s="204" t="s">
        <v>243</v>
      </c>
      <c r="G135" s="61"/>
      <c r="H135" s="61"/>
      <c r="I135" s="161"/>
      <c r="J135" s="61"/>
      <c r="K135" s="61"/>
      <c r="L135" s="59"/>
      <c r="M135" s="205"/>
      <c r="N135" s="40"/>
      <c r="O135" s="40"/>
      <c r="P135" s="40"/>
      <c r="Q135" s="40"/>
      <c r="R135" s="40"/>
      <c r="S135" s="40"/>
      <c r="T135" s="76"/>
      <c r="AT135" s="22" t="s">
        <v>154</v>
      </c>
      <c r="AU135" s="22" t="s">
        <v>145</v>
      </c>
    </row>
    <row r="136" spans="2:63" s="10" customFormat="1" ht="29.85" customHeight="1">
      <c r="B136" s="174"/>
      <c r="C136" s="175"/>
      <c r="D136" s="188" t="s">
        <v>73</v>
      </c>
      <c r="E136" s="189" t="s">
        <v>244</v>
      </c>
      <c r="F136" s="189" t="s">
        <v>245</v>
      </c>
      <c r="G136" s="175"/>
      <c r="H136" s="175"/>
      <c r="I136" s="178"/>
      <c r="J136" s="190">
        <f>BK136</f>
        <v>0</v>
      </c>
      <c r="K136" s="175"/>
      <c r="L136" s="180"/>
      <c r="M136" s="181"/>
      <c r="N136" s="182"/>
      <c r="O136" s="182"/>
      <c r="P136" s="183">
        <f>SUM(P137:P144)</f>
        <v>0</v>
      </c>
      <c r="Q136" s="182"/>
      <c r="R136" s="183">
        <f>SUM(R137:R144)</f>
        <v>0</v>
      </c>
      <c r="S136" s="182"/>
      <c r="T136" s="184">
        <f>SUM(T137:T144)</f>
        <v>0</v>
      </c>
      <c r="AR136" s="185" t="s">
        <v>82</v>
      </c>
      <c r="AT136" s="186" t="s">
        <v>73</v>
      </c>
      <c r="AU136" s="186" t="s">
        <v>82</v>
      </c>
      <c r="AY136" s="185" t="s">
        <v>144</v>
      </c>
      <c r="BK136" s="187">
        <f>SUM(BK137:BK144)</f>
        <v>0</v>
      </c>
    </row>
    <row r="137" spans="2:65" s="1" customFormat="1" ht="28.8" customHeight="1">
      <c r="B137" s="39"/>
      <c r="C137" s="191" t="s">
        <v>10</v>
      </c>
      <c r="D137" s="191" t="s">
        <v>147</v>
      </c>
      <c r="E137" s="192" t="s">
        <v>492</v>
      </c>
      <c r="F137" s="193" t="s">
        <v>493</v>
      </c>
      <c r="G137" s="194" t="s">
        <v>249</v>
      </c>
      <c r="H137" s="195">
        <v>2.375</v>
      </c>
      <c r="I137" s="196"/>
      <c r="J137" s="197">
        <f>ROUND(I137*H137,2)</f>
        <v>0</v>
      </c>
      <c r="K137" s="193" t="s">
        <v>151</v>
      </c>
      <c r="L137" s="59"/>
      <c r="M137" s="198" t="s">
        <v>21</v>
      </c>
      <c r="N137" s="199" t="s">
        <v>45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152</v>
      </c>
      <c r="AT137" s="22" t="s">
        <v>147</v>
      </c>
      <c r="AU137" s="22" t="s">
        <v>84</v>
      </c>
      <c r="AY137" s="22" t="s">
        <v>144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82</v>
      </c>
      <c r="BK137" s="202">
        <f>ROUND(I137*H137,2)</f>
        <v>0</v>
      </c>
      <c r="BL137" s="22" t="s">
        <v>152</v>
      </c>
      <c r="BM137" s="22" t="s">
        <v>494</v>
      </c>
    </row>
    <row r="138" spans="2:47" s="1" customFormat="1" ht="24">
      <c r="B138" s="39"/>
      <c r="C138" s="61"/>
      <c r="D138" s="228" t="s">
        <v>154</v>
      </c>
      <c r="E138" s="61"/>
      <c r="F138" s="232" t="s">
        <v>495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154</v>
      </c>
      <c r="AU138" s="22" t="s">
        <v>84</v>
      </c>
    </row>
    <row r="139" spans="2:65" s="1" customFormat="1" ht="28.8" customHeight="1">
      <c r="B139" s="39"/>
      <c r="C139" s="191" t="s">
        <v>239</v>
      </c>
      <c r="D139" s="191" t="s">
        <v>147</v>
      </c>
      <c r="E139" s="192" t="s">
        <v>253</v>
      </c>
      <c r="F139" s="193" t="s">
        <v>254</v>
      </c>
      <c r="G139" s="194" t="s">
        <v>249</v>
      </c>
      <c r="H139" s="195">
        <v>2.375</v>
      </c>
      <c r="I139" s="196"/>
      <c r="J139" s="197">
        <f>ROUND(I139*H139,2)</f>
        <v>0</v>
      </c>
      <c r="K139" s="193" t="s">
        <v>151</v>
      </c>
      <c r="L139" s="59"/>
      <c r="M139" s="198" t="s">
        <v>21</v>
      </c>
      <c r="N139" s="199" t="s">
        <v>45</v>
      </c>
      <c r="O139" s="40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2" t="s">
        <v>152</v>
      </c>
      <c r="AT139" s="22" t="s">
        <v>147</v>
      </c>
      <c r="AU139" s="22" t="s">
        <v>84</v>
      </c>
      <c r="AY139" s="22" t="s">
        <v>144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82</v>
      </c>
      <c r="BK139" s="202">
        <f>ROUND(I139*H139,2)</f>
        <v>0</v>
      </c>
      <c r="BL139" s="22" t="s">
        <v>152</v>
      </c>
      <c r="BM139" s="22" t="s">
        <v>255</v>
      </c>
    </row>
    <row r="140" spans="2:47" s="1" customFormat="1" ht="24">
      <c r="B140" s="39"/>
      <c r="C140" s="61"/>
      <c r="D140" s="228" t="s">
        <v>154</v>
      </c>
      <c r="E140" s="61"/>
      <c r="F140" s="232" t="s">
        <v>256</v>
      </c>
      <c r="G140" s="61"/>
      <c r="H140" s="61"/>
      <c r="I140" s="161"/>
      <c r="J140" s="61"/>
      <c r="K140" s="61"/>
      <c r="L140" s="59"/>
      <c r="M140" s="205"/>
      <c r="N140" s="40"/>
      <c r="O140" s="40"/>
      <c r="P140" s="40"/>
      <c r="Q140" s="40"/>
      <c r="R140" s="40"/>
      <c r="S140" s="40"/>
      <c r="T140" s="76"/>
      <c r="AT140" s="22" t="s">
        <v>154</v>
      </c>
      <c r="AU140" s="22" t="s">
        <v>84</v>
      </c>
    </row>
    <row r="141" spans="2:65" s="1" customFormat="1" ht="20.4" customHeight="1">
      <c r="B141" s="39"/>
      <c r="C141" s="191" t="s">
        <v>246</v>
      </c>
      <c r="D141" s="191" t="s">
        <v>147</v>
      </c>
      <c r="E141" s="192" t="s">
        <v>258</v>
      </c>
      <c r="F141" s="193" t="s">
        <v>259</v>
      </c>
      <c r="G141" s="194" t="s">
        <v>249</v>
      </c>
      <c r="H141" s="195">
        <v>76</v>
      </c>
      <c r="I141" s="196"/>
      <c r="J141" s="197">
        <f>ROUND(I141*H141,2)</f>
        <v>0</v>
      </c>
      <c r="K141" s="193" t="s">
        <v>151</v>
      </c>
      <c r="L141" s="59"/>
      <c r="M141" s="198" t="s">
        <v>21</v>
      </c>
      <c r="N141" s="199" t="s">
        <v>45</v>
      </c>
      <c r="O141" s="40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2" t="s">
        <v>152</v>
      </c>
      <c r="AT141" s="22" t="s">
        <v>147</v>
      </c>
      <c r="AU141" s="22" t="s">
        <v>84</v>
      </c>
      <c r="AY141" s="22" t="s">
        <v>144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82</v>
      </c>
      <c r="BK141" s="202">
        <f>ROUND(I141*H141,2)</f>
        <v>0</v>
      </c>
      <c r="BL141" s="22" t="s">
        <v>152</v>
      </c>
      <c r="BM141" s="22" t="s">
        <v>260</v>
      </c>
    </row>
    <row r="142" spans="2:47" s="1" customFormat="1" ht="24">
      <c r="B142" s="39"/>
      <c r="C142" s="61"/>
      <c r="D142" s="203" t="s">
        <v>154</v>
      </c>
      <c r="E142" s="61"/>
      <c r="F142" s="204" t="s">
        <v>261</v>
      </c>
      <c r="G142" s="61"/>
      <c r="H142" s="61"/>
      <c r="I142" s="161"/>
      <c r="J142" s="61"/>
      <c r="K142" s="61"/>
      <c r="L142" s="59"/>
      <c r="M142" s="205"/>
      <c r="N142" s="40"/>
      <c r="O142" s="40"/>
      <c r="P142" s="40"/>
      <c r="Q142" s="40"/>
      <c r="R142" s="40"/>
      <c r="S142" s="40"/>
      <c r="T142" s="76"/>
      <c r="AT142" s="22" t="s">
        <v>154</v>
      </c>
      <c r="AU142" s="22" t="s">
        <v>84</v>
      </c>
    </row>
    <row r="143" spans="2:47" s="1" customFormat="1" ht="24">
      <c r="B143" s="39"/>
      <c r="C143" s="61"/>
      <c r="D143" s="203" t="s">
        <v>262</v>
      </c>
      <c r="E143" s="61"/>
      <c r="F143" s="233" t="s">
        <v>263</v>
      </c>
      <c r="G143" s="61"/>
      <c r="H143" s="61"/>
      <c r="I143" s="161"/>
      <c r="J143" s="61"/>
      <c r="K143" s="61"/>
      <c r="L143" s="59"/>
      <c r="M143" s="205"/>
      <c r="N143" s="40"/>
      <c r="O143" s="40"/>
      <c r="P143" s="40"/>
      <c r="Q143" s="40"/>
      <c r="R143" s="40"/>
      <c r="S143" s="40"/>
      <c r="T143" s="76"/>
      <c r="AT143" s="22" t="s">
        <v>262</v>
      </c>
      <c r="AU143" s="22" t="s">
        <v>84</v>
      </c>
    </row>
    <row r="144" spans="2:51" s="12" customFormat="1" ht="12">
      <c r="B144" s="217"/>
      <c r="C144" s="218"/>
      <c r="D144" s="203" t="s">
        <v>156</v>
      </c>
      <c r="E144" s="218"/>
      <c r="F144" s="220" t="s">
        <v>496</v>
      </c>
      <c r="G144" s="218"/>
      <c r="H144" s="221">
        <v>76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156</v>
      </c>
      <c r="AU144" s="227" t="s">
        <v>84</v>
      </c>
      <c r="AV144" s="12" t="s">
        <v>84</v>
      </c>
      <c r="AW144" s="12" t="s">
        <v>6</v>
      </c>
      <c r="AX144" s="12" t="s">
        <v>82</v>
      </c>
      <c r="AY144" s="227" t="s">
        <v>144</v>
      </c>
    </row>
    <row r="145" spans="2:63" s="10" customFormat="1" ht="29.85" customHeight="1">
      <c r="B145" s="174"/>
      <c r="C145" s="175"/>
      <c r="D145" s="188" t="s">
        <v>73</v>
      </c>
      <c r="E145" s="189" t="s">
        <v>265</v>
      </c>
      <c r="F145" s="189" t="s">
        <v>266</v>
      </c>
      <c r="G145" s="175"/>
      <c r="H145" s="175"/>
      <c r="I145" s="178"/>
      <c r="J145" s="190">
        <f>BK145</f>
        <v>0</v>
      </c>
      <c r="K145" s="175"/>
      <c r="L145" s="180"/>
      <c r="M145" s="181"/>
      <c r="N145" s="182"/>
      <c r="O145" s="182"/>
      <c r="P145" s="183">
        <f>SUM(P146:P147)</f>
        <v>0</v>
      </c>
      <c r="Q145" s="182"/>
      <c r="R145" s="183">
        <f>SUM(R146:R147)</f>
        <v>0</v>
      </c>
      <c r="S145" s="182"/>
      <c r="T145" s="184">
        <f>SUM(T146:T147)</f>
        <v>0</v>
      </c>
      <c r="AR145" s="185" t="s">
        <v>82</v>
      </c>
      <c r="AT145" s="186" t="s">
        <v>73</v>
      </c>
      <c r="AU145" s="186" t="s">
        <v>82</v>
      </c>
      <c r="AY145" s="185" t="s">
        <v>144</v>
      </c>
      <c r="BK145" s="187">
        <f>SUM(BK146:BK147)</f>
        <v>0</v>
      </c>
    </row>
    <row r="146" spans="2:65" s="1" customFormat="1" ht="20.4" customHeight="1">
      <c r="B146" s="39"/>
      <c r="C146" s="191" t="s">
        <v>252</v>
      </c>
      <c r="D146" s="191" t="s">
        <v>147</v>
      </c>
      <c r="E146" s="192" t="s">
        <v>497</v>
      </c>
      <c r="F146" s="193" t="s">
        <v>498</v>
      </c>
      <c r="G146" s="194" t="s">
        <v>249</v>
      </c>
      <c r="H146" s="195">
        <v>2.982</v>
      </c>
      <c r="I146" s="196"/>
      <c r="J146" s="197">
        <f>ROUND(I146*H146,2)</f>
        <v>0</v>
      </c>
      <c r="K146" s="193" t="s">
        <v>151</v>
      </c>
      <c r="L146" s="59"/>
      <c r="M146" s="198" t="s">
        <v>21</v>
      </c>
      <c r="N146" s="199" t="s">
        <v>45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2" t="s">
        <v>152</v>
      </c>
      <c r="AT146" s="22" t="s">
        <v>147</v>
      </c>
      <c r="AU146" s="22" t="s">
        <v>84</v>
      </c>
      <c r="AY146" s="22" t="s">
        <v>144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82</v>
      </c>
      <c r="BK146" s="202">
        <f>ROUND(I146*H146,2)</f>
        <v>0</v>
      </c>
      <c r="BL146" s="22" t="s">
        <v>152</v>
      </c>
      <c r="BM146" s="22" t="s">
        <v>499</v>
      </c>
    </row>
    <row r="147" spans="2:47" s="1" customFormat="1" ht="36">
      <c r="B147" s="39"/>
      <c r="C147" s="61"/>
      <c r="D147" s="203" t="s">
        <v>154</v>
      </c>
      <c r="E147" s="61"/>
      <c r="F147" s="204" t="s">
        <v>500</v>
      </c>
      <c r="G147" s="61"/>
      <c r="H147" s="61"/>
      <c r="I147" s="161"/>
      <c r="J147" s="61"/>
      <c r="K147" s="61"/>
      <c r="L147" s="59"/>
      <c r="M147" s="205"/>
      <c r="N147" s="40"/>
      <c r="O147" s="40"/>
      <c r="P147" s="40"/>
      <c r="Q147" s="40"/>
      <c r="R147" s="40"/>
      <c r="S147" s="40"/>
      <c r="T147" s="76"/>
      <c r="AT147" s="22" t="s">
        <v>154</v>
      </c>
      <c r="AU147" s="22" t="s">
        <v>84</v>
      </c>
    </row>
    <row r="148" spans="2:63" s="10" customFormat="1" ht="37.35" customHeight="1">
      <c r="B148" s="174"/>
      <c r="C148" s="175"/>
      <c r="D148" s="176" t="s">
        <v>73</v>
      </c>
      <c r="E148" s="177" t="s">
        <v>272</v>
      </c>
      <c r="F148" s="177" t="s">
        <v>273</v>
      </c>
      <c r="G148" s="175"/>
      <c r="H148" s="175"/>
      <c r="I148" s="178"/>
      <c r="J148" s="179">
        <f>BK148</f>
        <v>0</v>
      </c>
      <c r="K148" s="175"/>
      <c r="L148" s="180"/>
      <c r="M148" s="181"/>
      <c r="N148" s="182"/>
      <c r="O148" s="182"/>
      <c r="P148" s="183">
        <f>P149+P157+P169+P197</f>
        <v>0</v>
      </c>
      <c r="Q148" s="182"/>
      <c r="R148" s="183">
        <f>R149+R157+R169+R197</f>
        <v>0.22265321999999999</v>
      </c>
      <c r="S148" s="182"/>
      <c r="T148" s="184">
        <f>T149+T157+T169+T197</f>
        <v>0.31340315</v>
      </c>
      <c r="AR148" s="185" t="s">
        <v>84</v>
      </c>
      <c r="AT148" s="186" t="s">
        <v>73</v>
      </c>
      <c r="AU148" s="186" t="s">
        <v>74</v>
      </c>
      <c r="AY148" s="185" t="s">
        <v>144</v>
      </c>
      <c r="BK148" s="187">
        <f>BK149+BK157+BK169+BK197</f>
        <v>0</v>
      </c>
    </row>
    <row r="149" spans="2:63" s="10" customFormat="1" ht="19.95" customHeight="1">
      <c r="B149" s="174"/>
      <c r="C149" s="175"/>
      <c r="D149" s="188" t="s">
        <v>73</v>
      </c>
      <c r="E149" s="189" t="s">
        <v>291</v>
      </c>
      <c r="F149" s="189" t="s">
        <v>292</v>
      </c>
      <c r="G149" s="175"/>
      <c r="H149" s="175"/>
      <c r="I149" s="178"/>
      <c r="J149" s="190">
        <f>BK149</f>
        <v>0</v>
      </c>
      <c r="K149" s="175"/>
      <c r="L149" s="180"/>
      <c r="M149" s="181"/>
      <c r="N149" s="182"/>
      <c r="O149" s="182"/>
      <c r="P149" s="183">
        <f>SUM(P150:P156)</f>
        <v>0</v>
      </c>
      <c r="Q149" s="182"/>
      <c r="R149" s="183">
        <f>SUM(R150:R156)</f>
        <v>0</v>
      </c>
      <c r="S149" s="182"/>
      <c r="T149" s="184">
        <f>SUM(T150:T156)</f>
        <v>0.25</v>
      </c>
      <c r="AR149" s="185" t="s">
        <v>84</v>
      </c>
      <c r="AT149" s="186" t="s">
        <v>73</v>
      </c>
      <c r="AU149" s="186" t="s">
        <v>82</v>
      </c>
      <c r="AY149" s="185" t="s">
        <v>144</v>
      </c>
      <c r="BK149" s="187">
        <f>SUM(BK150:BK156)</f>
        <v>0</v>
      </c>
    </row>
    <row r="150" spans="2:65" s="1" customFormat="1" ht="28.8" customHeight="1">
      <c r="B150" s="39"/>
      <c r="C150" s="191" t="s">
        <v>257</v>
      </c>
      <c r="D150" s="191" t="s">
        <v>147</v>
      </c>
      <c r="E150" s="192" t="s">
        <v>501</v>
      </c>
      <c r="F150" s="193" t="s">
        <v>502</v>
      </c>
      <c r="G150" s="194" t="s">
        <v>278</v>
      </c>
      <c r="H150" s="195">
        <v>1</v>
      </c>
      <c r="I150" s="196"/>
      <c r="J150" s="197">
        <f>ROUND(I150*H150,2)</f>
        <v>0</v>
      </c>
      <c r="K150" s="193" t="s">
        <v>151</v>
      </c>
      <c r="L150" s="59"/>
      <c r="M150" s="198" t="s">
        <v>21</v>
      </c>
      <c r="N150" s="199" t="s">
        <v>45</v>
      </c>
      <c r="O150" s="40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2" t="s">
        <v>239</v>
      </c>
      <c r="AT150" s="22" t="s">
        <v>147</v>
      </c>
      <c r="AU150" s="22" t="s">
        <v>84</v>
      </c>
      <c r="AY150" s="22" t="s">
        <v>144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82</v>
      </c>
      <c r="BK150" s="202">
        <f>ROUND(I150*H150,2)</f>
        <v>0</v>
      </c>
      <c r="BL150" s="22" t="s">
        <v>239</v>
      </c>
      <c r="BM150" s="22" t="s">
        <v>503</v>
      </c>
    </row>
    <row r="151" spans="2:47" s="1" customFormat="1" ht="24">
      <c r="B151" s="39"/>
      <c r="C151" s="61"/>
      <c r="D151" s="203" t="s">
        <v>154</v>
      </c>
      <c r="E151" s="61"/>
      <c r="F151" s="204" t="s">
        <v>502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154</v>
      </c>
      <c r="AU151" s="22" t="s">
        <v>84</v>
      </c>
    </row>
    <row r="152" spans="2:47" s="1" customFormat="1" ht="24">
      <c r="B152" s="39"/>
      <c r="C152" s="61"/>
      <c r="D152" s="228" t="s">
        <v>262</v>
      </c>
      <c r="E152" s="61"/>
      <c r="F152" s="247" t="s">
        <v>504</v>
      </c>
      <c r="G152" s="61"/>
      <c r="H152" s="61"/>
      <c r="I152" s="161"/>
      <c r="J152" s="61"/>
      <c r="K152" s="61"/>
      <c r="L152" s="59"/>
      <c r="M152" s="205"/>
      <c r="N152" s="40"/>
      <c r="O152" s="40"/>
      <c r="P152" s="40"/>
      <c r="Q152" s="40"/>
      <c r="R152" s="40"/>
      <c r="S152" s="40"/>
      <c r="T152" s="76"/>
      <c r="AT152" s="22" t="s">
        <v>262</v>
      </c>
      <c r="AU152" s="22" t="s">
        <v>84</v>
      </c>
    </row>
    <row r="153" spans="2:65" s="1" customFormat="1" ht="28.8" customHeight="1">
      <c r="B153" s="39"/>
      <c r="C153" s="191" t="s">
        <v>267</v>
      </c>
      <c r="D153" s="191" t="s">
        <v>147</v>
      </c>
      <c r="E153" s="192" t="s">
        <v>505</v>
      </c>
      <c r="F153" s="193" t="s">
        <v>506</v>
      </c>
      <c r="G153" s="194" t="s">
        <v>278</v>
      </c>
      <c r="H153" s="195">
        <v>1</v>
      </c>
      <c r="I153" s="196"/>
      <c r="J153" s="197">
        <f>ROUND(I153*H153,2)</f>
        <v>0</v>
      </c>
      <c r="K153" s="193" t="s">
        <v>151</v>
      </c>
      <c r="L153" s="59"/>
      <c r="M153" s="198" t="s">
        <v>21</v>
      </c>
      <c r="N153" s="199" t="s">
        <v>45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0.25</v>
      </c>
      <c r="T153" s="201">
        <f>S153*H153</f>
        <v>0.25</v>
      </c>
      <c r="AR153" s="22" t="s">
        <v>239</v>
      </c>
      <c r="AT153" s="22" t="s">
        <v>147</v>
      </c>
      <c r="AU153" s="22" t="s">
        <v>84</v>
      </c>
      <c r="AY153" s="22" t="s">
        <v>144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82</v>
      </c>
      <c r="BK153" s="202">
        <f>ROUND(I153*H153,2)</f>
        <v>0</v>
      </c>
      <c r="BL153" s="22" t="s">
        <v>239</v>
      </c>
      <c r="BM153" s="22" t="s">
        <v>507</v>
      </c>
    </row>
    <row r="154" spans="2:47" s="1" customFormat="1" ht="24">
      <c r="B154" s="39"/>
      <c r="C154" s="61"/>
      <c r="D154" s="228" t="s">
        <v>154</v>
      </c>
      <c r="E154" s="61"/>
      <c r="F154" s="232" t="s">
        <v>506</v>
      </c>
      <c r="G154" s="61"/>
      <c r="H154" s="61"/>
      <c r="I154" s="161"/>
      <c r="J154" s="61"/>
      <c r="K154" s="61"/>
      <c r="L154" s="59"/>
      <c r="M154" s="205"/>
      <c r="N154" s="40"/>
      <c r="O154" s="40"/>
      <c r="P154" s="40"/>
      <c r="Q154" s="40"/>
      <c r="R154" s="40"/>
      <c r="S154" s="40"/>
      <c r="T154" s="76"/>
      <c r="AT154" s="22" t="s">
        <v>154</v>
      </c>
      <c r="AU154" s="22" t="s">
        <v>84</v>
      </c>
    </row>
    <row r="155" spans="2:65" s="1" customFormat="1" ht="20.4" customHeight="1">
      <c r="B155" s="39"/>
      <c r="C155" s="191" t="s">
        <v>9</v>
      </c>
      <c r="D155" s="191" t="s">
        <v>147</v>
      </c>
      <c r="E155" s="192" t="s">
        <v>508</v>
      </c>
      <c r="F155" s="193" t="s">
        <v>509</v>
      </c>
      <c r="G155" s="194" t="s">
        <v>249</v>
      </c>
      <c r="H155" s="195">
        <v>0.001</v>
      </c>
      <c r="I155" s="196"/>
      <c r="J155" s="197">
        <f>ROUND(I155*H155,2)</f>
        <v>0</v>
      </c>
      <c r="K155" s="193" t="s">
        <v>151</v>
      </c>
      <c r="L155" s="59"/>
      <c r="M155" s="198" t="s">
        <v>21</v>
      </c>
      <c r="N155" s="199" t="s">
        <v>45</v>
      </c>
      <c r="O155" s="40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2" t="s">
        <v>239</v>
      </c>
      <c r="AT155" s="22" t="s">
        <v>147</v>
      </c>
      <c r="AU155" s="22" t="s">
        <v>84</v>
      </c>
      <c r="AY155" s="22" t="s">
        <v>144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82</v>
      </c>
      <c r="BK155" s="202">
        <f>ROUND(I155*H155,2)</f>
        <v>0</v>
      </c>
      <c r="BL155" s="22" t="s">
        <v>239</v>
      </c>
      <c r="BM155" s="22" t="s">
        <v>510</v>
      </c>
    </row>
    <row r="156" spans="2:47" s="1" customFormat="1" ht="36">
      <c r="B156" s="39"/>
      <c r="C156" s="61"/>
      <c r="D156" s="203" t="s">
        <v>154</v>
      </c>
      <c r="E156" s="61"/>
      <c r="F156" s="204" t="s">
        <v>511</v>
      </c>
      <c r="G156" s="61"/>
      <c r="H156" s="61"/>
      <c r="I156" s="161"/>
      <c r="J156" s="61"/>
      <c r="K156" s="61"/>
      <c r="L156" s="59"/>
      <c r="M156" s="205"/>
      <c r="N156" s="40"/>
      <c r="O156" s="40"/>
      <c r="P156" s="40"/>
      <c r="Q156" s="40"/>
      <c r="R156" s="40"/>
      <c r="S156" s="40"/>
      <c r="T156" s="76"/>
      <c r="AT156" s="22" t="s">
        <v>154</v>
      </c>
      <c r="AU156" s="22" t="s">
        <v>84</v>
      </c>
    </row>
    <row r="157" spans="2:63" s="10" customFormat="1" ht="29.85" customHeight="1">
      <c r="B157" s="174"/>
      <c r="C157" s="175"/>
      <c r="D157" s="188" t="s">
        <v>73</v>
      </c>
      <c r="E157" s="189" t="s">
        <v>512</v>
      </c>
      <c r="F157" s="189" t="s">
        <v>513</v>
      </c>
      <c r="G157" s="175"/>
      <c r="H157" s="175"/>
      <c r="I157" s="178"/>
      <c r="J157" s="190">
        <f>BK157</f>
        <v>0</v>
      </c>
      <c r="K157" s="175"/>
      <c r="L157" s="180"/>
      <c r="M157" s="181"/>
      <c r="N157" s="182"/>
      <c r="O157" s="182"/>
      <c r="P157" s="183">
        <f>SUM(P158:P168)</f>
        <v>0</v>
      </c>
      <c r="Q157" s="182"/>
      <c r="R157" s="183">
        <f>SUM(R158:R168)</f>
        <v>0.05280000000000001</v>
      </c>
      <c r="S157" s="182"/>
      <c r="T157" s="184">
        <f>SUM(T158:T168)</f>
        <v>0</v>
      </c>
      <c r="AR157" s="185" t="s">
        <v>84</v>
      </c>
      <c r="AT157" s="186" t="s">
        <v>73</v>
      </c>
      <c r="AU157" s="186" t="s">
        <v>82</v>
      </c>
      <c r="AY157" s="185" t="s">
        <v>144</v>
      </c>
      <c r="BK157" s="187">
        <f>SUM(BK158:BK168)</f>
        <v>0</v>
      </c>
    </row>
    <row r="158" spans="2:65" s="1" customFormat="1" ht="20.4" customHeight="1">
      <c r="B158" s="39"/>
      <c r="C158" s="191" t="s">
        <v>281</v>
      </c>
      <c r="D158" s="191" t="s">
        <v>147</v>
      </c>
      <c r="E158" s="192" t="s">
        <v>514</v>
      </c>
      <c r="F158" s="193" t="s">
        <v>515</v>
      </c>
      <c r="G158" s="194" t="s">
        <v>150</v>
      </c>
      <c r="H158" s="195">
        <v>4</v>
      </c>
      <c r="I158" s="196"/>
      <c r="J158" s="197">
        <f>ROUND(I158*H158,2)</f>
        <v>0</v>
      </c>
      <c r="K158" s="193" t="s">
        <v>151</v>
      </c>
      <c r="L158" s="59"/>
      <c r="M158" s="198" t="s">
        <v>21</v>
      </c>
      <c r="N158" s="199" t="s">
        <v>45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239</v>
      </c>
      <c r="AT158" s="22" t="s">
        <v>147</v>
      </c>
      <c r="AU158" s="22" t="s">
        <v>84</v>
      </c>
      <c r="AY158" s="22" t="s">
        <v>144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82</v>
      </c>
      <c r="BK158" s="202">
        <f>ROUND(I158*H158,2)</f>
        <v>0</v>
      </c>
      <c r="BL158" s="22" t="s">
        <v>239</v>
      </c>
      <c r="BM158" s="22" t="s">
        <v>516</v>
      </c>
    </row>
    <row r="159" spans="2:47" s="1" customFormat="1" ht="24">
      <c r="B159" s="39"/>
      <c r="C159" s="61"/>
      <c r="D159" s="203" t="s">
        <v>154</v>
      </c>
      <c r="E159" s="61"/>
      <c r="F159" s="204" t="s">
        <v>517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154</v>
      </c>
      <c r="AU159" s="22" t="s">
        <v>84</v>
      </c>
    </row>
    <row r="160" spans="2:51" s="11" customFormat="1" ht="12">
      <c r="B160" s="206"/>
      <c r="C160" s="207"/>
      <c r="D160" s="203" t="s">
        <v>156</v>
      </c>
      <c r="E160" s="208" t="s">
        <v>21</v>
      </c>
      <c r="F160" s="209" t="s">
        <v>518</v>
      </c>
      <c r="G160" s="207"/>
      <c r="H160" s="210" t="s">
        <v>21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156</v>
      </c>
      <c r="AU160" s="216" t="s">
        <v>84</v>
      </c>
      <c r="AV160" s="11" t="s">
        <v>82</v>
      </c>
      <c r="AW160" s="11" t="s">
        <v>37</v>
      </c>
      <c r="AX160" s="11" t="s">
        <v>74</v>
      </c>
      <c r="AY160" s="216" t="s">
        <v>144</v>
      </c>
    </row>
    <row r="161" spans="2:51" s="12" customFormat="1" ht="12">
      <c r="B161" s="217"/>
      <c r="C161" s="218"/>
      <c r="D161" s="228" t="s">
        <v>156</v>
      </c>
      <c r="E161" s="229" t="s">
        <v>21</v>
      </c>
      <c r="F161" s="230" t="s">
        <v>519</v>
      </c>
      <c r="G161" s="218"/>
      <c r="H161" s="231">
        <v>4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156</v>
      </c>
      <c r="AU161" s="227" t="s">
        <v>84</v>
      </c>
      <c r="AV161" s="12" t="s">
        <v>84</v>
      </c>
      <c r="AW161" s="12" t="s">
        <v>37</v>
      </c>
      <c r="AX161" s="12" t="s">
        <v>74</v>
      </c>
      <c r="AY161" s="227" t="s">
        <v>144</v>
      </c>
    </row>
    <row r="162" spans="2:65" s="1" customFormat="1" ht="20.4" customHeight="1">
      <c r="B162" s="39"/>
      <c r="C162" s="234" t="s">
        <v>286</v>
      </c>
      <c r="D162" s="234" t="s">
        <v>351</v>
      </c>
      <c r="E162" s="235" t="s">
        <v>520</v>
      </c>
      <c r="F162" s="236" t="s">
        <v>521</v>
      </c>
      <c r="G162" s="237" t="s">
        <v>522</v>
      </c>
      <c r="H162" s="238">
        <v>0.096</v>
      </c>
      <c r="I162" s="239"/>
      <c r="J162" s="240">
        <f>ROUND(I162*H162,2)</f>
        <v>0</v>
      </c>
      <c r="K162" s="236" t="s">
        <v>151</v>
      </c>
      <c r="L162" s="241"/>
      <c r="M162" s="242" t="s">
        <v>21</v>
      </c>
      <c r="N162" s="243" t="s">
        <v>45</v>
      </c>
      <c r="O162" s="40"/>
      <c r="P162" s="200">
        <f>O162*H162</f>
        <v>0</v>
      </c>
      <c r="Q162" s="200">
        <v>0.55</v>
      </c>
      <c r="R162" s="200">
        <f>Q162*H162</f>
        <v>0.05280000000000001</v>
      </c>
      <c r="S162" s="200">
        <v>0</v>
      </c>
      <c r="T162" s="201">
        <f>S162*H162</f>
        <v>0</v>
      </c>
      <c r="AR162" s="22" t="s">
        <v>337</v>
      </c>
      <c r="AT162" s="22" t="s">
        <v>351</v>
      </c>
      <c r="AU162" s="22" t="s">
        <v>84</v>
      </c>
      <c r="AY162" s="22" t="s">
        <v>144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82</v>
      </c>
      <c r="BK162" s="202">
        <f>ROUND(I162*H162,2)</f>
        <v>0</v>
      </c>
      <c r="BL162" s="22" t="s">
        <v>239</v>
      </c>
      <c r="BM162" s="22" t="s">
        <v>523</v>
      </c>
    </row>
    <row r="163" spans="2:47" s="1" customFormat="1" ht="12">
      <c r="B163" s="39"/>
      <c r="C163" s="61"/>
      <c r="D163" s="203" t="s">
        <v>154</v>
      </c>
      <c r="E163" s="61"/>
      <c r="F163" s="204" t="s">
        <v>521</v>
      </c>
      <c r="G163" s="61"/>
      <c r="H163" s="61"/>
      <c r="I163" s="161"/>
      <c r="J163" s="61"/>
      <c r="K163" s="61"/>
      <c r="L163" s="59"/>
      <c r="M163" s="205"/>
      <c r="N163" s="40"/>
      <c r="O163" s="40"/>
      <c r="P163" s="40"/>
      <c r="Q163" s="40"/>
      <c r="R163" s="40"/>
      <c r="S163" s="40"/>
      <c r="T163" s="76"/>
      <c r="AT163" s="22" t="s">
        <v>154</v>
      </c>
      <c r="AU163" s="22" t="s">
        <v>84</v>
      </c>
    </row>
    <row r="164" spans="2:51" s="12" customFormat="1" ht="12">
      <c r="B164" s="217"/>
      <c r="C164" s="218"/>
      <c r="D164" s="228" t="s">
        <v>156</v>
      </c>
      <c r="E164" s="229" t="s">
        <v>21</v>
      </c>
      <c r="F164" s="230" t="s">
        <v>524</v>
      </c>
      <c r="G164" s="218"/>
      <c r="H164" s="231">
        <v>0.096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156</v>
      </c>
      <c r="AU164" s="227" t="s">
        <v>84</v>
      </c>
      <c r="AV164" s="12" t="s">
        <v>84</v>
      </c>
      <c r="AW164" s="12" t="s">
        <v>37</v>
      </c>
      <c r="AX164" s="12" t="s">
        <v>74</v>
      </c>
      <c r="AY164" s="227" t="s">
        <v>144</v>
      </c>
    </row>
    <row r="165" spans="2:65" s="1" customFormat="1" ht="20.4" customHeight="1">
      <c r="B165" s="39"/>
      <c r="C165" s="191" t="s">
        <v>293</v>
      </c>
      <c r="D165" s="191" t="s">
        <v>147</v>
      </c>
      <c r="E165" s="192" t="s">
        <v>525</v>
      </c>
      <c r="F165" s="193" t="s">
        <v>526</v>
      </c>
      <c r="G165" s="194" t="s">
        <v>249</v>
      </c>
      <c r="H165" s="195">
        <v>0.053</v>
      </c>
      <c r="I165" s="196"/>
      <c r="J165" s="197">
        <f>ROUND(I165*H165,2)</f>
        <v>0</v>
      </c>
      <c r="K165" s="193" t="s">
        <v>151</v>
      </c>
      <c r="L165" s="59"/>
      <c r="M165" s="198" t="s">
        <v>21</v>
      </c>
      <c r="N165" s="199" t="s">
        <v>45</v>
      </c>
      <c r="O165" s="40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2" t="s">
        <v>239</v>
      </c>
      <c r="AT165" s="22" t="s">
        <v>147</v>
      </c>
      <c r="AU165" s="22" t="s">
        <v>84</v>
      </c>
      <c r="AY165" s="22" t="s">
        <v>144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82</v>
      </c>
      <c r="BK165" s="202">
        <f>ROUND(I165*H165,2)</f>
        <v>0</v>
      </c>
      <c r="BL165" s="22" t="s">
        <v>239</v>
      </c>
      <c r="BM165" s="22" t="s">
        <v>527</v>
      </c>
    </row>
    <row r="166" spans="2:47" s="1" customFormat="1" ht="36">
      <c r="B166" s="39"/>
      <c r="C166" s="61"/>
      <c r="D166" s="228" t="s">
        <v>154</v>
      </c>
      <c r="E166" s="61"/>
      <c r="F166" s="232" t="s">
        <v>528</v>
      </c>
      <c r="G166" s="61"/>
      <c r="H166" s="61"/>
      <c r="I166" s="161"/>
      <c r="J166" s="61"/>
      <c r="K166" s="61"/>
      <c r="L166" s="59"/>
      <c r="M166" s="205"/>
      <c r="N166" s="40"/>
      <c r="O166" s="40"/>
      <c r="P166" s="40"/>
      <c r="Q166" s="40"/>
      <c r="R166" s="40"/>
      <c r="S166" s="40"/>
      <c r="T166" s="76"/>
      <c r="AT166" s="22" t="s">
        <v>154</v>
      </c>
      <c r="AU166" s="22" t="s">
        <v>84</v>
      </c>
    </row>
    <row r="167" spans="2:65" s="1" customFormat="1" ht="20.4" customHeight="1">
      <c r="B167" s="39"/>
      <c r="C167" s="191" t="s">
        <v>301</v>
      </c>
      <c r="D167" s="191" t="s">
        <v>147</v>
      </c>
      <c r="E167" s="192" t="s">
        <v>529</v>
      </c>
      <c r="F167" s="193" t="s">
        <v>530</v>
      </c>
      <c r="G167" s="194" t="s">
        <v>249</v>
      </c>
      <c r="H167" s="195">
        <v>0.053</v>
      </c>
      <c r="I167" s="196"/>
      <c r="J167" s="197">
        <f>ROUND(I167*H167,2)</f>
        <v>0</v>
      </c>
      <c r="K167" s="193" t="s">
        <v>151</v>
      </c>
      <c r="L167" s="59"/>
      <c r="M167" s="198" t="s">
        <v>21</v>
      </c>
      <c r="N167" s="199" t="s">
        <v>45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2" t="s">
        <v>239</v>
      </c>
      <c r="AT167" s="22" t="s">
        <v>147</v>
      </c>
      <c r="AU167" s="22" t="s">
        <v>84</v>
      </c>
      <c r="AY167" s="22" t="s">
        <v>144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82</v>
      </c>
      <c r="BK167" s="202">
        <f>ROUND(I167*H167,2)</f>
        <v>0</v>
      </c>
      <c r="BL167" s="22" t="s">
        <v>239</v>
      </c>
      <c r="BM167" s="22" t="s">
        <v>531</v>
      </c>
    </row>
    <row r="168" spans="2:47" s="1" customFormat="1" ht="36">
      <c r="B168" s="39"/>
      <c r="C168" s="61"/>
      <c r="D168" s="203" t="s">
        <v>154</v>
      </c>
      <c r="E168" s="61"/>
      <c r="F168" s="204" t="s">
        <v>532</v>
      </c>
      <c r="G168" s="61"/>
      <c r="H168" s="61"/>
      <c r="I168" s="161"/>
      <c r="J168" s="61"/>
      <c r="K168" s="61"/>
      <c r="L168" s="59"/>
      <c r="M168" s="205"/>
      <c r="N168" s="40"/>
      <c r="O168" s="40"/>
      <c r="P168" s="40"/>
      <c r="Q168" s="40"/>
      <c r="R168" s="40"/>
      <c r="S168" s="40"/>
      <c r="T168" s="76"/>
      <c r="AT168" s="22" t="s">
        <v>154</v>
      </c>
      <c r="AU168" s="22" t="s">
        <v>84</v>
      </c>
    </row>
    <row r="169" spans="2:63" s="10" customFormat="1" ht="29.85" customHeight="1">
      <c r="B169" s="174"/>
      <c r="C169" s="175"/>
      <c r="D169" s="188" t="s">
        <v>73</v>
      </c>
      <c r="E169" s="189" t="s">
        <v>299</v>
      </c>
      <c r="F169" s="189" t="s">
        <v>300</v>
      </c>
      <c r="G169" s="175"/>
      <c r="H169" s="175"/>
      <c r="I169" s="178"/>
      <c r="J169" s="190">
        <f>BK169</f>
        <v>0</v>
      </c>
      <c r="K169" s="175"/>
      <c r="L169" s="180"/>
      <c r="M169" s="181"/>
      <c r="N169" s="182"/>
      <c r="O169" s="182"/>
      <c r="P169" s="183">
        <f>SUM(P170:P196)</f>
        <v>0</v>
      </c>
      <c r="Q169" s="182"/>
      <c r="R169" s="183">
        <f>SUM(R170:R196)</f>
        <v>0.08925570000000001</v>
      </c>
      <c r="S169" s="182"/>
      <c r="T169" s="184">
        <f>SUM(T170:T196)</f>
        <v>0.06340315</v>
      </c>
      <c r="AR169" s="185" t="s">
        <v>84</v>
      </c>
      <c r="AT169" s="186" t="s">
        <v>73</v>
      </c>
      <c r="AU169" s="186" t="s">
        <v>82</v>
      </c>
      <c r="AY169" s="185" t="s">
        <v>144</v>
      </c>
      <c r="BK169" s="187">
        <f>SUM(BK170:BK196)</f>
        <v>0</v>
      </c>
    </row>
    <row r="170" spans="2:65" s="1" customFormat="1" ht="20.4" customHeight="1">
      <c r="B170" s="39"/>
      <c r="C170" s="191" t="s">
        <v>307</v>
      </c>
      <c r="D170" s="191" t="s">
        <v>147</v>
      </c>
      <c r="E170" s="192" t="s">
        <v>302</v>
      </c>
      <c r="F170" s="193" t="s">
        <v>303</v>
      </c>
      <c r="G170" s="194" t="s">
        <v>296</v>
      </c>
      <c r="H170" s="195">
        <v>4.7</v>
      </c>
      <c r="I170" s="196"/>
      <c r="J170" s="197">
        <f>ROUND(I170*H170,2)</f>
        <v>0</v>
      </c>
      <c r="K170" s="193" t="s">
        <v>151</v>
      </c>
      <c r="L170" s="59"/>
      <c r="M170" s="198" t="s">
        <v>21</v>
      </c>
      <c r="N170" s="199" t="s">
        <v>45</v>
      </c>
      <c r="O170" s="40"/>
      <c r="P170" s="200">
        <f>O170*H170</f>
        <v>0</v>
      </c>
      <c r="Q170" s="200">
        <v>0</v>
      </c>
      <c r="R170" s="200">
        <f>Q170*H170</f>
        <v>0</v>
      </c>
      <c r="S170" s="200">
        <v>0.00167</v>
      </c>
      <c r="T170" s="201">
        <f>S170*H170</f>
        <v>0.007849</v>
      </c>
      <c r="AR170" s="22" t="s">
        <v>239</v>
      </c>
      <c r="AT170" s="22" t="s">
        <v>147</v>
      </c>
      <c r="AU170" s="22" t="s">
        <v>84</v>
      </c>
      <c r="AY170" s="22" t="s">
        <v>144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82</v>
      </c>
      <c r="BK170" s="202">
        <f>ROUND(I170*H170,2)</f>
        <v>0</v>
      </c>
      <c r="BL170" s="22" t="s">
        <v>239</v>
      </c>
      <c r="BM170" s="22" t="s">
        <v>304</v>
      </c>
    </row>
    <row r="171" spans="2:47" s="1" customFormat="1" ht="12">
      <c r="B171" s="39"/>
      <c r="C171" s="61"/>
      <c r="D171" s="203" t="s">
        <v>154</v>
      </c>
      <c r="E171" s="61"/>
      <c r="F171" s="204" t="s">
        <v>305</v>
      </c>
      <c r="G171" s="61"/>
      <c r="H171" s="61"/>
      <c r="I171" s="161"/>
      <c r="J171" s="61"/>
      <c r="K171" s="61"/>
      <c r="L171" s="59"/>
      <c r="M171" s="205"/>
      <c r="N171" s="40"/>
      <c r="O171" s="40"/>
      <c r="P171" s="40"/>
      <c r="Q171" s="40"/>
      <c r="R171" s="40"/>
      <c r="S171" s="40"/>
      <c r="T171" s="76"/>
      <c r="AT171" s="22" t="s">
        <v>154</v>
      </c>
      <c r="AU171" s="22" t="s">
        <v>84</v>
      </c>
    </row>
    <row r="172" spans="2:51" s="12" customFormat="1" ht="12">
      <c r="B172" s="217"/>
      <c r="C172" s="218"/>
      <c r="D172" s="228" t="s">
        <v>156</v>
      </c>
      <c r="E172" s="229" t="s">
        <v>21</v>
      </c>
      <c r="F172" s="230" t="s">
        <v>533</v>
      </c>
      <c r="G172" s="218"/>
      <c r="H172" s="231">
        <v>4.7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156</v>
      </c>
      <c r="AU172" s="227" t="s">
        <v>84</v>
      </c>
      <c r="AV172" s="12" t="s">
        <v>84</v>
      </c>
      <c r="AW172" s="12" t="s">
        <v>37</v>
      </c>
      <c r="AX172" s="12" t="s">
        <v>74</v>
      </c>
      <c r="AY172" s="227" t="s">
        <v>144</v>
      </c>
    </row>
    <row r="173" spans="2:65" s="1" customFormat="1" ht="20.4" customHeight="1">
      <c r="B173" s="39"/>
      <c r="C173" s="191" t="s">
        <v>312</v>
      </c>
      <c r="D173" s="191" t="s">
        <v>147</v>
      </c>
      <c r="E173" s="192" t="s">
        <v>534</v>
      </c>
      <c r="F173" s="193" t="s">
        <v>535</v>
      </c>
      <c r="G173" s="194" t="s">
        <v>296</v>
      </c>
      <c r="H173" s="195">
        <v>4.105</v>
      </c>
      <c r="I173" s="196"/>
      <c r="J173" s="197">
        <f>ROUND(I173*H173,2)</f>
        <v>0</v>
      </c>
      <c r="K173" s="193" t="s">
        <v>151</v>
      </c>
      <c r="L173" s="59"/>
      <c r="M173" s="198" t="s">
        <v>21</v>
      </c>
      <c r="N173" s="199" t="s">
        <v>45</v>
      </c>
      <c r="O173" s="40"/>
      <c r="P173" s="200">
        <f>O173*H173</f>
        <v>0</v>
      </c>
      <c r="Q173" s="200">
        <v>0</v>
      </c>
      <c r="R173" s="200">
        <f>Q173*H173</f>
        <v>0</v>
      </c>
      <c r="S173" s="200">
        <v>0.00223</v>
      </c>
      <c r="T173" s="201">
        <f>S173*H173</f>
        <v>0.009154150000000002</v>
      </c>
      <c r="AR173" s="22" t="s">
        <v>239</v>
      </c>
      <c r="AT173" s="22" t="s">
        <v>147</v>
      </c>
      <c r="AU173" s="22" t="s">
        <v>84</v>
      </c>
      <c r="AY173" s="22" t="s">
        <v>144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82</v>
      </c>
      <c r="BK173" s="202">
        <f>ROUND(I173*H173,2)</f>
        <v>0</v>
      </c>
      <c r="BL173" s="22" t="s">
        <v>239</v>
      </c>
      <c r="BM173" s="22" t="s">
        <v>536</v>
      </c>
    </row>
    <row r="174" spans="2:47" s="1" customFormat="1" ht="12">
      <c r="B174" s="39"/>
      <c r="C174" s="61"/>
      <c r="D174" s="203" t="s">
        <v>154</v>
      </c>
      <c r="E174" s="61"/>
      <c r="F174" s="204" t="s">
        <v>537</v>
      </c>
      <c r="G174" s="61"/>
      <c r="H174" s="61"/>
      <c r="I174" s="161"/>
      <c r="J174" s="61"/>
      <c r="K174" s="61"/>
      <c r="L174" s="59"/>
      <c r="M174" s="205"/>
      <c r="N174" s="40"/>
      <c r="O174" s="40"/>
      <c r="P174" s="40"/>
      <c r="Q174" s="40"/>
      <c r="R174" s="40"/>
      <c r="S174" s="40"/>
      <c r="T174" s="76"/>
      <c r="AT174" s="22" t="s">
        <v>154</v>
      </c>
      <c r="AU174" s="22" t="s">
        <v>84</v>
      </c>
    </row>
    <row r="175" spans="2:51" s="12" customFormat="1" ht="12">
      <c r="B175" s="217"/>
      <c r="C175" s="218"/>
      <c r="D175" s="228" t="s">
        <v>156</v>
      </c>
      <c r="E175" s="229" t="s">
        <v>21</v>
      </c>
      <c r="F175" s="230" t="s">
        <v>538</v>
      </c>
      <c r="G175" s="218"/>
      <c r="H175" s="231">
        <v>4.105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156</v>
      </c>
      <c r="AU175" s="227" t="s">
        <v>84</v>
      </c>
      <c r="AV175" s="12" t="s">
        <v>84</v>
      </c>
      <c r="AW175" s="12" t="s">
        <v>37</v>
      </c>
      <c r="AX175" s="12" t="s">
        <v>74</v>
      </c>
      <c r="AY175" s="227" t="s">
        <v>144</v>
      </c>
    </row>
    <row r="176" spans="2:65" s="1" customFormat="1" ht="20.4" customHeight="1">
      <c r="B176" s="39"/>
      <c r="C176" s="191" t="s">
        <v>317</v>
      </c>
      <c r="D176" s="191" t="s">
        <v>147</v>
      </c>
      <c r="E176" s="192" t="s">
        <v>308</v>
      </c>
      <c r="F176" s="193" t="s">
        <v>309</v>
      </c>
      <c r="G176" s="194" t="s">
        <v>296</v>
      </c>
      <c r="H176" s="195">
        <v>13.3</v>
      </c>
      <c r="I176" s="196"/>
      <c r="J176" s="197">
        <f>ROUND(I176*H176,2)</f>
        <v>0</v>
      </c>
      <c r="K176" s="193" t="s">
        <v>151</v>
      </c>
      <c r="L176" s="59"/>
      <c r="M176" s="198" t="s">
        <v>21</v>
      </c>
      <c r="N176" s="199" t="s">
        <v>45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0.0026</v>
      </c>
      <c r="T176" s="201">
        <f>S176*H176</f>
        <v>0.03458</v>
      </c>
      <c r="AR176" s="22" t="s">
        <v>239</v>
      </c>
      <c r="AT176" s="22" t="s">
        <v>147</v>
      </c>
      <c r="AU176" s="22" t="s">
        <v>84</v>
      </c>
      <c r="AY176" s="22" t="s">
        <v>144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82</v>
      </c>
      <c r="BK176" s="202">
        <f>ROUND(I176*H176,2)</f>
        <v>0</v>
      </c>
      <c r="BL176" s="22" t="s">
        <v>239</v>
      </c>
      <c r="BM176" s="22" t="s">
        <v>310</v>
      </c>
    </row>
    <row r="177" spans="2:47" s="1" customFormat="1" ht="12">
      <c r="B177" s="39"/>
      <c r="C177" s="61"/>
      <c r="D177" s="228" t="s">
        <v>154</v>
      </c>
      <c r="E177" s="61"/>
      <c r="F177" s="232" t="s">
        <v>311</v>
      </c>
      <c r="G177" s="61"/>
      <c r="H177" s="61"/>
      <c r="I177" s="161"/>
      <c r="J177" s="61"/>
      <c r="K177" s="61"/>
      <c r="L177" s="59"/>
      <c r="M177" s="205"/>
      <c r="N177" s="40"/>
      <c r="O177" s="40"/>
      <c r="P177" s="40"/>
      <c r="Q177" s="40"/>
      <c r="R177" s="40"/>
      <c r="S177" s="40"/>
      <c r="T177" s="76"/>
      <c r="AT177" s="22" t="s">
        <v>154</v>
      </c>
      <c r="AU177" s="22" t="s">
        <v>84</v>
      </c>
    </row>
    <row r="178" spans="2:65" s="1" customFormat="1" ht="20.4" customHeight="1">
      <c r="B178" s="39"/>
      <c r="C178" s="191" t="s">
        <v>322</v>
      </c>
      <c r="D178" s="191" t="s">
        <v>147</v>
      </c>
      <c r="E178" s="192" t="s">
        <v>313</v>
      </c>
      <c r="F178" s="193" t="s">
        <v>314</v>
      </c>
      <c r="G178" s="194" t="s">
        <v>296</v>
      </c>
      <c r="H178" s="195">
        <v>3</v>
      </c>
      <c r="I178" s="196"/>
      <c r="J178" s="197">
        <f>ROUND(I178*H178,2)</f>
        <v>0</v>
      </c>
      <c r="K178" s="193" t="s">
        <v>151</v>
      </c>
      <c r="L178" s="59"/>
      <c r="M178" s="198" t="s">
        <v>21</v>
      </c>
      <c r="N178" s="199" t="s">
        <v>45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0.00394</v>
      </c>
      <c r="T178" s="201">
        <f>S178*H178</f>
        <v>0.01182</v>
      </c>
      <c r="AR178" s="22" t="s">
        <v>239</v>
      </c>
      <c r="AT178" s="22" t="s">
        <v>147</v>
      </c>
      <c r="AU178" s="22" t="s">
        <v>84</v>
      </c>
      <c r="AY178" s="22" t="s">
        <v>144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82</v>
      </c>
      <c r="BK178" s="202">
        <f>ROUND(I178*H178,2)</f>
        <v>0</v>
      </c>
      <c r="BL178" s="22" t="s">
        <v>239</v>
      </c>
      <c r="BM178" s="22" t="s">
        <v>315</v>
      </c>
    </row>
    <row r="179" spans="2:47" s="1" customFormat="1" ht="12">
      <c r="B179" s="39"/>
      <c r="C179" s="61"/>
      <c r="D179" s="228" t="s">
        <v>154</v>
      </c>
      <c r="E179" s="61"/>
      <c r="F179" s="232" t="s">
        <v>316</v>
      </c>
      <c r="G179" s="61"/>
      <c r="H179" s="61"/>
      <c r="I179" s="161"/>
      <c r="J179" s="61"/>
      <c r="K179" s="61"/>
      <c r="L179" s="59"/>
      <c r="M179" s="205"/>
      <c r="N179" s="40"/>
      <c r="O179" s="40"/>
      <c r="P179" s="40"/>
      <c r="Q179" s="40"/>
      <c r="R179" s="40"/>
      <c r="S179" s="40"/>
      <c r="T179" s="76"/>
      <c r="AT179" s="22" t="s">
        <v>154</v>
      </c>
      <c r="AU179" s="22" t="s">
        <v>84</v>
      </c>
    </row>
    <row r="180" spans="2:65" s="1" customFormat="1" ht="20.4" customHeight="1">
      <c r="B180" s="39"/>
      <c r="C180" s="191" t="s">
        <v>327</v>
      </c>
      <c r="D180" s="191" t="s">
        <v>147</v>
      </c>
      <c r="E180" s="192" t="s">
        <v>318</v>
      </c>
      <c r="F180" s="193" t="s">
        <v>319</v>
      </c>
      <c r="G180" s="194" t="s">
        <v>296</v>
      </c>
      <c r="H180" s="195">
        <v>4.7</v>
      </c>
      <c r="I180" s="196"/>
      <c r="J180" s="197">
        <f>ROUND(I180*H180,2)</f>
        <v>0</v>
      </c>
      <c r="K180" s="193" t="s">
        <v>151</v>
      </c>
      <c r="L180" s="59"/>
      <c r="M180" s="198" t="s">
        <v>21</v>
      </c>
      <c r="N180" s="199" t="s">
        <v>45</v>
      </c>
      <c r="O180" s="40"/>
      <c r="P180" s="200">
        <f>O180*H180</f>
        <v>0</v>
      </c>
      <c r="Q180" s="200">
        <v>0.00148</v>
      </c>
      <c r="R180" s="200">
        <f>Q180*H180</f>
        <v>0.006956</v>
      </c>
      <c r="S180" s="200">
        <v>0</v>
      </c>
      <c r="T180" s="201">
        <f>S180*H180</f>
        <v>0</v>
      </c>
      <c r="AR180" s="22" t="s">
        <v>239</v>
      </c>
      <c r="AT180" s="22" t="s">
        <v>147</v>
      </c>
      <c r="AU180" s="22" t="s">
        <v>84</v>
      </c>
      <c r="AY180" s="22" t="s">
        <v>144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82</v>
      </c>
      <c r="BK180" s="202">
        <f>ROUND(I180*H180,2)</f>
        <v>0</v>
      </c>
      <c r="BL180" s="22" t="s">
        <v>239</v>
      </c>
      <c r="BM180" s="22" t="s">
        <v>320</v>
      </c>
    </row>
    <row r="181" spans="2:47" s="1" customFormat="1" ht="24">
      <c r="B181" s="39"/>
      <c r="C181" s="61"/>
      <c r="D181" s="203" t="s">
        <v>154</v>
      </c>
      <c r="E181" s="61"/>
      <c r="F181" s="204" t="s">
        <v>321</v>
      </c>
      <c r="G181" s="61"/>
      <c r="H181" s="61"/>
      <c r="I181" s="161"/>
      <c r="J181" s="61"/>
      <c r="K181" s="61"/>
      <c r="L181" s="59"/>
      <c r="M181" s="205"/>
      <c r="N181" s="40"/>
      <c r="O181" s="40"/>
      <c r="P181" s="40"/>
      <c r="Q181" s="40"/>
      <c r="R181" s="40"/>
      <c r="S181" s="40"/>
      <c r="T181" s="76"/>
      <c r="AT181" s="22" t="s">
        <v>154</v>
      </c>
      <c r="AU181" s="22" t="s">
        <v>84</v>
      </c>
    </row>
    <row r="182" spans="2:51" s="12" customFormat="1" ht="12">
      <c r="B182" s="217"/>
      <c r="C182" s="218"/>
      <c r="D182" s="228" t="s">
        <v>156</v>
      </c>
      <c r="E182" s="229" t="s">
        <v>21</v>
      </c>
      <c r="F182" s="230" t="s">
        <v>533</v>
      </c>
      <c r="G182" s="218"/>
      <c r="H182" s="231">
        <v>4.7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156</v>
      </c>
      <c r="AU182" s="227" t="s">
        <v>84</v>
      </c>
      <c r="AV182" s="12" t="s">
        <v>84</v>
      </c>
      <c r="AW182" s="12" t="s">
        <v>37</v>
      </c>
      <c r="AX182" s="12" t="s">
        <v>74</v>
      </c>
      <c r="AY182" s="227" t="s">
        <v>144</v>
      </c>
    </row>
    <row r="183" spans="2:65" s="1" customFormat="1" ht="20.4" customHeight="1">
      <c r="B183" s="39"/>
      <c r="C183" s="191" t="s">
        <v>332</v>
      </c>
      <c r="D183" s="191" t="s">
        <v>147</v>
      </c>
      <c r="E183" s="192" t="s">
        <v>539</v>
      </c>
      <c r="F183" s="193" t="s">
        <v>540</v>
      </c>
      <c r="G183" s="194" t="s">
        <v>296</v>
      </c>
      <c r="H183" s="195">
        <v>2.75</v>
      </c>
      <c r="I183" s="196"/>
      <c r="J183" s="197">
        <f>ROUND(I183*H183,2)</f>
        <v>0</v>
      </c>
      <c r="K183" s="193" t="s">
        <v>151</v>
      </c>
      <c r="L183" s="59"/>
      <c r="M183" s="198" t="s">
        <v>21</v>
      </c>
      <c r="N183" s="199" t="s">
        <v>45</v>
      </c>
      <c r="O183" s="40"/>
      <c r="P183" s="200">
        <f>O183*H183</f>
        <v>0</v>
      </c>
      <c r="Q183" s="200">
        <v>0.00195</v>
      </c>
      <c r="R183" s="200">
        <f>Q183*H183</f>
        <v>0.0053625</v>
      </c>
      <c r="S183" s="200">
        <v>0</v>
      </c>
      <c r="T183" s="201">
        <f>S183*H183</f>
        <v>0</v>
      </c>
      <c r="AR183" s="22" t="s">
        <v>239</v>
      </c>
      <c r="AT183" s="22" t="s">
        <v>147</v>
      </c>
      <c r="AU183" s="22" t="s">
        <v>84</v>
      </c>
      <c r="AY183" s="22" t="s">
        <v>144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2" t="s">
        <v>82</v>
      </c>
      <c r="BK183" s="202">
        <f>ROUND(I183*H183,2)</f>
        <v>0</v>
      </c>
      <c r="BL183" s="22" t="s">
        <v>239</v>
      </c>
      <c r="BM183" s="22" t="s">
        <v>541</v>
      </c>
    </row>
    <row r="184" spans="2:47" s="1" customFormat="1" ht="24">
      <c r="B184" s="39"/>
      <c r="C184" s="61"/>
      <c r="D184" s="228" t="s">
        <v>154</v>
      </c>
      <c r="E184" s="61"/>
      <c r="F184" s="232" t="s">
        <v>542</v>
      </c>
      <c r="G184" s="61"/>
      <c r="H184" s="61"/>
      <c r="I184" s="161"/>
      <c r="J184" s="61"/>
      <c r="K184" s="61"/>
      <c r="L184" s="59"/>
      <c r="M184" s="205"/>
      <c r="N184" s="40"/>
      <c r="O184" s="40"/>
      <c r="P184" s="40"/>
      <c r="Q184" s="40"/>
      <c r="R184" s="40"/>
      <c r="S184" s="40"/>
      <c r="T184" s="76"/>
      <c r="AT184" s="22" t="s">
        <v>154</v>
      </c>
      <c r="AU184" s="22" t="s">
        <v>84</v>
      </c>
    </row>
    <row r="185" spans="2:65" s="1" customFormat="1" ht="20.4" customHeight="1">
      <c r="B185" s="39"/>
      <c r="C185" s="191" t="s">
        <v>337</v>
      </c>
      <c r="D185" s="191" t="s">
        <v>147</v>
      </c>
      <c r="E185" s="192" t="s">
        <v>543</v>
      </c>
      <c r="F185" s="193" t="s">
        <v>544</v>
      </c>
      <c r="G185" s="194" t="s">
        <v>150</v>
      </c>
      <c r="H185" s="195">
        <v>3.72</v>
      </c>
      <c r="I185" s="196"/>
      <c r="J185" s="197">
        <f>ROUND(I185*H185,2)</f>
        <v>0</v>
      </c>
      <c r="K185" s="193" t="s">
        <v>151</v>
      </c>
      <c r="L185" s="59"/>
      <c r="M185" s="198" t="s">
        <v>21</v>
      </c>
      <c r="N185" s="199" t="s">
        <v>45</v>
      </c>
      <c r="O185" s="40"/>
      <c r="P185" s="200">
        <f>O185*H185</f>
        <v>0</v>
      </c>
      <c r="Q185" s="200">
        <v>0.00581</v>
      </c>
      <c r="R185" s="200">
        <f>Q185*H185</f>
        <v>0.021613200000000003</v>
      </c>
      <c r="S185" s="200">
        <v>0</v>
      </c>
      <c r="T185" s="201">
        <f>S185*H185</f>
        <v>0</v>
      </c>
      <c r="AR185" s="22" t="s">
        <v>239</v>
      </c>
      <c r="AT185" s="22" t="s">
        <v>147</v>
      </c>
      <c r="AU185" s="22" t="s">
        <v>84</v>
      </c>
      <c r="AY185" s="22" t="s">
        <v>144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82</v>
      </c>
      <c r="BK185" s="202">
        <f>ROUND(I185*H185,2)</f>
        <v>0</v>
      </c>
      <c r="BL185" s="22" t="s">
        <v>239</v>
      </c>
      <c r="BM185" s="22" t="s">
        <v>545</v>
      </c>
    </row>
    <row r="186" spans="2:47" s="1" customFormat="1" ht="24">
      <c r="B186" s="39"/>
      <c r="C186" s="61"/>
      <c r="D186" s="228" t="s">
        <v>154</v>
      </c>
      <c r="E186" s="61"/>
      <c r="F186" s="232" t="s">
        <v>546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154</v>
      </c>
      <c r="AU186" s="22" t="s">
        <v>84</v>
      </c>
    </row>
    <row r="187" spans="2:65" s="1" customFormat="1" ht="20.4" customHeight="1">
      <c r="B187" s="39"/>
      <c r="C187" s="191" t="s">
        <v>344</v>
      </c>
      <c r="D187" s="191" t="s">
        <v>147</v>
      </c>
      <c r="E187" s="192" t="s">
        <v>323</v>
      </c>
      <c r="F187" s="193" t="s">
        <v>324</v>
      </c>
      <c r="G187" s="194" t="s">
        <v>296</v>
      </c>
      <c r="H187" s="195">
        <v>13.3</v>
      </c>
      <c r="I187" s="196"/>
      <c r="J187" s="197">
        <f>ROUND(I187*H187,2)</f>
        <v>0</v>
      </c>
      <c r="K187" s="193" t="s">
        <v>151</v>
      </c>
      <c r="L187" s="59"/>
      <c r="M187" s="198" t="s">
        <v>21</v>
      </c>
      <c r="N187" s="199" t="s">
        <v>45</v>
      </c>
      <c r="O187" s="40"/>
      <c r="P187" s="200">
        <f>O187*H187</f>
        <v>0</v>
      </c>
      <c r="Q187" s="200">
        <v>0.00308</v>
      </c>
      <c r="R187" s="200">
        <f>Q187*H187</f>
        <v>0.040964</v>
      </c>
      <c r="S187" s="200">
        <v>0</v>
      </c>
      <c r="T187" s="201">
        <f>S187*H187</f>
        <v>0</v>
      </c>
      <c r="AR187" s="22" t="s">
        <v>239</v>
      </c>
      <c r="AT187" s="22" t="s">
        <v>147</v>
      </c>
      <c r="AU187" s="22" t="s">
        <v>84</v>
      </c>
      <c r="AY187" s="22" t="s">
        <v>144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82</v>
      </c>
      <c r="BK187" s="202">
        <f>ROUND(I187*H187,2)</f>
        <v>0</v>
      </c>
      <c r="BL187" s="22" t="s">
        <v>239</v>
      </c>
      <c r="BM187" s="22" t="s">
        <v>325</v>
      </c>
    </row>
    <row r="188" spans="2:47" s="1" customFormat="1" ht="12">
      <c r="B188" s="39"/>
      <c r="C188" s="61"/>
      <c r="D188" s="228" t="s">
        <v>154</v>
      </c>
      <c r="E188" s="61"/>
      <c r="F188" s="232" t="s">
        <v>326</v>
      </c>
      <c r="G188" s="61"/>
      <c r="H188" s="61"/>
      <c r="I188" s="161"/>
      <c r="J188" s="61"/>
      <c r="K188" s="61"/>
      <c r="L188" s="59"/>
      <c r="M188" s="205"/>
      <c r="N188" s="40"/>
      <c r="O188" s="40"/>
      <c r="P188" s="40"/>
      <c r="Q188" s="40"/>
      <c r="R188" s="40"/>
      <c r="S188" s="40"/>
      <c r="T188" s="76"/>
      <c r="AT188" s="22" t="s">
        <v>154</v>
      </c>
      <c r="AU188" s="22" t="s">
        <v>84</v>
      </c>
    </row>
    <row r="189" spans="2:65" s="1" customFormat="1" ht="28.8" customHeight="1">
      <c r="B189" s="39"/>
      <c r="C189" s="191" t="s">
        <v>350</v>
      </c>
      <c r="D189" s="191" t="s">
        <v>147</v>
      </c>
      <c r="E189" s="192" t="s">
        <v>547</v>
      </c>
      <c r="F189" s="193" t="s">
        <v>548</v>
      </c>
      <c r="G189" s="194" t="s">
        <v>278</v>
      </c>
      <c r="H189" s="195">
        <v>1</v>
      </c>
      <c r="I189" s="196"/>
      <c r="J189" s="197">
        <f>ROUND(I189*H189,2)</f>
        <v>0</v>
      </c>
      <c r="K189" s="193" t="s">
        <v>151</v>
      </c>
      <c r="L189" s="59"/>
      <c r="M189" s="198" t="s">
        <v>21</v>
      </c>
      <c r="N189" s="199" t="s">
        <v>45</v>
      </c>
      <c r="O189" s="40"/>
      <c r="P189" s="200">
        <f>O189*H189</f>
        <v>0</v>
      </c>
      <c r="Q189" s="200">
        <v>0.00329</v>
      </c>
      <c r="R189" s="200">
        <f>Q189*H189</f>
        <v>0.00329</v>
      </c>
      <c r="S189" s="200">
        <v>0</v>
      </c>
      <c r="T189" s="201">
        <f>S189*H189</f>
        <v>0</v>
      </c>
      <c r="AR189" s="22" t="s">
        <v>239</v>
      </c>
      <c r="AT189" s="22" t="s">
        <v>147</v>
      </c>
      <c r="AU189" s="22" t="s">
        <v>84</v>
      </c>
      <c r="AY189" s="22" t="s">
        <v>144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2" t="s">
        <v>82</v>
      </c>
      <c r="BK189" s="202">
        <f>ROUND(I189*H189,2)</f>
        <v>0</v>
      </c>
      <c r="BL189" s="22" t="s">
        <v>239</v>
      </c>
      <c r="BM189" s="22" t="s">
        <v>549</v>
      </c>
    </row>
    <row r="190" spans="2:47" s="1" customFormat="1" ht="24">
      <c r="B190" s="39"/>
      <c r="C190" s="61"/>
      <c r="D190" s="228" t="s">
        <v>154</v>
      </c>
      <c r="E190" s="61"/>
      <c r="F190" s="232" t="s">
        <v>550</v>
      </c>
      <c r="G190" s="61"/>
      <c r="H190" s="61"/>
      <c r="I190" s="161"/>
      <c r="J190" s="61"/>
      <c r="K190" s="61"/>
      <c r="L190" s="59"/>
      <c r="M190" s="205"/>
      <c r="N190" s="40"/>
      <c r="O190" s="40"/>
      <c r="P190" s="40"/>
      <c r="Q190" s="40"/>
      <c r="R190" s="40"/>
      <c r="S190" s="40"/>
      <c r="T190" s="76"/>
      <c r="AT190" s="22" t="s">
        <v>154</v>
      </c>
      <c r="AU190" s="22" t="s">
        <v>84</v>
      </c>
    </row>
    <row r="191" spans="2:65" s="1" customFormat="1" ht="28.8" customHeight="1">
      <c r="B191" s="39"/>
      <c r="C191" s="191" t="s">
        <v>356</v>
      </c>
      <c r="D191" s="191" t="s">
        <v>147</v>
      </c>
      <c r="E191" s="192" t="s">
        <v>328</v>
      </c>
      <c r="F191" s="193" t="s">
        <v>329</v>
      </c>
      <c r="G191" s="194" t="s">
        <v>296</v>
      </c>
      <c r="H191" s="195">
        <v>3</v>
      </c>
      <c r="I191" s="196"/>
      <c r="J191" s="197">
        <f>ROUND(I191*H191,2)</f>
        <v>0</v>
      </c>
      <c r="K191" s="193" t="s">
        <v>151</v>
      </c>
      <c r="L191" s="59"/>
      <c r="M191" s="198" t="s">
        <v>21</v>
      </c>
      <c r="N191" s="199" t="s">
        <v>45</v>
      </c>
      <c r="O191" s="40"/>
      <c r="P191" s="200">
        <f>O191*H191</f>
        <v>0</v>
      </c>
      <c r="Q191" s="200">
        <v>0.00369</v>
      </c>
      <c r="R191" s="200">
        <f>Q191*H191</f>
        <v>0.01107</v>
      </c>
      <c r="S191" s="200">
        <v>0</v>
      </c>
      <c r="T191" s="201">
        <f>S191*H191</f>
        <v>0</v>
      </c>
      <c r="AR191" s="22" t="s">
        <v>239</v>
      </c>
      <c r="AT191" s="22" t="s">
        <v>147</v>
      </c>
      <c r="AU191" s="22" t="s">
        <v>84</v>
      </c>
      <c r="AY191" s="22" t="s">
        <v>144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2" t="s">
        <v>82</v>
      </c>
      <c r="BK191" s="202">
        <f>ROUND(I191*H191,2)</f>
        <v>0</v>
      </c>
      <c r="BL191" s="22" t="s">
        <v>239</v>
      </c>
      <c r="BM191" s="22" t="s">
        <v>330</v>
      </c>
    </row>
    <row r="192" spans="2:47" s="1" customFormat="1" ht="24">
      <c r="B192" s="39"/>
      <c r="C192" s="61"/>
      <c r="D192" s="228" t="s">
        <v>154</v>
      </c>
      <c r="E192" s="61"/>
      <c r="F192" s="232" t="s">
        <v>331</v>
      </c>
      <c r="G192" s="61"/>
      <c r="H192" s="61"/>
      <c r="I192" s="161"/>
      <c r="J192" s="61"/>
      <c r="K192" s="61"/>
      <c r="L192" s="59"/>
      <c r="M192" s="205"/>
      <c r="N192" s="40"/>
      <c r="O192" s="40"/>
      <c r="P192" s="40"/>
      <c r="Q192" s="40"/>
      <c r="R192" s="40"/>
      <c r="S192" s="40"/>
      <c r="T192" s="76"/>
      <c r="AT192" s="22" t="s">
        <v>154</v>
      </c>
      <c r="AU192" s="22" t="s">
        <v>84</v>
      </c>
    </row>
    <row r="193" spans="2:65" s="1" customFormat="1" ht="20.4" customHeight="1">
      <c r="B193" s="39"/>
      <c r="C193" s="191" t="s">
        <v>361</v>
      </c>
      <c r="D193" s="191" t="s">
        <v>147</v>
      </c>
      <c r="E193" s="192" t="s">
        <v>551</v>
      </c>
      <c r="F193" s="193" t="s">
        <v>552</v>
      </c>
      <c r="G193" s="194" t="s">
        <v>249</v>
      </c>
      <c r="H193" s="195">
        <v>0.089</v>
      </c>
      <c r="I193" s="196"/>
      <c r="J193" s="197">
        <f>ROUND(I193*H193,2)</f>
        <v>0</v>
      </c>
      <c r="K193" s="193" t="s">
        <v>151</v>
      </c>
      <c r="L193" s="59"/>
      <c r="M193" s="198" t="s">
        <v>21</v>
      </c>
      <c r="N193" s="199" t="s">
        <v>45</v>
      </c>
      <c r="O193" s="40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2" t="s">
        <v>239</v>
      </c>
      <c r="AT193" s="22" t="s">
        <v>147</v>
      </c>
      <c r="AU193" s="22" t="s">
        <v>84</v>
      </c>
      <c r="AY193" s="22" t="s">
        <v>144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82</v>
      </c>
      <c r="BK193" s="202">
        <f>ROUND(I193*H193,2)</f>
        <v>0</v>
      </c>
      <c r="BL193" s="22" t="s">
        <v>239</v>
      </c>
      <c r="BM193" s="22" t="s">
        <v>553</v>
      </c>
    </row>
    <row r="194" spans="2:47" s="1" customFormat="1" ht="36">
      <c r="B194" s="39"/>
      <c r="C194" s="61"/>
      <c r="D194" s="228" t="s">
        <v>154</v>
      </c>
      <c r="E194" s="61"/>
      <c r="F194" s="232" t="s">
        <v>554</v>
      </c>
      <c r="G194" s="61"/>
      <c r="H194" s="61"/>
      <c r="I194" s="161"/>
      <c r="J194" s="61"/>
      <c r="K194" s="61"/>
      <c r="L194" s="59"/>
      <c r="M194" s="205"/>
      <c r="N194" s="40"/>
      <c r="O194" s="40"/>
      <c r="P194" s="40"/>
      <c r="Q194" s="40"/>
      <c r="R194" s="40"/>
      <c r="S194" s="40"/>
      <c r="T194" s="76"/>
      <c r="AT194" s="22" t="s">
        <v>154</v>
      </c>
      <c r="AU194" s="22" t="s">
        <v>84</v>
      </c>
    </row>
    <row r="195" spans="2:65" s="1" customFormat="1" ht="20.4" customHeight="1">
      <c r="B195" s="39"/>
      <c r="C195" s="191" t="s">
        <v>366</v>
      </c>
      <c r="D195" s="191" t="s">
        <v>147</v>
      </c>
      <c r="E195" s="192" t="s">
        <v>338</v>
      </c>
      <c r="F195" s="193" t="s">
        <v>339</v>
      </c>
      <c r="G195" s="194" t="s">
        <v>249</v>
      </c>
      <c r="H195" s="195">
        <v>0.089</v>
      </c>
      <c r="I195" s="196"/>
      <c r="J195" s="197">
        <f>ROUND(I195*H195,2)</f>
        <v>0</v>
      </c>
      <c r="K195" s="193" t="s">
        <v>151</v>
      </c>
      <c r="L195" s="59"/>
      <c r="M195" s="198" t="s">
        <v>21</v>
      </c>
      <c r="N195" s="199" t="s">
        <v>45</v>
      </c>
      <c r="O195" s="40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2" t="s">
        <v>239</v>
      </c>
      <c r="AT195" s="22" t="s">
        <v>147</v>
      </c>
      <c r="AU195" s="22" t="s">
        <v>84</v>
      </c>
      <c r="AY195" s="22" t="s">
        <v>144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82</v>
      </c>
      <c r="BK195" s="202">
        <f>ROUND(I195*H195,2)</f>
        <v>0</v>
      </c>
      <c r="BL195" s="22" t="s">
        <v>239</v>
      </c>
      <c r="BM195" s="22" t="s">
        <v>340</v>
      </c>
    </row>
    <row r="196" spans="2:47" s="1" customFormat="1" ht="36">
      <c r="B196" s="39"/>
      <c r="C196" s="61"/>
      <c r="D196" s="203" t="s">
        <v>154</v>
      </c>
      <c r="E196" s="61"/>
      <c r="F196" s="204" t="s">
        <v>341</v>
      </c>
      <c r="G196" s="61"/>
      <c r="H196" s="61"/>
      <c r="I196" s="161"/>
      <c r="J196" s="61"/>
      <c r="K196" s="61"/>
      <c r="L196" s="59"/>
      <c r="M196" s="205"/>
      <c r="N196" s="40"/>
      <c r="O196" s="40"/>
      <c r="P196" s="40"/>
      <c r="Q196" s="40"/>
      <c r="R196" s="40"/>
      <c r="S196" s="40"/>
      <c r="T196" s="76"/>
      <c r="AT196" s="22" t="s">
        <v>154</v>
      </c>
      <c r="AU196" s="22" t="s">
        <v>84</v>
      </c>
    </row>
    <row r="197" spans="2:63" s="10" customFormat="1" ht="29.85" customHeight="1">
      <c r="B197" s="174"/>
      <c r="C197" s="175"/>
      <c r="D197" s="188" t="s">
        <v>73</v>
      </c>
      <c r="E197" s="189" t="s">
        <v>376</v>
      </c>
      <c r="F197" s="189" t="s">
        <v>377</v>
      </c>
      <c r="G197" s="175"/>
      <c r="H197" s="175"/>
      <c r="I197" s="178"/>
      <c r="J197" s="190">
        <f>BK197</f>
        <v>0</v>
      </c>
      <c r="K197" s="175"/>
      <c r="L197" s="180"/>
      <c r="M197" s="181"/>
      <c r="N197" s="182"/>
      <c r="O197" s="182"/>
      <c r="P197" s="183">
        <f>SUM(P198:P227)</f>
        <v>0</v>
      </c>
      <c r="Q197" s="182"/>
      <c r="R197" s="183">
        <f>SUM(R198:R227)</f>
        <v>0.08059751999999999</v>
      </c>
      <c r="S197" s="182"/>
      <c r="T197" s="184">
        <f>SUM(T198:T227)</f>
        <v>0</v>
      </c>
      <c r="AR197" s="185" t="s">
        <v>84</v>
      </c>
      <c r="AT197" s="186" t="s">
        <v>73</v>
      </c>
      <c r="AU197" s="186" t="s">
        <v>82</v>
      </c>
      <c r="AY197" s="185" t="s">
        <v>144</v>
      </c>
      <c r="BK197" s="187">
        <f>SUM(BK198:BK227)</f>
        <v>0</v>
      </c>
    </row>
    <row r="198" spans="2:65" s="1" customFormat="1" ht="20.4" customHeight="1">
      <c r="B198" s="39"/>
      <c r="C198" s="191" t="s">
        <v>371</v>
      </c>
      <c r="D198" s="191" t="s">
        <v>147</v>
      </c>
      <c r="E198" s="192" t="s">
        <v>379</v>
      </c>
      <c r="F198" s="193" t="s">
        <v>380</v>
      </c>
      <c r="G198" s="194" t="s">
        <v>150</v>
      </c>
      <c r="H198" s="195">
        <v>1.235</v>
      </c>
      <c r="I198" s="196"/>
      <c r="J198" s="197">
        <f>ROUND(I198*H198,2)</f>
        <v>0</v>
      </c>
      <c r="K198" s="193" t="s">
        <v>151</v>
      </c>
      <c r="L198" s="59"/>
      <c r="M198" s="198" t="s">
        <v>21</v>
      </c>
      <c r="N198" s="199" t="s">
        <v>45</v>
      </c>
      <c r="O198" s="40"/>
      <c r="P198" s="200">
        <f>O198*H198</f>
        <v>0</v>
      </c>
      <c r="Q198" s="200">
        <v>7E-05</v>
      </c>
      <c r="R198" s="200">
        <f>Q198*H198</f>
        <v>8.645E-05</v>
      </c>
      <c r="S198" s="200">
        <v>0</v>
      </c>
      <c r="T198" s="201">
        <f>S198*H198</f>
        <v>0</v>
      </c>
      <c r="AR198" s="22" t="s">
        <v>239</v>
      </c>
      <c r="AT198" s="22" t="s">
        <v>147</v>
      </c>
      <c r="AU198" s="22" t="s">
        <v>84</v>
      </c>
      <c r="AY198" s="22" t="s">
        <v>144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82</v>
      </c>
      <c r="BK198" s="202">
        <f>ROUND(I198*H198,2)</f>
        <v>0</v>
      </c>
      <c r="BL198" s="22" t="s">
        <v>239</v>
      </c>
      <c r="BM198" s="22" t="s">
        <v>381</v>
      </c>
    </row>
    <row r="199" spans="2:47" s="1" customFormat="1" ht="24">
      <c r="B199" s="39"/>
      <c r="C199" s="61"/>
      <c r="D199" s="203" t="s">
        <v>154</v>
      </c>
      <c r="E199" s="61"/>
      <c r="F199" s="204" t="s">
        <v>382</v>
      </c>
      <c r="G199" s="61"/>
      <c r="H199" s="61"/>
      <c r="I199" s="161"/>
      <c r="J199" s="61"/>
      <c r="K199" s="61"/>
      <c r="L199" s="59"/>
      <c r="M199" s="205"/>
      <c r="N199" s="40"/>
      <c r="O199" s="40"/>
      <c r="P199" s="40"/>
      <c r="Q199" s="40"/>
      <c r="R199" s="40"/>
      <c r="S199" s="40"/>
      <c r="T199" s="76"/>
      <c r="AT199" s="22" t="s">
        <v>154</v>
      </c>
      <c r="AU199" s="22" t="s">
        <v>84</v>
      </c>
    </row>
    <row r="200" spans="2:51" s="11" customFormat="1" ht="12">
      <c r="B200" s="206"/>
      <c r="C200" s="207"/>
      <c r="D200" s="203" t="s">
        <v>156</v>
      </c>
      <c r="E200" s="208" t="s">
        <v>21</v>
      </c>
      <c r="F200" s="209" t="s">
        <v>385</v>
      </c>
      <c r="G200" s="207"/>
      <c r="H200" s="210" t="s">
        <v>21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156</v>
      </c>
      <c r="AU200" s="216" t="s">
        <v>84</v>
      </c>
      <c r="AV200" s="11" t="s">
        <v>82</v>
      </c>
      <c r="AW200" s="11" t="s">
        <v>37</v>
      </c>
      <c r="AX200" s="11" t="s">
        <v>74</v>
      </c>
      <c r="AY200" s="216" t="s">
        <v>144</v>
      </c>
    </row>
    <row r="201" spans="2:51" s="12" customFormat="1" ht="12">
      <c r="B201" s="217"/>
      <c r="C201" s="218"/>
      <c r="D201" s="228" t="s">
        <v>156</v>
      </c>
      <c r="E201" s="229" t="s">
        <v>21</v>
      </c>
      <c r="F201" s="230" t="s">
        <v>555</v>
      </c>
      <c r="G201" s="218"/>
      <c r="H201" s="231">
        <v>1.235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156</v>
      </c>
      <c r="AU201" s="227" t="s">
        <v>84</v>
      </c>
      <c r="AV201" s="12" t="s">
        <v>84</v>
      </c>
      <c r="AW201" s="12" t="s">
        <v>37</v>
      </c>
      <c r="AX201" s="12" t="s">
        <v>74</v>
      </c>
      <c r="AY201" s="227" t="s">
        <v>144</v>
      </c>
    </row>
    <row r="202" spans="2:65" s="1" customFormat="1" ht="20.4" customHeight="1">
      <c r="B202" s="39"/>
      <c r="C202" s="191" t="s">
        <v>378</v>
      </c>
      <c r="D202" s="191" t="s">
        <v>147</v>
      </c>
      <c r="E202" s="192" t="s">
        <v>392</v>
      </c>
      <c r="F202" s="193" t="s">
        <v>393</v>
      </c>
      <c r="G202" s="194" t="s">
        <v>150</v>
      </c>
      <c r="H202" s="195">
        <v>1.235</v>
      </c>
      <c r="I202" s="196"/>
      <c r="J202" s="197">
        <f>ROUND(I202*H202,2)</f>
        <v>0</v>
      </c>
      <c r="K202" s="193" t="s">
        <v>151</v>
      </c>
      <c r="L202" s="59"/>
      <c r="M202" s="198" t="s">
        <v>21</v>
      </c>
      <c r="N202" s="199" t="s">
        <v>45</v>
      </c>
      <c r="O202" s="40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2" t="s">
        <v>239</v>
      </c>
      <c r="AT202" s="22" t="s">
        <v>147</v>
      </c>
      <c r="AU202" s="22" t="s">
        <v>84</v>
      </c>
      <c r="AY202" s="22" t="s">
        <v>144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82</v>
      </c>
      <c r="BK202" s="202">
        <f>ROUND(I202*H202,2)</f>
        <v>0</v>
      </c>
      <c r="BL202" s="22" t="s">
        <v>239</v>
      </c>
      <c r="BM202" s="22" t="s">
        <v>394</v>
      </c>
    </row>
    <row r="203" spans="2:47" s="1" customFormat="1" ht="12">
      <c r="B203" s="39"/>
      <c r="C203" s="61"/>
      <c r="D203" s="228" t="s">
        <v>154</v>
      </c>
      <c r="E203" s="61"/>
      <c r="F203" s="232" t="s">
        <v>395</v>
      </c>
      <c r="G203" s="61"/>
      <c r="H203" s="61"/>
      <c r="I203" s="161"/>
      <c r="J203" s="61"/>
      <c r="K203" s="61"/>
      <c r="L203" s="59"/>
      <c r="M203" s="205"/>
      <c r="N203" s="40"/>
      <c r="O203" s="40"/>
      <c r="P203" s="40"/>
      <c r="Q203" s="40"/>
      <c r="R203" s="40"/>
      <c r="S203" s="40"/>
      <c r="T203" s="76"/>
      <c r="AT203" s="22" t="s">
        <v>154</v>
      </c>
      <c r="AU203" s="22" t="s">
        <v>84</v>
      </c>
    </row>
    <row r="204" spans="2:65" s="1" customFormat="1" ht="28.8" customHeight="1">
      <c r="B204" s="39"/>
      <c r="C204" s="191" t="s">
        <v>391</v>
      </c>
      <c r="D204" s="191" t="s">
        <v>147</v>
      </c>
      <c r="E204" s="192" t="s">
        <v>397</v>
      </c>
      <c r="F204" s="193" t="s">
        <v>398</v>
      </c>
      <c r="G204" s="194" t="s">
        <v>150</v>
      </c>
      <c r="H204" s="195">
        <v>1.235</v>
      </c>
      <c r="I204" s="196"/>
      <c r="J204" s="197">
        <f>ROUND(I204*H204,2)</f>
        <v>0</v>
      </c>
      <c r="K204" s="193" t="s">
        <v>151</v>
      </c>
      <c r="L204" s="59"/>
      <c r="M204" s="198" t="s">
        <v>21</v>
      </c>
      <c r="N204" s="199" t="s">
        <v>45</v>
      </c>
      <c r="O204" s="40"/>
      <c r="P204" s="200">
        <f>O204*H204</f>
        <v>0</v>
      </c>
      <c r="Q204" s="200">
        <v>0.00017</v>
      </c>
      <c r="R204" s="200">
        <f>Q204*H204</f>
        <v>0.00020995000000000003</v>
      </c>
      <c r="S204" s="200">
        <v>0</v>
      </c>
      <c r="T204" s="201">
        <f>S204*H204</f>
        <v>0</v>
      </c>
      <c r="AR204" s="22" t="s">
        <v>239</v>
      </c>
      <c r="AT204" s="22" t="s">
        <v>147</v>
      </c>
      <c r="AU204" s="22" t="s">
        <v>84</v>
      </c>
      <c r="AY204" s="22" t="s">
        <v>144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82</v>
      </c>
      <c r="BK204" s="202">
        <f>ROUND(I204*H204,2)</f>
        <v>0</v>
      </c>
      <c r="BL204" s="22" t="s">
        <v>239</v>
      </c>
      <c r="BM204" s="22" t="s">
        <v>399</v>
      </c>
    </row>
    <row r="205" spans="2:47" s="1" customFormat="1" ht="24">
      <c r="B205" s="39"/>
      <c r="C205" s="61"/>
      <c r="D205" s="228" t="s">
        <v>154</v>
      </c>
      <c r="E205" s="61"/>
      <c r="F205" s="232" t="s">
        <v>400</v>
      </c>
      <c r="G205" s="61"/>
      <c r="H205" s="61"/>
      <c r="I205" s="161"/>
      <c r="J205" s="61"/>
      <c r="K205" s="61"/>
      <c r="L205" s="59"/>
      <c r="M205" s="205"/>
      <c r="N205" s="40"/>
      <c r="O205" s="40"/>
      <c r="P205" s="40"/>
      <c r="Q205" s="40"/>
      <c r="R205" s="40"/>
      <c r="S205" s="40"/>
      <c r="T205" s="76"/>
      <c r="AT205" s="22" t="s">
        <v>154</v>
      </c>
      <c r="AU205" s="22" t="s">
        <v>84</v>
      </c>
    </row>
    <row r="206" spans="2:65" s="1" customFormat="1" ht="20.4" customHeight="1">
      <c r="B206" s="39"/>
      <c r="C206" s="191" t="s">
        <v>396</v>
      </c>
      <c r="D206" s="191" t="s">
        <v>147</v>
      </c>
      <c r="E206" s="192" t="s">
        <v>402</v>
      </c>
      <c r="F206" s="193" t="s">
        <v>403</v>
      </c>
      <c r="G206" s="194" t="s">
        <v>150</v>
      </c>
      <c r="H206" s="195">
        <v>1.235</v>
      </c>
      <c r="I206" s="196"/>
      <c r="J206" s="197">
        <f>ROUND(I206*H206,2)</f>
        <v>0</v>
      </c>
      <c r="K206" s="193" t="s">
        <v>151</v>
      </c>
      <c r="L206" s="59"/>
      <c r="M206" s="198" t="s">
        <v>21</v>
      </c>
      <c r="N206" s="199" t="s">
        <v>45</v>
      </c>
      <c r="O206" s="40"/>
      <c r="P206" s="200">
        <f>O206*H206</f>
        <v>0</v>
      </c>
      <c r="Q206" s="200">
        <v>0.00012</v>
      </c>
      <c r="R206" s="200">
        <f>Q206*H206</f>
        <v>0.00014820000000000002</v>
      </c>
      <c r="S206" s="200">
        <v>0</v>
      </c>
      <c r="T206" s="201">
        <f>S206*H206</f>
        <v>0</v>
      </c>
      <c r="AR206" s="22" t="s">
        <v>239</v>
      </c>
      <c r="AT206" s="22" t="s">
        <v>147</v>
      </c>
      <c r="AU206" s="22" t="s">
        <v>84</v>
      </c>
      <c r="AY206" s="22" t="s">
        <v>144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82</v>
      </c>
      <c r="BK206" s="202">
        <f>ROUND(I206*H206,2)</f>
        <v>0</v>
      </c>
      <c r="BL206" s="22" t="s">
        <v>239</v>
      </c>
      <c r="BM206" s="22" t="s">
        <v>404</v>
      </c>
    </row>
    <row r="207" spans="2:47" s="1" customFormat="1" ht="24">
      <c r="B207" s="39"/>
      <c r="C207" s="61"/>
      <c r="D207" s="228" t="s">
        <v>154</v>
      </c>
      <c r="E207" s="61"/>
      <c r="F207" s="232" t="s">
        <v>405</v>
      </c>
      <c r="G207" s="61"/>
      <c r="H207" s="61"/>
      <c r="I207" s="161"/>
      <c r="J207" s="61"/>
      <c r="K207" s="61"/>
      <c r="L207" s="59"/>
      <c r="M207" s="205"/>
      <c r="N207" s="40"/>
      <c r="O207" s="40"/>
      <c r="P207" s="40"/>
      <c r="Q207" s="40"/>
      <c r="R207" s="40"/>
      <c r="S207" s="40"/>
      <c r="T207" s="76"/>
      <c r="AT207" s="22" t="s">
        <v>154</v>
      </c>
      <c r="AU207" s="22" t="s">
        <v>84</v>
      </c>
    </row>
    <row r="208" spans="2:65" s="1" customFormat="1" ht="28.8" customHeight="1">
      <c r="B208" s="39"/>
      <c r="C208" s="191" t="s">
        <v>401</v>
      </c>
      <c r="D208" s="191" t="s">
        <v>147</v>
      </c>
      <c r="E208" s="192" t="s">
        <v>407</v>
      </c>
      <c r="F208" s="193" t="s">
        <v>408</v>
      </c>
      <c r="G208" s="194" t="s">
        <v>150</v>
      </c>
      <c r="H208" s="195">
        <v>18.864</v>
      </c>
      <c r="I208" s="196"/>
      <c r="J208" s="197">
        <f>ROUND(I208*H208,2)</f>
        <v>0</v>
      </c>
      <c r="K208" s="193" t="s">
        <v>409</v>
      </c>
      <c r="L208" s="59"/>
      <c r="M208" s="198" t="s">
        <v>21</v>
      </c>
      <c r="N208" s="199" t="s">
        <v>45</v>
      </c>
      <c r="O208" s="40"/>
      <c r="P208" s="200">
        <f>O208*H208</f>
        <v>0</v>
      </c>
      <c r="Q208" s="200">
        <v>0.00053</v>
      </c>
      <c r="R208" s="200">
        <f>Q208*H208</f>
        <v>0.00999792</v>
      </c>
      <c r="S208" s="200">
        <v>0</v>
      </c>
      <c r="T208" s="201">
        <f>S208*H208</f>
        <v>0</v>
      </c>
      <c r="AR208" s="22" t="s">
        <v>239</v>
      </c>
      <c r="AT208" s="22" t="s">
        <v>147</v>
      </c>
      <c r="AU208" s="22" t="s">
        <v>84</v>
      </c>
      <c r="AY208" s="22" t="s">
        <v>144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2" t="s">
        <v>82</v>
      </c>
      <c r="BK208" s="202">
        <f>ROUND(I208*H208,2)</f>
        <v>0</v>
      </c>
      <c r="BL208" s="22" t="s">
        <v>239</v>
      </c>
      <c r="BM208" s="22" t="s">
        <v>410</v>
      </c>
    </row>
    <row r="209" spans="2:47" s="1" customFormat="1" ht="60">
      <c r="B209" s="39"/>
      <c r="C209" s="61"/>
      <c r="D209" s="203" t="s">
        <v>154</v>
      </c>
      <c r="E209" s="61"/>
      <c r="F209" s="204" t="s">
        <v>411</v>
      </c>
      <c r="G209" s="61"/>
      <c r="H209" s="61"/>
      <c r="I209" s="161"/>
      <c r="J209" s="61"/>
      <c r="K209" s="61"/>
      <c r="L209" s="59"/>
      <c r="M209" s="205"/>
      <c r="N209" s="40"/>
      <c r="O209" s="40"/>
      <c r="P209" s="40"/>
      <c r="Q209" s="40"/>
      <c r="R209" s="40"/>
      <c r="S209" s="40"/>
      <c r="T209" s="76"/>
      <c r="AT209" s="22" t="s">
        <v>154</v>
      </c>
      <c r="AU209" s="22" t="s">
        <v>84</v>
      </c>
    </row>
    <row r="210" spans="2:51" s="11" customFormat="1" ht="12">
      <c r="B210" s="206"/>
      <c r="C210" s="207"/>
      <c r="D210" s="203" t="s">
        <v>156</v>
      </c>
      <c r="E210" s="208" t="s">
        <v>21</v>
      </c>
      <c r="F210" s="209" t="s">
        <v>412</v>
      </c>
      <c r="G210" s="207"/>
      <c r="H210" s="210" t="s">
        <v>21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156</v>
      </c>
      <c r="AU210" s="216" t="s">
        <v>84</v>
      </c>
      <c r="AV210" s="11" t="s">
        <v>82</v>
      </c>
      <c r="AW210" s="11" t="s">
        <v>37</v>
      </c>
      <c r="AX210" s="11" t="s">
        <v>74</v>
      </c>
      <c r="AY210" s="216" t="s">
        <v>144</v>
      </c>
    </row>
    <row r="211" spans="2:51" s="12" customFormat="1" ht="12">
      <c r="B211" s="217"/>
      <c r="C211" s="218"/>
      <c r="D211" s="228" t="s">
        <v>156</v>
      </c>
      <c r="E211" s="229" t="s">
        <v>21</v>
      </c>
      <c r="F211" s="230" t="s">
        <v>556</v>
      </c>
      <c r="G211" s="218"/>
      <c r="H211" s="231">
        <v>18.864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156</v>
      </c>
      <c r="AU211" s="227" t="s">
        <v>84</v>
      </c>
      <c r="AV211" s="12" t="s">
        <v>84</v>
      </c>
      <c r="AW211" s="12" t="s">
        <v>37</v>
      </c>
      <c r="AX211" s="12" t="s">
        <v>74</v>
      </c>
      <c r="AY211" s="227" t="s">
        <v>144</v>
      </c>
    </row>
    <row r="212" spans="2:65" s="1" customFormat="1" ht="28.8" customHeight="1">
      <c r="B212" s="39"/>
      <c r="C212" s="191" t="s">
        <v>406</v>
      </c>
      <c r="D212" s="191" t="s">
        <v>147</v>
      </c>
      <c r="E212" s="192" t="s">
        <v>415</v>
      </c>
      <c r="F212" s="193" t="s">
        <v>416</v>
      </c>
      <c r="G212" s="194" t="s">
        <v>278</v>
      </c>
      <c r="H212" s="195">
        <v>32</v>
      </c>
      <c r="I212" s="196"/>
      <c r="J212" s="197">
        <f>ROUND(I212*H212,2)</f>
        <v>0</v>
      </c>
      <c r="K212" s="193" t="s">
        <v>151</v>
      </c>
      <c r="L212" s="59"/>
      <c r="M212" s="198" t="s">
        <v>21</v>
      </c>
      <c r="N212" s="199" t="s">
        <v>45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2" t="s">
        <v>239</v>
      </c>
      <c r="AT212" s="22" t="s">
        <v>147</v>
      </c>
      <c r="AU212" s="22" t="s">
        <v>84</v>
      </c>
      <c r="AY212" s="22" t="s">
        <v>144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82</v>
      </c>
      <c r="BK212" s="202">
        <f>ROUND(I212*H212,2)</f>
        <v>0</v>
      </c>
      <c r="BL212" s="22" t="s">
        <v>239</v>
      </c>
      <c r="BM212" s="22" t="s">
        <v>417</v>
      </c>
    </row>
    <row r="213" spans="2:47" s="1" customFormat="1" ht="24">
      <c r="B213" s="39"/>
      <c r="C213" s="61"/>
      <c r="D213" s="203" t="s">
        <v>154</v>
      </c>
      <c r="E213" s="61"/>
      <c r="F213" s="204" t="s">
        <v>418</v>
      </c>
      <c r="G213" s="61"/>
      <c r="H213" s="61"/>
      <c r="I213" s="161"/>
      <c r="J213" s="61"/>
      <c r="K213" s="61"/>
      <c r="L213" s="59"/>
      <c r="M213" s="205"/>
      <c r="N213" s="40"/>
      <c r="O213" s="40"/>
      <c r="P213" s="40"/>
      <c r="Q213" s="40"/>
      <c r="R213" s="40"/>
      <c r="S213" s="40"/>
      <c r="T213" s="76"/>
      <c r="AT213" s="22" t="s">
        <v>154</v>
      </c>
      <c r="AU213" s="22" t="s">
        <v>84</v>
      </c>
    </row>
    <row r="214" spans="2:51" s="12" customFormat="1" ht="12">
      <c r="B214" s="217"/>
      <c r="C214" s="218"/>
      <c r="D214" s="228" t="s">
        <v>156</v>
      </c>
      <c r="E214" s="229" t="s">
        <v>21</v>
      </c>
      <c r="F214" s="230" t="s">
        <v>557</v>
      </c>
      <c r="G214" s="218"/>
      <c r="H214" s="231">
        <v>32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156</v>
      </c>
      <c r="AU214" s="227" t="s">
        <v>84</v>
      </c>
      <c r="AV214" s="12" t="s">
        <v>84</v>
      </c>
      <c r="AW214" s="12" t="s">
        <v>37</v>
      </c>
      <c r="AX214" s="12" t="s">
        <v>74</v>
      </c>
      <c r="AY214" s="227" t="s">
        <v>144</v>
      </c>
    </row>
    <row r="215" spans="2:65" s="1" customFormat="1" ht="28.8" customHeight="1">
      <c r="B215" s="39"/>
      <c r="C215" s="191" t="s">
        <v>414</v>
      </c>
      <c r="D215" s="191" t="s">
        <v>147</v>
      </c>
      <c r="E215" s="192" t="s">
        <v>421</v>
      </c>
      <c r="F215" s="193" t="s">
        <v>422</v>
      </c>
      <c r="G215" s="194" t="s">
        <v>278</v>
      </c>
      <c r="H215" s="195">
        <v>48</v>
      </c>
      <c r="I215" s="196"/>
      <c r="J215" s="197">
        <f>ROUND(I215*H215,2)</f>
        <v>0</v>
      </c>
      <c r="K215" s="193" t="s">
        <v>151</v>
      </c>
      <c r="L215" s="59"/>
      <c r="M215" s="198" t="s">
        <v>21</v>
      </c>
      <c r="N215" s="199" t="s">
        <v>45</v>
      </c>
      <c r="O215" s="40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2" t="s">
        <v>239</v>
      </c>
      <c r="AT215" s="22" t="s">
        <v>147</v>
      </c>
      <c r="AU215" s="22" t="s">
        <v>84</v>
      </c>
      <c r="AY215" s="22" t="s">
        <v>144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82</v>
      </c>
      <c r="BK215" s="202">
        <f>ROUND(I215*H215,2)</f>
        <v>0</v>
      </c>
      <c r="BL215" s="22" t="s">
        <v>239</v>
      </c>
      <c r="BM215" s="22" t="s">
        <v>423</v>
      </c>
    </row>
    <row r="216" spans="2:47" s="1" customFormat="1" ht="24">
      <c r="B216" s="39"/>
      <c r="C216" s="61"/>
      <c r="D216" s="203" t="s">
        <v>154</v>
      </c>
      <c r="E216" s="61"/>
      <c r="F216" s="204" t="s">
        <v>424</v>
      </c>
      <c r="G216" s="61"/>
      <c r="H216" s="61"/>
      <c r="I216" s="161"/>
      <c r="J216" s="61"/>
      <c r="K216" s="61"/>
      <c r="L216" s="59"/>
      <c r="M216" s="205"/>
      <c r="N216" s="40"/>
      <c r="O216" s="40"/>
      <c r="P216" s="40"/>
      <c r="Q216" s="40"/>
      <c r="R216" s="40"/>
      <c r="S216" s="40"/>
      <c r="T216" s="76"/>
      <c r="AT216" s="22" t="s">
        <v>154</v>
      </c>
      <c r="AU216" s="22" t="s">
        <v>84</v>
      </c>
    </row>
    <row r="217" spans="2:51" s="12" customFormat="1" ht="12">
      <c r="B217" s="217"/>
      <c r="C217" s="218"/>
      <c r="D217" s="228" t="s">
        <v>156</v>
      </c>
      <c r="E217" s="229" t="s">
        <v>21</v>
      </c>
      <c r="F217" s="230" t="s">
        <v>558</v>
      </c>
      <c r="G217" s="218"/>
      <c r="H217" s="231">
        <v>48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156</v>
      </c>
      <c r="AU217" s="227" t="s">
        <v>84</v>
      </c>
      <c r="AV217" s="12" t="s">
        <v>84</v>
      </c>
      <c r="AW217" s="12" t="s">
        <v>37</v>
      </c>
      <c r="AX217" s="12" t="s">
        <v>74</v>
      </c>
      <c r="AY217" s="227" t="s">
        <v>144</v>
      </c>
    </row>
    <row r="218" spans="2:65" s="1" customFormat="1" ht="28.8" customHeight="1">
      <c r="B218" s="39"/>
      <c r="C218" s="191" t="s">
        <v>420</v>
      </c>
      <c r="D218" s="191" t="s">
        <v>147</v>
      </c>
      <c r="E218" s="192" t="s">
        <v>426</v>
      </c>
      <c r="F218" s="193" t="s">
        <v>427</v>
      </c>
      <c r="G218" s="194" t="s">
        <v>150</v>
      </c>
      <c r="H218" s="195">
        <v>32.184</v>
      </c>
      <c r="I218" s="196"/>
      <c r="J218" s="197">
        <f>ROUND(I218*H218,2)</f>
        <v>0</v>
      </c>
      <c r="K218" s="193" t="s">
        <v>151</v>
      </c>
      <c r="L218" s="59"/>
      <c r="M218" s="198" t="s">
        <v>21</v>
      </c>
      <c r="N218" s="199" t="s">
        <v>45</v>
      </c>
      <c r="O218" s="40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2" t="s">
        <v>239</v>
      </c>
      <c r="AT218" s="22" t="s">
        <v>147</v>
      </c>
      <c r="AU218" s="22" t="s">
        <v>84</v>
      </c>
      <c r="AY218" s="22" t="s">
        <v>144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82</v>
      </c>
      <c r="BK218" s="202">
        <f>ROUND(I218*H218,2)</f>
        <v>0</v>
      </c>
      <c r="BL218" s="22" t="s">
        <v>239</v>
      </c>
      <c r="BM218" s="22" t="s">
        <v>428</v>
      </c>
    </row>
    <row r="219" spans="2:47" s="1" customFormat="1" ht="24">
      <c r="B219" s="39"/>
      <c r="C219" s="61"/>
      <c r="D219" s="203" t="s">
        <v>154</v>
      </c>
      <c r="E219" s="61"/>
      <c r="F219" s="204" t="s">
        <v>429</v>
      </c>
      <c r="G219" s="61"/>
      <c r="H219" s="61"/>
      <c r="I219" s="161"/>
      <c r="J219" s="61"/>
      <c r="K219" s="61"/>
      <c r="L219" s="59"/>
      <c r="M219" s="205"/>
      <c r="N219" s="40"/>
      <c r="O219" s="40"/>
      <c r="P219" s="40"/>
      <c r="Q219" s="40"/>
      <c r="R219" s="40"/>
      <c r="S219" s="40"/>
      <c r="T219" s="76"/>
      <c r="AT219" s="22" t="s">
        <v>154</v>
      </c>
      <c r="AU219" s="22" t="s">
        <v>84</v>
      </c>
    </row>
    <row r="220" spans="2:51" s="12" customFormat="1" ht="12">
      <c r="B220" s="217"/>
      <c r="C220" s="218"/>
      <c r="D220" s="228" t="s">
        <v>156</v>
      </c>
      <c r="E220" s="229" t="s">
        <v>21</v>
      </c>
      <c r="F220" s="230" t="s">
        <v>559</v>
      </c>
      <c r="G220" s="218"/>
      <c r="H220" s="231">
        <v>32.184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156</v>
      </c>
      <c r="AU220" s="227" t="s">
        <v>84</v>
      </c>
      <c r="AV220" s="12" t="s">
        <v>84</v>
      </c>
      <c r="AW220" s="12" t="s">
        <v>37</v>
      </c>
      <c r="AX220" s="12" t="s">
        <v>74</v>
      </c>
      <c r="AY220" s="227" t="s">
        <v>144</v>
      </c>
    </row>
    <row r="221" spans="2:65" s="1" customFormat="1" ht="28.8" customHeight="1">
      <c r="B221" s="39"/>
      <c r="C221" s="191" t="s">
        <v>425</v>
      </c>
      <c r="D221" s="191" t="s">
        <v>147</v>
      </c>
      <c r="E221" s="192" t="s">
        <v>432</v>
      </c>
      <c r="F221" s="193" t="s">
        <v>433</v>
      </c>
      <c r="G221" s="194" t="s">
        <v>150</v>
      </c>
      <c r="H221" s="195">
        <v>6.975</v>
      </c>
      <c r="I221" s="196"/>
      <c r="J221" s="197">
        <f>ROUND(I221*H221,2)</f>
        <v>0</v>
      </c>
      <c r="K221" s="193" t="s">
        <v>151</v>
      </c>
      <c r="L221" s="59"/>
      <c r="M221" s="198" t="s">
        <v>21</v>
      </c>
      <c r="N221" s="199" t="s">
        <v>45</v>
      </c>
      <c r="O221" s="40"/>
      <c r="P221" s="200">
        <f>O221*H221</f>
        <v>0</v>
      </c>
      <c r="Q221" s="200">
        <v>0.00068</v>
      </c>
      <c r="R221" s="200">
        <f>Q221*H221</f>
        <v>0.004743</v>
      </c>
      <c r="S221" s="200">
        <v>0</v>
      </c>
      <c r="T221" s="201">
        <f>S221*H221</f>
        <v>0</v>
      </c>
      <c r="AR221" s="22" t="s">
        <v>239</v>
      </c>
      <c r="AT221" s="22" t="s">
        <v>147</v>
      </c>
      <c r="AU221" s="22" t="s">
        <v>84</v>
      </c>
      <c r="AY221" s="22" t="s">
        <v>144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82</v>
      </c>
      <c r="BK221" s="202">
        <f>ROUND(I221*H221,2)</f>
        <v>0</v>
      </c>
      <c r="BL221" s="22" t="s">
        <v>239</v>
      </c>
      <c r="BM221" s="22" t="s">
        <v>434</v>
      </c>
    </row>
    <row r="222" spans="2:47" s="1" customFormat="1" ht="36">
      <c r="B222" s="39"/>
      <c r="C222" s="61"/>
      <c r="D222" s="203" t="s">
        <v>154</v>
      </c>
      <c r="E222" s="61"/>
      <c r="F222" s="204" t="s">
        <v>435</v>
      </c>
      <c r="G222" s="61"/>
      <c r="H222" s="61"/>
      <c r="I222" s="161"/>
      <c r="J222" s="61"/>
      <c r="K222" s="61"/>
      <c r="L222" s="59"/>
      <c r="M222" s="205"/>
      <c r="N222" s="40"/>
      <c r="O222" s="40"/>
      <c r="P222" s="40"/>
      <c r="Q222" s="40"/>
      <c r="R222" s="40"/>
      <c r="S222" s="40"/>
      <c r="T222" s="76"/>
      <c r="AT222" s="22" t="s">
        <v>154</v>
      </c>
      <c r="AU222" s="22" t="s">
        <v>84</v>
      </c>
    </row>
    <row r="223" spans="2:51" s="12" customFormat="1" ht="12">
      <c r="B223" s="217"/>
      <c r="C223" s="218"/>
      <c r="D223" s="228" t="s">
        <v>156</v>
      </c>
      <c r="E223" s="229" t="s">
        <v>21</v>
      </c>
      <c r="F223" s="230" t="s">
        <v>488</v>
      </c>
      <c r="G223" s="218"/>
      <c r="H223" s="231">
        <v>6.975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156</v>
      </c>
      <c r="AU223" s="227" t="s">
        <v>84</v>
      </c>
      <c r="AV223" s="12" t="s">
        <v>84</v>
      </c>
      <c r="AW223" s="12" t="s">
        <v>37</v>
      </c>
      <c r="AX223" s="12" t="s">
        <v>74</v>
      </c>
      <c r="AY223" s="227" t="s">
        <v>144</v>
      </c>
    </row>
    <row r="224" spans="2:65" s="1" customFormat="1" ht="20.4" customHeight="1">
      <c r="B224" s="39"/>
      <c r="C224" s="191" t="s">
        <v>431</v>
      </c>
      <c r="D224" s="191" t="s">
        <v>147</v>
      </c>
      <c r="E224" s="192" t="s">
        <v>437</v>
      </c>
      <c r="F224" s="193" t="s">
        <v>438</v>
      </c>
      <c r="G224" s="194" t="s">
        <v>150</v>
      </c>
      <c r="H224" s="195">
        <v>71.1</v>
      </c>
      <c r="I224" s="196"/>
      <c r="J224" s="197">
        <f>ROUND(I224*H224,2)</f>
        <v>0</v>
      </c>
      <c r="K224" s="193" t="s">
        <v>151</v>
      </c>
      <c r="L224" s="59"/>
      <c r="M224" s="198" t="s">
        <v>21</v>
      </c>
      <c r="N224" s="199" t="s">
        <v>45</v>
      </c>
      <c r="O224" s="40"/>
      <c r="P224" s="200">
        <f>O224*H224</f>
        <v>0</v>
      </c>
      <c r="Q224" s="200">
        <v>0.00027</v>
      </c>
      <c r="R224" s="200">
        <f>Q224*H224</f>
        <v>0.019197</v>
      </c>
      <c r="S224" s="200">
        <v>0</v>
      </c>
      <c r="T224" s="201">
        <f>S224*H224</f>
        <v>0</v>
      </c>
      <c r="AR224" s="22" t="s">
        <v>239</v>
      </c>
      <c r="AT224" s="22" t="s">
        <v>147</v>
      </c>
      <c r="AU224" s="22" t="s">
        <v>84</v>
      </c>
      <c r="AY224" s="22" t="s">
        <v>144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82</v>
      </c>
      <c r="BK224" s="202">
        <f>ROUND(I224*H224,2)</f>
        <v>0</v>
      </c>
      <c r="BL224" s="22" t="s">
        <v>239</v>
      </c>
      <c r="BM224" s="22" t="s">
        <v>439</v>
      </c>
    </row>
    <row r="225" spans="2:47" s="1" customFormat="1" ht="24">
      <c r="B225" s="39"/>
      <c r="C225" s="61"/>
      <c r="D225" s="228" t="s">
        <v>154</v>
      </c>
      <c r="E225" s="61"/>
      <c r="F225" s="232" t="s">
        <v>440</v>
      </c>
      <c r="G225" s="61"/>
      <c r="H225" s="61"/>
      <c r="I225" s="161"/>
      <c r="J225" s="61"/>
      <c r="K225" s="61"/>
      <c r="L225" s="59"/>
      <c r="M225" s="205"/>
      <c r="N225" s="40"/>
      <c r="O225" s="40"/>
      <c r="P225" s="40"/>
      <c r="Q225" s="40"/>
      <c r="R225" s="40"/>
      <c r="S225" s="40"/>
      <c r="T225" s="76"/>
      <c r="AT225" s="22" t="s">
        <v>154</v>
      </c>
      <c r="AU225" s="22" t="s">
        <v>84</v>
      </c>
    </row>
    <row r="226" spans="2:65" s="1" customFormat="1" ht="20.4" customHeight="1">
      <c r="B226" s="39"/>
      <c r="C226" s="191" t="s">
        <v>436</v>
      </c>
      <c r="D226" s="191" t="s">
        <v>147</v>
      </c>
      <c r="E226" s="192" t="s">
        <v>452</v>
      </c>
      <c r="F226" s="193" t="s">
        <v>453</v>
      </c>
      <c r="G226" s="194" t="s">
        <v>150</v>
      </c>
      <c r="H226" s="195">
        <v>71.1</v>
      </c>
      <c r="I226" s="196"/>
      <c r="J226" s="197">
        <f>ROUND(I226*H226,2)</f>
        <v>0</v>
      </c>
      <c r="K226" s="193" t="s">
        <v>151</v>
      </c>
      <c r="L226" s="59"/>
      <c r="M226" s="198" t="s">
        <v>21</v>
      </c>
      <c r="N226" s="199" t="s">
        <v>45</v>
      </c>
      <c r="O226" s="40"/>
      <c r="P226" s="200">
        <f>O226*H226</f>
        <v>0</v>
      </c>
      <c r="Q226" s="200">
        <v>0.00065</v>
      </c>
      <c r="R226" s="200">
        <f>Q226*H226</f>
        <v>0.04621499999999999</v>
      </c>
      <c r="S226" s="200">
        <v>0</v>
      </c>
      <c r="T226" s="201">
        <f>S226*H226</f>
        <v>0</v>
      </c>
      <c r="AR226" s="22" t="s">
        <v>239</v>
      </c>
      <c r="AT226" s="22" t="s">
        <v>147</v>
      </c>
      <c r="AU226" s="22" t="s">
        <v>84</v>
      </c>
      <c r="AY226" s="22" t="s">
        <v>144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2" t="s">
        <v>82</v>
      </c>
      <c r="BK226" s="202">
        <f>ROUND(I226*H226,2)</f>
        <v>0</v>
      </c>
      <c r="BL226" s="22" t="s">
        <v>239</v>
      </c>
      <c r="BM226" s="22" t="s">
        <v>454</v>
      </c>
    </row>
    <row r="227" spans="2:47" s="1" customFormat="1" ht="24">
      <c r="B227" s="39"/>
      <c r="C227" s="61"/>
      <c r="D227" s="203" t="s">
        <v>154</v>
      </c>
      <c r="E227" s="61"/>
      <c r="F227" s="204" t="s">
        <v>455</v>
      </c>
      <c r="G227" s="61"/>
      <c r="H227" s="61"/>
      <c r="I227" s="161"/>
      <c r="J227" s="61"/>
      <c r="K227" s="61"/>
      <c r="L227" s="59"/>
      <c r="M227" s="205"/>
      <c r="N227" s="40"/>
      <c r="O227" s="40"/>
      <c r="P227" s="40"/>
      <c r="Q227" s="40"/>
      <c r="R227" s="40"/>
      <c r="S227" s="40"/>
      <c r="T227" s="76"/>
      <c r="AT227" s="22" t="s">
        <v>154</v>
      </c>
      <c r="AU227" s="22" t="s">
        <v>84</v>
      </c>
    </row>
    <row r="228" spans="2:63" s="10" customFormat="1" ht="37.35" customHeight="1">
      <c r="B228" s="174"/>
      <c r="C228" s="175"/>
      <c r="D228" s="176" t="s">
        <v>73</v>
      </c>
      <c r="E228" s="177" t="s">
        <v>351</v>
      </c>
      <c r="F228" s="177" t="s">
        <v>560</v>
      </c>
      <c r="G228" s="175"/>
      <c r="H228" s="175"/>
      <c r="I228" s="178"/>
      <c r="J228" s="179">
        <f>BK228</f>
        <v>0</v>
      </c>
      <c r="K228" s="175"/>
      <c r="L228" s="180"/>
      <c r="M228" s="181"/>
      <c r="N228" s="182"/>
      <c r="O228" s="182"/>
      <c r="P228" s="183">
        <f>P229</f>
        <v>0</v>
      </c>
      <c r="Q228" s="182"/>
      <c r="R228" s="183">
        <f>R229</f>
        <v>0.005200000000000001</v>
      </c>
      <c r="S228" s="182"/>
      <c r="T228" s="184">
        <f>T229</f>
        <v>0</v>
      </c>
      <c r="AR228" s="185" t="s">
        <v>145</v>
      </c>
      <c r="AT228" s="186" t="s">
        <v>73</v>
      </c>
      <c r="AU228" s="186" t="s">
        <v>74</v>
      </c>
      <c r="AY228" s="185" t="s">
        <v>144</v>
      </c>
      <c r="BK228" s="187">
        <f>BK229</f>
        <v>0</v>
      </c>
    </row>
    <row r="229" spans="2:63" s="10" customFormat="1" ht="19.95" customHeight="1">
      <c r="B229" s="174"/>
      <c r="C229" s="175"/>
      <c r="D229" s="188" t="s">
        <v>73</v>
      </c>
      <c r="E229" s="189" t="s">
        <v>561</v>
      </c>
      <c r="F229" s="189" t="s">
        <v>562</v>
      </c>
      <c r="G229" s="175"/>
      <c r="H229" s="175"/>
      <c r="I229" s="178"/>
      <c r="J229" s="190">
        <f>BK229</f>
        <v>0</v>
      </c>
      <c r="K229" s="175"/>
      <c r="L229" s="180"/>
      <c r="M229" s="181"/>
      <c r="N229" s="182"/>
      <c r="O229" s="182"/>
      <c r="P229" s="183">
        <f>SUM(P230:P237)</f>
        <v>0</v>
      </c>
      <c r="Q229" s="182"/>
      <c r="R229" s="183">
        <f>SUM(R230:R237)</f>
        <v>0.005200000000000001</v>
      </c>
      <c r="S229" s="182"/>
      <c r="T229" s="184">
        <f>SUM(T230:T237)</f>
        <v>0</v>
      </c>
      <c r="AR229" s="185" t="s">
        <v>145</v>
      </c>
      <c r="AT229" s="186" t="s">
        <v>73</v>
      </c>
      <c r="AU229" s="186" t="s">
        <v>82</v>
      </c>
      <c r="AY229" s="185" t="s">
        <v>144</v>
      </c>
      <c r="BK229" s="187">
        <f>SUM(BK230:BK237)</f>
        <v>0</v>
      </c>
    </row>
    <row r="230" spans="2:65" s="1" customFormat="1" ht="28.8" customHeight="1">
      <c r="B230" s="39"/>
      <c r="C230" s="191" t="s">
        <v>441</v>
      </c>
      <c r="D230" s="191" t="s">
        <v>147</v>
      </c>
      <c r="E230" s="192" t="s">
        <v>563</v>
      </c>
      <c r="F230" s="193" t="s">
        <v>564</v>
      </c>
      <c r="G230" s="194" t="s">
        <v>296</v>
      </c>
      <c r="H230" s="195">
        <v>13</v>
      </c>
      <c r="I230" s="196"/>
      <c r="J230" s="197">
        <f>ROUND(I230*H230,2)</f>
        <v>0</v>
      </c>
      <c r="K230" s="193" t="s">
        <v>151</v>
      </c>
      <c r="L230" s="59"/>
      <c r="M230" s="198" t="s">
        <v>21</v>
      </c>
      <c r="N230" s="199" t="s">
        <v>45</v>
      </c>
      <c r="O230" s="40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2" t="s">
        <v>565</v>
      </c>
      <c r="AT230" s="22" t="s">
        <v>147</v>
      </c>
      <c r="AU230" s="22" t="s">
        <v>84</v>
      </c>
      <c r="AY230" s="22" t="s">
        <v>144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2" t="s">
        <v>82</v>
      </c>
      <c r="BK230" s="202">
        <f>ROUND(I230*H230,2)</f>
        <v>0</v>
      </c>
      <c r="BL230" s="22" t="s">
        <v>565</v>
      </c>
      <c r="BM230" s="22" t="s">
        <v>566</v>
      </c>
    </row>
    <row r="231" spans="2:47" s="1" customFormat="1" ht="24">
      <c r="B231" s="39"/>
      <c r="C231" s="61"/>
      <c r="D231" s="228" t="s">
        <v>154</v>
      </c>
      <c r="E231" s="61"/>
      <c r="F231" s="232" t="s">
        <v>567</v>
      </c>
      <c r="G231" s="61"/>
      <c r="H231" s="61"/>
      <c r="I231" s="161"/>
      <c r="J231" s="61"/>
      <c r="K231" s="61"/>
      <c r="L231" s="59"/>
      <c r="M231" s="205"/>
      <c r="N231" s="40"/>
      <c r="O231" s="40"/>
      <c r="P231" s="40"/>
      <c r="Q231" s="40"/>
      <c r="R231" s="40"/>
      <c r="S231" s="40"/>
      <c r="T231" s="76"/>
      <c r="AT231" s="22" t="s">
        <v>154</v>
      </c>
      <c r="AU231" s="22" t="s">
        <v>84</v>
      </c>
    </row>
    <row r="232" spans="2:65" s="1" customFormat="1" ht="20.4" customHeight="1">
      <c r="B232" s="39"/>
      <c r="C232" s="234" t="s">
        <v>451</v>
      </c>
      <c r="D232" s="234" t="s">
        <v>351</v>
      </c>
      <c r="E232" s="235" t="s">
        <v>568</v>
      </c>
      <c r="F232" s="236" t="s">
        <v>569</v>
      </c>
      <c r="G232" s="237" t="s">
        <v>570</v>
      </c>
      <c r="H232" s="238">
        <v>5.2</v>
      </c>
      <c r="I232" s="239"/>
      <c r="J232" s="240">
        <f>ROUND(I232*H232,2)</f>
        <v>0</v>
      </c>
      <c r="K232" s="236" t="s">
        <v>151</v>
      </c>
      <c r="L232" s="241"/>
      <c r="M232" s="242" t="s">
        <v>21</v>
      </c>
      <c r="N232" s="243" t="s">
        <v>45</v>
      </c>
      <c r="O232" s="40"/>
      <c r="P232" s="200">
        <f>O232*H232</f>
        <v>0</v>
      </c>
      <c r="Q232" s="200">
        <v>0.001</v>
      </c>
      <c r="R232" s="200">
        <f>Q232*H232</f>
        <v>0.005200000000000001</v>
      </c>
      <c r="S232" s="200">
        <v>0</v>
      </c>
      <c r="T232" s="201">
        <f>S232*H232</f>
        <v>0</v>
      </c>
      <c r="AR232" s="22" t="s">
        <v>571</v>
      </c>
      <c r="AT232" s="22" t="s">
        <v>351</v>
      </c>
      <c r="AU232" s="22" t="s">
        <v>84</v>
      </c>
      <c r="AY232" s="22" t="s">
        <v>144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82</v>
      </c>
      <c r="BK232" s="202">
        <f>ROUND(I232*H232,2)</f>
        <v>0</v>
      </c>
      <c r="BL232" s="22" t="s">
        <v>571</v>
      </c>
      <c r="BM232" s="22" t="s">
        <v>572</v>
      </c>
    </row>
    <row r="233" spans="2:47" s="1" customFormat="1" ht="12">
      <c r="B233" s="39"/>
      <c r="C233" s="61"/>
      <c r="D233" s="203" t="s">
        <v>154</v>
      </c>
      <c r="E233" s="61"/>
      <c r="F233" s="204" t="s">
        <v>569</v>
      </c>
      <c r="G233" s="61"/>
      <c r="H233" s="61"/>
      <c r="I233" s="161"/>
      <c r="J233" s="61"/>
      <c r="K233" s="61"/>
      <c r="L233" s="59"/>
      <c r="M233" s="205"/>
      <c r="N233" s="40"/>
      <c r="O233" s="40"/>
      <c r="P233" s="40"/>
      <c r="Q233" s="40"/>
      <c r="R233" s="40"/>
      <c r="S233" s="40"/>
      <c r="T233" s="76"/>
      <c r="AT233" s="22" t="s">
        <v>154</v>
      </c>
      <c r="AU233" s="22" t="s">
        <v>84</v>
      </c>
    </row>
    <row r="234" spans="2:47" s="1" customFormat="1" ht="24">
      <c r="B234" s="39"/>
      <c r="C234" s="61"/>
      <c r="D234" s="203" t="s">
        <v>262</v>
      </c>
      <c r="E234" s="61"/>
      <c r="F234" s="233" t="s">
        <v>573</v>
      </c>
      <c r="G234" s="61"/>
      <c r="H234" s="61"/>
      <c r="I234" s="161"/>
      <c r="J234" s="61"/>
      <c r="K234" s="61"/>
      <c r="L234" s="59"/>
      <c r="M234" s="205"/>
      <c r="N234" s="40"/>
      <c r="O234" s="40"/>
      <c r="P234" s="40"/>
      <c r="Q234" s="40"/>
      <c r="R234" s="40"/>
      <c r="S234" s="40"/>
      <c r="T234" s="76"/>
      <c r="AT234" s="22" t="s">
        <v>262</v>
      </c>
      <c r="AU234" s="22" t="s">
        <v>84</v>
      </c>
    </row>
    <row r="235" spans="2:51" s="12" customFormat="1" ht="12">
      <c r="B235" s="217"/>
      <c r="C235" s="218"/>
      <c r="D235" s="228" t="s">
        <v>156</v>
      </c>
      <c r="E235" s="229" t="s">
        <v>21</v>
      </c>
      <c r="F235" s="230" t="s">
        <v>574</v>
      </c>
      <c r="G235" s="218"/>
      <c r="H235" s="231">
        <v>5.2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156</v>
      </c>
      <c r="AU235" s="227" t="s">
        <v>84</v>
      </c>
      <c r="AV235" s="12" t="s">
        <v>84</v>
      </c>
      <c r="AW235" s="12" t="s">
        <v>37</v>
      </c>
      <c r="AX235" s="12" t="s">
        <v>74</v>
      </c>
      <c r="AY235" s="227" t="s">
        <v>144</v>
      </c>
    </row>
    <row r="236" spans="2:65" s="1" customFormat="1" ht="28.8" customHeight="1">
      <c r="B236" s="39"/>
      <c r="C236" s="191" t="s">
        <v>460</v>
      </c>
      <c r="D236" s="191" t="s">
        <v>147</v>
      </c>
      <c r="E236" s="192" t="s">
        <v>575</v>
      </c>
      <c r="F236" s="193" t="s">
        <v>576</v>
      </c>
      <c r="G236" s="194" t="s">
        <v>296</v>
      </c>
      <c r="H236" s="195">
        <v>13</v>
      </c>
      <c r="I236" s="196"/>
      <c r="J236" s="197">
        <f>ROUND(I236*H236,2)</f>
        <v>0</v>
      </c>
      <c r="K236" s="193" t="s">
        <v>151</v>
      </c>
      <c r="L236" s="59"/>
      <c r="M236" s="198" t="s">
        <v>21</v>
      </c>
      <c r="N236" s="199" t="s">
        <v>45</v>
      </c>
      <c r="O236" s="40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2" t="s">
        <v>565</v>
      </c>
      <c r="AT236" s="22" t="s">
        <v>147</v>
      </c>
      <c r="AU236" s="22" t="s">
        <v>84</v>
      </c>
      <c r="AY236" s="22" t="s">
        <v>144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2" t="s">
        <v>82</v>
      </c>
      <c r="BK236" s="202">
        <f>ROUND(I236*H236,2)</f>
        <v>0</v>
      </c>
      <c r="BL236" s="22" t="s">
        <v>565</v>
      </c>
      <c r="BM236" s="22" t="s">
        <v>577</v>
      </c>
    </row>
    <row r="237" spans="2:47" s="1" customFormat="1" ht="24">
      <c r="B237" s="39"/>
      <c r="C237" s="61"/>
      <c r="D237" s="203" t="s">
        <v>154</v>
      </c>
      <c r="E237" s="61"/>
      <c r="F237" s="204" t="s">
        <v>578</v>
      </c>
      <c r="G237" s="61"/>
      <c r="H237" s="61"/>
      <c r="I237" s="161"/>
      <c r="J237" s="61"/>
      <c r="K237" s="61"/>
      <c r="L237" s="59"/>
      <c r="M237" s="205"/>
      <c r="N237" s="40"/>
      <c r="O237" s="40"/>
      <c r="P237" s="40"/>
      <c r="Q237" s="40"/>
      <c r="R237" s="40"/>
      <c r="S237" s="40"/>
      <c r="T237" s="76"/>
      <c r="AT237" s="22" t="s">
        <v>154</v>
      </c>
      <c r="AU237" s="22" t="s">
        <v>84</v>
      </c>
    </row>
    <row r="238" spans="2:63" s="10" customFormat="1" ht="37.35" customHeight="1">
      <c r="B238" s="174"/>
      <c r="C238" s="175"/>
      <c r="D238" s="176" t="s">
        <v>73</v>
      </c>
      <c r="E238" s="177" t="s">
        <v>456</v>
      </c>
      <c r="F238" s="177" t="s">
        <v>457</v>
      </c>
      <c r="G238" s="175"/>
      <c r="H238" s="175"/>
      <c r="I238" s="178"/>
      <c r="J238" s="179">
        <f>BK238</f>
        <v>0</v>
      </c>
      <c r="K238" s="175"/>
      <c r="L238" s="180"/>
      <c r="M238" s="181"/>
      <c r="N238" s="182"/>
      <c r="O238" s="182"/>
      <c r="P238" s="183">
        <f>P239+P243+P246</f>
        <v>0</v>
      </c>
      <c r="Q238" s="182"/>
      <c r="R238" s="183">
        <f>R239+R243+R246</f>
        <v>0</v>
      </c>
      <c r="S238" s="182"/>
      <c r="T238" s="184">
        <f>T239+T243+T246</f>
        <v>0</v>
      </c>
      <c r="AR238" s="185" t="s">
        <v>178</v>
      </c>
      <c r="AT238" s="186" t="s">
        <v>73</v>
      </c>
      <c r="AU238" s="186" t="s">
        <v>74</v>
      </c>
      <c r="AY238" s="185" t="s">
        <v>144</v>
      </c>
      <c r="BK238" s="187">
        <f>BK239+BK243+BK246</f>
        <v>0</v>
      </c>
    </row>
    <row r="239" spans="2:63" s="10" customFormat="1" ht="19.95" customHeight="1">
      <c r="B239" s="174"/>
      <c r="C239" s="175"/>
      <c r="D239" s="188" t="s">
        <v>73</v>
      </c>
      <c r="E239" s="189" t="s">
        <v>458</v>
      </c>
      <c r="F239" s="189" t="s">
        <v>459</v>
      </c>
      <c r="G239" s="175"/>
      <c r="H239" s="175"/>
      <c r="I239" s="178"/>
      <c r="J239" s="190">
        <f>BK239</f>
        <v>0</v>
      </c>
      <c r="K239" s="175"/>
      <c r="L239" s="180"/>
      <c r="M239" s="181"/>
      <c r="N239" s="182"/>
      <c r="O239" s="182"/>
      <c r="P239" s="183">
        <f>SUM(P240:P242)</f>
        <v>0</v>
      </c>
      <c r="Q239" s="182"/>
      <c r="R239" s="183">
        <f>SUM(R240:R242)</f>
        <v>0</v>
      </c>
      <c r="S239" s="182"/>
      <c r="T239" s="184">
        <f>SUM(T240:T242)</f>
        <v>0</v>
      </c>
      <c r="AR239" s="185" t="s">
        <v>178</v>
      </c>
      <c r="AT239" s="186" t="s">
        <v>73</v>
      </c>
      <c r="AU239" s="186" t="s">
        <v>82</v>
      </c>
      <c r="AY239" s="185" t="s">
        <v>144</v>
      </c>
      <c r="BK239" s="187">
        <f>SUM(BK240:BK242)</f>
        <v>0</v>
      </c>
    </row>
    <row r="240" spans="2:65" s="1" customFormat="1" ht="20.4" customHeight="1">
      <c r="B240" s="39"/>
      <c r="C240" s="191" t="s">
        <v>470</v>
      </c>
      <c r="D240" s="191" t="s">
        <v>147</v>
      </c>
      <c r="E240" s="192" t="s">
        <v>461</v>
      </c>
      <c r="F240" s="193" t="s">
        <v>462</v>
      </c>
      <c r="G240" s="194" t="s">
        <v>463</v>
      </c>
      <c r="H240" s="195">
        <v>1</v>
      </c>
      <c r="I240" s="196"/>
      <c r="J240" s="197">
        <f>ROUND(I240*H240,2)</f>
        <v>0</v>
      </c>
      <c r="K240" s="193" t="s">
        <v>151</v>
      </c>
      <c r="L240" s="59"/>
      <c r="M240" s="198" t="s">
        <v>21</v>
      </c>
      <c r="N240" s="199" t="s">
        <v>45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2" t="s">
        <v>464</v>
      </c>
      <c r="AT240" s="22" t="s">
        <v>147</v>
      </c>
      <c r="AU240" s="22" t="s">
        <v>84</v>
      </c>
      <c r="AY240" s="22" t="s">
        <v>144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82</v>
      </c>
      <c r="BK240" s="202">
        <f>ROUND(I240*H240,2)</f>
        <v>0</v>
      </c>
      <c r="BL240" s="22" t="s">
        <v>464</v>
      </c>
      <c r="BM240" s="22" t="s">
        <v>465</v>
      </c>
    </row>
    <row r="241" spans="2:47" s="1" customFormat="1" ht="24">
      <c r="B241" s="39"/>
      <c r="C241" s="61"/>
      <c r="D241" s="203" t="s">
        <v>154</v>
      </c>
      <c r="E241" s="61"/>
      <c r="F241" s="204" t="s">
        <v>466</v>
      </c>
      <c r="G241" s="61"/>
      <c r="H241" s="61"/>
      <c r="I241" s="161"/>
      <c r="J241" s="61"/>
      <c r="K241" s="61"/>
      <c r="L241" s="59"/>
      <c r="M241" s="205"/>
      <c r="N241" s="40"/>
      <c r="O241" s="40"/>
      <c r="P241" s="40"/>
      <c r="Q241" s="40"/>
      <c r="R241" s="40"/>
      <c r="S241" s="40"/>
      <c r="T241" s="76"/>
      <c r="AT241" s="22" t="s">
        <v>154</v>
      </c>
      <c r="AU241" s="22" t="s">
        <v>84</v>
      </c>
    </row>
    <row r="242" spans="2:47" s="1" customFormat="1" ht="24">
      <c r="B242" s="39"/>
      <c r="C242" s="61"/>
      <c r="D242" s="203" t="s">
        <v>262</v>
      </c>
      <c r="E242" s="61"/>
      <c r="F242" s="233" t="s">
        <v>467</v>
      </c>
      <c r="G242" s="61"/>
      <c r="H242" s="61"/>
      <c r="I242" s="161"/>
      <c r="J242" s="61"/>
      <c r="K242" s="61"/>
      <c r="L242" s="59"/>
      <c r="M242" s="205"/>
      <c r="N242" s="40"/>
      <c r="O242" s="40"/>
      <c r="P242" s="40"/>
      <c r="Q242" s="40"/>
      <c r="R242" s="40"/>
      <c r="S242" s="40"/>
      <c r="T242" s="76"/>
      <c r="AT242" s="22" t="s">
        <v>262</v>
      </c>
      <c r="AU242" s="22" t="s">
        <v>84</v>
      </c>
    </row>
    <row r="243" spans="2:63" s="10" customFormat="1" ht="29.85" customHeight="1">
      <c r="B243" s="174"/>
      <c r="C243" s="175"/>
      <c r="D243" s="188" t="s">
        <v>73</v>
      </c>
      <c r="E243" s="189" t="s">
        <v>468</v>
      </c>
      <c r="F243" s="189" t="s">
        <v>469</v>
      </c>
      <c r="G243" s="175"/>
      <c r="H243" s="175"/>
      <c r="I243" s="178"/>
      <c r="J243" s="190">
        <f>BK243</f>
        <v>0</v>
      </c>
      <c r="K243" s="175"/>
      <c r="L243" s="180"/>
      <c r="M243" s="181"/>
      <c r="N243" s="182"/>
      <c r="O243" s="182"/>
      <c r="P243" s="183">
        <f>SUM(P244:P245)</f>
        <v>0</v>
      </c>
      <c r="Q243" s="182"/>
      <c r="R243" s="183">
        <f>SUM(R244:R245)</f>
        <v>0</v>
      </c>
      <c r="S243" s="182"/>
      <c r="T243" s="184">
        <f>SUM(T244:T245)</f>
        <v>0</v>
      </c>
      <c r="AR243" s="185" t="s">
        <v>178</v>
      </c>
      <c r="AT243" s="186" t="s">
        <v>73</v>
      </c>
      <c r="AU243" s="186" t="s">
        <v>82</v>
      </c>
      <c r="AY243" s="185" t="s">
        <v>144</v>
      </c>
      <c r="BK243" s="187">
        <f>SUM(BK244:BK245)</f>
        <v>0</v>
      </c>
    </row>
    <row r="244" spans="2:65" s="1" customFormat="1" ht="20.4" customHeight="1">
      <c r="B244" s="39"/>
      <c r="C244" s="191" t="s">
        <v>476</v>
      </c>
      <c r="D244" s="191" t="s">
        <v>147</v>
      </c>
      <c r="E244" s="192" t="s">
        <v>471</v>
      </c>
      <c r="F244" s="193" t="s">
        <v>469</v>
      </c>
      <c r="G244" s="194" t="s">
        <v>463</v>
      </c>
      <c r="H244" s="195">
        <v>1</v>
      </c>
      <c r="I244" s="196"/>
      <c r="J244" s="197">
        <f>ROUND(I244*H244,2)</f>
        <v>0</v>
      </c>
      <c r="K244" s="193" t="s">
        <v>151</v>
      </c>
      <c r="L244" s="59"/>
      <c r="M244" s="198" t="s">
        <v>21</v>
      </c>
      <c r="N244" s="199" t="s">
        <v>45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2" t="s">
        <v>464</v>
      </c>
      <c r="AT244" s="22" t="s">
        <v>147</v>
      </c>
      <c r="AU244" s="22" t="s">
        <v>84</v>
      </c>
      <c r="AY244" s="22" t="s">
        <v>144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82</v>
      </c>
      <c r="BK244" s="202">
        <f>ROUND(I244*H244,2)</f>
        <v>0</v>
      </c>
      <c r="BL244" s="22" t="s">
        <v>464</v>
      </c>
      <c r="BM244" s="22" t="s">
        <v>472</v>
      </c>
    </row>
    <row r="245" spans="2:47" s="1" customFormat="1" ht="12">
      <c r="B245" s="39"/>
      <c r="C245" s="61"/>
      <c r="D245" s="203" t="s">
        <v>154</v>
      </c>
      <c r="E245" s="61"/>
      <c r="F245" s="204" t="s">
        <v>473</v>
      </c>
      <c r="G245" s="61"/>
      <c r="H245" s="61"/>
      <c r="I245" s="161"/>
      <c r="J245" s="61"/>
      <c r="K245" s="61"/>
      <c r="L245" s="59"/>
      <c r="M245" s="205"/>
      <c r="N245" s="40"/>
      <c r="O245" s="40"/>
      <c r="P245" s="40"/>
      <c r="Q245" s="40"/>
      <c r="R245" s="40"/>
      <c r="S245" s="40"/>
      <c r="T245" s="76"/>
      <c r="AT245" s="22" t="s">
        <v>154</v>
      </c>
      <c r="AU245" s="22" t="s">
        <v>84</v>
      </c>
    </row>
    <row r="246" spans="2:63" s="10" customFormat="1" ht="29.85" customHeight="1">
      <c r="B246" s="174"/>
      <c r="C246" s="175"/>
      <c r="D246" s="188" t="s">
        <v>73</v>
      </c>
      <c r="E246" s="189" t="s">
        <v>474</v>
      </c>
      <c r="F246" s="189" t="s">
        <v>475</v>
      </c>
      <c r="G246" s="175"/>
      <c r="H246" s="175"/>
      <c r="I246" s="178"/>
      <c r="J246" s="190">
        <f>BK246</f>
        <v>0</v>
      </c>
      <c r="K246" s="175"/>
      <c r="L246" s="180"/>
      <c r="M246" s="181"/>
      <c r="N246" s="182"/>
      <c r="O246" s="182"/>
      <c r="P246" s="183">
        <f>SUM(P247:P248)</f>
        <v>0</v>
      </c>
      <c r="Q246" s="182"/>
      <c r="R246" s="183">
        <f>SUM(R247:R248)</f>
        <v>0</v>
      </c>
      <c r="S246" s="182"/>
      <c r="T246" s="184">
        <f>SUM(T247:T248)</f>
        <v>0</v>
      </c>
      <c r="AR246" s="185" t="s">
        <v>178</v>
      </c>
      <c r="AT246" s="186" t="s">
        <v>73</v>
      </c>
      <c r="AU246" s="186" t="s">
        <v>82</v>
      </c>
      <c r="AY246" s="185" t="s">
        <v>144</v>
      </c>
      <c r="BK246" s="187">
        <f>SUM(BK247:BK248)</f>
        <v>0</v>
      </c>
    </row>
    <row r="247" spans="2:65" s="1" customFormat="1" ht="20.4" customHeight="1">
      <c r="B247" s="39"/>
      <c r="C247" s="191" t="s">
        <v>579</v>
      </c>
      <c r="D247" s="191" t="s">
        <v>147</v>
      </c>
      <c r="E247" s="192" t="s">
        <v>477</v>
      </c>
      <c r="F247" s="193" t="s">
        <v>478</v>
      </c>
      <c r="G247" s="194" t="s">
        <v>463</v>
      </c>
      <c r="H247" s="195">
        <v>1</v>
      </c>
      <c r="I247" s="196"/>
      <c r="J247" s="197">
        <f>ROUND(I247*H247,2)</f>
        <v>0</v>
      </c>
      <c r="K247" s="193" t="s">
        <v>151</v>
      </c>
      <c r="L247" s="59"/>
      <c r="M247" s="198" t="s">
        <v>21</v>
      </c>
      <c r="N247" s="199" t="s">
        <v>45</v>
      </c>
      <c r="O247" s="40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2" t="s">
        <v>464</v>
      </c>
      <c r="AT247" s="22" t="s">
        <v>147</v>
      </c>
      <c r="AU247" s="22" t="s">
        <v>84</v>
      </c>
      <c r="AY247" s="22" t="s">
        <v>144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2" t="s">
        <v>82</v>
      </c>
      <c r="BK247" s="202">
        <f>ROUND(I247*H247,2)</f>
        <v>0</v>
      </c>
      <c r="BL247" s="22" t="s">
        <v>464</v>
      </c>
      <c r="BM247" s="22" t="s">
        <v>479</v>
      </c>
    </row>
    <row r="248" spans="2:47" s="1" customFormat="1" ht="12">
      <c r="B248" s="39"/>
      <c r="C248" s="61"/>
      <c r="D248" s="203" t="s">
        <v>154</v>
      </c>
      <c r="E248" s="61"/>
      <c r="F248" s="204" t="s">
        <v>480</v>
      </c>
      <c r="G248" s="61"/>
      <c r="H248" s="61"/>
      <c r="I248" s="161"/>
      <c r="J248" s="61"/>
      <c r="K248" s="61"/>
      <c r="L248" s="59"/>
      <c r="M248" s="244"/>
      <c r="N248" s="245"/>
      <c r="O248" s="245"/>
      <c r="P248" s="245"/>
      <c r="Q248" s="245"/>
      <c r="R248" s="245"/>
      <c r="S248" s="245"/>
      <c r="T248" s="246"/>
      <c r="AT248" s="22" t="s">
        <v>154</v>
      </c>
      <c r="AU248" s="22" t="s">
        <v>84</v>
      </c>
    </row>
    <row r="249" spans="2:12" s="1" customFormat="1" ht="6.9" customHeight="1">
      <c r="B249" s="54"/>
      <c r="C249" s="55"/>
      <c r="D249" s="55"/>
      <c r="E249" s="55"/>
      <c r="F249" s="55"/>
      <c r="G249" s="55"/>
      <c r="H249" s="55"/>
      <c r="I249" s="137"/>
      <c r="J249" s="55"/>
      <c r="K249" s="55"/>
      <c r="L249" s="59"/>
    </row>
  </sheetData>
  <sheetProtection password="CC35" sheet="1" objects="1" scenarios="1" formatCells="0" formatColumns="0" formatRows="0" sort="0" autoFilter="0"/>
  <autoFilter ref="C92:K248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88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64" t="str">
        <f>'Rekapitulace stavby'!K6</f>
        <v>Obnova dvorní fasády radnice Jáchymov</v>
      </c>
      <c r="F7" s="365"/>
      <c r="G7" s="365"/>
      <c r="H7" s="365"/>
      <c r="I7" s="115"/>
      <c r="J7" s="27"/>
      <c r="K7" s="29"/>
    </row>
    <row r="8" spans="2:11" s="1" customFormat="1" ht="13.2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66" t="s">
        <v>580</v>
      </c>
      <c r="F9" s="367"/>
      <c r="G9" s="367"/>
      <c r="H9" s="367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17.3.2017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0.2" customHeight="1">
      <c r="B24" s="119"/>
      <c r="C24" s="120"/>
      <c r="D24" s="120"/>
      <c r="E24" s="333" t="s">
        <v>105</v>
      </c>
      <c r="F24" s="333"/>
      <c r="G24" s="333"/>
      <c r="H24" s="333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ROUND(J94,2)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" customHeight="1">
      <c r="B30" s="39"/>
      <c r="C30" s="40"/>
      <c r="D30" s="47" t="s">
        <v>44</v>
      </c>
      <c r="E30" s="47" t="s">
        <v>45</v>
      </c>
      <c r="F30" s="128">
        <f>ROUND(SUM(BE94:BE230),2)</f>
        <v>0</v>
      </c>
      <c r="G30" s="40"/>
      <c r="H30" s="40"/>
      <c r="I30" s="129">
        <v>0.21</v>
      </c>
      <c r="J30" s="128">
        <f>ROUND(ROUND((SUM(BE94:BE230)),2)*I30,2)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46</v>
      </c>
      <c r="F31" s="128">
        <f>ROUND(SUM(BF94:BF230),2)</f>
        <v>0</v>
      </c>
      <c r="G31" s="40"/>
      <c r="H31" s="40"/>
      <c r="I31" s="129">
        <v>0.15</v>
      </c>
      <c r="J31" s="128">
        <f>ROUND(ROUND((SUM(BF94:BF230)),2)*I31,2)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47</v>
      </c>
      <c r="F32" s="128">
        <f>ROUND(SUM(BG94:BG230),2)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48</v>
      </c>
      <c r="F33" s="128">
        <f>ROUND(SUM(BH94:BH230),2)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49</v>
      </c>
      <c r="F34" s="128">
        <f>ROUND(SUM(BI94:BI230),2)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106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64" t="str">
        <f>E7</f>
        <v>Obnova dvorní fasády radnice Jáchymov</v>
      </c>
      <c r="F45" s="365"/>
      <c r="G45" s="365"/>
      <c r="H45" s="365"/>
      <c r="I45" s="116"/>
      <c r="J45" s="40"/>
      <c r="K45" s="43"/>
    </row>
    <row r="46" spans="2:11" s="1" customFormat="1" ht="14.4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66" t="str">
        <f>E9</f>
        <v>D.1.1 - FASÁDA 3 - Architektonicko stavební část</v>
      </c>
      <c r="F47" s="367"/>
      <c r="G47" s="367"/>
      <c r="H47" s="367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nám. Republiky čp. 1, 362 51 Jáchymov</v>
      </c>
      <c r="G49" s="40"/>
      <c r="H49" s="40"/>
      <c r="I49" s="117" t="s">
        <v>25</v>
      </c>
      <c r="J49" s="118" t="str">
        <f>IF(J12="","",J12)</f>
        <v>17.3.2017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Jáchymov, nám. Republiky 1, 362 51 Jáchymov</v>
      </c>
      <c r="G51" s="40"/>
      <c r="H51" s="40"/>
      <c r="I51" s="117" t="s">
        <v>34</v>
      </c>
      <c r="J51" s="33" t="str">
        <f>E21</f>
        <v>Ing. arch. Jaroslav Egert, Komenského 851, Jáchymo</v>
      </c>
      <c r="K51" s="43"/>
    </row>
    <row r="52" spans="2:11" s="1" customFormat="1" ht="14.4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107</v>
      </c>
      <c r="D54" s="130"/>
      <c r="E54" s="130"/>
      <c r="F54" s="130"/>
      <c r="G54" s="130"/>
      <c r="H54" s="130"/>
      <c r="I54" s="143"/>
      <c r="J54" s="144" t="s">
        <v>108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109</v>
      </c>
      <c r="D56" s="40"/>
      <c r="E56" s="40"/>
      <c r="F56" s="40"/>
      <c r="G56" s="40"/>
      <c r="H56" s="40"/>
      <c r="I56" s="116"/>
      <c r="J56" s="126">
        <f>J94</f>
        <v>0</v>
      </c>
      <c r="K56" s="43"/>
      <c r="AU56" s="22" t="s">
        <v>110</v>
      </c>
    </row>
    <row r="57" spans="2:11" s="7" customFormat="1" ht="24.9" customHeight="1">
      <c r="B57" s="147"/>
      <c r="C57" s="148"/>
      <c r="D57" s="149" t="s">
        <v>111</v>
      </c>
      <c r="E57" s="150"/>
      <c r="F57" s="150"/>
      <c r="G57" s="150"/>
      <c r="H57" s="150"/>
      <c r="I57" s="151"/>
      <c r="J57" s="152">
        <f>J95</f>
        <v>0</v>
      </c>
      <c r="K57" s="153"/>
    </row>
    <row r="58" spans="2:11" s="8" customFormat="1" ht="19.95" customHeight="1">
      <c r="B58" s="154"/>
      <c r="C58" s="155"/>
      <c r="D58" s="156" t="s">
        <v>112</v>
      </c>
      <c r="E58" s="157"/>
      <c r="F58" s="157"/>
      <c r="G58" s="157"/>
      <c r="H58" s="157"/>
      <c r="I58" s="158"/>
      <c r="J58" s="159">
        <f>J96</f>
        <v>0</v>
      </c>
      <c r="K58" s="160"/>
    </row>
    <row r="59" spans="2:11" s="8" customFormat="1" ht="19.95" customHeight="1">
      <c r="B59" s="154"/>
      <c r="C59" s="155"/>
      <c r="D59" s="156" t="s">
        <v>113</v>
      </c>
      <c r="E59" s="157"/>
      <c r="F59" s="157"/>
      <c r="G59" s="157"/>
      <c r="H59" s="157"/>
      <c r="I59" s="158"/>
      <c r="J59" s="159">
        <f>J101</f>
        <v>0</v>
      </c>
      <c r="K59" s="160"/>
    </row>
    <row r="60" spans="2:11" s="8" customFormat="1" ht="19.95" customHeight="1">
      <c r="B60" s="154"/>
      <c r="C60" s="155"/>
      <c r="D60" s="156" t="s">
        <v>114</v>
      </c>
      <c r="E60" s="157"/>
      <c r="F60" s="157"/>
      <c r="G60" s="157"/>
      <c r="H60" s="157"/>
      <c r="I60" s="158"/>
      <c r="J60" s="159">
        <f>J121</f>
        <v>0</v>
      </c>
      <c r="K60" s="160"/>
    </row>
    <row r="61" spans="2:11" s="8" customFormat="1" ht="14.85" customHeight="1">
      <c r="B61" s="154"/>
      <c r="C61" s="155"/>
      <c r="D61" s="156" t="s">
        <v>115</v>
      </c>
      <c r="E61" s="157"/>
      <c r="F61" s="157"/>
      <c r="G61" s="157"/>
      <c r="H61" s="157"/>
      <c r="I61" s="158"/>
      <c r="J61" s="159">
        <f>J130</f>
        <v>0</v>
      </c>
      <c r="K61" s="160"/>
    </row>
    <row r="62" spans="2:11" s="8" customFormat="1" ht="19.95" customHeight="1">
      <c r="B62" s="154"/>
      <c r="C62" s="155"/>
      <c r="D62" s="156" t="s">
        <v>116</v>
      </c>
      <c r="E62" s="157"/>
      <c r="F62" s="157"/>
      <c r="G62" s="157"/>
      <c r="H62" s="157"/>
      <c r="I62" s="158"/>
      <c r="J62" s="159">
        <f>J145</f>
        <v>0</v>
      </c>
      <c r="K62" s="160"/>
    </row>
    <row r="63" spans="2:11" s="8" customFormat="1" ht="19.95" customHeight="1">
      <c r="B63" s="154"/>
      <c r="C63" s="155"/>
      <c r="D63" s="156" t="s">
        <v>117</v>
      </c>
      <c r="E63" s="157"/>
      <c r="F63" s="157"/>
      <c r="G63" s="157"/>
      <c r="H63" s="157"/>
      <c r="I63" s="158"/>
      <c r="J63" s="159">
        <f>J154</f>
        <v>0</v>
      </c>
      <c r="K63" s="160"/>
    </row>
    <row r="64" spans="2:11" s="7" customFormat="1" ht="24.9" customHeight="1">
      <c r="B64" s="147"/>
      <c r="C64" s="148"/>
      <c r="D64" s="149" t="s">
        <v>118</v>
      </c>
      <c r="E64" s="150"/>
      <c r="F64" s="150"/>
      <c r="G64" s="150"/>
      <c r="H64" s="150"/>
      <c r="I64" s="151"/>
      <c r="J64" s="152">
        <f>J157</f>
        <v>0</v>
      </c>
      <c r="K64" s="153"/>
    </row>
    <row r="65" spans="2:11" s="8" customFormat="1" ht="19.95" customHeight="1">
      <c r="B65" s="154"/>
      <c r="C65" s="155"/>
      <c r="D65" s="156" t="s">
        <v>482</v>
      </c>
      <c r="E65" s="157"/>
      <c r="F65" s="157"/>
      <c r="G65" s="157"/>
      <c r="H65" s="157"/>
      <c r="I65" s="158"/>
      <c r="J65" s="159">
        <f>J158</f>
        <v>0</v>
      </c>
      <c r="K65" s="160"/>
    </row>
    <row r="66" spans="2:11" s="8" customFormat="1" ht="19.95" customHeight="1">
      <c r="B66" s="154"/>
      <c r="C66" s="155"/>
      <c r="D66" s="156" t="s">
        <v>121</v>
      </c>
      <c r="E66" s="157"/>
      <c r="F66" s="157"/>
      <c r="G66" s="157"/>
      <c r="H66" s="157"/>
      <c r="I66" s="158"/>
      <c r="J66" s="159">
        <f>J170</f>
        <v>0</v>
      </c>
      <c r="K66" s="160"/>
    </row>
    <row r="67" spans="2:11" s="8" customFormat="1" ht="19.95" customHeight="1">
      <c r="B67" s="154"/>
      <c r="C67" s="155"/>
      <c r="D67" s="156" t="s">
        <v>122</v>
      </c>
      <c r="E67" s="157"/>
      <c r="F67" s="157"/>
      <c r="G67" s="157"/>
      <c r="H67" s="157"/>
      <c r="I67" s="158"/>
      <c r="J67" s="159">
        <f>J181</f>
        <v>0</v>
      </c>
      <c r="K67" s="160"/>
    </row>
    <row r="68" spans="2:11" s="8" customFormat="1" ht="19.95" customHeight="1">
      <c r="B68" s="154"/>
      <c r="C68" s="155"/>
      <c r="D68" s="156" t="s">
        <v>123</v>
      </c>
      <c r="E68" s="157"/>
      <c r="F68" s="157"/>
      <c r="G68" s="157"/>
      <c r="H68" s="157"/>
      <c r="I68" s="158"/>
      <c r="J68" s="159">
        <f>J192</f>
        <v>0</v>
      </c>
      <c r="K68" s="160"/>
    </row>
    <row r="69" spans="2:11" s="7" customFormat="1" ht="24.9" customHeight="1">
      <c r="B69" s="147"/>
      <c r="C69" s="148"/>
      <c r="D69" s="149" t="s">
        <v>483</v>
      </c>
      <c r="E69" s="150"/>
      <c r="F69" s="150"/>
      <c r="G69" s="150"/>
      <c r="H69" s="150"/>
      <c r="I69" s="151"/>
      <c r="J69" s="152">
        <f>J210</f>
        <v>0</v>
      </c>
      <c r="K69" s="153"/>
    </row>
    <row r="70" spans="2:11" s="8" customFormat="1" ht="19.95" customHeight="1">
      <c r="B70" s="154"/>
      <c r="C70" s="155"/>
      <c r="D70" s="156" t="s">
        <v>484</v>
      </c>
      <c r="E70" s="157"/>
      <c r="F70" s="157"/>
      <c r="G70" s="157"/>
      <c r="H70" s="157"/>
      <c r="I70" s="158"/>
      <c r="J70" s="159">
        <f>J211</f>
        <v>0</v>
      </c>
      <c r="K70" s="160"/>
    </row>
    <row r="71" spans="2:11" s="7" customFormat="1" ht="24.9" customHeight="1">
      <c r="B71" s="147"/>
      <c r="C71" s="148"/>
      <c r="D71" s="149" t="s">
        <v>124</v>
      </c>
      <c r="E71" s="150"/>
      <c r="F71" s="150"/>
      <c r="G71" s="150"/>
      <c r="H71" s="150"/>
      <c r="I71" s="151"/>
      <c r="J71" s="152">
        <f>J220</f>
        <v>0</v>
      </c>
      <c r="K71" s="153"/>
    </row>
    <row r="72" spans="2:11" s="8" customFormat="1" ht="19.95" customHeight="1">
      <c r="B72" s="154"/>
      <c r="C72" s="155"/>
      <c r="D72" s="156" t="s">
        <v>125</v>
      </c>
      <c r="E72" s="157"/>
      <c r="F72" s="157"/>
      <c r="G72" s="157"/>
      <c r="H72" s="157"/>
      <c r="I72" s="158"/>
      <c r="J72" s="159">
        <f>J221</f>
        <v>0</v>
      </c>
      <c r="K72" s="160"/>
    </row>
    <row r="73" spans="2:11" s="8" customFormat="1" ht="19.95" customHeight="1">
      <c r="B73" s="154"/>
      <c r="C73" s="155"/>
      <c r="D73" s="156" t="s">
        <v>126</v>
      </c>
      <c r="E73" s="157"/>
      <c r="F73" s="157"/>
      <c r="G73" s="157"/>
      <c r="H73" s="157"/>
      <c r="I73" s="158"/>
      <c r="J73" s="159">
        <f>J225</f>
        <v>0</v>
      </c>
      <c r="K73" s="160"/>
    </row>
    <row r="74" spans="2:11" s="8" customFormat="1" ht="19.95" customHeight="1">
      <c r="B74" s="154"/>
      <c r="C74" s="155"/>
      <c r="D74" s="156" t="s">
        <v>127</v>
      </c>
      <c r="E74" s="157"/>
      <c r="F74" s="157"/>
      <c r="G74" s="157"/>
      <c r="H74" s="157"/>
      <c r="I74" s="158"/>
      <c r="J74" s="159">
        <f>J228</f>
        <v>0</v>
      </c>
      <c r="K74" s="160"/>
    </row>
    <row r="75" spans="2:11" s="1" customFormat="1" ht="21.75" customHeight="1">
      <c r="B75" s="39"/>
      <c r="C75" s="40"/>
      <c r="D75" s="40"/>
      <c r="E75" s="40"/>
      <c r="F75" s="40"/>
      <c r="G75" s="40"/>
      <c r="H75" s="40"/>
      <c r="I75" s="116"/>
      <c r="J75" s="40"/>
      <c r="K75" s="43"/>
    </row>
    <row r="76" spans="2:11" s="1" customFormat="1" ht="6.9" customHeight="1">
      <c r="B76" s="54"/>
      <c r="C76" s="55"/>
      <c r="D76" s="55"/>
      <c r="E76" s="55"/>
      <c r="F76" s="55"/>
      <c r="G76" s="55"/>
      <c r="H76" s="55"/>
      <c r="I76" s="137"/>
      <c r="J76" s="55"/>
      <c r="K76" s="56"/>
    </row>
    <row r="80" spans="2:12" s="1" customFormat="1" ht="6.9" customHeight="1">
      <c r="B80" s="57"/>
      <c r="C80" s="58"/>
      <c r="D80" s="58"/>
      <c r="E80" s="58"/>
      <c r="F80" s="58"/>
      <c r="G80" s="58"/>
      <c r="H80" s="58"/>
      <c r="I80" s="140"/>
      <c r="J80" s="58"/>
      <c r="K80" s="58"/>
      <c r="L80" s="59"/>
    </row>
    <row r="81" spans="2:12" s="1" customFormat="1" ht="36.9" customHeight="1">
      <c r="B81" s="39"/>
      <c r="C81" s="60" t="s">
        <v>128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6.9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14.4" customHeight="1">
      <c r="B83" s="39"/>
      <c r="C83" s="63" t="s">
        <v>18</v>
      </c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20.4" customHeight="1">
      <c r="B84" s="39"/>
      <c r="C84" s="61"/>
      <c r="D84" s="61"/>
      <c r="E84" s="368" t="str">
        <f>E7</f>
        <v>Obnova dvorní fasády radnice Jáchymov</v>
      </c>
      <c r="F84" s="369"/>
      <c r="G84" s="369"/>
      <c r="H84" s="369"/>
      <c r="I84" s="161"/>
      <c r="J84" s="61"/>
      <c r="K84" s="61"/>
      <c r="L84" s="59"/>
    </row>
    <row r="85" spans="2:12" s="1" customFormat="1" ht="14.4" customHeight="1">
      <c r="B85" s="39"/>
      <c r="C85" s="63" t="s">
        <v>103</v>
      </c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22.2" customHeight="1">
      <c r="B86" s="39"/>
      <c r="C86" s="61"/>
      <c r="D86" s="61"/>
      <c r="E86" s="344" t="str">
        <f>E9</f>
        <v>D.1.1 - FASÁDA 3 - Architektonicko stavební část</v>
      </c>
      <c r="F86" s="370"/>
      <c r="G86" s="370"/>
      <c r="H86" s="370"/>
      <c r="I86" s="161"/>
      <c r="J86" s="61"/>
      <c r="K86" s="61"/>
      <c r="L86" s="59"/>
    </row>
    <row r="87" spans="2:12" s="1" customFormat="1" ht="6.9" customHeight="1">
      <c r="B87" s="39"/>
      <c r="C87" s="61"/>
      <c r="D87" s="61"/>
      <c r="E87" s="61"/>
      <c r="F87" s="61"/>
      <c r="G87" s="61"/>
      <c r="H87" s="61"/>
      <c r="I87" s="161"/>
      <c r="J87" s="61"/>
      <c r="K87" s="61"/>
      <c r="L87" s="59"/>
    </row>
    <row r="88" spans="2:12" s="1" customFormat="1" ht="18" customHeight="1">
      <c r="B88" s="39"/>
      <c r="C88" s="63" t="s">
        <v>23</v>
      </c>
      <c r="D88" s="61"/>
      <c r="E88" s="61"/>
      <c r="F88" s="162" t="str">
        <f>F12</f>
        <v>nám. Republiky čp. 1, 362 51 Jáchymov</v>
      </c>
      <c r="G88" s="61"/>
      <c r="H88" s="61"/>
      <c r="I88" s="163" t="s">
        <v>25</v>
      </c>
      <c r="J88" s="71" t="str">
        <f>IF(J12="","",J12)</f>
        <v>17.3.2017</v>
      </c>
      <c r="K88" s="61"/>
      <c r="L88" s="59"/>
    </row>
    <row r="89" spans="2:12" s="1" customFormat="1" ht="6.9" customHeight="1">
      <c r="B89" s="39"/>
      <c r="C89" s="61"/>
      <c r="D89" s="61"/>
      <c r="E89" s="61"/>
      <c r="F89" s="61"/>
      <c r="G89" s="61"/>
      <c r="H89" s="61"/>
      <c r="I89" s="161"/>
      <c r="J89" s="61"/>
      <c r="K89" s="61"/>
      <c r="L89" s="59"/>
    </row>
    <row r="90" spans="2:12" s="1" customFormat="1" ht="13.2">
      <c r="B90" s="39"/>
      <c r="C90" s="63" t="s">
        <v>27</v>
      </c>
      <c r="D90" s="61"/>
      <c r="E90" s="61"/>
      <c r="F90" s="162" t="str">
        <f>E15</f>
        <v>Město Jáchymov, nám. Republiky 1, 362 51 Jáchymov</v>
      </c>
      <c r="G90" s="61"/>
      <c r="H90" s="61"/>
      <c r="I90" s="163" t="s">
        <v>34</v>
      </c>
      <c r="J90" s="162" t="str">
        <f>E21</f>
        <v>Ing. arch. Jaroslav Egert, Komenského 851, Jáchymo</v>
      </c>
      <c r="K90" s="61"/>
      <c r="L90" s="59"/>
    </row>
    <row r="91" spans="2:12" s="1" customFormat="1" ht="14.4" customHeight="1">
      <c r="B91" s="39"/>
      <c r="C91" s="63" t="s">
        <v>32</v>
      </c>
      <c r="D91" s="61"/>
      <c r="E91" s="61"/>
      <c r="F91" s="162" t="str">
        <f>IF(E18="","",E18)</f>
        <v/>
      </c>
      <c r="G91" s="61"/>
      <c r="H91" s="61"/>
      <c r="I91" s="161"/>
      <c r="J91" s="61"/>
      <c r="K91" s="61"/>
      <c r="L91" s="59"/>
    </row>
    <row r="92" spans="2:12" s="1" customFormat="1" ht="10.35" customHeight="1">
      <c r="B92" s="39"/>
      <c r="C92" s="61"/>
      <c r="D92" s="61"/>
      <c r="E92" s="61"/>
      <c r="F92" s="61"/>
      <c r="G92" s="61"/>
      <c r="H92" s="61"/>
      <c r="I92" s="161"/>
      <c r="J92" s="61"/>
      <c r="K92" s="61"/>
      <c r="L92" s="59"/>
    </row>
    <row r="93" spans="2:20" s="9" customFormat="1" ht="29.25" customHeight="1">
      <c r="B93" s="164"/>
      <c r="C93" s="165" t="s">
        <v>129</v>
      </c>
      <c r="D93" s="166" t="s">
        <v>59</v>
      </c>
      <c r="E93" s="166" t="s">
        <v>55</v>
      </c>
      <c r="F93" s="166" t="s">
        <v>130</v>
      </c>
      <c r="G93" s="166" t="s">
        <v>131</v>
      </c>
      <c r="H93" s="166" t="s">
        <v>132</v>
      </c>
      <c r="I93" s="167" t="s">
        <v>133</v>
      </c>
      <c r="J93" s="166" t="s">
        <v>108</v>
      </c>
      <c r="K93" s="168" t="s">
        <v>134</v>
      </c>
      <c r="L93" s="169"/>
      <c r="M93" s="79" t="s">
        <v>135</v>
      </c>
      <c r="N93" s="80" t="s">
        <v>44</v>
      </c>
      <c r="O93" s="80" t="s">
        <v>136</v>
      </c>
      <c r="P93" s="80" t="s">
        <v>137</v>
      </c>
      <c r="Q93" s="80" t="s">
        <v>138</v>
      </c>
      <c r="R93" s="80" t="s">
        <v>139</v>
      </c>
      <c r="S93" s="80" t="s">
        <v>140</v>
      </c>
      <c r="T93" s="81" t="s">
        <v>141</v>
      </c>
    </row>
    <row r="94" spans="2:63" s="1" customFormat="1" ht="29.25" customHeight="1">
      <c r="B94" s="39"/>
      <c r="C94" s="85" t="s">
        <v>109</v>
      </c>
      <c r="D94" s="61"/>
      <c r="E94" s="61"/>
      <c r="F94" s="61"/>
      <c r="G94" s="61"/>
      <c r="H94" s="61"/>
      <c r="I94" s="161"/>
      <c r="J94" s="170">
        <f>BK94</f>
        <v>0</v>
      </c>
      <c r="K94" s="61"/>
      <c r="L94" s="59"/>
      <c r="M94" s="82"/>
      <c r="N94" s="83"/>
      <c r="O94" s="83"/>
      <c r="P94" s="171">
        <f>P95+P157+P210+P220</f>
        <v>0</v>
      </c>
      <c r="Q94" s="83"/>
      <c r="R94" s="171">
        <f>R95+R157+R210+R220</f>
        <v>4.40220473</v>
      </c>
      <c r="S94" s="83"/>
      <c r="T94" s="172">
        <f>T95+T157+T210+T220</f>
        <v>2.8305140000000004</v>
      </c>
      <c r="AT94" s="22" t="s">
        <v>73</v>
      </c>
      <c r="AU94" s="22" t="s">
        <v>110</v>
      </c>
      <c r="BK94" s="173">
        <f>BK95+BK157+BK210+BK220</f>
        <v>0</v>
      </c>
    </row>
    <row r="95" spans="2:63" s="10" customFormat="1" ht="37.35" customHeight="1">
      <c r="B95" s="174"/>
      <c r="C95" s="175"/>
      <c r="D95" s="176" t="s">
        <v>73</v>
      </c>
      <c r="E95" s="177" t="s">
        <v>142</v>
      </c>
      <c r="F95" s="177" t="s">
        <v>143</v>
      </c>
      <c r="G95" s="175"/>
      <c r="H95" s="175"/>
      <c r="I95" s="178"/>
      <c r="J95" s="179">
        <f>BK95</f>
        <v>0</v>
      </c>
      <c r="K95" s="175"/>
      <c r="L95" s="180"/>
      <c r="M95" s="181"/>
      <c r="N95" s="182"/>
      <c r="O95" s="182"/>
      <c r="P95" s="183">
        <f>P96+P101+P121+P145+P154</f>
        <v>0</v>
      </c>
      <c r="Q95" s="182"/>
      <c r="R95" s="183">
        <f>R96+R101+R121+R145+R154</f>
        <v>3.98307344</v>
      </c>
      <c r="S95" s="182"/>
      <c r="T95" s="184">
        <f>T96+T101+T121+T145+T154</f>
        <v>2.818824</v>
      </c>
      <c r="AR95" s="185" t="s">
        <v>82</v>
      </c>
      <c r="AT95" s="186" t="s">
        <v>73</v>
      </c>
      <c r="AU95" s="186" t="s">
        <v>74</v>
      </c>
      <c r="AY95" s="185" t="s">
        <v>144</v>
      </c>
      <c r="BK95" s="187">
        <f>BK96+BK101+BK121+BK145+BK154</f>
        <v>0</v>
      </c>
    </row>
    <row r="96" spans="2:63" s="10" customFormat="1" ht="19.95" customHeight="1">
      <c r="B96" s="174"/>
      <c r="C96" s="175"/>
      <c r="D96" s="188" t="s">
        <v>73</v>
      </c>
      <c r="E96" s="189" t="s">
        <v>145</v>
      </c>
      <c r="F96" s="189" t="s">
        <v>146</v>
      </c>
      <c r="G96" s="175"/>
      <c r="H96" s="175"/>
      <c r="I96" s="178"/>
      <c r="J96" s="190">
        <f>BK96</f>
        <v>0</v>
      </c>
      <c r="K96" s="175"/>
      <c r="L96" s="180"/>
      <c r="M96" s="181"/>
      <c r="N96" s="182"/>
      <c r="O96" s="182"/>
      <c r="P96" s="183">
        <f>SUM(P97:P100)</f>
        <v>0</v>
      </c>
      <c r="Q96" s="182"/>
      <c r="R96" s="183">
        <f>SUM(R97:R100)</f>
        <v>0.24615912</v>
      </c>
      <c r="S96" s="182"/>
      <c r="T96" s="184">
        <f>SUM(T97:T100)</f>
        <v>0</v>
      </c>
      <c r="AR96" s="185" t="s">
        <v>82</v>
      </c>
      <c r="AT96" s="186" t="s">
        <v>73</v>
      </c>
      <c r="AU96" s="186" t="s">
        <v>82</v>
      </c>
      <c r="AY96" s="185" t="s">
        <v>144</v>
      </c>
      <c r="BK96" s="187">
        <f>SUM(BK97:BK100)</f>
        <v>0</v>
      </c>
    </row>
    <row r="97" spans="2:65" s="1" customFormat="1" ht="20.4" customHeight="1">
      <c r="B97" s="39"/>
      <c r="C97" s="191" t="s">
        <v>82</v>
      </c>
      <c r="D97" s="191" t="s">
        <v>147</v>
      </c>
      <c r="E97" s="192" t="s">
        <v>148</v>
      </c>
      <c r="F97" s="193" t="s">
        <v>149</v>
      </c>
      <c r="G97" s="194" t="s">
        <v>150</v>
      </c>
      <c r="H97" s="195">
        <v>8.616</v>
      </c>
      <c r="I97" s="196"/>
      <c r="J97" s="197">
        <f>ROUND(I97*H97,2)</f>
        <v>0</v>
      </c>
      <c r="K97" s="193" t="s">
        <v>151</v>
      </c>
      <c r="L97" s="59"/>
      <c r="M97" s="198" t="s">
        <v>21</v>
      </c>
      <c r="N97" s="199" t="s">
        <v>45</v>
      </c>
      <c r="O97" s="40"/>
      <c r="P97" s="200">
        <f>O97*H97</f>
        <v>0</v>
      </c>
      <c r="Q97" s="200">
        <v>0.02857</v>
      </c>
      <c r="R97" s="200">
        <f>Q97*H97</f>
        <v>0.24615912</v>
      </c>
      <c r="S97" s="200">
        <v>0</v>
      </c>
      <c r="T97" s="201">
        <f>S97*H97</f>
        <v>0</v>
      </c>
      <c r="AR97" s="22" t="s">
        <v>152</v>
      </c>
      <c r="AT97" s="22" t="s">
        <v>147</v>
      </c>
      <c r="AU97" s="22" t="s">
        <v>84</v>
      </c>
      <c r="AY97" s="22" t="s">
        <v>144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82</v>
      </c>
      <c r="BK97" s="202">
        <f>ROUND(I97*H97,2)</f>
        <v>0</v>
      </c>
      <c r="BL97" s="22" t="s">
        <v>152</v>
      </c>
      <c r="BM97" s="22" t="s">
        <v>581</v>
      </c>
    </row>
    <row r="98" spans="2:47" s="1" customFormat="1" ht="24">
      <c r="B98" s="39"/>
      <c r="C98" s="61"/>
      <c r="D98" s="203" t="s">
        <v>154</v>
      </c>
      <c r="E98" s="61"/>
      <c r="F98" s="204" t="s">
        <v>155</v>
      </c>
      <c r="G98" s="61"/>
      <c r="H98" s="61"/>
      <c r="I98" s="161"/>
      <c r="J98" s="61"/>
      <c r="K98" s="61"/>
      <c r="L98" s="59"/>
      <c r="M98" s="205"/>
      <c r="N98" s="40"/>
      <c r="O98" s="40"/>
      <c r="P98" s="40"/>
      <c r="Q98" s="40"/>
      <c r="R98" s="40"/>
      <c r="S98" s="40"/>
      <c r="T98" s="76"/>
      <c r="AT98" s="22" t="s">
        <v>154</v>
      </c>
      <c r="AU98" s="22" t="s">
        <v>84</v>
      </c>
    </row>
    <row r="99" spans="2:51" s="11" customFormat="1" ht="12">
      <c r="B99" s="206"/>
      <c r="C99" s="207"/>
      <c r="D99" s="203" t="s">
        <v>156</v>
      </c>
      <c r="E99" s="208" t="s">
        <v>21</v>
      </c>
      <c r="F99" s="209" t="s">
        <v>582</v>
      </c>
      <c r="G99" s="207"/>
      <c r="H99" s="210" t="s">
        <v>21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156</v>
      </c>
      <c r="AU99" s="216" t="s">
        <v>84</v>
      </c>
      <c r="AV99" s="11" t="s">
        <v>82</v>
      </c>
      <c r="AW99" s="11" t="s">
        <v>37</v>
      </c>
      <c r="AX99" s="11" t="s">
        <v>74</v>
      </c>
      <c r="AY99" s="216" t="s">
        <v>144</v>
      </c>
    </row>
    <row r="100" spans="2:51" s="12" customFormat="1" ht="12">
      <c r="B100" s="217"/>
      <c r="C100" s="218"/>
      <c r="D100" s="203" t="s">
        <v>156</v>
      </c>
      <c r="E100" s="219" t="s">
        <v>21</v>
      </c>
      <c r="F100" s="220" t="s">
        <v>583</v>
      </c>
      <c r="G100" s="218"/>
      <c r="H100" s="221">
        <v>8.616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156</v>
      </c>
      <c r="AU100" s="227" t="s">
        <v>84</v>
      </c>
      <c r="AV100" s="12" t="s">
        <v>84</v>
      </c>
      <c r="AW100" s="12" t="s">
        <v>37</v>
      </c>
      <c r="AX100" s="12" t="s">
        <v>74</v>
      </c>
      <c r="AY100" s="227" t="s">
        <v>144</v>
      </c>
    </row>
    <row r="101" spans="2:63" s="10" customFormat="1" ht="29.85" customHeight="1">
      <c r="B101" s="174"/>
      <c r="C101" s="175"/>
      <c r="D101" s="188" t="s">
        <v>73</v>
      </c>
      <c r="E101" s="189" t="s">
        <v>159</v>
      </c>
      <c r="F101" s="189" t="s">
        <v>160</v>
      </c>
      <c r="G101" s="175"/>
      <c r="H101" s="175"/>
      <c r="I101" s="178"/>
      <c r="J101" s="190">
        <f>BK101</f>
        <v>0</v>
      </c>
      <c r="K101" s="175"/>
      <c r="L101" s="180"/>
      <c r="M101" s="181"/>
      <c r="N101" s="182"/>
      <c r="O101" s="182"/>
      <c r="P101" s="183">
        <f>SUM(P102:P120)</f>
        <v>0</v>
      </c>
      <c r="Q101" s="182"/>
      <c r="R101" s="183">
        <f>SUM(R102:R120)</f>
        <v>2.08002632</v>
      </c>
      <c r="S101" s="182"/>
      <c r="T101" s="184">
        <f>SUM(T102:T120)</f>
        <v>0</v>
      </c>
      <c r="AR101" s="185" t="s">
        <v>82</v>
      </c>
      <c r="AT101" s="186" t="s">
        <v>73</v>
      </c>
      <c r="AU101" s="186" t="s">
        <v>82</v>
      </c>
      <c r="AY101" s="185" t="s">
        <v>144</v>
      </c>
      <c r="BK101" s="187">
        <f>SUM(BK102:BK120)</f>
        <v>0</v>
      </c>
    </row>
    <row r="102" spans="2:65" s="1" customFormat="1" ht="20.4" customHeight="1">
      <c r="B102" s="39"/>
      <c r="C102" s="191" t="s">
        <v>84</v>
      </c>
      <c r="D102" s="191" t="s">
        <v>147</v>
      </c>
      <c r="E102" s="192" t="s">
        <v>161</v>
      </c>
      <c r="F102" s="193" t="s">
        <v>162</v>
      </c>
      <c r="G102" s="194" t="s">
        <v>150</v>
      </c>
      <c r="H102" s="195">
        <v>89.08</v>
      </c>
      <c r="I102" s="196"/>
      <c r="J102" s="197">
        <f>ROUND(I102*H102,2)</f>
        <v>0</v>
      </c>
      <c r="K102" s="193" t="s">
        <v>151</v>
      </c>
      <c r="L102" s="59"/>
      <c r="M102" s="198" t="s">
        <v>21</v>
      </c>
      <c r="N102" s="199" t="s">
        <v>45</v>
      </c>
      <c r="O102" s="40"/>
      <c r="P102" s="200">
        <f>O102*H102</f>
        <v>0</v>
      </c>
      <c r="Q102" s="200">
        <v>0.00026</v>
      </c>
      <c r="R102" s="200">
        <f>Q102*H102</f>
        <v>0.0231608</v>
      </c>
      <c r="S102" s="200">
        <v>0</v>
      </c>
      <c r="T102" s="201">
        <f>S102*H102</f>
        <v>0</v>
      </c>
      <c r="AR102" s="22" t="s">
        <v>152</v>
      </c>
      <c r="AT102" s="22" t="s">
        <v>147</v>
      </c>
      <c r="AU102" s="22" t="s">
        <v>84</v>
      </c>
      <c r="AY102" s="22" t="s">
        <v>144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82</v>
      </c>
      <c r="BK102" s="202">
        <f>ROUND(I102*H102,2)</f>
        <v>0</v>
      </c>
      <c r="BL102" s="22" t="s">
        <v>152</v>
      </c>
      <c r="BM102" s="22" t="s">
        <v>163</v>
      </c>
    </row>
    <row r="103" spans="2:47" s="1" customFormat="1" ht="24">
      <c r="B103" s="39"/>
      <c r="C103" s="61"/>
      <c r="D103" s="203" t="s">
        <v>154</v>
      </c>
      <c r="E103" s="61"/>
      <c r="F103" s="204" t="s">
        <v>164</v>
      </c>
      <c r="G103" s="61"/>
      <c r="H103" s="61"/>
      <c r="I103" s="161"/>
      <c r="J103" s="61"/>
      <c r="K103" s="61"/>
      <c r="L103" s="59"/>
      <c r="M103" s="205"/>
      <c r="N103" s="40"/>
      <c r="O103" s="40"/>
      <c r="P103" s="40"/>
      <c r="Q103" s="40"/>
      <c r="R103" s="40"/>
      <c r="S103" s="40"/>
      <c r="T103" s="76"/>
      <c r="AT103" s="22" t="s">
        <v>154</v>
      </c>
      <c r="AU103" s="22" t="s">
        <v>84</v>
      </c>
    </row>
    <row r="104" spans="2:51" s="11" customFormat="1" ht="12">
      <c r="B104" s="206"/>
      <c r="C104" s="207"/>
      <c r="D104" s="203" t="s">
        <v>156</v>
      </c>
      <c r="E104" s="208" t="s">
        <v>21</v>
      </c>
      <c r="F104" s="209" t="s">
        <v>165</v>
      </c>
      <c r="G104" s="207"/>
      <c r="H104" s="210" t="s">
        <v>21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156</v>
      </c>
      <c r="AU104" s="216" t="s">
        <v>84</v>
      </c>
      <c r="AV104" s="11" t="s">
        <v>82</v>
      </c>
      <c r="AW104" s="11" t="s">
        <v>37</v>
      </c>
      <c r="AX104" s="11" t="s">
        <v>74</v>
      </c>
      <c r="AY104" s="216" t="s">
        <v>144</v>
      </c>
    </row>
    <row r="105" spans="2:51" s="12" customFormat="1" ht="12">
      <c r="B105" s="217"/>
      <c r="C105" s="218"/>
      <c r="D105" s="203" t="s">
        <v>156</v>
      </c>
      <c r="E105" s="219" t="s">
        <v>21</v>
      </c>
      <c r="F105" s="220" t="s">
        <v>584</v>
      </c>
      <c r="G105" s="218"/>
      <c r="H105" s="221">
        <v>44.54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156</v>
      </c>
      <c r="AU105" s="227" t="s">
        <v>84</v>
      </c>
      <c r="AV105" s="12" t="s">
        <v>84</v>
      </c>
      <c r="AW105" s="12" t="s">
        <v>37</v>
      </c>
      <c r="AX105" s="12" t="s">
        <v>74</v>
      </c>
      <c r="AY105" s="227" t="s">
        <v>144</v>
      </c>
    </row>
    <row r="106" spans="2:51" s="12" customFormat="1" ht="12">
      <c r="B106" s="217"/>
      <c r="C106" s="218"/>
      <c r="D106" s="228" t="s">
        <v>156</v>
      </c>
      <c r="E106" s="229" t="s">
        <v>21</v>
      </c>
      <c r="F106" s="230" t="s">
        <v>585</v>
      </c>
      <c r="G106" s="218"/>
      <c r="H106" s="231">
        <v>44.54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156</v>
      </c>
      <c r="AU106" s="227" t="s">
        <v>84</v>
      </c>
      <c r="AV106" s="12" t="s">
        <v>84</v>
      </c>
      <c r="AW106" s="12" t="s">
        <v>37</v>
      </c>
      <c r="AX106" s="12" t="s">
        <v>74</v>
      </c>
      <c r="AY106" s="227" t="s">
        <v>144</v>
      </c>
    </row>
    <row r="107" spans="2:65" s="1" customFormat="1" ht="20.4" customHeight="1">
      <c r="B107" s="39"/>
      <c r="C107" s="191" t="s">
        <v>145</v>
      </c>
      <c r="D107" s="191" t="s">
        <v>147</v>
      </c>
      <c r="E107" s="192" t="s">
        <v>168</v>
      </c>
      <c r="F107" s="193" t="s">
        <v>169</v>
      </c>
      <c r="G107" s="194" t="s">
        <v>150</v>
      </c>
      <c r="H107" s="195">
        <v>89.08</v>
      </c>
      <c r="I107" s="196"/>
      <c r="J107" s="197">
        <f>ROUND(I107*H107,2)</f>
        <v>0</v>
      </c>
      <c r="K107" s="193" t="s">
        <v>151</v>
      </c>
      <c r="L107" s="59"/>
      <c r="M107" s="198" t="s">
        <v>21</v>
      </c>
      <c r="N107" s="199" t="s">
        <v>45</v>
      </c>
      <c r="O107" s="40"/>
      <c r="P107" s="200">
        <f>O107*H107</f>
        <v>0</v>
      </c>
      <c r="Q107" s="200">
        <v>0.00273</v>
      </c>
      <c r="R107" s="200">
        <f>Q107*H107</f>
        <v>0.24318839999999997</v>
      </c>
      <c r="S107" s="200">
        <v>0</v>
      </c>
      <c r="T107" s="201">
        <f>S107*H107</f>
        <v>0</v>
      </c>
      <c r="AR107" s="22" t="s">
        <v>152</v>
      </c>
      <c r="AT107" s="22" t="s">
        <v>147</v>
      </c>
      <c r="AU107" s="22" t="s">
        <v>84</v>
      </c>
      <c r="AY107" s="22" t="s">
        <v>144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82</v>
      </c>
      <c r="BK107" s="202">
        <f>ROUND(I107*H107,2)</f>
        <v>0</v>
      </c>
      <c r="BL107" s="22" t="s">
        <v>152</v>
      </c>
      <c r="BM107" s="22" t="s">
        <v>170</v>
      </c>
    </row>
    <row r="108" spans="2:47" s="1" customFormat="1" ht="12">
      <c r="B108" s="39"/>
      <c r="C108" s="61"/>
      <c r="D108" s="228" t="s">
        <v>154</v>
      </c>
      <c r="E108" s="61"/>
      <c r="F108" s="232" t="s">
        <v>171</v>
      </c>
      <c r="G108" s="61"/>
      <c r="H108" s="61"/>
      <c r="I108" s="161"/>
      <c r="J108" s="61"/>
      <c r="K108" s="61"/>
      <c r="L108" s="59"/>
      <c r="M108" s="205"/>
      <c r="N108" s="40"/>
      <c r="O108" s="40"/>
      <c r="P108" s="40"/>
      <c r="Q108" s="40"/>
      <c r="R108" s="40"/>
      <c r="S108" s="40"/>
      <c r="T108" s="76"/>
      <c r="AT108" s="22" t="s">
        <v>154</v>
      </c>
      <c r="AU108" s="22" t="s">
        <v>84</v>
      </c>
    </row>
    <row r="109" spans="2:65" s="1" customFormat="1" ht="28.8" customHeight="1">
      <c r="B109" s="39"/>
      <c r="C109" s="191" t="s">
        <v>152</v>
      </c>
      <c r="D109" s="191" t="s">
        <v>147</v>
      </c>
      <c r="E109" s="192" t="s">
        <v>172</v>
      </c>
      <c r="F109" s="193" t="s">
        <v>173</v>
      </c>
      <c r="G109" s="194" t="s">
        <v>150</v>
      </c>
      <c r="H109" s="195">
        <v>35.99</v>
      </c>
      <c r="I109" s="196"/>
      <c r="J109" s="197">
        <f>ROUND(I109*H109,2)</f>
        <v>0</v>
      </c>
      <c r="K109" s="193" t="s">
        <v>151</v>
      </c>
      <c r="L109" s="59"/>
      <c r="M109" s="198" t="s">
        <v>21</v>
      </c>
      <c r="N109" s="199" t="s">
        <v>45</v>
      </c>
      <c r="O109" s="40"/>
      <c r="P109" s="200">
        <f>O109*H109</f>
        <v>0</v>
      </c>
      <c r="Q109" s="200">
        <v>0.04218</v>
      </c>
      <c r="R109" s="200">
        <f>Q109*H109</f>
        <v>1.5180582000000002</v>
      </c>
      <c r="S109" s="200">
        <v>0</v>
      </c>
      <c r="T109" s="201">
        <f>S109*H109</f>
        <v>0</v>
      </c>
      <c r="AR109" s="22" t="s">
        <v>152</v>
      </c>
      <c r="AT109" s="22" t="s">
        <v>147</v>
      </c>
      <c r="AU109" s="22" t="s">
        <v>84</v>
      </c>
      <c r="AY109" s="22" t="s">
        <v>144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82</v>
      </c>
      <c r="BK109" s="202">
        <f>ROUND(I109*H109,2)</f>
        <v>0</v>
      </c>
      <c r="BL109" s="22" t="s">
        <v>152</v>
      </c>
      <c r="BM109" s="22" t="s">
        <v>174</v>
      </c>
    </row>
    <row r="110" spans="2:47" s="1" customFormat="1" ht="24">
      <c r="B110" s="39"/>
      <c r="C110" s="61"/>
      <c r="D110" s="203" t="s">
        <v>154</v>
      </c>
      <c r="E110" s="61"/>
      <c r="F110" s="204" t="s">
        <v>175</v>
      </c>
      <c r="G110" s="61"/>
      <c r="H110" s="61"/>
      <c r="I110" s="161"/>
      <c r="J110" s="61"/>
      <c r="K110" s="61"/>
      <c r="L110" s="59"/>
      <c r="M110" s="205"/>
      <c r="N110" s="40"/>
      <c r="O110" s="40"/>
      <c r="P110" s="40"/>
      <c r="Q110" s="40"/>
      <c r="R110" s="40"/>
      <c r="S110" s="40"/>
      <c r="T110" s="76"/>
      <c r="AT110" s="22" t="s">
        <v>154</v>
      </c>
      <c r="AU110" s="22" t="s">
        <v>84</v>
      </c>
    </row>
    <row r="111" spans="2:51" s="11" customFormat="1" ht="12">
      <c r="B111" s="206"/>
      <c r="C111" s="207"/>
      <c r="D111" s="203" t="s">
        <v>156</v>
      </c>
      <c r="E111" s="208" t="s">
        <v>21</v>
      </c>
      <c r="F111" s="209" t="s">
        <v>176</v>
      </c>
      <c r="G111" s="207"/>
      <c r="H111" s="210" t="s">
        <v>21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156</v>
      </c>
      <c r="AU111" s="216" t="s">
        <v>84</v>
      </c>
      <c r="AV111" s="11" t="s">
        <v>82</v>
      </c>
      <c r="AW111" s="11" t="s">
        <v>37</v>
      </c>
      <c r="AX111" s="11" t="s">
        <v>74</v>
      </c>
      <c r="AY111" s="216" t="s">
        <v>144</v>
      </c>
    </row>
    <row r="112" spans="2:51" s="12" customFormat="1" ht="12">
      <c r="B112" s="217"/>
      <c r="C112" s="218"/>
      <c r="D112" s="228" t="s">
        <v>156</v>
      </c>
      <c r="E112" s="229" t="s">
        <v>21</v>
      </c>
      <c r="F112" s="230" t="s">
        <v>586</v>
      </c>
      <c r="G112" s="218"/>
      <c r="H112" s="231">
        <v>35.99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156</v>
      </c>
      <c r="AU112" s="227" t="s">
        <v>84</v>
      </c>
      <c r="AV112" s="12" t="s">
        <v>84</v>
      </c>
      <c r="AW112" s="12" t="s">
        <v>37</v>
      </c>
      <c r="AX112" s="12" t="s">
        <v>74</v>
      </c>
      <c r="AY112" s="227" t="s">
        <v>144</v>
      </c>
    </row>
    <row r="113" spans="2:65" s="1" customFormat="1" ht="20.4" customHeight="1">
      <c r="B113" s="39"/>
      <c r="C113" s="191" t="s">
        <v>178</v>
      </c>
      <c r="D113" s="191" t="s">
        <v>147</v>
      </c>
      <c r="E113" s="192" t="s">
        <v>179</v>
      </c>
      <c r="F113" s="193" t="s">
        <v>180</v>
      </c>
      <c r="G113" s="194" t="s">
        <v>150</v>
      </c>
      <c r="H113" s="195">
        <v>8.55</v>
      </c>
      <c r="I113" s="196"/>
      <c r="J113" s="197">
        <f>ROUND(I113*H113,2)</f>
        <v>0</v>
      </c>
      <c r="K113" s="193" t="s">
        <v>151</v>
      </c>
      <c r="L113" s="59"/>
      <c r="M113" s="198" t="s">
        <v>21</v>
      </c>
      <c r="N113" s="199" t="s">
        <v>45</v>
      </c>
      <c r="O113" s="40"/>
      <c r="P113" s="200">
        <f>O113*H113</f>
        <v>0</v>
      </c>
      <c r="Q113" s="200">
        <v>0.0345</v>
      </c>
      <c r="R113" s="200">
        <f>Q113*H113</f>
        <v>0.29497500000000004</v>
      </c>
      <c r="S113" s="200">
        <v>0</v>
      </c>
      <c r="T113" s="201">
        <f>S113*H113</f>
        <v>0</v>
      </c>
      <c r="AR113" s="22" t="s">
        <v>152</v>
      </c>
      <c r="AT113" s="22" t="s">
        <v>147</v>
      </c>
      <c r="AU113" s="22" t="s">
        <v>84</v>
      </c>
      <c r="AY113" s="22" t="s">
        <v>144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2" t="s">
        <v>82</v>
      </c>
      <c r="BK113" s="202">
        <f>ROUND(I113*H113,2)</f>
        <v>0</v>
      </c>
      <c r="BL113" s="22" t="s">
        <v>152</v>
      </c>
      <c r="BM113" s="22" t="s">
        <v>181</v>
      </c>
    </row>
    <row r="114" spans="2:47" s="1" customFormat="1" ht="24">
      <c r="B114" s="39"/>
      <c r="C114" s="61"/>
      <c r="D114" s="203" t="s">
        <v>154</v>
      </c>
      <c r="E114" s="61"/>
      <c r="F114" s="204" t="s">
        <v>182</v>
      </c>
      <c r="G114" s="61"/>
      <c r="H114" s="61"/>
      <c r="I114" s="161"/>
      <c r="J114" s="61"/>
      <c r="K114" s="61"/>
      <c r="L114" s="59"/>
      <c r="M114" s="205"/>
      <c r="N114" s="40"/>
      <c r="O114" s="40"/>
      <c r="P114" s="40"/>
      <c r="Q114" s="40"/>
      <c r="R114" s="40"/>
      <c r="S114" s="40"/>
      <c r="T114" s="76"/>
      <c r="AT114" s="22" t="s">
        <v>154</v>
      </c>
      <c r="AU114" s="22" t="s">
        <v>84</v>
      </c>
    </row>
    <row r="115" spans="2:51" s="12" customFormat="1" ht="12">
      <c r="B115" s="217"/>
      <c r="C115" s="218"/>
      <c r="D115" s="228" t="s">
        <v>156</v>
      </c>
      <c r="E115" s="229" t="s">
        <v>21</v>
      </c>
      <c r="F115" s="230" t="s">
        <v>587</v>
      </c>
      <c r="G115" s="218"/>
      <c r="H115" s="231">
        <v>8.55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156</v>
      </c>
      <c r="AU115" s="227" t="s">
        <v>84</v>
      </c>
      <c r="AV115" s="12" t="s">
        <v>84</v>
      </c>
      <c r="AW115" s="12" t="s">
        <v>37</v>
      </c>
      <c r="AX115" s="12" t="s">
        <v>74</v>
      </c>
      <c r="AY115" s="227" t="s">
        <v>144</v>
      </c>
    </row>
    <row r="116" spans="2:65" s="1" customFormat="1" ht="20.4" customHeight="1">
      <c r="B116" s="39"/>
      <c r="C116" s="191" t="s">
        <v>159</v>
      </c>
      <c r="D116" s="191" t="s">
        <v>147</v>
      </c>
      <c r="E116" s="192" t="s">
        <v>184</v>
      </c>
      <c r="F116" s="193" t="s">
        <v>185</v>
      </c>
      <c r="G116" s="194" t="s">
        <v>150</v>
      </c>
      <c r="H116" s="195">
        <v>89.08</v>
      </c>
      <c r="I116" s="196"/>
      <c r="J116" s="197">
        <f>ROUND(I116*H116,2)</f>
        <v>0</v>
      </c>
      <c r="K116" s="193" t="s">
        <v>151</v>
      </c>
      <c r="L116" s="59"/>
      <c r="M116" s="198" t="s">
        <v>21</v>
      </c>
      <c r="N116" s="199" t="s">
        <v>45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152</v>
      </c>
      <c r="AT116" s="22" t="s">
        <v>147</v>
      </c>
      <c r="AU116" s="22" t="s">
        <v>84</v>
      </c>
      <c r="AY116" s="22" t="s">
        <v>144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82</v>
      </c>
      <c r="BK116" s="202">
        <f>ROUND(I116*H116,2)</f>
        <v>0</v>
      </c>
      <c r="BL116" s="22" t="s">
        <v>152</v>
      </c>
      <c r="BM116" s="22" t="s">
        <v>186</v>
      </c>
    </row>
    <row r="117" spans="2:47" s="1" customFormat="1" ht="12">
      <c r="B117" s="39"/>
      <c r="C117" s="61"/>
      <c r="D117" s="228" t="s">
        <v>154</v>
      </c>
      <c r="E117" s="61"/>
      <c r="F117" s="232" t="s">
        <v>187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154</v>
      </c>
      <c r="AU117" s="22" t="s">
        <v>84</v>
      </c>
    </row>
    <row r="118" spans="2:65" s="1" customFormat="1" ht="20.4" customHeight="1">
      <c r="B118" s="39"/>
      <c r="C118" s="191" t="s">
        <v>188</v>
      </c>
      <c r="D118" s="191" t="s">
        <v>147</v>
      </c>
      <c r="E118" s="192" t="s">
        <v>189</v>
      </c>
      <c r="F118" s="193" t="s">
        <v>190</v>
      </c>
      <c r="G118" s="194" t="s">
        <v>150</v>
      </c>
      <c r="H118" s="195">
        <v>5.366</v>
      </c>
      <c r="I118" s="196"/>
      <c r="J118" s="197">
        <f>ROUND(I118*H118,2)</f>
        <v>0</v>
      </c>
      <c r="K118" s="193" t="s">
        <v>151</v>
      </c>
      <c r="L118" s="59"/>
      <c r="M118" s="198" t="s">
        <v>21</v>
      </c>
      <c r="N118" s="199" t="s">
        <v>45</v>
      </c>
      <c r="O118" s="40"/>
      <c r="P118" s="200">
        <f>O118*H118</f>
        <v>0</v>
      </c>
      <c r="Q118" s="200">
        <v>0.00012</v>
      </c>
      <c r="R118" s="200">
        <f>Q118*H118</f>
        <v>0.00064392</v>
      </c>
      <c r="S118" s="200">
        <v>0</v>
      </c>
      <c r="T118" s="201">
        <f>S118*H118</f>
        <v>0</v>
      </c>
      <c r="AR118" s="22" t="s">
        <v>152</v>
      </c>
      <c r="AT118" s="22" t="s">
        <v>147</v>
      </c>
      <c r="AU118" s="22" t="s">
        <v>84</v>
      </c>
      <c r="AY118" s="22" t="s">
        <v>144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82</v>
      </c>
      <c r="BK118" s="202">
        <f>ROUND(I118*H118,2)</f>
        <v>0</v>
      </c>
      <c r="BL118" s="22" t="s">
        <v>152</v>
      </c>
      <c r="BM118" s="22" t="s">
        <v>191</v>
      </c>
    </row>
    <row r="119" spans="2:47" s="1" customFormat="1" ht="24">
      <c r="B119" s="39"/>
      <c r="C119" s="61"/>
      <c r="D119" s="203" t="s">
        <v>154</v>
      </c>
      <c r="E119" s="61"/>
      <c r="F119" s="204" t="s">
        <v>192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154</v>
      </c>
      <c r="AU119" s="22" t="s">
        <v>84</v>
      </c>
    </row>
    <row r="120" spans="2:51" s="12" customFormat="1" ht="12">
      <c r="B120" s="217"/>
      <c r="C120" s="218"/>
      <c r="D120" s="203" t="s">
        <v>156</v>
      </c>
      <c r="E120" s="219" t="s">
        <v>21</v>
      </c>
      <c r="F120" s="220" t="s">
        <v>588</v>
      </c>
      <c r="G120" s="218"/>
      <c r="H120" s="221">
        <v>5.366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156</v>
      </c>
      <c r="AU120" s="227" t="s">
        <v>84</v>
      </c>
      <c r="AV120" s="12" t="s">
        <v>84</v>
      </c>
      <c r="AW120" s="12" t="s">
        <v>37</v>
      </c>
      <c r="AX120" s="12" t="s">
        <v>74</v>
      </c>
      <c r="AY120" s="227" t="s">
        <v>144</v>
      </c>
    </row>
    <row r="121" spans="2:63" s="10" customFormat="1" ht="29.85" customHeight="1">
      <c r="B121" s="174"/>
      <c r="C121" s="175"/>
      <c r="D121" s="188" t="s">
        <v>73</v>
      </c>
      <c r="E121" s="189" t="s">
        <v>194</v>
      </c>
      <c r="F121" s="189" t="s">
        <v>195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P122+SUM(P123:P130)</f>
        <v>0</v>
      </c>
      <c r="Q121" s="182"/>
      <c r="R121" s="183">
        <f>R122+SUM(R123:R130)</f>
        <v>1.656888</v>
      </c>
      <c r="S121" s="182"/>
      <c r="T121" s="184">
        <f>T122+SUM(T123:T130)</f>
        <v>2.818824</v>
      </c>
      <c r="AR121" s="185" t="s">
        <v>82</v>
      </c>
      <c r="AT121" s="186" t="s">
        <v>73</v>
      </c>
      <c r="AU121" s="186" t="s">
        <v>82</v>
      </c>
      <c r="AY121" s="185" t="s">
        <v>144</v>
      </c>
      <c r="BK121" s="187">
        <f>BK122+SUM(BK123:BK130)</f>
        <v>0</v>
      </c>
    </row>
    <row r="122" spans="2:65" s="1" customFormat="1" ht="20.4" customHeight="1">
      <c r="B122" s="39"/>
      <c r="C122" s="191" t="s">
        <v>196</v>
      </c>
      <c r="D122" s="191" t="s">
        <v>147</v>
      </c>
      <c r="E122" s="192" t="s">
        <v>197</v>
      </c>
      <c r="F122" s="193" t="s">
        <v>198</v>
      </c>
      <c r="G122" s="194" t="s">
        <v>150</v>
      </c>
      <c r="H122" s="195">
        <v>5.744</v>
      </c>
      <c r="I122" s="196"/>
      <c r="J122" s="197">
        <f>ROUND(I122*H122,2)</f>
        <v>0</v>
      </c>
      <c r="K122" s="193" t="s">
        <v>151</v>
      </c>
      <c r="L122" s="59"/>
      <c r="M122" s="198" t="s">
        <v>21</v>
      </c>
      <c r="N122" s="199" t="s">
        <v>45</v>
      </c>
      <c r="O122" s="40"/>
      <c r="P122" s="200">
        <f>O122*H122</f>
        <v>0</v>
      </c>
      <c r="Q122" s="200">
        <v>0</v>
      </c>
      <c r="R122" s="200">
        <f>Q122*H122</f>
        <v>0</v>
      </c>
      <c r="S122" s="200">
        <v>0.041</v>
      </c>
      <c r="T122" s="201">
        <f>S122*H122</f>
        <v>0.235504</v>
      </c>
      <c r="AR122" s="22" t="s">
        <v>152</v>
      </c>
      <c r="AT122" s="22" t="s">
        <v>147</v>
      </c>
      <c r="AU122" s="22" t="s">
        <v>84</v>
      </c>
      <c r="AY122" s="22" t="s">
        <v>144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82</v>
      </c>
      <c r="BK122" s="202">
        <f>ROUND(I122*H122,2)</f>
        <v>0</v>
      </c>
      <c r="BL122" s="22" t="s">
        <v>152</v>
      </c>
      <c r="BM122" s="22" t="s">
        <v>589</v>
      </c>
    </row>
    <row r="123" spans="2:47" s="1" customFormat="1" ht="24">
      <c r="B123" s="39"/>
      <c r="C123" s="61"/>
      <c r="D123" s="203" t="s">
        <v>154</v>
      </c>
      <c r="E123" s="61"/>
      <c r="F123" s="204" t="s">
        <v>200</v>
      </c>
      <c r="G123" s="61"/>
      <c r="H123" s="61"/>
      <c r="I123" s="161"/>
      <c r="J123" s="61"/>
      <c r="K123" s="61"/>
      <c r="L123" s="59"/>
      <c r="M123" s="205"/>
      <c r="N123" s="40"/>
      <c r="O123" s="40"/>
      <c r="P123" s="40"/>
      <c r="Q123" s="40"/>
      <c r="R123" s="40"/>
      <c r="S123" s="40"/>
      <c r="T123" s="76"/>
      <c r="AT123" s="22" t="s">
        <v>154</v>
      </c>
      <c r="AU123" s="22" t="s">
        <v>84</v>
      </c>
    </row>
    <row r="124" spans="2:51" s="12" customFormat="1" ht="12">
      <c r="B124" s="217"/>
      <c r="C124" s="218"/>
      <c r="D124" s="228" t="s">
        <v>156</v>
      </c>
      <c r="E124" s="229" t="s">
        <v>21</v>
      </c>
      <c r="F124" s="230" t="s">
        <v>590</v>
      </c>
      <c r="G124" s="218"/>
      <c r="H124" s="231">
        <v>5.744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156</v>
      </c>
      <c r="AU124" s="227" t="s">
        <v>84</v>
      </c>
      <c r="AV124" s="12" t="s">
        <v>84</v>
      </c>
      <c r="AW124" s="12" t="s">
        <v>37</v>
      </c>
      <c r="AX124" s="12" t="s">
        <v>74</v>
      </c>
      <c r="AY124" s="227" t="s">
        <v>144</v>
      </c>
    </row>
    <row r="125" spans="2:65" s="1" customFormat="1" ht="20.4" customHeight="1">
      <c r="B125" s="39"/>
      <c r="C125" s="191" t="s">
        <v>194</v>
      </c>
      <c r="D125" s="191" t="s">
        <v>147</v>
      </c>
      <c r="E125" s="192" t="s">
        <v>202</v>
      </c>
      <c r="F125" s="193" t="s">
        <v>203</v>
      </c>
      <c r="G125" s="194" t="s">
        <v>150</v>
      </c>
      <c r="H125" s="195">
        <v>89.08</v>
      </c>
      <c r="I125" s="196"/>
      <c r="J125" s="197">
        <f>ROUND(I125*H125,2)</f>
        <v>0</v>
      </c>
      <c r="K125" s="193" t="s">
        <v>151</v>
      </c>
      <c r="L125" s="59"/>
      <c r="M125" s="198" t="s">
        <v>21</v>
      </c>
      <c r="N125" s="199" t="s">
        <v>45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0.029</v>
      </c>
      <c r="T125" s="201">
        <f>S125*H125</f>
        <v>2.58332</v>
      </c>
      <c r="AR125" s="22" t="s">
        <v>152</v>
      </c>
      <c r="AT125" s="22" t="s">
        <v>147</v>
      </c>
      <c r="AU125" s="22" t="s">
        <v>84</v>
      </c>
      <c r="AY125" s="22" t="s">
        <v>144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82</v>
      </c>
      <c r="BK125" s="202">
        <f>ROUND(I125*H125,2)</f>
        <v>0</v>
      </c>
      <c r="BL125" s="22" t="s">
        <v>152</v>
      </c>
      <c r="BM125" s="22" t="s">
        <v>204</v>
      </c>
    </row>
    <row r="126" spans="2:47" s="1" customFormat="1" ht="24">
      <c r="B126" s="39"/>
      <c r="C126" s="61"/>
      <c r="D126" s="228" t="s">
        <v>154</v>
      </c>
      <c r="E126" s="61"/>
      <c r="F126" s="232" t="s">
        <v>205</v>
      </c>
      <c r="G126" s="61"/>
      <c r="H126" s="61"/>
      <c r="I126" s="161"/>
      <c r="J126" s="61"/>
      <c r="K126" s="61"/>
      <c r="L126" s="59"/>
      <c r="M126" s="205"/>
      <c r="N126" s="40"/>
      <c r="O126" s="40"/>
      <c r="P126" s="40"/>
      <c r="Q126" s="40"/>
      <c r="R126" s="40"/>
      <c r="S126" s="40"/>
      <c r="T126" s="76"/>
      <c r="AT126" s="22" t="s">
        <v>154</v>
      </c>
      <c r="AU126" s="22" t="s">
        <v>84</v>
      </c>
    </row>
    <row r="127" spans="2:65" s="1" customFormat="1" ht="20.4" customHeight="1">
      <c r="B127" s="39"/>
      <c r="C127" s="191" t="s">
        <v>206</v>
      </c>
      <c r="D127" s="191" t="s">
        <v>147</v>
      </c>
      <c r="E127" s="192" t="s">
        <v>207</v>
      </c>
      <c r="F127" s="193" t="s">
        <v>208</v>
      </c>
      <c r="G127" s="194" t="s">
        <v>150</v>
      </c>
      <c r="H127" s="195">
        <v>44.54</v>
      </c>
      <c r="I127" s="196"/>
      <c r="J127" s="197">
        <f>ROUND(I127*H127,2)</f>
        <v>0</v>
      </c>
      <c r="K127" s="193" t="s">
        <v>151</v>
      </c>
      <c r="L127" s="59"/>
      <c r="M127" s="198" t="s">
        <v>21</v>
      </c>
      <c r="N127" s="199" t="s">
        <v>45</v>
      </c>
      <c r="O127" s="40"/>
      <c r="P127" s="200">
        <f>O127*H127</f>
        <v>0</v>
      </c>
      <c r="Q127" s="200">
        <v>0.0372</v>
      </c>
      <c r="R127" s="200">
        <f>Q127*H127</f>
        <v>1.656888</v>
      </c>
      <c r="S127" s="200">
        <v>0</v>
      </c>
      <c r="T127" s="201">
        <f>S127*H127</f>
        <v>0</v>
      </c>
      <c r="AR127" s="22" t="s">
        <v>152</v>
      </c>
      <c r="AT127" s="22" t="s">
        <v>147</v>
      </c>
      <c r="AU127" s="22" t="s">
        <v>84</v>
      </c>
      <c r="AY127" s="22" t="s">
        <v>144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82</v>
      </c>
      <c r="BK127" s="202">
        <f>ROUND(I127*H127,2)</f>
        <v>0</v>
      </c>
      <c r="BL127" s="22" t="s">
        <v>152</v>
      </c>
      <c r="BM127" s="22" t="s">
        <v>209</v>
      </c>
    </row>
    <row r="128" spans="2:47" s="1" customFormat="1" ht="24">
      <c r="B128" s="39"/>
      <c r="C128" s="61"/>
      <c r="D128" s="203" t="s">
        <v>154</v>
      </c>
      <c r="E128" s="61"/>
      <c r="F128" s="204" t="s">
        <v>210</v>
      </c>
      <c r="G128" s="61"/>
      <c r="H128" s="61"/>
      <c r="I128" s="161"/>
      <c r="J128" s="61"/>
      <c r="K128" s="61"/>
      <c r="L128" s="59"/>
      <c r="M128" s="205"/>
      <c r="N128" s="40"/>
      <c r="O128" s="40"/>
      <c r="P128" s="40"/>
      <c r="Q128" s="40"/>
      <c r="R128" s="40"/>
      <c r="S128" s="40"/>
      <c r="T128" s="76"/>
      <c r="AT128" s="22" t="s">
        <v>154</v>
      </c>
      <c r="AU128" s="22" t="s">
        <v>84</v>
      </c>
    </row>
    <row r="129" spans="2:51" s="12" customFormat="1" ht="12">
      <c r="B129" s="217"/>
      <c r="C129" s="218"/>
      <c r="D129" s="203" t="s">
        <v>156</v>
      </c>
      <c r="E129" s="219" t="s">
        <v>21</v>
      </c>
      <c r="F129" s="220" t="s">
        <v>591</v>
      </c>
      <c r="G129" s="218"/>
      <c r="H129" s="221">
        <v>44.54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156</v>
      </c>
      <c r="AU129" s="227" t="s">
        <v>84</v>
      </c>
      <c r="AV129" s="12" t="s">
        <v>84</v>
      </c>
      <c r="AW129" s="12" t="s">
        <v>37</v>
      </c>
      <c r="AX129" s="12" t="s">
        <v>74</v>
      </c>
      <c r="AY129" s="227" t="s">
        <v>144</v>
      </c>
    </row>
    <row r="130" spans="2:63" s="10" customFormat="1" ht="22.35" customHeight="1">
      <c r="B130" s="174"/>
      <c r="C130" s="175"/>
      <c r="D130" s="188" t="s">
        <v>73</v>
      </c>
      <c r="E130" s="189" t="s">
        <v>212</v>
      </c>
      <c r="F130" s="189" t="s">
        <v>213</v>
      </c>
      <c r="G130" s="175"/>
      <c r="H130" s="175"/>
      <c r="I130" s="178"/>
      <c r="J130" s="190">
        <f>BK130</f>
        <v>0</v>
      </c>
      <c r="K130" s="175"/>
      <c r="L130" s="180"/>
      <c r="M130" s="181"/>
      <c r="N130" s="182"/>
      <c r="O130" s="182"/>
      <c r="P130" s="183">
        <f>SUM(P131:P144)</f>
        <v>0</v>
      </c>
      <c r="Q130" s="182"/>
      <c r="R130" s="183">
        <f>SUM(R131:R144)</f>
        <v>0</v>
      </c>
      <c r="S130" s="182"/>
      <c r="T130" s="184">
        <f>SUM(T131:T144)</f>
        <v>0</v>
      </c>
      <c r="AR130" s="185" t="s">
        <v>82</v>
      </c>
      <c r="AT130" s="186" t="s">
        <v>73</v>
      </c>
      <c r="AU130" s="186" t="s">
        <v>84</v>
      </c>
      <c r="AY130" s="185" t="s">
        <v>144</v>
      </c>
      <c r="BK130" s="187">
        <f>SUM(BK131:BK144)</f>
        <v>0</v>
      </c>
    </row>
    <row r="131" spans="2:65" s="1" customFormat="1" ht="28.8" customHeight="1">
      <c r="B131" s="39"/>
      <c r="C131" s="191" t="s">
        <v>214</v>
      </c>
      <c r="D131" s="191" t="s">
        <v>147</v>
      </c>
      <c r="E131" s="192" t="s">
        <v>215</v>
      </c>
      <c r="F131" s="193" t="s">
        <v>216</v>
      </c>
      <c r="G131" s="194" t="s">
        <v>150</v>
      </c>
      <c r="H131" s="195">
        <v>85</v>
      </c>
      <c r="I131" s="196"/>
      <c r="J131" s="197">
        <f>ROUND(I131*H131,2)</f>
        <v>0</v>
      </c>
      <c r="K131" s="193" t="s">
        <v>151</v>
      </c>
      <c r="L131" s="59"/>
      <c r="M131" s="198" t="s">
        <v>21</v>
      </c>
      <c r="N131" s="199" t="s">
        <v>45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152</v>
      </c>
      <c r="AT131" s="22" t="s">
        <v>147</v>
      </c>
      <c r="AU131" s="22" t="s">
        <v>145</v>
      </c>
      <c r="AY131" s="22" t="s">
        <v>144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82</v>
      </c>
      <c r="BK131" s="202">
        <f>ROUND(I131*H131,2)</f>
        <v>0</v>
      </c>
      <c r="BL131" s="22" t="s">
        <v>152</v>
      </c>
      <c r="BM131" s="22" t="s">
        <v>217</v>
      </c>
    </row>
    <row r="132" spans="2:47" s="1" customFormat="1" ht="36">
      <c r="B132" s="39"/>
      <c r="C132" s="61"/>
      <c r="D132" s="228" t="s">
        <v>154</v>
      </c>
      <c r="E132" s="61"/>
      <c r="F132" s="232" t="s">
        <v>218</v>
      </c>
      <c r="G132" s="61"/>
      <c r="H132" s="61"/>
      <c r="I132" s="161"/>
      <c r="J132" s="61"/>
      <c r="K132" s="61"/>
      <c r="L132" s="59"/>
      <c r="M132" s="205"/>
      <c r="N132" s="40"/>
      <c r="O132" s="40"/>
      <c r="P132" s="40"/>
      <c r="Q132" s="40"/>
      <c r="R132" s="40"/>
      <c r="S132" s="40"/>
      <c r="T132" s="76"/>
      <c r="AT132" s="22" t="s">
        <v>154</v>
      </c>
      <c r="AU132" s="22" t="s">
        <v>145</v>
      </c>
    </row>
    <row r="133" spans="2:65" s="1" customFormat="1" ht="28.8" customHeight="1">
      <c r="B133" s="39"/>
      <c r="C133" s="191" t="s">
        <v>219</v>
      </c>
      <c r="D133" s="191" t="s">
        <v>147</v>
      </c>
      <c r="E133" s="192" t="s">
        <v>220</v>
      </c>
      <c r="F133" s="193" t="s">
        <v>221</v>
      </c>
      <c r="G133" s="194" t="s">
        <v>150</v>
      </c>
      <c r="H133" s="195">
        <v>2550</v>
      </c>
      <c r="I133" s="196"/>
      <c r="J133" s="197">
        <f>ROUND(I133*H133,2)</f>
        <v>0</v>
      </c>
      <c r="K133" s="193" t="s">
        <v>151</v>
      </c>
      <c r="L133" s="59"/>
      <c r="M133" s="198" t="s">
        <v>21</v>
      </c>
      <c r="N133" s="199" t="s">
        <v>45</v>
      </c>
      <c r="O133" s="40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2" t="s">
        <v>152</v>
      </c>
      <c r="AT133" s="22" t="s">
        <v>147</v>
      </c>
      <c r="AU133" s="22" t="s">
        <v>145</v>
      </c>
      <c r="AY133" s="22" t="s">
        <v>144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82</v>
      </c>
      <c r="BK133" s="202">
        <f>ROUND(I133*H133,2)</f>
        <v>0</v>
      </c>
      <c r="BL133" s="22" t="s">
        <v>152</v>
      </c>
      <c r="BM133" s="22" t="s">
        <v>222</v>
      </c>
    </row>
    <row r="134" spans="2:47" s="1" customFormat="1" ht="36">
      <c r="B134" s="39"/>
      <c r="C134" s="61"/>
      <c r="D134" s="203" t="s">
        <v>154</v>
      </c>
      <c r="E134" s="61"/>
      <c r="F134" s="204" t="s">
        <v>223</v>
      </c>
      <c r="G134" s="61"/>
      <c r="H134" s="61"/>
      <c r="I134" s="161"/>
      <c r="J134" s="61"/>
      <c r="K134" s="61"/>
      <c r="L134" s="59"/>
      <c r="M134" s="205"/>
      <c r="N134" s="40"/>
      <c r="O134" s="40"/>
      <c r="P134" s="40"/>
      <c r="Q134" s="40"/>
      <c r="R134" s="40"/>
      <c r="S134" s="40"/>
      <c r="T134" s="76"/>
      <c r="AT134" s="22" t="s">
        <v>154</v>
      </c>
      <c r="AU134" s="22" t="s">
        <v>145</v>
      </c>
    </row>
    <row r="135" spans="2:51" s="12" customFormat="1" ht="12">
      <c r="B135" s="217"/>
      <c r="C135" s="218"/>
      <c r="D135" s="228" t="s">
        <v>156</v>
      </c>
      <c r="E135" s="218"/>
      <c r="F135" s="230" t="s">
        <v>592</v>
      </c>
      <c r="G135" s="218"/>
      <c r="H135" s="231">
        <v>2550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156</v>
      </c>
      <c r="AU135" s="227" t="s">
        <v>145</v>
      </c>
      <c r="AV135" s="12" t="s">
        <v>84</v>
      </c>
      <c r="AW135" s="12" t="s">
        <v>6</v>
      </c>
      <c r="AX135" s="12" t="s">
        <v>82</v>
      </c>
      <c r="AY135" s="227" t="s">
        <v>144</v>
      </c>
    </row>
    <row r="136" spans="2:65" s="1" customFormat="1" ht="28.8" customHeight="1">
      <c r="B136" s="39"/>
      <c r="C136" s="191" t="s">
        <v>225</v>
      </c>
      <c r="D136" s="191" t="s">
        <v>147</v>
      </c>
      <c r="E136" s="192" t="s">
        <v>226</v>
      </c>
      <c r="F136" s="193" t="s">
        <v>227</v>
      </c>
      <c r="G136" s="194" t="s">
        <v>150</v>
      </c>
      <c r="H136" s="195">
        <v>85</v>
      </c>
      <c r="I136" s="196"/>
      <c r="J136" s="197">
        <f>ROUND(I136*H136,2)</f>
        <v>0</v>
      </c>
      <c r="K136" s="193" t="s">
        <v>151</v>
      </c>
      <c r="L136" s="59"/>
      <c r="M136" s="198" t="s">
        <v>21</v>
      </c>
      <c r="N136" s="199" t="s">
        <v>45</v>
      </c>
      <c r="O136" s="40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2" t="s">
        <v>152</v>
      </c>
      <c r="AT136" s="22" t="s">
        <v>147</v>
      </c>
      <c r="AU136" s="22" t="s">
        <v>145</v>
      </c>
      <c r="AY136" s="22" t="s">
        <v>144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2" t="s">
        <v>82</v>
      </c>
      <c r="BK136" s="202">
        <f>ROUND(I136*H136,2)</f>
        <v>0</v>
      </c>
      <c r="BL136" s="22" t="s">
        <v>152</v>
      </c>
      <c r="BM136" s="22" t="s">
        <v>228</v>
      </c>
    </row>
    <row r="137" spans="2:47" s="1" customFormat="1" ht="36">
      <c r="B137" s="39"/>
      <c r="C137" s="61"/>
      <c r="D137" s="228" t="s">
        <v>154</v>
      </c>
      <c r="E137" s="61"/>
      <c r="F137" s="232" t="s">
        <v>229</v>
      </c>
      <c r="G137" s="61"/>
      <c r="H137" s="61"/>
      <c r="I137" s="161"/>
      <c r="J137" s="61"/>
      <c r="K137" s="61"/>
      <c r="L137" s="59"/>
      <c r="M137" s="205"/>
      <c r="N137" s="40"/>
      <c r="O137" s="40"/>
      <c r="P137" s="40"/>
      <c r="Q137" s="40"/>
      <c r="R137" s="40"/>
      <c r="S137" s="40"/>
      <c r="T137" s="76"/>
      <c r="AT137" s="22" t="s">
        <v>154</v>
      </c>
      <c r="AU137" s="22" t="s">
        <v>145</v>
      </c>
    </row>
    <row r="138" spans="2:65" s="1" customFormat="1" ht="20.4" customHeight="1">
      <c r="B138" s="39"/>
      <c r="C138" s="191" t="s">
        <v>230</v>
      </c>
      <c r="D138" s="191" t="s">
        <v>147</v>
      </c>
      <c r="E138" s="192" t="s">
        <v>231</v>
      </c>
      <c r="F138" s="193" t="s">
        <v>232</v>
      </c>
      <c r="G138" s="194" t="s">
        <v>150</v>
      </c>
      <c r="H138" s="195">
        <v>85</v>
      </c>
      <c r="I138" s="196"/>
      <c r="J138" s="197">
        <f>ROUND(I138*H138,2)</f>
        <v>0</v>
      </c>
      <c r="K138" s="193" t="s">
        <v>151</v>
      </c>
      <c r="L138" s="59"/>
      <c r="M138" s="198" t="s">
        <v>21</v>
      </c>
      <c r="N138" s="199" t="s">
        <v>45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152</v>
      </c>
      <c r="AT138" s="22" t="s">
        <v>147</v>
      </c>
      <c r="AU138" s="22" t="s">
        <v>145</v>
      </c>
      <c r="AY138" s="22" t="s">
        <v>144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82</v>
      </c>
      <c r="BK138" s="202">
        <f>ROUND(I138*H138,2)</f>
        <v>0</v>
      </c>
      <c r="BL138" s="22" t="s">
        <v>152</v>
      </c>
      <c r="BM138" s="22" t="s">
        <v>233</v>
      </c>
    </row>
    <row r="139" spans="2:47" s="1" customFormat="1" ht="24">
      <c r="B139" s="39"/>
      <c r="C139" s="61"/>
      <c r="D139" s="228" t="s">
        <v>154</v>
      </c>
      <c r="E139" s="61"/>
      <c r="F139" s="232" t="s">
        <v>234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154</v>
      </c>
      <c r="AU139" s="22" t="s">
        <v>145</v>
      </c>
    </row>
    <row r="140" spans="2:65" s="1" customFormat="1" ht="20.4" customHeight="1">
      <c r="B140" s="39"/>
      <c r="C140" s="191" t="s">
        <v>10</v>
      </c>
      <c r="D140" s="191" t="s">
        <v>147</v>
      </c>
      <c r="E140" s="192" t="s">
        <v>235</v>
      </c>
      <c r="F140" s="193" t="s">
        <v>236</v>
      </c>
      <c r="G140" s="194" t="s">
        <v>150</v>
      </c>
      <c r="H140" s="195">
        <v>2550</v>
      </c>
      <c r="I140" s="196"/>
      <c r="J140" s="197">
        <f>ROUND(I140*H140,2)</f>
        <v>0</v>
      </c>
      <c r="K140" s="193" t="s">
        <v>151</v>
      </c>
      <c r="L140" s="59"/>
      <c r="M140" s="198" t="s">
        <v>21</v>
      </c>
      <c r="N140" s="199" t="s">
        <v>45</v>
      </c>
      <c r="O140" s="40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2" t="s">
        <v>152</v>
      </c>
      <c r="AT140" s="22" t="s">
        <v>147</v>
      </c>
      <c r="AU140" s="22" t="s">
        <v>145</v>
      </c>
      <c r="AY140" s="22" t="s">
        <v>144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82</v>
      </c>
      <c r="BK140" s="202">
        <f>ROUND(I140*H140,2)</f>
        <v>0</v>
      </c>
      <c r="BL140" s="22" t="s">
        <v>152</v>
      </c>
      <c r="BM140" s="22" t="s">
        <v>237</v>
      </c>
    </row>
    <row r="141" spans="2:47" s="1" customFormat="1" ht="24">
      <c r="B141" s="39"/>
      <c r="C141" s="61"/>
      <c r="D141" s="203" t="s">
        <v>154</v>
      </c>
      <c r="E141" s="61"/>
      <c r="F141" s="204" t="s">
        <v>238</v>
      </c>
      <c r="G141" s="61"/>
      <c r="H141" s="61"/>
      <c r="I141" s="161"/>
      <c r="J141" s="61"/>
      <c r="K141" s="61"/>
      <c r="L141" s="59"/>
      <c r="M141" s="205"/>
      <c r="N141" s="40"/>
      <c r="O141" s="40"/>
      <c r="P141" s="40"/>
      <c r="Q141" s="40"/>
      <c r="R141" s="40"/>
      <c r="S141" s="40"/>
      <c r="T141" s="76"/>
      <c r="AT141" s="22" t="s">
        <v>154</v>
      </c>
      <c r="AU141" s="22" t="s">
        <v>145</v>
      </c>
    </row>
    <row r="142" spans="2:51" s="12" customFormat="1" ht="12">
      <c r="B142" s="217"/>
      <c r="C142" s="218"/>
      <c r="D142" s="228" t="s">
        <v>156</v>
      </c>
      <c r="E142" s="218"/>
      <c r="F142" s="230" t="s">
        <v>592</v>
      </c>
      <c r="G142" s="218"/>
      <c r="H142" s="231">
        <v>2550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156</v>
      </c>
      <c r="AU142" s="227" t="s">
        <v>145</v>
      </c>
      <c r="AV142" s="12" t="s">
        <v>84</v>
      </c>
      <c r="AW142" s="12" t="s">
        <v>6</v>
      </c>
      <c r="AX142" s="12" t="s">
        <v>82</v>
      </c>
      <c r="AY142" s="227" t="s">
        <v>144</v>
      </c>
    </row>
    <row r="143" spans="2:65" s="1" customFormat="1" ht="20.4" customHeight="1">
      <c r="B143" s="39"/>
      <c r="C143" s="191" t="s">
        <v>239</v>
      </c>
      <c r="D143" s="191" t="s">
        <v>147</v>
      </c>
      <c r="E143" s="192" t="s">
        <v>240</v>
      </c>
      <c r="F143" s="193" t="s">
        <v>241</v>
      </c>
      <c r="G143" s="194" t="s">
        <v>150</v>
      </c>
      <c r="H143" s="195">
        <v>85</v>
      </c>
      <c r="I143" s="196"/>
      <c r="J143" s="197">
        <f>ROUND(I143*H143,2)</f>
        <v>0</v>
      </c>
      <c r="K143" s="193" t="s">
        <v>151</v>
      </c>
      <c r="L143" s="59"/>
      <c r="M143" s="198" t="s">
        <v>21</v>
      </c>
      <c r="N143" s="199" t="s">
        <v>45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152</v>
      </c>
      <c r="AT143" s="22" t="s">
        <v>147</v>
      </c>
      <c r="AU143" s="22" t="s">
        <v>145</v>
      </c>
      <c r="AY143" s="22" t="s">
        <v>144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82</v>
      </c>
      <c r="BK143" s="202">
        <f>ROUND(I143*H143,2)</f>
        <v>0</v>
      </c>
      <c r="BL143" s="22" t="s">
        <v>152</v>
      </c>
      <c r="BM143" s="22" t="s">
        <v>242</v>
      </c>
    </row>
    <row r="144" spans="2:47" s="1" customFormat="1" ht="24">
      <c r="B144" s="39"/>
      <c r="C144" s="61"/>
      <c r="D144" s="203" t="s">
        <v>154</v>
      </c>
      <c r="E144" s="61"/>
      <c r="F144" s="204" t="s">
        <v>243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154</v>
      </c>
      <c r="AU144" s="22" t="s">
        <v>145</v>
      </c>
    </row>
    <row r="145" spans="2:63" s="10" customFormat="1" ht="29.85" customHeight="1">
      <c r="B145" s="174"/>
      <c r="C145" s="175"/>
      <c r="D145" s="188" t="s">
        <v>73</v>
      </c>
      <c r="E145" s="189" t="s">
        <v>244</v>
      </c>
      <c r="F145" s="189" t="s">
        <v>245</v>
      </c>
      <c r="G145" s="175"/>
      <c r="H145" s="175"/>
      <c r="I145" s="178"/>
      <c r="J145" s="190">
        <f>BK145</f>
        <v>0</v>
      </c>
      <c r="K145" s="175"/>
      <c r="L145" s="180"/>
      <c r="M145" s="181"/>
      <c r="N145" s="182"/>
      <c r="O145" s="182"/>
      <c r="P145" s="183">
        <f>SUM(P146:P153)</f>
        <v>0</v>
      </c>
      <c r="Q145" s="182"/>
      <c r="R145" s="183">
        <f>SUM(R146:R153)</f>
        <v>0</v>
      </c>
      <c r="S145" s="182"/>
      <c r="T145" s="184">
        <f>SUM(T146:T153)</f>
        <v>0</v>
      </c>
      <c r="AR145" s="185" t="s">
        <v>82</v>
      </c>
      <c r="AT145" s="186" t="s">
        <v>73</v>
      </c>
      <c r="AU145" s="186" t="s">
        <v>82</v>
      </c>
      <c r="AY145" s="185" t="s">
        <v>144</v>
      </c>
      <c r="BK145" s="187">
        <f>SUM(BK146:BK153)</f>
        <v>0</v>
      </c>
    </row>
    <row r="146" spans="2:65" s="1" customFormat="1" ht="28.8" customHeight="1">
      <c r="B146" s="39"/>
      <c r="C146" s="191" t="s">
        <v>246</v>
      </c>
      <c r="D146" s="191" t="s">
        <v>147</v>
      </c>
      <c r="E146" s="192" t="s">
        <v>492</v>
      </c>
      <c r="F146" s="193" t="s">
        <v>493</v>
      </c>
      <c r="G146" s="194" t="s">
        <v>249</v>
      </c>
      <c r="H146" s="195">
        <v>2.831</v>
      </c>
      <c r="I146" s="196"/>
      <c r="J146" s="197">
        <f>ROUND(I146*H146,2)</f>
        <v>0</v>
      </c>
      <c r="K146" s="193" t="s">
        <v>151</v>
      </c>
      <c r="L146" s="59"/>
      <c r="M146" s="198" t="s">
        <v>21</v>
      </c>
      <c r="N146" s="199" t="s">
        <v>45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2" t="s">
        <v>152</v>
      </c>
      <c r="AT146" s="22" t="s">
        <v>147</v>
      </c>
      <c r="AU146" s="22" t="s">
        <v>84</v>
      </c>
      <c r="AY146" s="22" t="s">
        <v>144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82</v>
      </c>
      <c r="BK146" s="202">
        <f>ROUND(I146*H146,2)</f>
        <v>0</v>
      </c>
      <c r="BL146" s="22" t="s">
        <v>152</v>
      </c>
      <c r="BM146" s="22" t="s">
        <v>593</v>
      </c>
    </row>
    <row r="147" spans="2:47" s="1" customFormat="1" ht="24">
      <c r="B147" s="39"/>
      <c r="C147" s="61"/>
      <c r="D147" s="228" t="s">
        <v>154</v>
      </c>
      <c r="E147" s="61"/>
      <c r="F147" s="232" t="s">
        <v>495</v>
      </c>
      <c r="G147" s="61"/>
      <c r="H147" s="61"/>
      <c r="I147" s="161"/>
      <c r="J147" s="61"/>
      <c r="K147" s="61"/>
      <c r="L147" s="59"/>
      <c r="M147" s="205"/>
      <c r="N147" s="40"/>
      <c r="O147" s="40"/>
      <c r="P147" s="40"/>
      <c r="Q147" s="40"/>
      <c r="R147" s="40"/>
      <c r="S147" s="40"/>
      <c r="T147" s="76"/>
      <c r="AT147" s="22" t="s">
        <v>154</v>
      </c>
      <c r="AU147" s="22" t="s">
        <v>84</v>
      </c>
    </row>
    <row r="148" spans="2:65" s="1" customFormat="1" ht="28.8" customHeight="1">
      <c r="B148" s="39"/>
      <c r="C148" s="191" t="s">
        <v>252</v>
      </c>
      <c r="D148" s="191" t="s">
        <v>147</v>
      </c>
      <c r="E148" s="192" t="s">
        <v>253</v>
      </c>
      <c r="F148" s="193" t="s">
        <v>254</v>
      </c>
      <c r="G148" s="194" t="s">
        <v>249</v>
      </c>
      <c r="H148" s="195">
        <v>2.831</v>
      </c>
      <c r="I148" s="196"/>
      <c r="J148" s="197">
        <f>ROUND(I148*H148,2)</f>
        <v>0</v>
      </c>
      <c r="K148" s="193" t="s">
        <v>151</v>
      </c>
      <c r="L148" s="59"/>
      <c r="M148" s="198" t="s">
        <v>21</v>
      </c>
      <c r="N148" s="199" t="s">
        <v>45</v>
      </c>
      <c r="O148" s="40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2" t="s">
        <v>152</v>
      </c>
      <c r="AT148" s="22" t="s">
        <v>147</v>
      </c>
      <c r="AU148" s="22" t="s">
        <v>84</v>
      </c>
      <c r="AY148" s="22" t="s">
        <v>144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82</v>
      </c>
      <c r="BK148" s="202">
        <f>ROUND(I148*H148,2)</f>
        <v>0</v>
      </c>
      <c r="BL148" s="22" t="s">
        <v>152</v>
      </c>
      <c r="BM148" s="22" t="s">
        <v>255</v>
      </c>
    </row>
    <row r="149" spans="2:47" s="1" customFormat="1" ht="24">
      <c r="B149" s="39"/>
      <c r="C149" s="61"/>
      <c r="D149" s="228" t="s">
        <v>154</v>
      </c>
      <c r="E149" s="61"/>
      <c r="F149" s="232" t="s">
        <v>256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154</v>
      </c>
      <c r="AU149" s="22" t="s">
        <v>84</v>
      </c>
    </row>
    <row r="150" spans="2:65" s="1" customFormat="1" ht="20.4" customHeight="1">
      <c r="B150" s="39"/>
      <c r="C150" s="191" t="s">
        <v>257</v>
      </c>
      <c r="D150" s="191" t="s">
        <v>147</v>
      </c>
      <c r="E150" s="192" t="s">
        <v>258</v>
      </c>
      <c r="F150" s="193" t="s">
        <v>259</v>
      </c>
      <c r="G150" s="194" t="s">
        <v>249</v>
      </c>
      <c r="H150" s="195">
        <v>90.592</v>
      </c>
      <c r="I150" s="196"/>
      <c r="J150" s="197">
        <f>ROUND(I150*H150,2)</f>
        <v>0</v>
      </c>
      <c r="K150" s="193" t="s">
        <v>151</v>
      </c>
      <c r="L150" s="59"/>
      <c r="M150" s="198" t="s">
        <v>21</v>
      </c>
      <c r="N150" s="199" t="s">
        <v>45</v>
      </c>
      <c r="O150" s="40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2" t="s">
        <v>152</v>
      </c>
      <c r="AT150" s="22" t="s">
        <v>147</v>
      </c>
      <c r="AU150" s="22" t="s">
        <v>84</v>
      </c>
      <c r="AY150" s="22" t="s">
        <v>144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82</v>
      </c>
      <c r="BK150" s="202">
        <f>ROUND(I150*H150,2)</f>
        <v>0</v>
      </c>
      <c r="BL150" s="22" t="s">
        <v>152</v>
      </c>
      <c r="BM150" s="22" t="s">
        <v>260</v>
      </c>
    </row>
    <row r="151" spans="2:47" s="1" customFormat="1" ht="24">
      <c r="B151" s="39"/>
      <c r="C151" s="61"/>
      <c r="D151" s="203" t="s">
        <v>154</v>
      </c>
      <c r="E151" s="61"/>
      <c r="F151" s="204" t="s">
        <v>261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154</v>
      </c>
      <c r="AU151" s="22" t="s">
        <v>84</v>
      </c>
    </row>
    <row r="152" spans="2:47" s="1" customFormat="1" ht="24">
      <c r="B152" s="39"/>
      <c r="C152" s="61"/>
      <c r="D152" s="203" t="s">
        <v>262</v>
      </c>
      <c r="E152" s="61"/>
      <c r="F152" s="233" t="s">
        <v>263</v>
      </c>
      <c r="G152" s="61"/>
      <c r="H152" s="61"/>
      <c r="I152" s="161"/>
      <c r="J152" s="61"/>
      <c r="K152" s="61"/>
      <c r="L152" s="59"/>
      <c r="M152" s="205"/>
      <c r="N152" s="40"/>
      <c r="O152" s="40"/>
      <c r="P152" s="40"/>
      <c r="Q152" s="40"/>
      <c r="R152" s="40"/>
      <c r="S152" s="40"/>
      <c r="T152" s="76"/>
      <c r="AT152" s="22" t="s">
        <v>262</v>
      </c>
      <c r="AU152" s="22" t="s">
        <v>84</v>
      </c>
    </row>
    <row r="153" spans="2:51" s="12" customFormat="1" ht="12">
      <c r="B153" s="217"/>
      <c r="C153" s="218"/>
      <c r="D153" s="203" t="s">
        <v>156</v>
      </c>
      <c r="E153" s="218"/>
      <c r="F153" s="220" t="s">
        <v>594</v>
      </c>
      <c r="G153" s="218"/>
      <c r="H153" s="221">
        <v>90.592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156</v>
      </c>
      <c r="AU153" s="227" t="s">
        <v>84</v>
      </c>
      <c r="AV153" s="12" t="s">
        <v>84</v>
      </c>
      <c r="AW153" s="12" t="s">
        <v>6</v>
      </c>
      <c r="AX153" s="12" t="s">
        <v>82</v>
      </c>
      <c r="AY153" s="227" t="s">
        <v>144</v>
      </c>
    </row>
    <row r="154" spans="2:63" s="10" customFormat="1" ht="29.85" customHeight="1">
      <c r="B154" s="174"/>
      <c r="C154" s="175"/>
      <c r="D154" s="188" t="s">
        <v>73</v>
      </c>
      <c r="E154" s="189" t="s">
        <v>265</v>
      </c>
      <c r="F154" s="189" t="s">
        <v>266</v>
      </c>
      <c r="G154" s="175"/>
      <c r="H154" s="175"/>
      <c r="I154" s="178"/>
      <c r="J154" s="190">
        <f>BK154</f>
        <v>0</v>
      </c>
      <c r="K154" s="175"/>
      <c r="L154" s="180"/>
      <c r="M154" s="181"/>
      <c r="N154" s="182"/>
      <c r="O154" s="182"/>
      <c r="P154" s="183">
        <f>SUM(P155:P156)</f>
        <v>0</v>
      </c>
      <c r="Q154" s="182"/>
      <c r="R154" s="183">
        <f>SUM(R155:R156)</f>
        <v>0</v>
      </c>
      <c r="S154" s="182"/>
      <c r="T154" s="184">
        <f>SUM(T155:T156)</f>
        <v>0</v>
      </c>
      <c r="AR154" s="185" t="s">
        <v>82</v>
      </c>
      <c r="AT154" s="186" t="s">
        <v>73</v>
      </c>
      <c r="AU154" s="186" t="s">
        <v>82</v>
      </c>
      <c r="AY154" s="185" t="s">
        <v>144</v>
      </c>
      <c r="BK154" s="187">
        <f>SUM(BK155:BK156)</f>
        <v>0</v>
      </c>
    </row>
    <row r="155" spans="2:65" s="1" customFormat="1" ht="20.4" customHeight="1">
      <c r="B155" s="39"/>
      <c r="C155" s="191" t="s">
        <v>267</v>
      </c>
      <c r="D155" s="191" t="s">
        <v>147</v>
      </c>
      <c r="E155" s="192" t="s">
        <v>497</v>
      </c>
      <c r="F155" s="193" t="s">
        <v>498</v>
      </c>
      <c r="G155" s="194" t="s">
        <v>249</v>
      </c>
      <c r="H155" s="195">
        <v>3.983</v>
      </c>
      <c r="I155" s="196"/>
      <c r="J155" s="197">
        <f>ROUND(I155*H155,2)</f>
        <v>0</v>
      </c>
      <c r="K155" s="193" t="s">
        <v>151</v>
      </c>
      <c r="L155" s="59"/>
      <c r="M155" s="198" t="s">
        <v>21</v>
      </c>
      <c r="N155" s="199" t="s">
        <v>45</v>
      </c>
      <c r="O155" s="40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2" t="s">
        <v>152</v>
      </c>
      <c r="AT155" s="22" t="s">
        <v>147</v>
      </c>
      <c r="AU155" s="22" t="s">
        <v>84</v>
      </c>
      <c r="AY155" s="22" t="s">
        <v>144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82</v>
      </c>
      <c r="BK155" s="202">
        <f>ROUND(I155*H155,2)</f>
        <v>0</v>
      </c>
      <c r="BL155" s="22" t="s">
        <v>152</v>
      </c>
      <c r="BM155" s="22" t="s">
        <v>595</v>
      </c>
    </row>
    <row r="156" spans="2:47" s="1" customFormat="1" ht="36">
      <c r="B156" s="39"/>
      <c r="C156" s="61"/>
      <c r="D156" s="203" t="s">
        <v>154</v>
      </c>
      <c r="E156" s="61"/>
      <c r="F156" s="204" t="s">
        <v>500</v>
      </c>
      <c r="G156" s="61"/>
      <c r="H156" s="61"/>
      <c r="I156" s="161"/>
      <c r="J156" s="61"/>
      <c r="K156" s="61"/>
      <c r="L156" s="59"/>
      <c r="M156" s="205"/>
      <c r="N156" s="40"/>
      <c r="O156" s="40"/>
      <c r="P156" s="40"/>
      <c r="Q156" s="40"/>
      <c r="R156" s="40"/>
      <c r="S156" s="40"/>
      <c r="T156" s="76"/>
      <c r="AT156" s="22" t="s">
        <v>154</v>
      </c>
      <c r="AU156" s="22" t="s">
        <v>84</v>
      </c>
    </row>
    <row r="157" spans="2:63" s="10" customFormat="1" ht="37.35" customHeight="1">
      <c r="B157" s="174"/>
      <c r="C157" s="175"/>
      <c r="D157" s="176" t="s">
        <v>73</v>
      </c>
      <c r="E157" s="177" t="s">
        <v>272</v>
      </c>
      <c r="F157" s="177" t="s">
        <v>273</v>
      </c>
      <c r="G157" s="175"/>
      <c r="H157" s="175"/>
      <c r="I157" s="178"/>
      <c r="J157" s="179">
        <f>BK157</f>
        <v>0</v>
      </c>
      <c r="K157" s="175"/>
      <c r="L157" s="180"/>
      <c r="M157" s="181"/>
      <c r="N157" s="182"/>
      <c r="O157" s="182"/>
      <c r="P157" s="183">
        <f>P158+P170+P181+P192</f>
        <v>0</v>
      </c>
      <c r="Q157" s="182"/>
      <c r="R157" s="183">
        <f>R158+R170+R181+R192</f>
        <v>0.41233129</v>
      </c>
      <c r="S157" s="182"/>
      <c r="T157" s="184">
        <f>T158+T170+T181+T192</f>
        <v>0.01169</v>
      </c>
      <c r="AR157" s="185" t="s">
        <v>84</v>
      </c>
      <c r="AT157" s="186" t="s">
        <v>73</v>
      </c>
      <c r="AU157" s="186" t="s">
        <v>74</v>
      </c>
      <c r="AY157" s="185" t="s">
        <v>144</v>
      </c>
      <c r="BK157" s="187">
        <f>BK158+BK170+BK181+BK192</f>
        <v>0</v>
      </c>
    </row>
    <row r="158" spans="2:63" s="10" customFormat="1" ht="19.95" customHeight="1">
      <c r="B158" s="174"/>
      <c r="C158" s="175"/>
      <c r="D158" s="188" t="s">
        <v>73</v>
      </c>
      <c r="E158" s="189" t="s">
        <v>512</v>
      </c>
      <c r="F158" s="189" t="s">
        <v>513</v>
      </c>
      <c r="G158" s="175"/>
      <c r="H158" s="175"/>
      <c r="I158" s="178"/>
      <c r="J158" s="190">
        <f>BK158</f>
        <v>0</v>
      </c>
      <c r="K158" s="175"/>
      <c r="L158" s="180"/>
      <c r="M158" s="181"/>
      <c r="N158" s="182"/>
      <c r="O158" s="182"/>
      <c r="P158" s="183">
        <f>SUM(P159:P169)</f>
        <v>0</v>
      </c>
      <c r="Q158" s="182"/>
      <c r="R158" s="183">
        <f>SUM(R159:R169)</f>
        <v>0.07260000000000001</v>
      </c>
      <c r="S158" s="182"/>
      <c r="T158" s="184">
        <f>SUM(T159:T169)</f>
        <v>0</v>
      </c>
      <c r="AR158" s="185" t="s">
        <v>84</v>
      </c>
      <c r="AT158" s="186" t="s">
        <v>73</v>
      </c>
      <c r="AU158" s="186" t="s">
        <v>82</v>
      </c>
      <c r="AY158" s="185" t="s">
        <v>144</v>
      </c>
      <c r="BK158" s="187">
        <f>SUM(BK159:BK169)</f>
        <v>0</v>
      </c>
    </row>
    <row r="159" spans="2:65" s="1" customFormat="1" ht="20.4" customHeight="1">
      <c r="B159" s="39"/>
      <c r="C159" s="191" t="s">
        <v>9</v>
      </c>
      <c r="D159" s="191" t="s">
        <v>147</v>
      </c>
      <c r="E159" s="192" t="s">
        <v>514</v>
      </c>
      <c r="F159" s="193" t="s">
        <v>515</v>
      </c>
      <c r="G159" s="194" t="s">
        <v>150</v>
      </c>
      <c r="H159" s="195">
        <v>5.52</v>
      </c>
      <c r="I159" s="196"/>
      <c r="J159" s="197">
        <f>ROUND(I159*H159,2)</f>
        <v>0</v>
      </c>
      <c r="K159" s="193" t="s">
        <v>151</v>
      </c>
      <c r="L159" s="59"/>
      <c r="M159" s="198" t="s">
        <v>21</v>
      </c>
      <c r="N159" s="199" t="s">
        <v>45</v>
      </c>
      <c r="O159" s="40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2" t="s">
        <v>239</v>
      </c>
      <c r="AT159" s="22" t="s">
        <v>147</v>
      </c>
      <c r="AU159" s="22" t="s">
        <v>84</v>
      </c>
      <c r="AY159" s="22" t="s">
        <v>144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82</v>
      </c>
      <c r="BK159" s="202">
        <f>ROUND(I159*H159,2)</f>
        <v>0</v>
      </c>
      <c r="BL159" s="22" t="s">
        <v>239</v>
      </c>
      <c r="BM159" s="22" t="s">
        <v>596</v>
      </c>
    </row>
    <row r="160" spans="2:47" s="1" customFormat="1" ht="24">
      <c r="B160" s="39"/>
      <c r="C160" s="61"/>
      <c r="D160" s="203" t="s">
        <v>154</v>
      </c>
      <c r="E160" s="61"/>
      <c r="F160" s="204" t="s">
        <v>517</v>
      </c>
      <c r="G160" s="61"/>
      <c r="H160" s="61"/>
      <c r="I160" s="161"/>
      <c r="J160" s="61"/>
      <c r="K160" s="61"/>
      <c r="L160" s="59"/>
      <c r="M160" s="205"/>
      <c r="N160" s="40"/>
      <c r="O160" s="40"/>
      <c r="P160" s="40"/>
      <c r="Q160" s="40"/>
      <c r="R160" s="40"/>
      <c r="S160" s="40"/>
      <c r="T160" s="76"/>
      <c r="AT160" s="22" t="s">
        <v>154</v>
      </c>
      <c r="AU160" s="22" t="s">
        <v>84</v>
      </c>
    </row>
    <row r="161" spans="2:51" s="11" customFormat="1" ht="12">
      <c r="B161" s="206"/>
      <c r="C161" s="207"/>
      <c r="D161" s="203" t="s">
        <v>156</v>
      </c>
      <c r="E161" s="208" t="s">
        <v>21</v>
      </c>
      <c r="F161" s="209" t="s">
        <v>518</v>
      </c>
      <c r="G161" s="207"/>
      <c r="H161" s="210" t="s">
        <v>21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156</v>
      </c>
      <c r="AU161" s="216" t="s">
        <v>84</v>
      </c>
      <c r="AV161" s="11" t="s">
        <v>82</v>
      </c>
      <c r="AW161" s="11" t="s">
        <v>37</v>
      </c>
      <c r="AX161" s="11" t="s">
        <v>74</v>
      </c>
      <c r="AY161" s="216" t="s">
        <v>144</v>
      </c>
    </row>
    <row r="162" spans="2:51" s="12" customFormat="1" ht="12">
      <c r="B162" s="217"/>
      <c r="C162" s="218"/>
      <c r="D162" s="228" t="s">
        <v>156</v>
      </c>
      <c r="E162" s="229" t="s">
        <v>21</v>
      </c>
      <c r="F162" s="230" t="s">
        <v>597</v>
      </c>
      <c r="G162" s="218"/>
      <c r="H162" s="231">
        <v>5.52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156</v>
      </c>
      <c r="AU162" s="227" t="s">
        <v>84</v>
      </c>
      <c r="AV162" s="12" t="s">
        <v>84</v>
      </c>
      <c r="AW162" s="12" t="s">
        <v>37</v>
      </c>
      <c r="AX162" s="12" t="s">
        <v>74</v>
      </c>
      <c r="AY162" s="227" t="s">
        <v>144</v>
      </c>
    </row>
    <row r="163" spans="2:65" s="1" customFormat="1" ht="20.4" customHeight="1">
      <c r="B163" s="39"/>
      <c r="C163" s="234" t="s">
        <v>281</v>
      </c>
      <c r="D163" s="234" t="s">
        <v>351</v>
      </c>
      <c r="E163" s="235" t="s">
        <v>520</v>
      </c>
      <c r="F163" s="236" t="s">
        <v>521</v>
      </c>
      <c r="G163" s="237" t="s">
        <v>522</v>
      </c>
      <c r="H163" s="238">
        <v>0.132</v>
      </c>
      <c r="I163" s="239"/>
      <c r="J163" s="240">
        <f>ROUND(I163*H163,2)</f>
        <v>0</v>
      </c>
      <c r="K163" s="236" t="s">
        <v>151</v>
      </c>
      <c r="L163" s="241"/>
      <c r="M163" s="242" t="s">
        <v>21</v>
      </c>
      <c r="N163" s="243" t="s">
        <v>45</v>
      </c>
      <c r="O163" s="40"/>
      <c r="P163" s="200">
        <f>O163*H163</f>
        <v>0</v>
      </c>
      <c r="Q163" s="200">
        <v>0.55</v>
      </c>
      <c r="R163" s="200">
        <f>Q163*H163</f>
        <v>0.07260000000000001</v>
      </c>
      <c r="S163" s="200">
        <v>0</v>
      </c>
      <c r="T163" s="201">
        <f>S163*H163</f>
        <v>0</v>
      </c>
      <c r="AR163" s="22" t="s">
        <v>337</v>
      </c>
      <c r="AT163" s="22" t="s">
        <v>351</v>
      </c>
      <c r="AU163" s="22" t="s">
        <v>84</v>
      </c>
      <c r="AY163" s="22" t="s">
        <v>144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82</v>
      </c>
      <c r="BK163" s="202">
        <f>ROUND(I163*H163,2)</f>
        <v>0</v>
      </c>
      <c r="BL163" s="22" t="s">
        <v>239</v>
      </c>
      <c r="BM163" s="22" t="s">
        <v>598</v>
      </c>
    </row>
    <row r="164" spans="2:47" s="1" customFormat="1" ht="12">
      <c r="B164" s="39"/>
      <c r="C164" s="61"/>
      <c r="D164" s="203" t="s">
        <v>154</v>
      </c>
      <c r="E164" s="61"/>
      <c r="F164" s="204" t="s">
        <v>521</v>
      </c>
      <c r="G164" s="61"/>
      <c r="H164" s="61"/>
      <c r="I164" s="161"/>
      <c r="J164" s="61"/>
      <c r="K164" s="61"/>
      <c r="L164" s="59"/>
      <c r="M164" s="205"/>
      <c r="N164" s="40"/>
      <c r="O164" s="40"/>
      <c r="P164" s="40"/>
      <c r="Q164" s="40"/>
      <c r="R164" s="40"/>
      <c r="S164" s="40"/>
      <c r="T164" s="76"/>
      <c r="AT164" s="22" t="s">
        <v>154</v>
      </c>
      <c r="AU164" s="22" t="s">
        <v>84</v>
      </c>
    </row>
    <row r="165" spans="2:51" s="12" customFormat="1" ht="12">
      <c r="B165" s="217"/>
      <c r="C165" s="218"/>
      <c r="D165" s="228" t="s">
        <v>156</v>
      </c>
      <c r="E165" s="229" t="s">
        <v>21</v>
      </c>
      <c r="F165" s="230" t="s">
        <v>599</v>
      </c>
      <c r="G165" s="218"/>
      <c r="H165" s="231">
        <v>0.132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156</v>
      </c>
      <c r="AU165" s="227" t="s">
        <v>84</v>
      </c>
      <c r="AV165" s="12" t="s">
        <v>84</v>
      </c>
      <c r="AW165" s="12" t="s">
        <v>37</v>
      </c>
      <c r="AX165" s="12" t="s">
        <v>74</v>
      </c>
      <c r="AY165" s="227" t="s">
        <v>144</v>
      </c>
    </row>
    <row r="166" spans="2:65" s="1" customFormat="1" ht="20.4" customHeight="1">
      <c r="B166" s="39"/>
      <c r="C166" s="191" t="s">
        <v>286</v>
      </c>
      <c r="D166" s="191" t="s">
        <v>147</v>
      </c>
      <c r="E166" s="192" t="s">
        <v>525</v>
      </c>
      <c r="F166" s="193" t="s">
        <v>526</v>
      </c>
      <c r="G166" s="194" t="s">
        <v>249</v>
      </c>
      <c r="H166" s="195">
        <v>0.073</v>
      </c>
      <c r="I166" s="196"/>
      <c r="J166" s="197">
        <f>ROUND(I166*H166,2)</f>
        <v>0</v>
      </c>
      <c r="K166" s="193" t="s">
        <v>151</v>
      </c>
      <c r="L166" s="59"/>
      <c r="M166" s="198" t="s">
        <v>21</v>
      </c>
      <c r="N166" s="199" t="s">
        <v>45</v>
      </c>
      <c r="O166" s="40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239</v>
      </c>
      <c r="AT166" s="22" t="s">
        <v>147</v>
      </c>
      <c r="AU166" s="22" t="s">
        <v>84</v>
      </c>
      <c r="AY166" s="22" t="s">
        <v>144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82</v>
      </c>
      <c r="BK166" s="202">
        <f>ROUND(I166*H166,2)</f>
        <v>0</v>
      </c>
      <c r="BL166" s="22" t="s">
        <v>239</v>
      </c>
      <c r="BM166" s="22" t="s">
        <v>600</v>
      </c>
    </row>
    <row r="167" spans="2:47" s="1" customFormat="1" ht="36">
      <c r="B167" s="39"/>
      <c r="C167" s="61"/>
      <c r="D167" s="228" t="s">
        <v>154</v>
      </c>
      <c r="E167" s="61"/>
      <c r="F167" s="232" t="s">
        <v>528</v>
      </c>
      <c r="G167" s="61"/>
      <c r="H167" s="61"/>
      <c r="I167" s="161"/>
      <c r="J167" s="61"/>
      <c r="K167" s="61"/>
      <c r="L167" s="59"/>
      <c r="M167" s="205"/>
      <c r="N167" s="40"/>
      <c r="O167" s="40"/>
      <c r="P167" s="40"/>
      <c r="Q167" s="40"/>
      <c r="R167" s="40"/>
      <c r="S167" s="40"/>
      <c r="T167" s="76"/>
      <c r="AT167" s="22" t="s">
        <v>154</v>
      </c>
      <c r="AU167" s="22" t="s">
        <v>84</v>
      </c>
    </row>
    <row r="168" spans="2:65" s="1" customFormat="1" ht="20.4" customHeight="1">
      <c r="B168" s="39"/>
      <c r="C168" s="191" t="s">
        <v>293</v>
      </c>
      <c r="D168" s="191" t="s">
        <v>147</v>
      </c>
      <c r="E168" s="192" t="s">
        <v>529</v>
      </c>
      <c r="F168" s="193" t="s">
        <v>530</v>
      </c>
      <c r="G168" s="194" t="s">
        <v>249</v>
      </c>
      <c r="H168" s="195">
        <v>0.073</v>
      </c>
      <c r="I168" s="196"/>
      <c r="J168" s="197">
        <f>ROUND(I168*H168,2)</f>
        <v>0</v>
      </c>
      <c r="K168" s="193" t="s">
        <v>151</v>
      </c>
      <c r="L168" s="59"/>
      <c r="M168" s="198" t="s">
        <v>21</v>
      </c>
      <c r="N168" s="199" t="s">
        <v>45</v>
      </c>
      <c r="O168" s="40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2" t="s">
        <v>239</v>
      </c>
      <c r="AT168" s="22" t="s">
        <v>147</v>
      </c>
      <c r="AU168" s="22" t="s">
        <v>84</v>
      </c>
      <c r="AY168" s="22" t="s">
        <v>144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82</v>
      </c>
      <c r="BK168" s="202">
        <f>ROUND(I168*H168,2)</f>
        <v>0</v>
      </c>
      <c r="BL168" s="22" t="s">
        <v>239</v>
      </c>
      <c r="BM168" s="22" t="s">
        <v>601</v>
      </c>
    </row>
    <row r="169" spans="2:47" s="1" customFormat="1" ht="36">
      <c r="B169" s="39"/>
      <c r="C169" s="61"/>
      <c r="D169" s="203" t="s">
        <v>154</v>
      </c>
      <c r="E169" s="61"/>
      <c r="F169" s="204" t="s">
        <v>532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154</v>
      </c>
      <c r="AU169" s="22" t="s">
        <v>84</v>
      </c>
    </row>
    <row r="170" spans="2:63" s="10" customFormat="1" ht="29.85" customHeight="1">
      <c r="B170" s="174"/>
      <c r="C170" s="175"/>
      <c r="D170" s="188" t="s">
        <v>73</v>
      </c>
      <c r="E170" s="189" t="s">
        <v>299</v>
      </c>
      <c r="F170" s="189" t="s">
        <v>300</v>
      </c>
      <c r="G170" s="175"/>
      <c r="H170" s="175"/>
      <c r="I170" s="178"/>
      <c r="J170" s="190">
        <f>BK170</f>
        <v>0</v>
      </c>
      <c r="K170" s="175"/>
      <c r="L170" s="180"/>
      <c r="M170" s="181"/>
      <c r="N170" s="182"/>
      <c r="O170" s="182"/>
      <c r="P170" s="183">
        <f>SUM(P171:P180)</f>
        <v>0</v>
      </c>
      <c r="Q170" s="182"/>
      <c r="R170" s="183">
        <f>SUM(R171:R180)</f>
        <v>0.01344</v>
      </c>
      <c r="S170" s="182"/>
      <c r="T170" s="184">
        <f>SUM(T171:T180)</f>
        <v>0.01169</v>
      </c>
      <c r="AR170" s="185" t="s">
        <v>84</v>
      </c>
      <c r="AT170" s="186" t="s">
        <v>73</v>
      </c>
      <c r="AU170" s="186" t="s">
        <v>82</v>
      </c>
      <c r="AY170" s="185" t="s">
        <v>144</v>
      </c>
      <c r="BK170" s="187">
        <f>SUM(BK171:BK180)</f>
        <v>0</v>
      </c>
    </row>
    <row r="171" spans="2:65" s="1" customFormat="1" ht="20.4" customHeight="1">
      <c r="B171" s="39"/>
      <c r="C171" s="191" t="s">
        <v>301</v>
      </c>
      <c r="D171" s="191" t="s">
        <v>147</v>
      </c>
      <c r="E171" s="192" t="s">
        <v>302</v>
      </c>
      <c r="F171" s="193" t="s">
        <v>303</v>
      </c>
      <c r="G171" s="194" t="s">
        <v>296</v>
      </c>
      <c r="H171" s="195">
        <v>7</v>
      </c>
      <c r="I171" s="196"/>
      <c r="J171" s="197">
        <f>ROUND(I171*H171,2)</f>
        <v>0</v>
      </c>
      <c r="K171" s="193" t="s">
        <v>151</v>
      </c>
      <c r="L171" s="59"/>
      <c r="M171" s="198" t="s">
        <v>21</v>
      </c>
      <c r="N171" s="199" t="s">
        <v>45</v>
      </c>
      <c r="O171" s="40"/>
      <c r="P171" s="200">
        <f>O171*H171</f>
        <v>0</v>
      </c>
      <c r="Q171" s="200">
        <v>0</v>
      </c>
      <c r="R171" s="200">
        <f>Q171*H171</f>
        <v>0</v>
      </c>
      <c r="S171" s="200">
        <v>0.00167</v>
      </c>
      <c r="T171" s="201">
        <f>S171*H171</f>
        <v>0.01169</v>
      </c>
      <c r="AR171" s="22" t="s">
        <v>239</v>
      </c>
      <c r="AT171" s="22" t="s">
        <v>147</v>
      </c>
      <c r="AU171" s="22" t="s">
        <v>84</v>
      </c>
      <c r="AY171" s="22" t="s">
        <v>144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82</v>
      </c>
      <c r="BK171" s="202">
        <f>ROUND(I171*H171,2)</f>
        <v>0</v>
      </c>
      <c r="BL171" s="22" t="s">
        <v>239</v>
      </c>
      <c r="BM171" s="22" t="s">
        <v>304</v>
      </c>
    </row>
    <row r="172" spans="2:47" s="1" customFormat="1" ht="12">
      <c r="B172" s="39"/>
      <c r="C172" s="61"/>
      <c r="D172" s="203" t="s">
        <v>154</v>
      </c>
      <c r="E172" s="61"/>
      <c r="F172" s="204" t="s">
        <v>305</v>
      </c>
      <c r="G172" s="61"/>
      <c r="H172" s="61"/>
      <c r="I172" s="161"/>
      <c r="J172" s="61"/>
      <c r="K172" s="61"/>
      <c r="L172" s="59"/>
      <c r="M172" s="205"/>
      <c r="N172" s="40"/>
      <c r="O172" s="40"/>
      <c r="P172" s="40"/>
      <c r="Q172" s="40"/>
      <c r="R172" s="40"/>
      <c r="S172" s="40"/>
      <c r="T172" s="76"/>
      <c r="AT172" s="22" t="s">
        <v>154</v>
      </c>
      <c r="AU172" s="22" t="s">
        <v>84</v>
      </c>
    </row>
    <row r="173" spans="2:51" s="12" customFormat="1" ht="12">
      <c r="B173" s="217"/>
      <c r="C173" s="218"/>
      <c r="D173" s="228" t="s">
        <v>156</v>
      </c>
      <c r="E173" s="229" t="s">
        <v>21</v>
      </c>
      <c r="F173" s="230" t="s">
        <v>602</v>
      </c>
      <c r="G173" s="218"/>
      <c r="H173" s="231">
        <v>7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156</v>
      </c>
      <c r="AU173" s="227" t="s">
        <v>84</v>
      </c>
      <c r="AV173" s="12" t="s">
        <v>84</v>
      </c>
      <c r="AW173" s="12" t="s">
        <v>37</v>
      </c>
      <c r="AX173" s="12" t="s">
        <v>74</v>
      </c>
      <c r="AY173" s="227" t="s">
        <v>144</v>
      </c>
    </row>
    <row r="174" spans="2:65" s="1" customFormat="1" ht="20.4" customHeight="1">
      <c r="B174" s="39"/>
      <c r="C174" s="191" t="s">
        <v>307</v>
      </c>
      <c r="D174" s="191" t="s">
        <v>147</v>
      </c>
      <c r="E174" s="192" t="s">
        <v>603</v>
      </c>
      <c r="F174" s="193" t="s">
        <v>604</v>
      </c>
      <c r="G174" s="194" t="s">
        <v>296</v>
      </c>
      <c r="H174" s="195">
        <v>7</v>
      </c>
      <c r="I174" s="196"/>
      <c r="J174" s="197">
        <f>ROUND(I174*H174,2)</f>
        <v>0</v>
      </c>
      <c r="K174" s="193" t="s">
        <v>151</v>
      </c>
      <c r="L174" s="59"/>
      <c r="M174" s="198" t="s">
        <v>21</v>
      </c>
      <c r="N174" s="199" t="s">
        <v>45</v>
      </c>
      <c r="O174" s="40"/>
      <c r="P174" s="200">
        <f>O174*H174</f>
        <v>0</v>
      </c>
      <c r="Q174" s="200">
        <v>0.00192</v>
      </c>
      <c r="R174" s="200">
        <f>Q174*H174</f>
        <v>0.01344</v>
      </c>
      <c r="S174" s="200">
        <v>0</v>
      </c>
      <c r="T174" s="201">
        <f>S174*H174</f>
        <v>0</v>
      </c>
      <c r="AR174" s="22" t="s">
        <v>239</v>
      </c>
      <c r="AT174" s="22" t="s">
        <v>147</v>
      </c>
      <c r="AU174" s="22" t="s">
        <v>84</v>
      </c>
      <c r="AY174" s="22" t="s">
        <v>144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82</v>
      </c>
      <c r="BK174" s="202">
        <f>ROUND(I174*H174,2)</f>
        <v>0</v>
      </c>
      <c r="BL174" s="22" t="s">
        <v>239</v>
      </c>
      <c r="BM174" s="22" t="s">
        <v>605</v>
      </c>
    </row>
    <row r="175" spans="2:47" s="1" customFormat="1" ht="24">
      <c r="B175" s="39"/>
      <c r="C175" s="61"/>
      <c r="D175" s="203" t="s">
        <v>154</v>
      </c>
      <c r="E175" s="61"/>
      <c r="F175" s="204" t="s">
        <v>606</v>
      </c>
      <c r="G175" s="61"/>
      <c r="H175" s="61"/>
      <c r="I175" s="161"/>
      <c r="J175" s="61"/>
      <c r="K175" s="61"/>
      <c r="L175" s="59"/>
      <c r="M175" s="205"/>
      <c r="N175" s="40"/>
      <c r="O175" s="40"/>
      <c r="P175" s="40"/>
      <c r="Q175" s="40"/>
      <c r="R175" s="40"/>
      <c r="S175" s="40"/>
      <c r="T175" s="76"/>
      <c r="AT175" s="22" t="s">
        <v>154</v>
      </c>
      <c r="AU175" s="22" t="s">
        <v>84</v>
      </c>
    </row>
    <row r="176" spans="2:51" s="12" customFormat="1" ht="12">
      <c r="B176" s="217"/>
      <c r="C176" s="218"/>
      <c r="D176" s="228" t="s">
        <v>156</v>
      </c>
      <c r="E176" s="229" t="s">
        <v>21</v>
      </c>
      <c r="F176" s="230" t="s">
        <v>602</v>
      </c>
      <c r="G176" s="218"/>
      <c r="H176" s="231">
        <v>7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156</v>
      </c>
      <c r="AU176" s="227" t="s">
        <v>84</v>
      </c>
      <c r="AV176" s="12" t="s">
        <v>84</v>
      </c>
      <c r="AW176" s="12" t="s">
        <v>37</v>
      </c>
      <c r="AX176" s="12" t="s">
        <v>74</v>
      </c>
      <c r="AY176" s="227" t="s">
        <v>144</v>
      </c>
    </row>
    <row r="177" spans="2:65" s="1" customFormat="1" ht="20.4" customHeight="1">
      <c r="B177" s="39"/>
      <c r="C177" s="191" t="s">
        <v>312</v>
      </c>
      <c r="D177" s="191" t="s">
        <v>147</v>
      </c>
      <c r="E177" s="192" t="s">
        <v>551</v>
      </c>
      <c r="F177" s="193" t="s">
        <v>552</v>
      </c>
      <c r="G177" s="194" t="s">
        <v>249</v>
      </c>
      <c r="H177" s="195">
        <v>0.013</v>
      </c>
      <c r="I177" s="196"/>
      <c r="J177" s="197">
        <f>ROUND(I177*H177,2)</f>
        <v>0</v>
      </c>
      <c r="K177" s="193" t="s">
        <v>151</v>
      </c>
      <c r="L177" s="59"/>
      <c r="M177" s="198" t="s">
        <v>21</v>
      </c>
      <c r="N177" s="199" t="s">
        <v>45</v>
      </c>
      <c r="O177" s="40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2" t="s">
        <v>239</v>
      </c>
      <c r="AT177" s="22" t="s">
        <v>147</v>
      </c>
      <c r="AU177" s="22" t="s">
        <v>84</v>
      </c>
      <c r="AY177" s="22" t="s">
        <v>144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2" t="s">
        <v>82</v>
      </c>
      <c r="BK177" s="202">
        <f>ROUND(I177*H177,2)</f>
        <v>0</v>
      </c>
      <c r="BL177" s="22" t="s">
        <v>239</v>
      </c>
      <c r="BM177" s="22" t="s">
        <v>607</v>
      </c>
    </row>
    <row r="178" spans="2:47" s="1" customFormat="1" ht="36">
      <c r="B178" s="39"/>
      <c r="C178" s="61"/>
      <c r="D178" s="228" t="s">
        <v>154</v>
      </c>
      <c r="E178" s="61"/>
      <c r="F178" s="232" t="s">
        <v>554</v>
      </c>
      <c r="G178" s="61"/>
      <c r="H178" s="61"/>
      <c r="I178" s="161"/>
      <c r="J178" s="61"/>
      <c r="K178" s="61"/>
      <c r="L178" s="59"/>
      <c r="M178" s="205"/>
      <c r="N178" s="40"/>
      <c r="O178" s="40"/>
      <c r="P178" s="40"/>
      <c r="Q178" s="40"/>
      <c r="R178" s="40"/>
      <c r="S178" s="40"/>
      <c r="T178" s="76"/>
      <c r="AT178" s="22" t="s">
        <v>154</v>
      </c>
      <c r="AU178" s="22" t="s">
        <v>84</v>
      </c>
    </row>
    <row r="179" spans="2:65" s="1" customFormat="1" ht="20.4" customHeight="1">
      <c r="B179" s="39"/>
      <c r="C179" s="191" t="s">
        <v>317</v>
      </c>
      <c r="D179" s="191" t="s">
        <v>147</v>
      </c>
      <c r="E179" s="192" t="s">
        <v>338</v>
      </c>
      <c r="F179" s="193" t="s">
        <v>339</v>
      </c>
      <c r="G179" s="194" t="s">
        <v>249</v>
      </c>
      <c r="H179" s="195">
        <v>0.013</v>
      </c>
      <c r="I179" s="196"/>
      <c r="J179" s="197">
        <f>ROUND(I179*H179,2)</f>
        <v>0</v>
      </c>
      <c r="K179" s="193" t="s">
        <v>151</v>
      </c>
      <c r="L179" s="59"/>
      <c r="M179" s="198" t="s">
        <v>21</v>
      </c>
      <c r="N179" s="199" t="s">
        <v>45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239</v>
      </c>
      <c r="AT179" s="22" t="s">
        <v>147</v>
      </c>
      <c r="AU179" s="22" t="s">
        <v>84</v>
      </c>
      <c r="AY179" s="22" t="s">
        <v>144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82</v>
      </c>
      <c r="BK179" s="202">
        <f>ROUND(I179*H179,2)</f>
        <v>0</v>
      </c>
      <c r="BL179" s="22" t="s">
        <v>239</v>
      </c>
      <c r="BM179" s="22" t="s">
        <v>340</v>
      </c>
    </row>
    <row r="180" spans="2:47" s="1" customFormat="1" ht="36">
      <c r="B180" s="39"/>
      <c r="C180" s="61"/>
      <c r="D180" s="203" t="s">
        <v>154</v>
      </c>
      <c r="E180" s="61"/>
      <c r="F180" s="204" t="s">
        <v>341</v>
      </c>
      <c r="G180" s="61"/>
      <c r="H180" s="61"/>
      <c r="I180" s="161"/>
      <c r="J180" s="61"/>
      <c r="K180" s="61"/>
      <c r="L180" s="59"/>
      <c r="M180" s="205"/>
      <c r="N180" s="40"/>
      <c r="O180" s="40"/>
      <c r="P180" s="40"/>
      <c r="Q180" s="40"/>
      <c r="R180" s="40"/>
      <c r="S180" s="40"/>
      <c r="T180" s="76"/>
      <c r="AT180" s="22" t="s">
        <v>154</v>
      </c>
      <c r="AU180" s="22" t="s">
        <v>84</v>
      </c>
    </row>
    <row r="181" spans="2:63" s="10" customFormat="1" ht="29.85" customHeight="1">
      <c r="B181" s="174"/>
      <c r="C181" s="175"/>
      <c r="D181" s="188" t="s">
        <v>73</v>
      </c>
      <c r="E181" s="189" t="s">
        <v>342</v>
      </c>
      <c r="F181" s="189" t="s">
        <v>343</v>
      </c>
      <c r="G181" s="175"/>
      <c r="H181" s="175"/>
      <c r="I181" s="178"/>
      <c r="J181" s="190">
        <f>BK181</f>
        <v>0</v>
      </c>
      <c r="K181" s="175"/>
      <c r="L181" s="180"/>
      <c r="M181" s="181"/>
      <c r="N181" s="182"/>
      <c r="O181" s="182"/>
      <c r="P181" s="183">
        <f>SUM(P182:P191)</f>
        <v>0</v>
      </c>
      <c r="Q181" s="182"/>
      <c r="R181" s="183">
        <f>SUM(R182:R191)</f>
        <v>0.23825000000000002</v>
      </c>
      <c r="S181" s="182"/>
      <c r="T181" s="184">
        <f>SUM(T182:T191)</f>
        <v>0</v>
      </c>
      <c r="AR181" s="185" t="s">
        <v>84</v>
      </c>
      <c r="AT181" s="186" t="s">
        <v>73</v>
      </c>
      <c r="AU181" s="186" t="s">
        <v>82</v>
      </c>
      <c r="AY181" s="185" t="s">
        <v>144</v>
      </c>
      <c r="BK181" s="187">
        <f>SUM(BK182:BK191)</f>
        <v>0</v>
      </c>
    </row>
    <row r="182" spans="2:65" s="1" customFormat="1" ht="28.8" customHeight="1">
      <c r="B182" s="39"/>
      <c r="C182" s="191" t="s">
        <v>322</v>
      </c>
      <c r="D182" s="191" t="s">
        <v>147</v>
      </c>
      <c r="E182" s="192" t="s">
        <v>345</v>
      </c>
      <c r="F182" s="193" t="s">
        <v>346</v>
      </c>
      <c r="G182" s="194" t="s">
        <v>278</v>
      </c>
      <c r="H182" s="195">
        <v>9</v>
      </c>
      <c r="I182" s="196"/>
      <c r="J182" s="197">
        <f>ROUND(I182*H182,2)</f>
        <v>0</v>
      </c>
      <c r="K182" s="193" t="s">
        <v>151</v>
      </c>
      <c r="L182" s="59"/>
      <c r="M182" s="198" t="s">
        <v>21</v>
      </c>
      <c r="N182" s="199" t="s">
        <v>45</v>
      </c>
      <c r="O182" s="40"/>
      <c r="P182" s="200">
        <f>O182*H182</f>
        <v>0</v>
      </c>
      <c r="Q182" s="200">
        <v>0.00025</v>
      </c>
      <c r="R182" s="200">
        <f>Q182*H182</f>
        <v>0.0022500000000000003</v>
      </c>
      <c r="S182" s="200">
        <v>0</v>
      </c>
      <c r="T182" s="201">
        <f>S182*H182</f>
        <v>0</v>
      </c>
      <c r="AR182" s="22" t="s">
        <v>239</v>
      </c>
      <c r="AT182" s="22" t="s">
        <v>147</v>
      </c>
      <c r="AU182" s="22" t="s">
        <v>84</v>
      </c>
      <c r="AY182" s="22" t="s">
        <v>144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82</v>
      </c>
      <c r="BK182" s="202">
        <f>ROUND(I182*H182,2)</f>
        <v>0</v>
      </c>
      <c r="BL182" s="22" t="s">
        <v>239</v>
      </c>
      <c r="BM182" s="22" t="s">
        <v>608</v>
      </c>
    </row>
    <row r="183" spans="2:47" s="1" customFormat="1" ht="24">
      <c r="B183" s="39"/>
      <c r="C183" s="61"/>
      <c r="D183" s="228" t="s">
        <v>154</v>
      </c>
      <c r="E183" s="61"/>
      <c r="F183" s="232" t="s">
        <v>348</v>
      </c>
      <c r="G183" s="61"/>
      <c r="H183" s="61"/>
      <c r="I183" s="161"/>
      <c r="J183" s="61"/>
      <c r="K183" s="61"/>
      <c r="L183" s="59"/>
      <c r="M183" s="205"/>
      <c r="N183" s="40"/>
      <c r="O183" s="40"/>
      <c r="P183" s="40"/>
      <c r="Q183" s="40"/>
      <c r="R183" s="40"/>
      <c r="S183" s="40"/>
      <c r="T183" s="76"/>
      <c r="AT183" s="22" t="s">
        <v>154</v>
      </c>
      <c r="AU183" s="22" t="s">
        <v>84</v>
      </c>
    </row>
    <row r="184" spans="2:65" s="1" customFormat="1" ht="20.4" customHeight="1">
      <c r="B184" s="39"/>
      <c r="C184" s="234" t="s">
        <v>327</v>
      </c>
      <c r="D184" s="234" t="s">
        <v>351</v>
      </c>
      <c r="E184" s="235" t="s">
        <v>609</v>
      </c>
      <c r="F184" s="236" t="s">
        <v>610</v>
      </c>
      <c r="G184" s="237" t="s">
        <v>278</v>
      </c>
      <c r="H184" s="238">
        <v>7</v>
      </c>
      <c r="I184" s="239"/>
      <c r="J184" s="240">
        <f>ROUND(I184*H184,2)</f>
        <v>0</v>
      </c>
      <c r="K184" s="236" t="s">
        <v>21</v>
      </c>
      <c r="L184" s="241"/>
      <c r="M184" s="242" t="s">
        <v>21</v>
      </c>
      <c r="N184" s="243" t="s">
        <v>45</v>
      </c>
      <c r="O184" s="40"/>
      <c r="P184" s="200">
        <f>O184*H184</f>
        <v>0</v>
      </c>
      <c r="Q184" s="200">
        <v>0.028</v>
      </c>
      <c r="R184" s="200">
        <f>Q184*H184</f>
        <v>0.196</v>
      </c>
      <c r="S184" s="200">
        <v>0</v>
      </c>
      <c r="T184" s="201">
        <f>S184*H184</f>
        <v>0</v>
      </c>
      <c r="AR184" s="22" t="s">
        <v>337</v>
      </c>
      <c r="AT184" s="22" t="s">
        <v>351</v>
      </c>
      <c r="AU184" s="22" t="s">
        <v>84</v>
      </c>
      <c r="AY184" s="22" t="s">
        <v>144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82</v>
      </c>
      <c r="BK184" s="202">
        <f>ROUND(I184*H184,2)</f>
        <v>0</v>
      </c>
      <c r="BL184" s="22" t="s">
        <v>239</v>
      </c>
      <c r="BM184" s="22" t="s">
        <v>611</v>
      </c>
    </row>
    <row r="185" spans="2:47" s="1" customFormat="1" ht="12">
      <c r="B185" s="39"/>
      <c r="C185" s="61"/>
      <c r="D185" s="228" t="s">
        <v>154</v>
      </c>
      <c r="E185" s="61"/>
      <c r="F185" s="232" t="s">
        <v>612</v>
      </c>
      <c r="G185" s="61"/>
      <c r="H185" s="61"/>
      <c r="I185" s="161"/>
      <c r="J185" s="61"/>
      <c r="K185" s="61"/>
      <c r="L185" s="59"/>
      <c r="M185" s="205"/>
      <c r="N185" s="40"/>
      <c r="O185" s="40"/>
      <c r="P185" s="40"/>
      <c r="Q185" s="40"/>
      <c r="R185" s="40"/>
      <c r="S185" s="40"/>
      <c r="T185" s="76"/>
      <c r="AT185" s="22" t="s">
        <v>154</v>
      </c>
      <c r="AU185" s="22" t="s">
        <v>84</v>
      </c>
    </row>
    <row r="186" spans="2:65" s="1" customFormat="1" ht="20.4" customHeight="1">
      <c r="B186" s="39"/>
      <c r="C186" s="234" t="s">
        <v>332</v>
      </c>
      <c r="D186" s="234" t="s">
        <v>351</v>
      </c>
      <c r="E186" s="235" t="s">
        <v>613</v>
      </c>
      <c r="F186" s="236" t="s">
        <v>614</v>
      </c>
      <c r="G186" s="237" t="s">
        <v>278</v>
      </c>
      <c r="H186" s="238">
        <v>2</v>
      </c>
      <c r="I186" s="239"/>
      <c r="J186" s="240">
        <f>ROUND(I186*H186,2)</f>
        <v>0</v>
      </c>
      <c r="K186" s="236" t="s">
        <v>21</v>
      </c>
      <c r="L186" s="241"/>
      <c r="M186" s="242" t="s">
        <v>21</v>
      </c>
      <c r="N186" s="243" t="s">
        <v>45</v>
      </c>
      <c r="O186" s="40"/>
      <c r="P186" s="200">
        <f>O186*H186</f>
        <v>0</v>
      </c>
      <c r="Q186" s="200">
        <v>0.02</v>
      </c>
      <c r="R186" s="200">
        <f>Q186*H186</f>
        <v>0.04</v>
      </c>
      <c r="S186" s="200">
        <v>0</v>
      </c>
      <c r="T186" s="201">
        <f>S186*H186</f>
        <v>0</v>
      </c>
      <c r="AR186" s="22" t="s">
        <v>337</v>
      </c>
      <c r="AT186" s="22" t="s">
        <v>351</v>
      </c>
      <c r="AU186" s="22" t="s">
        <v>84</v>
      </c>
      <c r="AY186" s="22" t="s">
        <v>144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2" t="s">
        <v>82</v>
      </c>
      <c r="BK186" s="202">
        <f>ROUND(I186*H186,2)</f>
        <v>0</v>
      </c>
      <c r="BL186" s="22" t="s">
        <v>239</v>
      </c>
      <c r="BM186" s="22" t="s">
        <v>615</v>
      </c>
    </row>
    <row r="187" spans="2:47" s="1" customFormat="1" ht="12">
      <c r="B187" s="39"/>
      <c r="C187" s="61"/>
      <c r="D187" s="228" t="s">
        <v>154</v>
      </c>
      <c r="E187" s="61"/>
      <c r="F187" s="232" t="s">
        <v>616</v>
      </c>
      <c r="G187" s="61"/>
      <c r="H187" s="61"/>
      <c r="I187" s="161"/>
      <c r="J187" s="61"/>
      <c r="K187" s="61"/>
      <c r="L187" s="59"/>
      <c r="M187" s="205"/>
      <c r="N187" s="40"/>
      <c r="O187" s="40"/>
      <c r="P187" s="40"/>
      <c r="Q187" s="40"/>
      <c r="R187" s="40"/>
      <c r="S187" s="40"/>
      <c r="T187" s="76"/>
      <c r="AT187" s="22" t="s">
        <v>154</v>
      </c>
      <c r="AU187" s="22" t="s">
        <v>84</v>
      </c>
    </row>
    <row r="188" spans="2:65" s="1" customFormat="1" ht="20.4" customHeight="1">
      <c r="B188" s="39"/>
      <c r="C188" s="191" t="s">
        <v>337</v>
      </c>
      <c r="D188" s="191" t="s">
        <v>147</v>
      </c>
      <c r="E188" s="192" t="s">
        <v>617</v>
      </c>
      <c r="F188" s="193" t="s">
        <v>618</v>
      </c>
      <c r="G188" s="194" t="s">
        <v>249</v>
      </c>
      <c r="H188" s="195">
        <v>0.238</v>
      </c>
      <c r="I188" s="196"/>
      <c r="J188" s="197">
        <f>ROUND(I188*H188,2)</f>
        <v>0</v>
      </c>
      <c r="K188" s="193" t="s">
        <v>151</v>
      </c>
      <c r="L188" s="59"/>
      <c r="M188" s="198" t="s">
        <v>21</v>
      </c>
      <c r="N188" s="199" t="s">
        <v>45</v>
      </c>
      <c r="O188" s="40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2" t="s">
        <v>239</v>
      </c>
      <c r="AT188" s="22" t="s">
        <v>147</v>
      </c>
      <c r="AU188" s="22" t="s">
        <v>84</v>
      </c>
      <c r="AY188" s="22" t="s">
        <v>144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82</v>
      </c>
      <c r="BK188" s="202">
        <f>ROUND(I188*H188,2)</f>
        <v>0</v>
      </c>
      <c r="BL188" s="22" t="s">
        <v>239</v>
      </c>
      <c r="BM188" s="22" t="s">
        <v>619</v>
      </c>
    </row>
    <row r="189" spans="2:47" s="1" customFormat="1" ht="36">
      <c r="B189" s="39"/>
      <c r="C189" s="61"/>
      <c r="D189" s="228" t="s">
        <v>154</v>
      </c>
      <c r="E189" s="61"/>
      <c r="F189" s="232" t="s">
        <v>620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154</v>
      </c>
      <c r="AU189" s="22" t="s">
        <v>84</v>
      </c>
    </row>
    <row r="190" spans="2:65" s="1" customFormat="1" ht="20.4" customHeight="1">
      <c r="B190" s="39"/>
      <c r="C190" s="191" t="s">
        <v>344</v>
      </c>
      <c r="D190" s="191" t="s">
        <v>147</v>
      </c>
      <c r="E190" s="192" t="s">
        <v>372</v>
      </c>
      <c r="F190" s="193" t="s">
        <v>373</v>
      </c>
      <c r="G190" s="194" t="s">
        <v>249</v>
      </c>
      <c r="H190" s="195">
        <v>0.238</v>
      </c>
      <c r="I190" s="196"/>
      <c r="J190" s="197">
        <f>ROUND(I190*H190,2)</f>
        <v>0</v>
      </c>
      <c r="K190" s="193" t="s">
        <v>151</v>
      </c>
      <c r="L190" s="59"/>
      <c r="M190" s="198" t="s">
        <v>21</v>
      </c>
      <c r="N190" s="199" t="s">
        <v>45</v>
      </c>
      <c r="O190" s="40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2" t="s">
        <v>239</v>
      </c>
      <c r="AT190" s="22" t="s">
        <v>147</v>
      </c>
      <c r="AU190" s="22" t="s">
        <v>84</v>
      </c>
      <c r="AY190" s="22" t="s">
        <v>144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82</v>
      </c>
      <c r="BK190" s="202">
        <f>ROUND(I190*H190,2)</f>
        <v>0</v>
      </c>
      <c r="BL190" s="22" t="s">
        <v>239</v>
      </c>
      <c r="BM190" s="22" t="s">
        <v>621</v>
      </c>
    </row>
    <row r="191" spans="2:47" s="1" customFormat="1" ht="36">
      <c r="B191" s="39"/>
      <c r="C191" s="61"/>
      <c r="D191" s="203" t="s">
        <v>154</v>
      </c>
      <c r="E191" s="61"/>
      <c r="F191" s="204" t="s">
        <v>375</v>
      </c>
      <c r="G191" s="61"/>
      <c r="H191" s="61"/>
      <c r="I191" s="161"/>
      <c r="J191" s="61"/>
      <c r="K191" s="61"/>
      <c r="L191" s="59"/>
      <c r="M191" s="205"/>
      <c r="N191" s="40"/>
      <c r="O191" s="40"/>
      <c r="P191" s="40"/>
      <c r="Q191" s="40"/>
      <c r="R191" s="40"/>
      <c r="S191" s="40"/>
      <c r="T191" s="76"/>
      <c r="AT191" s="22" t="s">
        <v>154</v>
      </c>
      <c r="AU191" s="22" t="s">
        <v>84</v>
      </c>
    </row>
    <row r="192" spans="2:63" s="10" customFormat="1" ht="29.85" customHeight="1">
      <c r="B192" s="174"/>
      <c r="C192" s="175"/>
      <c r="D192" s="188" t="s">
        <v>73</v>
      </c>
      <c r="E192" s="189" t="s">
        <v>376</v>
      </c>
      <c r="F192" s="189" t="s">
        <v>377</v>
      </c>
      <c r="G192" s="175"/>
      <c r="H192" s="175"/>
      <c r="I192" s="178"/>
      <c r="J192" s="190">
        <f>BK192</f>
        <v>0</v>
      </c>
      <c r="K192" s="175"/>
      <c r="L192" s="180"/>
      <c r="M192" s="181"/>
      <c r="N192" s="182"/>
      <c r="O192" s="182"/>
      <c r="P192" s="183">
        <f>SUM(P193:P209)</f>
        <v>0</v>
      </c>
      <c r="Q192" s="182"/>
      <c r="R192" s="183">
        <f>SUM(R193:R209)</f>
        <v>0.08804129</v>
      </c>
      <c r="S192" s="182"/>
      <c r="T192" s="184">
        <f>SUM(T193:T209)</f>
        <v>0</v>
      </c>
      <c r="AR192" s="185" t="s">
        <v>84</v>
      </c>
      <c r="AT192" s="186" t="s">
        <v>73</v>
      </c>
      <c r="AU192" s="186" t="s">
        <v>82</v>
      </c>
      <c r="AY192" s="185" t="s">
        <v>144</v>
      </c>
      <c r="BK192" s="187">
        <f>SUM(BK193:BK209)</f>
        <v>0</v>
      </c>
    </row>
    <row r="193" spans="2:65" s="1" customFormat="1" ht="20.4" customHeight="1">
      <c r="B193" s="39"/>
      <c r="C193" s="191" t="s">
        <v>350</v>
      </c>
      <c r="D193" s="191" t="s">
        <v>147</v>
      </c>
      <c r="E193" s="192" t="s">
        <v>379</v>
      </c>
      <c r="F193" s="193" t="s">
        <v>380</v>
      </c>
      <c r="G193" s="194" t="s">
        <v>150</v>
      </c>
      <c r="H193" s="195">
        <v>0.756</v>
      </c>
      <c r="I193" s="196"/>
      <c r="J193" s="197">
        <f>ROUND(I193*H193,2)</f>
        <v>0</v>
      </c>
      <c r="K193" s="193" t="s">
        <v>151</v>
      </c>
      <c r="L193" s="59"/>
      <c r="M193" s="198" t="s">
        <v>21</v>
      </c>
      <c r="N193" s="199" t="s">
        <v>45</v>
      </c>
      <c r="O193" s="40"/>
      <c r="P193" s="200">
        <f>O193*H193</f>
        <v>0</v>
      </c>
      <c r="Q193" s="200">
        <v>7E-05</v>
      </c>
      <c r="R193" s="200">
        <f>Q193*H193</f>
        <v>5.2919999999999995E-05</v>
      </c>
      <c r="S193" s="200">
        <v>0</v>
      </c>
      <c r="T193" s="201">
        <f>S193*H193</f>
        <v>0</v>
      </c>
      <c r="AR193" s="22" t="s">
        <v>239</v>
      </c>
      <c r="AT193" s="22" t="s">
        <v>147</v>
      </c>
      <c r="AU193" s="22" t="s">
        <v>84</v>
      </c>
      <c r="AY193" s="22" t="s">
        <v>144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82</v>
      </c>
      <c r="BK193" s="202">
        <f>ROUND(I193*H193,2)</f>
        <v>0</v>
      </c>
      <c r="BL193" s="22" t="s">
        <v>239</v>
      </c>
      <c r="BM193" s="22" t="s">
        <v>381</v>
      </c>
    </row>
    <row r="194" spans="2:47" s="1" customFormat="1" ht="24">
      <c r="B194" s="39"/>
      <c r="C194" s="61"/>
      <c r="D194" s="203" t="s">
        <v>154</v>
      </c>
      <c r="E194" s="61"/>
      <c r="F194" s="204" t="s">
        <v>382</v>
      </c>
      <c r="G194" s="61"/>
      <c r="H194" s="61"/>
      <c r="I194" s="161"/>
      <c r="J194" s="61"/>
      <c r="K194" s="61"/>
      <c r="L194" s="59"/>
      <c r="M194" s="205"/>
      <c r="N194" s="40"/>
      <c r="O194" s="40"/>
      <c r="P194" s="40"/>
      <c r="Q194" s="40"/>
      <c r="R194" s="40"/>
      <c r="S194" s="40"/>
      <c r="T194" s="76"/>
      <c r="AT194" s="22" t="s">
        <v>154</v>
      </c>
      <c r="AU194" s="22" t="s">
        <v>84</v>
      </c>
    </row>
    <row r="195" spans="2:51" s="11" customFormat="1" ht="12">
      <c r="B195" s="206"/>
      <c r="C195" s="207"/>
      <c r="D195" s="203" t="s">
        <v>156</v>
      </c>
      <c r="E195" s="208" t="s">
        <v>21</v>
      </c>
      <c r="F195" s="209" t="s">
        <v>383</v>
      </c>
      <c r="G195" s="207"/>
      <c r="H195" s="210" t="s">
        <v>21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156</v>
      </c>
      <c r="AU195" s="216" t="s">
        <v>84</v>
      </c>
      <c r="AV195" s="11" t="s">
        <v>82</v>
      </c>
      <c r="AW195" s="11" t="s">
        <v>37</v>
      </c>
      <c r="AX195" s="11" t="s">
        <v>74</v>
      </c>
      <c r="AY195" s="216" t="s">
        <v>144</v>
      </c>
    </row>
    <row r="196" spans="2:51" s="12" customFormat="1" ht="12">
      <c r="B196" s="217"/>
      <c r="C196" s="218"/>
      <c r="D196" s="228" t="s">
        <v>156</v>
      </c>
      <c r="E196" s="229" t="s">
        <v>21</v>
      </c>
      <c r="F196" s="230" t="s">
        <v>622</v>
      </c>
      <c r="G196" s="218"/>
      <c r="H196" s="231">
        <v>0.756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156</v>
      </c>
      <c r="AU196" s="227" t="s">
        <v>84</v>
      </c>
      <c r="AV196" s="12" t="s">
        <v>84</v>
      </c>
      <c r="AW196" s="12" t="s">
        <v>37</v>
      </c>
      <c r="AX196" s="12" t="s">
        <v>74</v>
      </c>
      <c r="AY196" s="227" t="s">
        <v>144</v>
      </c>
    </row>
    <row r="197" spans="2:65" s="1" customFormat="1" ht="20.4" customHeight="1">
      <c r="B197" s="39"/>
      <c r="C197" s="191" t="s">
        <v>356</v>
      </c>
      <c r="D197" s="191" t="s">
        <v>147</v>
      </c>
      <c r="E197" s="192" t="s">
        <v>392</v>
      </c>
      <c r="F197" s="193" t="s">
        <v>393</v>
      </c>
      <c r="G197" s="194" t="s">
        <v>150</v>
      </c>
      <c r="H197" s="195">
        <v>0.765</v>
      </c>
      <c r="I197" s="196"/>
      <c r="J197" s="197">
        <f>ROUND(I197*H197,2)</f>
        <v>0</v>
      </c>
      <c r="K197" s="193" t="s">
        <v>151</v>
      </c>
      <c r="L197" s="59"/>
      <c r="M197" s="198" t="s">
        <v>21</v>
      </c>
      <c r="N197" s="199" t="s">
        <v>45</v>
      </c>
      <c r="O197" s="40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2" t="s">
        <v>239</v>
      </c>
      <c r="AT197" s="22" t="s">
        <v>147</v>
      </c>
      <c r="AU197" s="22" t="s">
        <v>84</v>
      </c>
      <c r="AY197" s="22" t="s">
        <v>144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82</v>
      </c>
      <c r="BK197" s="202">
        <f>ROUND(I197*H197,2)</f>
        <v>0</v>
      </c>
      <c r="BL197" s="22" t="s">
        <v>239</v>
      </c>
      <c r="BM197" s="22" t="s">
        <v>394</v>
      </c>
    </row>
    <row r="198" spans="2:47" s="1" customFormat="1" ht="12">
      <c r="B198" s="39"/>
      <c r="C198" s="61"/>
      <c r="D198" s="228" t="s">
        <v>154</v>
      </c>
      <c r="E198" s="61"/>
      <c r="F198" s="232" t="s">
        <v>395</v>
      </c>
      <c r="G198" s="61"/>
      <c r="H198" s="61"/>
      <c r="I198" s="161"/>
      <c r="J198" s="61"/>
      <c r="K198" s="61"/>
      <c r="L198" s="59"/>
      <c r="M198" s="205"/>
      <c r="N198" s="40"/>
      <c r="O198" s="40"/>
      <c r="P198" s="40"/>
      <c r="Q198" s="40"/>
      <c r="R198" s="40"/>
      <c r="S198" s="40"/>
      <c r="T198" s="76"/>
      <c r="AT198" s="22" t="s">
        <v>154</v>
      </c>
      <c r="AU198" s="22" t="s">
        <v>84</v>
      </c>
    </row>
    <row r="199" spans="2:65" s="1" customFormat="1" ht="28.8" customHeight="1">
      <c r="B199" s="39"/>
      <c r="C199" s="191" t="s">
        <v>361</v>
      </c>
      <c r="D199" s="191" t="s">
        <v>147</v>
      </c>
      <c r="E199" s="192" t="s">
        <v>397</v>
      </c>
      <c r="F199" s="193" t="s">
        <v>398</v>
      </c>
      <c r="G199" s="194" t="s">
        <v>150</v>
      </c>
      <c r="H199" s="195">
        <v>0.765</v>
      </c>
      <c r="I199" s="196"/>
      <c r="J199" s="197">
        <f>ROUND(I199*H199,2)</f>
        <v>0</v>
      </c>
      <c r="K199" s="193" t="s">
        <v>151</v>
      </c>
      <c r="L199" s="59"/>
      <c r="M199" s="198" t="s">
        <v>21</v>
      </c>
      <c r="N199" s="199" t="s">
        <v>45</v>
      </c>
      <c r="O199" s="40"/>
      <c r="P199" s="200">
        <f>O199*H199</f>
        <v>0</v>
      </c>
      <c r="Q199" s="200">
        <v>0.00017</v>
      </c>
      <c r="R199" s="200">
        <f>Q199*H199</f>
        <v>0.00013005000000000002</v>
      </c>
      <c r="S199" s="200">
        <v>0</v>
      </c>
      <c r="T199" s="201">
        <f>S199*H199</f>
        <v>0</v>
      </c>
      <c r="AR199" s="22" t="s">
        <v>239</v>
      </c>
      <c r="AT199" s="22" t="s">
        <v>147</v>
      </c>
      <c r="AU199" s="22" t="s">
        <v>84</v>
      </c>
      <c r="AY199" s="22" t="s">
        <v>144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82</v>
      </c>
      <c r="BK199" s="202">
        <f>ROUND(I199*H199,2)</f>
        <v>0</v>
      </c>
      <c r="BL199" s="22" t="s">
        <v>239</v>
      </c>
      <c r="BM199" s="22" t="s">
        <v>399</v>
      </c>
    </row>
    <row r="200" spans="2:47" s="1" customFormat="1" ht="24">
      <c r="B200" s="39"/>
      <c r="C200" s="61"/>
      <c r="D200" s="228" t="s">
        <v>154</v>
      </c>
      <c r="E200" s="61"/>
      <c r="F200" s="232" t="s">
        <v>400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154</v>
      </c>
      <c r="AU200" s="22" t="s">
        <v>84</v>
      </c>
    </row>
    <row r="201" spans="2:65" s="1" customFormat="1" ht="20.4" customHeight="1">
      <c r="B201" s="39"/>
      <c r="C201" s="191" t="s">
        <v>366</v>
      </c>
      <c r="D201" s="191" t="s">
        <v>147</v>
      </c>
      <c r="E201" s="192" t="s">
        <v>402</v>
      </c>
      <c r="F201" s="193" t="s">
        <v>403</v>
      </c>
      <c r="G201" s="194" t="s">
        <v>150</v>
      </c>
      <c r="H201" s="195">
        <v>0.756</v>
      </c>
      <c r="I201" s="196"/>
      <c r="J201" s="197">
        <f>ROUND(I201*H201,2)</f>
        <v>0</v>
      </c>
      <c r="K201" s="193" t="s">
        <v>151</v>
      </c>
      <c r="L201" s="59"/>
      <c r="M201" s="198" t="s">
        <v>21</v>
      </c>
      <c r="N201" s="199" t="s">
        <v>45</v>
      </c>
      <c r="O201" s="40"/>
      <c r="P201" s="200">
        <f>O201*H201</f>
        <v>0</v>
      </c>
      <c r="Q201" s="200">
        <v>0.00012</v>
      </c>
      <c r="R201" s="200">
        <f>Q201*H201</f>
        <v>9.072E-05</v>
      </c>
      <c r="S201" s="200">
        <v>0</v>
      </c>
      <c r="T201" s="201">
        <f>S201*H201</f>
        <v>0</v>
      </c>
      <c r="AR201" s="22" t="s">
        <v>239</v>
      </c>
      <c r="AT201" s="22" t="s">
        <v>147</v>
      </c>
      <c r="AU201" s="22" t="s">
        <v>84</v>
      </c>
      <c r="AY201" s="22" t="s">
        <v>144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82</v>
      </c>
      <c r="BK201" s="202">
        <f>ROUND(I201*H201,2)</f>
        <v>0</v>
      </c>
      <c r="BL201" s="22" t="s">
        <v>239</v>
      </c>
      <c r="BM201" s="22" t="s">
        <v>404</v>
      </c>
    </row>
    <row r="202" spans="2:47" s="1" customFormat="1" ht="24">
      <c r="B202" s="39"/>
      <c r="C202" s="61"/>
      <c r="D202" s="228" t="s">
        <v>154</v>
      </c>
      <c r="E202" s="61"/>
      <c r="F202" s="232" t="s">
        <v>405</v>
      </c>
      <c r="G202" s="61"/>
      <c r="H202" s="61"/>
      <c r="I202" s="161"/>
      <c r="J202" s="61"/>
      <c r="K202" s="61"/>
      <c r="L202" s="59"/>
      <c r="M202" s="205"/>
      <c r="N202" s="40"/>
      <c r="O202" s="40"/>
      <c r="P202" s="40"/>
      <c r="Q202" s="40"/>
      <c r="R202" s="40"/>
      <c r="S202" s="40"/>
      <c r="T202" s="76"/>
      <c r="AT202" s="22" t="s">
        <v>154</v>
      </c>
      <c r="AU202" s="22" t="s">
        <v>84</v>
      </c>
    </row>
    <row r="203" spans="2:65" s="1" customFormat="1" ht="28.8" customHeight="1">
      <c r="B203" s="39"/>
      <c r="C203" s="191" t="s">
        <v>371</v>
      </c>
      <c r="D203" s="191" t="s">
        <v>147</v>
      </c>
      <c r="E203" s="192" t="s">
        <v>432</v>
      </c>
      <c r="F203" s="193" t="s">
        <v>433</v>
      </c>
      <c r="G203" s="194" t="s">
        <v>150</v>
      </c>
      <c r="H203" s="195">
        <v>8.55</v>
      </c>
      <c r="I203" s="196"/>
      <c r="J203" s="197">
        <f>ROUND(I203*H203,2)</f>
        <v>0</v>
      </c>
      <c r="K203" s="193" t="s">
        <v>151</v>
      </c>
      <c r="L203" s="59"/>
      <c r="M203" s="198" t="s">
        <v>21</v>
      </c>
      <c r="N203" s="199" t="s">
        <v>45</v>
      </c>
      <c r="O203" s="40"/>
      <c r="P203" s="200">
        <f>O203*H203</f>
        <v>0</v>
      </c>
      <c r="Q203" s="200">
        <v>0.00068</v>
      </c>
      <c r="R203" s="200">
        <f>Q203*H203</f>
        <v>0.005814000000000001</v>
      </c>
      <c r="S203" s="200">
        <v>0</v>
      </c>
      <c r="T203" s="201">
        <f>S203*H203</f>
        <v>0</v>
      </c>
      <c r="AR203" s="22" t="s">
        <v>239</v>
      </c>
      <c r="AT203" s="22" t="s">
        <v>147</v>
      </c>
      <c r="AU203" s="22" t="s">
        <v>84</v>
      </c>
      <c r="AY203" s="22" t="s">
        <v>144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82</v>
      </c>
      <c r="BK203" s="202">
        <f>ROUND(I203*H203,2)</f>
        <v>0</v>
      </c>
      <c r="BL203" s="22" t="s">
        <v>239</v>
      </c>
      <c r="BM203" s="22" t="s">
        <v>434</v>
      </c>
    </row>
    <row r="204" spans="2:47" s="1" customFormat="1" ht="36">
      <c r="B204" s="39"/>
      <c r="C204" s="61"/>
      <c r="D204" s="203" t="s">
        <v>154</v>
      </c>
      <c r="E204" s="61"/>
      <c r="F204" s="204" t="s">
        <v>435</v>
      </c>
      <c r="G204" s="61"/>
      <c r="H204" s="61"/>
      <c r="I204" s="161"/>
      <c r="J204" s="61"/>
      <c r="K204" s="61"/>
      <c r="L204" s="59"/>
      <c r="M204" s="205"/>
      <c r="N204" s="40"/>
      <c r="O204" s="40"/>
      <c r="P204" s="40"/>
      <c r="Q204" s="40"/>
      <c r="R204" s="40"/>
      <c r="S204" s="40"/>
      <c r="T204" s="76"/>
      <c r="AT204" s="22" t="s">
        <v>154</v>
      </c>
      <c r="AU204" s="22" t="s">
        <v>84</v>
      </c>
    </row>
    <row r="205" spans="2:51" s="12" customFormat="1" ht="12">
      <c r="B205" s="217"/>
      <c r="C205" s="218"/>
      <c r="D205" s="228" t="s">
        <v>156</v>
      </c>
      <c r="E205" s="229" t="s">
        <v>21</v>
      </c>
      <c r="F205" s="230" t="s">
        <v>587</v>
      </c>
      <c r="G205" s="218"/>
      <c r="H205" s="231">
        <v>8.55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156</v>
      </c>
      <c r="AU205" s="227" t="s">
        <v>84</v>
      </c>
      <c r="AV205" s="12" t="s">
        <v>84</v>
      </c>
      <c r="AW205" s="12" t="s">
        <v>37</v>
      </c>
      <c r="AX205" s="12" t="s">
        <v>74</v>
      </c>
      <c r="AY205" s="227" t="s">
        <v>144</v>
      </c>
    </row>
    <row r="206" spans="2:65" s="1" customFormat="1" ht="20.4" customHeight="1">
      <c r="B206" s="39"/>
      <c r="C206" s="191" t="s">
        <v>378</v>
      </c>
      <c r="D206" s="191" t="s">
        <v>147</v>
      </c>
      <c r="E206" s="192" t="s">
        <v>437</v>
      </c>
      <c r="F206" s="193" t="s">
        <v>438</v>
      </c>
      <c r="G206" s="194" t="s">
        <v>150</v>
      </c>
      <c r="H206" s="195">
        <v>89.08</v>
      </c>
      <c r="I206" s="196"/>
      <c r="J206" s="197">
        <f>ROUND(I206*H206,2)</f>
        <v>0</v>
      </c>
      <c r="K206" s="193" t="s">
        <v>151</v>
      </c>
      <c r="L206" s="59"/>
      <c r="M206" s="198" t="s">
        <v>21</v>
      </c>
      <c r="N206" s="199" t="s">
        <v>45</v>
      </c>
      <c r="O206" s="40"/>
      <c r="P206" s="200">
        <f>O206*H206</f>
        <v>0</v>
      </c>
      <c r="Q206" s="200">
        <v>0.00027</v>
      </c>
      <c r="R206" s="200">
        <f>Q206*H206</f>
        <v>0.0240516</v>
      </c>
      <c r="S206" s="200">
        <v>0</v>
      </c>
      <c r="T206" s="201">
        <f>S206*H206</f>
        <v>0</v>
      </c>
      <c r="AR206" s="22" t="s">
        <v>239</v>
      </c>
      <c r="AT206" s="22" t="s">
        <v>147</v>
      </c>
      <c r="AU206" s="22" t="s">
        <v>84</v>
      </c>
      <c r="AY206" s="22" t="s">
        <v>144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82</v>
      </c>
      <c r="BK206" s="202">
        <f>ROUND(I206*H206,2)</f>
        <v>0</v>
      </c>
      <c r="BL206" s="22" t="s">
        <v>239</v>
      </c>
      <c r="BM206" s="22" t="s">
        <v>439</v>
      </c>
    </row>
    <row r="207" spans="2:47" s="1" customFormat="1" ht="24">
      <c r="B207" s="39"/>
      <c r="C207" s="61"/>
      <c r="D207" s="228" t="s">
        <v>154</v>
      </c>
      <c r="E207" s="61"/>
      <c r="F207" s="232" t="s">
        <v>440</v>
      </c>
      <c r="G207" s="61"/>
      <c r="H207" s="61"/>
      <c r="I207" s="161"/>
      <c r="J207" s="61"/>
      <c r="K207" s="61"/>
      <c r="L207" s="59"/>
      <c r="M207" s="205"/>
      <c r="N207" s="40"/>
      <c r="O207" s="40"/>
      <c r="P207" s="40"/>
      <c r="Q207" s="40"/>
      <c r="R207" s="40"/>
      <c r="S207" s="40"/>
      <c r="T207" s="76"/>
      <c r="AT207" s="22" t="s">
        <v>154</v>
      </c>
      <c r="AU207" s="22" t="s">
        <v>84</v>
      </c>
    </row>
    <row r="208" spans="2:65" s="1" customFormat="1" ht="20.4" customHeight="1">
      <c r="B208" s="39"/>
      <c r="C208" s="191" t="s">
        <v>391</v>
      </c>
      <c r="D208" s="191" t="s">
        <v>147</v>
      </c>
      <c r="E208" s="192" t="s">
        <v>452</v>
      </c>
      <c r="F208" s="193" t="s">
        <v>453</v>
      </c>
      <c r="G208" s="194" t="s">
        <v>150</v>
      </c>
      <c r="H208" s="195">
        <v>89.08</v>
      </c>
      <c r="I208" s="196"/>
      <c r="J208" s="197">
        <f>ROUND(I208*H208,2)</f>
        <v>0</v>
      </c>
      <c r="K208" s="193" t="s">
        <v>151</v>
      </c>
      <c r="L208" s="59"/>
      <c r="M208" s="198" t="s">
        <v>21</v>
      </c>
      <c r="N208" s="199" t="s">
        <v>45</v>
      </c>
      <c r="O208" s="40"/>
      <c r="P208" s="200">
        <f>O208*H208</f>
        <v>0</v>
      </c>
      <c r="Q208" s="200">
        <v>0.00065</v>
      </c>
      <c r="R208" s="200">
        <f>Q208*H208</f>
        <v>0.057901999999999995</v>
      </c>
      <c r="S208" s="200">
        <v>0</v>
      </c>
      <c r="T208" s="201">
        <f>S208*H208</f>
        <v>0</v>
      </c>
      <c r="AR208" s="22" t="s">
        <v>239</v>
      </c>
      <c r="AT208" s="22" t="s">
        <v>147</v>
      </c>
      <c r="AU208" s="22" t="s">
        <v>84</v>
      </c>
      <c r="AY208" s="22" t="s">
        <v>144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2" t="s">
        <v>82</v>
      </c>
      <c r="BK208" s="202">
        <f>ROUND(I208*H208,2)</f>
        <v>0</v>
      </c>
      <c r="BL208" s="22" t="s">
        <v>239</v>
      </c>
      <c r="BM208" s="22" t="s">
        <v>454</v>
      </c>
    </row>
    <row r="209" spans="2:47" s="1" customFormat="1" ht="24">
      <c r="B209" s="39"/>
      <c r="C209" s="61"/>
      <c r="D209" s="203" t="s">
        <v>154</v>
      </c>
      <c r="E209" s="61"/>
      <c r="F209" s="204" t="s">
        <v>455</v>
      </c>
      <c r="G209" s="61"/>
      <c r="H209" s="61"/>
      <c r="I209" s="161"/>
      <c r="J209" s="61"/>
      <c r="K209" s="61"/>
      <c r="L209" s="59"/>
      <c r="M209" s="205"/>
      <c r="N209" s="40"/>
      <c r="O209" s="40"/>
      <c r="P209" s="40"/>
      <c r="Q209" s="40"/>
      <c r="R209" s="40"/>
      <c r="S209" s="40"/>
      <c r="T209" s="76"/>
      <c r="AT209" s="22" t="s">
        <v>154</v>
      </c>
      <c r="AU209" s="22" t="s">
        <v>84</v>
      </c>
    </row>
    <row r="210" spans="2:63" s="10" customFormat="1" ht="37.35" customHeight="1">
      <c r="B210" s="174"/>
      <c r="C210" s="175"/>
      <c r="D210" s="176" t="s">
        <v>73</v>
      </c>
      <c r="E210" s="177" t="s">
        <v>351</v>
      </c>
      <c r="F210" s="177" t="s">
        <v>560</v>
      </c>
      <c r="G210" s="175"/>
      <c r="H210" s="175"/>
      <c r="I210" s="178"/>
      <c r="J210" s="179">
        <f>BK210</f>
        <v>0</v>
      </c>
      <c r="K210" s="175"/>
      <c r="L210" s="180"/>
      <c r="M210" s="181"/>
      <c r="N210" s="182"/>
      <c r="O210" s="182"/>
      <c r="P210" s="183">
        <f>P211</f>
        <v>0</v>
      </c>
      <c r="Q210" s="182"/>
      <c r="R210" s="183">
        <f>R211</f>
        <v>0.0068</v>
      </c>
      <c r="S210" s="182"/>
      <c r="T210" s="184">
        <f>T211</f>
        <v>0</v>
      </c>
      <c r="AR210" s="185" t="s">
        <v>145</v>
      </c>
      <c r="AT210" s="186" t="s">
        <v>73</v>
      </c>
      <c r="AU210" s="186" t="s">
        <v>74</v>
      </c>
      <c r="AY210" s="185" t="s">
        <v>144</v>
      </c>
      <c r="BK210" s="187">
        <f>BK211</f>
        <v>0</v>
      </c>
    </row>
    <row r="211" spans="2:63" s="10" customFormat="1" ht="19.95" customHeight="1">
      <c r="B211" s="174"/>
      <c r="C211" s="175"/>
      <c r="D211" s="188" t="s">
        <v>73</v>
      </c>
      <c r="E211" s="189" t="s">
        <v>561</v>
      </c>
      <c r="F211" s="189" t="s">
        <v>562</v>
      </c>
      <c r="G211" s="175"/>
      <c r="H211" s="175"/>
      <c r="I211" s="178"/>
      <c r="J211" s="190">
        <f>BK211</f>
        <v>0</v>
      </c>
      <c r="K211" s="175"/>
      <c r="L211" s="180"/>
      <c r="M211" s="181"/>
      <c r="N211" s="182"/>
      <c r="O211" s="182"/>
      <c r="P211" s="183">
        <f>SUM(P212:P219)</f>
        <v>0</v>
      </c>
      <c r="Q211" s="182"/>
      <c r="R211" s="183">
        <f>SUM(R212:R219)</f>
        <v>0.0068</v>
      </c>
      <c r="S211" s="182"/>
      <c r="T211" s="184">
        <f>SUM(T212:T219)</f>
        <v>0</v>
      </c>
      <c r="AR211" s="185" t="s">
        <v>145</v>
      </c>
      <c r="AT211" s="186" t="s">
        <v>73</v>
      </c>
      <c r="AU211" s="186" t="s">
        <v>82</v>
      </c>
      <c r="AY211" s="185" t="s">
        <v>144</v>
      </c>
      <c r="BK211" s="187">
        <f>SUM(BK212:BK219)</f>
        <v>0</v>
      </c>
    </row>
    <row r="212" spans="2:65" s="1" customFormat="1" ht="28.8" customHeight="1">
      <c r="B212" s="39"/>
      <c r="C212" s="191" t="s">
        <v>396</v>
      </c>
      <c r="D212" s="191" t="s">
        <v>147</v>
      </c>
      <c r="E212" s="192" t="s">
        <v>563</v>
      </c>
      <c r="F212" s="193" t="s">
        <v>564</v>
      </c>
      <c r="G212" s="194" t="s">
        <v>296</v>
      </c>
      <c r="H212" s="195">
        <v>17</v>
      </c>
      <c r="I212" s="196"/>
      <c r="J212" s="197">
        <f>ROUND(I212*H212,2)</f>
        <v>0</v>
      </c>
      <c r="K212" s="193" t="s">
        <v>151</v>
      </c>
      <c r="L212" s="59"/>
      <c r="M212" s="198" t="s">
        <v>21</v>
      </c>
      <c r="N212" s="199" t="s">
        <v>45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2" t="s">
        <v>565</v>
      </c>
      <c r="AT212" s="22" t="s">
        <v>147</v>
      </c>
      <c r="AU212" s="22" t="s">
        <v>84</v>
      </c>
      <c r="AY212" s="22" t="s">
        <v>144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82</v>
      </c>
      <c r="BK212" s="202">
        <f>ROUND(I212*H212,2)</f>
        <v>0</v>
      </c>
      <c r="BL212" s="22" t="s">
        <v>565</v>
      </c>
      <c r="BM212" s="22" t="s">
        <v>623</v>
      </c>
    </row>
    <row r="213" spans="2:47" s="1" customFormat="1" ht="24">
      <c r="B213" s="39"/>
      <c r="C213" s="61"/>
      <c r="D213" s="228" t="s">
        <v>154</v>
      </c>
      <c r="E213" s="61"/>
      <c r="F213" s="232" t="s">
        <v>567</v>
      </c>
      <c r="G213" s="61"/>
      <c r="H213" s="61"/>
      <c r="I213" s="161"/>
      <c r="J213" s="61"/>
      <c r="K213" s="61"/>
      <c r="L213" s="59"/>
      <c r="M213" s="205"/>
      <c r="N213" s="40"/>
      <c r="O213" s="40"/>
      <c r="P213" s="40"/>
      <c r="Q213" s="40"/>
      <c r="R213" s="40"/>
      <c r="S213" s="40"/>
      <c r="T213" s="76"/>
      <c r="AT213" s="22" t="s">
        <v>154</v>
      </c>
      <c r="AU213" s="22" t="s">
        <v>84</v>
      </c>
    </row>
    <row r="214" spans="2:65" s="1" customFormat="1" ht="20.4" customHeight="1">
      <c r="B214" s="39"/>
      <c r="C214" s="234" t="s">
        <v>401</v>
      </c>
      <c r="D214" s="234" t="s">
        <v>351</v>
      </c>
      <c r="E214" s="235" t="s">
        <v>568</v>
      </c>
      <c r="F214" s="236" t="s">
        <v>569</v>
      </c>
      <c r="G214" s="237" t="s">
        <v>570</v>
      </c>
      <c r="H214" s="238">
        <v>6.8</v>
      </c>
      <c r="I214" s="239"/>
      <c r="J214" s="240">
        <f>ROUND(I214*H214,2)</f>
        <v>0</v>
      </c>
      <c r="K214" s="236" t="s">
        <v>151</v>
      </c>
      <c r="L214" s="241"/>
      <c r="M214" s="242" t="s">
        <v>21</v>
      </c>
      <c r="N214" s="243" t="s">
        <v>45</v>
      </c>
      <c r="O214" s="40"/>
      <c r="P214" s="200">
        <f>O214*H214</f>
        <v>0</v>
      </c>
      <c r="Q214" s="200">
        <v>0.001</v>
      </c>
      <c r="R214" s="200">
        <f>Q214*H214</f>
        <v>0.0068</v>
      </c>
      <c r="S214" s="200">
        <v>0</v>
      </c>
      <c r="T214" s="201">
        <f>S214*H214</f>
        <v>0</v>
      </c>
      <c r="AR214" s="22" t="s">
        <v>571</v>
      </c>
      <c r="AT214" s="22" t="s">
        <v>351</v>
      </c>
      <c r="AU214" s="22" t="s">
        <v>84</v>
      </c>
      <c r="AY214" s="22" t="s">
        <v>144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2" t="s">
        <v>82</v>
      </c>
      <c r="BK214" s="202">
        <f>ROUND(I214*H214,2)</f>
        <v>0</v>
      </c>
      <c r="BL214" s="22" t="s">
        <v>571</v>
      </c>
      <c r="BM214" s="22" t="s">
        <v>624</v>
      </c>
    </row>
    <row r="215" spans="2:47" s="1" customFormat="1" ht="12">
      <c r="B215" s="39"/>
      <c r="C215" s="61"/>
      <c r="D215" s="203" t="s">
        <v>154</v>
      </c>
      <c r="E215" s="61"/>
      <c r="F215" s="204" t="s">
        <v>569</v>
      </c>
      <c r="G215" s="61"/>
      <c r="H215" s="61"/>
      <c r="I215" s="161"/>
      <c r="J215" s="61"/>
      <c r="K215" s="61"/>
      <c r="L215" s="59"/>
      <c r="M215" s="205"/>
      <c r="N215" s="40"/>
      <c r="O215" s="40"/>
      <c r="P215" s="40"/>
      <c r="Q215" s="40"/>
      <c r="R215" s="40"/>
      <c r="S215" s="40"/>
      <c r="T215" s="76"/>
      <c r="AT215" s="22" t="s">
        <v>154</v>
      </c>
      <c r="AU215" s="22" t="s">
        <v>84</v>
      </c>
    </row>
    <row r="216" spans="2:47" s="1" customFormat="1" ht="24">
      <c r="B216" s="39"/>
      <c r="C216" s="61"/>
      <c r="D216" s="203" t="s">
        <v>262</v>
      </c>
      <c r="E216" s="61"/>
      <c r="F216" s="233" t="s">
        <v>573</v>
      </c>
      <c r="G216" s="61"/>
      <c r="H216" s="61"/>
      <c r="I216" s="161"/>
      <c r="J216" s="61"/>
      <c r="K216" s="61"/>
      <c r="L216" s="59"/>
      <c r="M216" s="205"/>
      <c r="N216" s="40"/>
      <c r="O216" s="40"/>
      <c r="P216" s="40"/>
      <c r="Q216" s="40"/>
      <c r="R216" s="40"/>
      <c r="S216" s="40"/>
      <c r="T216" s="76"/>
      <c r="AT216" s="22" t="s">
        <v>262</v>
      </c>
      <c r="AU216" s="22" t="s">
        <v>84</v>
      </c>
    </row>
    <row r="217" spans="2:51" s="12" customFormat="1" ht="12">
      <c r="B217" s="217"/>
      <c r="C217" s="218"/>
      <c r="D217" s="228" t="s">
        <v>156</v>
      </c>
      <c r="E217" s="229" t="s">
        <v>21</v>
      </c>
      <c r="F217" s="230" t="s">
        <v>625</v>
      </c>
      <c r="G217" s="218"/>
      <c r="H217" s="231">
        <v>6.8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156</v>
      </c>
      <c r="AU217" s="227" t="s">
        <v>84</v>
      </c>
      <c r="AV217" s="12" t="s">
        <v>84</v>
      </c>
      <c r="AW217" s="12" t="s">
        <v>37</v>
      </c>
      <c r="AX217" s="12" t="s">
        <v>74</v>
      </c>
      <c r="AY217" s="227" t="s">
        <v>144</v>
      </c>
    </row>
    <row r="218" spans="2:65" s="1" customFormat="1" ht="28.8" customHeight="1">
      <c r="B218" s="39"/>
      <c r="C218" s="191" t="s">
        <v>406</v>
      </c>
      <c r="D218" s="191" t="s">
        <v>147</v>
      </c>
      <c r="E218" s="192" t="s">
        <v>575</v>
      </c>
      <c r="F218" s="193" t="s">
        <v>576</v>
      </c>
      <c r="G218" s="194" t="s">
        <v>296</v>
      </c>
      <c r="H218" s="195">
        <v>17</v>
      </c>
      <c r="I218" s="196"/>
      <c r="J218" s="197">
        <f>ROUND(I218*H218,2)</f>
        <v>0</v>
      </c>
      <c r="K218" s="193" t="s">
        <v>151</v>
      </c>
      <c r="L218" s="59"/>
      <c r="M218" s="198" t="s">
        <v>21</v>
      </c>
      <c r="N218" s="199" t="s">
        <v>45</v>
      </c>
      <c r="O218" s="40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2" t="s">
        <v>565</v>
      </c>
      <c r="AT218" s="22" t="s">
        <v>147</v>
      </c>
      <c r="AU218" s="22" t="s">
        <v>84</v>
      </c>
      <c r="AY218" s="22" t="s">
        <v>144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82</v>
      </c>
      <c r="BK218" s="202">
        <f>ROUND(I218*H218,2)</f>
        <v>0</v>
      </c>
      <c r="BL218" s="22" t="s">
        <v>565</v>
      </c>
      <c r="BM218" s="22" t="s">
        <v>626</v>
      </c>
    </row>
    <row r="219" spans="2:47" s="1" customFormat="1" ht="24">
      <c r="B219" s="39"/>
      <c r="C219" s="61"/>
      <c r="D219" s="203" t="s">
        <v>154</v>
      </c>
      <c r="E219" s="61"/>
      <c r="F219" s="204" t="s">
        <v>578</v>
      </c>
      <c r="G219" s="61"/>
      <c r="H219" s="61"/>
      <c r="I219" s="161"/>
      <c r="J219" s="61"/>
      <c r="K219" s="61"/>
      <c r="L219" s="59"/>
      <c r="M219" s="205"/>
      <c r="N219" s="40"/>
      <c r="O219" s="40"/>
      <c r="P219" s="40"/>
      <c r="Q219" s="40"/>
      <c r="R219" s="40"/>
      <c r="S219" s="40"/>
      <c r="T219" s="76"/>
      <c r="AT219" s="22" t="s">
        <v>154</v>
      </c>
      <c r="AU219" s="22" t="s">
        <v>84</v>
      </c>
    </row>
    <row r="220" spans="2:63" s="10" customFormat="1" ht="37.35" customHeight="1">
      <c r="B220" s="174"/>
      <c r="C220" s="175"/>
      <c r="D220" s="176" t="s">
        <v>73</v>
      </c>
      <c r="E220" s="177" t="s">
        <v>456</v>
      </c>
      <c r="F220" s="177" t="s">
        <v>457</v>
      </c>
      <c r="G220" s="175"/>
      <c r="H220" s="175"/>
      <c r="I220" s="178"/>
      <c r="J220" s="179">
        <f>BK220</f>
        <v>0</v>
      </c>
      <c r="K220" s="175"/>
      <c r="L220" s="180"/>
      <c r="M220" s="181"/>
      <c r="N220" s="182"/>
      <c r="O220" s="182"/>
      <c r="P220" s="183">
        <f>P221+P225+P228</f>
        <v>0</v>
      </c>
      <c r="Q220" s="182"/>
      <c r="R220" s="183">
        <f>R221+R225+R228</f>
        <v>0</v>
      </c>
      <c r="S220" s="182"/>
      <c r="T220" s="184">
        <f>T221+T225+T228</f>
        <v>0</v>
      </c>
      <c r="AR220" s="185" t="s">
        <v>178</v>
      </c>
      <c r="AT220" s="186" t="s">
        <v>73</v>
      </c>
      <c r="AU220" s="186" t="s">
        <v>74</v>
      </c>
      <c r="AY220" s="185" t="s">
        <v>144</v>
      </c>
      <c r="BK220" s="187">
        <f>BK221+BK225+BK228</f>
        <v>0</v>
      </c>
    </row>
    <row r="221" spans="2:63" s="10" customFormat="1" ht="19.95" customHeight="1">
      <c r="B221" s="174"/>
      <c r="C221" s="175"/>
      <c r="D221" s="188" t="s">
        <v>73</v>
      </c>
      <c r="E221" s="189" t="s">
        <v>458</v>
      </c>
      <c r="F221" s="189" t="s">
        <v>459</v>
      </c>
      <c r="G221" s="175"/>
      <c r="H221" s="175"/>
      <c r="I221" s="178"/>
      <c r="J221" s="190">
        <f>BK221</f>
        <v>0</v>
      </c>
      <c r="K221" s="175"/>
      <c r="L221" s="180"/>
      <c r="M221" s="181"/>
      <c r="N221" s="182"/>
      <c r="O221" s="182"/>
      <c r="P221" s="183">
        <f>SUM(P222:P224)</f>
        <v>0</v>
      </c>
      <c r="Q221" s="182"/>
      <c r="R221" s="183">
        <f>SUM(R222:R224)</f>
        <v>0</v>
      </c>
      <c r="S221" s="182"/>
      <c r="T221" s="184">
        <f>SUM(T222:T224)</f>
        <v>0</v>
      </c>
      <c r="AR221" s="185" t="s">
        <v>178</v>
      </c>
      <c r="AT221" s="186" t="s">
        <v>73</v>
      </c>
      <c r="AU221" s="186" t="s">
        <v>82</v>
      </c>
      <c r="AY221" s="185" t="s">
        <v>144</v>
      </c>
      <c r="BK221" s="187">
        <f>SUM(BK222:BK224)</f>
        <v>0</v>
      </c>
    </row>
    <row r="222" spans="2:65" s="1" customFormat="1" ht="20.4" customHeight="1">
      <c r="B222" s="39"/>
      <c r="C222" s="191" t="s">
        <v>414</v>
      </c>
      <c r="D222" s="191" t="s">
        <v>147</v>
      </c>
      <c r="E222" s="192" t="s">
        <v>461</v>
      </c>
      <c r="F222" s="193" t="s">
        <v>462</v>
      </c>
      <c r="G222" s="194" t="s">
        <v>463</v>
      </c>
      <c r="H222" s="195">
        <v>1</v>
      </c>
      <c r="I222" s="196"/>
      <c r="J222" s="197">
        <f>ROUND(I222*H222,2)</f>
        <v>0</v>
      </c>
      <c r="K222" s="193" t="s">
        <v>151</v>
      </c>
      <c r="L222" s="59"/>
      <c r="M222" s="198" t="s">
        <v>21</v>
      </c>
      <c r="N222" s="199" t="s">
        <v>45</v>
      </c>
      <c r="O222" s="40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2" t="s">
        <v>464</v>
      </c>
      <c r="AT222" s="22" t="s">
        <v>147</v>
      </c>
      <c r="AU222" s="22" t="s">
        <v>84</v>
      </c>
      <c r="AY222" s="22" t="s">
        <v>144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2" t="s">
        <v>82</v>
      </c>
      <c r="BK222" s="202">
        <f>ROUND(I222*H222,2)</f>
        <v>0</v>
      </c>
      <c r="BL222" s="22" t="s">
        <v>464</v>
      </c>
      <c r="BM222" s="22" t="s">
        <v>465</v>
      </c>
    </row>
    <row r="223" spans="2:47" s="1" customFormat="1" ht="24">
      <c r="B223" s="39"/>
      <c r="C223" s="61"/>
      <c r="D223" s="203" t="s">
        <v>154</v>
      </c>
      <c r="E223" s="61"/>
      <c r="F223" s="204" t="s">
        <v>466</v>
      </c>
      <c r="G223" s="61"/>
      <c r="H223" s="61"/>
      <c r="I223" s="161"/>
      <c r="J223" s="61"/>
      <c r="K223" s="61"/>
      <c r="L223" s="59"/>
      <c r="M223" s="205"/>
      <c r="N223" s="40"/>
      <c r="O223" s="40"/>
      <c r="P223" s="40"/>
      <c r="Q223" s="40"/>
      <c r="R223" s="40"/>
      <c r="S223" s="40"/>
      <c r="T223" s="76"/>
      <c r="AT223" s="22" t="s">
        <v>154</v>
      </c>
      <c r="AU223" s="22" t="s">
        <v>84</v>
      </c>
    </row>
    <row r="224" spans="2:47" s="1" customFormat="1" ht="24">
      <c r="B224" s="39"/>
      <c r="C224" s="61"/>
      <c r="D224" s="203" t="s">
        <v>262</v>
      </c>
      <c r="E224" s="61"/>
      <c r="F224" s="233" t="s">
        <v>467</v>
      </c>
      <c r="G224" s="61"/>
      <c r="H224" s="61"/>
      <c r="I224" s="161"/>
      <c r="J224" s="61"/>
      <c r="K224" s="61"/>
      <c r="L224" s="59"/>
      <c r="M224" s="205"/>
      <c r="N224" s="40"/>
      <c r="O224" s="40"/>
      <c r="P224" s="40"/>
      <c r="Q224" s="40"/>
      <c r="R224" s="40"/>
      <c r="S224" s="40"/>
      <c r="T224" s="76"/>
      <c r="AT224" s="22" t="s">
        <v>262</v>
      </c>
      <c r="AU224" s="22" t="s">
        <v>84</v>
      </c>
    </row>
    <row r="225" spans="2:63" s="10" customFormat="1" ht="29.85" customHeight="1">
      <c r="B225" s="174"/>
      <c r="C225" s="175"/>
      <c r="D225" s="188" t="s">
        <v>73</v>
      </c>
      <c r="E225" s="189" t="s">
        <v>468</v>
      </c>
      <c r="F225" s="189" t="s">
        <v>469</v>
      </c>
      <c r="G225" s="175"/>
      <c r="H225" s="175"/>
      <c r="I225" s="178"/>
      <c r="J225" s="190">
        <f>BK225</f>
        <v>0</v>
      </c>
      <c r="K225" s="175"/>
      <c r="L225" s="180"/>
      <c r="M225" s="181"/>
      <c r="N225" s="182"/>
      <c r="O225" s="182"/>
      <c r="P225" s="183">
        <f>SUM(P226:P227)</f>
        <v>0</v>
      </c>
      <c r="Q225" s="182"/>
      <c r="R225" s="183">
        <f>SUM(R226:R227)</f>
        <v>0</v>
      </c>
      <c r="S225" s="182"/>
      <c r="T225" s="184">
        <f>SUM(T226:T227)</f>
        <v>0</v>
      </c>
      <c r="AR225" s="185" t="s">
        <v>178</v>
      </c>
      <c r="AT225" s="186" t="s">
        <v>73</v>
      </c>
      <c r="AU225" s="186" t="s">
        <v>82</v>
      </c>
      <c r="AY225" s="185" t="s">
        <v>144</v>
      </c>
      <c r="BK225" s="187">
        <f>SUM(BK226:BK227)</f>
        <v>0</v>
      </c>
    </row>
    <row r="226" spans="2:65" s="1" customFormat="1" ht="20.4" customHeight="1">
      <c r="B226" s="39"/>
      <c r="C226" s="191" t="s">
        <v>420</v>
      </c>
      <c r="D226" s="191" t="s">
        <v>147</v>
      </c>
      <c r="E226" s="192" t="s">
        <v>471</v>
      </c>
      <c r="F226" s="193" t="s">
        <v>469</v>
      </c>
      <c r="G226" s="194" t="s">
        <v>463</v>
      </c>
      <c r="H226" s="195">
        <v>1</v>
      </c>
      <c r="I226" s="196"/>
      <c r="J226" s="197">
        <f>ROUND(I226*H226,2)</f>
        <v>0</v>
      </c>
      <c r="K226" s="193" t="s">
        <v>151</v>
      </c>
      <c r="L226" s="59"/>
      <c r="M226" s="198" t="s">
        <v>21</v>
      </c>
      <c r="N226" s="199" t="s">
        <v>45</v>
      </c>
      <c r="O226" s="40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2" t="s">
        <v>464</v>
      </c>
      <c r="AT226" s="22" t="s">
        <v>147</v>
      </c>
      <c r="AU226" s="22" t="s">
        <v>84</v>
      </c>
      <c r="AY226" s="22" t="s">
        <v>144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2" t="s">
        <v>82</v>
      </c>
      <c r="BK226" s="202">
        <f>ROUND(I226*H226,2)</f>
        <v>0</v>
      </c>
      <c r="BL226" s="22" t="s">
        <v>464</v>
      </c>
      <c r="BM226" s="22" t="s">
        <v>472</v>
      </c>
    </row>
    <row r="227" spans="2:47" s="1" customFormat="1" ht="12">
      <c r="B227" s="39"/>
      <c r="C227" s="61"/>
      <c r="D227" s="203" t="s">
        <v>154</v>
      </c>
      <c r="E227" s="61"/>
      <c r="F227" s="204" t="s">
        <v>473</v>
      </c>
      <c r="G227" s="61"/>
      <c r="H227" s="61"/>
      <c r="I227" s="161"/>
      <c r="J227" s="61"/>
      <c r="K227" s="61"/>
      <c r="L227" s="59"/>
      <c r="M227" s="205"/>
      <c r="N227" s="40"/>
      <c r="O227" s="40"/>
      <c r="P227" s="40"/>
      <c r="Q227" s="40"/>
      <c r="R227" s="40"/>
      <c r="S227" s="40"/>
      <c r="T227" s="76"/>
      <c r="AT227" s="22" t="s">
        <v>154</v>
      </c>
      <c r="AU227" s="22" t="s">
        <v>84</v>
      </c>
    </row>
    <row r="228" spans="2:63" s="10" customFormat="1" ht="29.85" customHeight="1">
      <c r="B228" s="174"/>
      <c r="C228" s="175"/>
      <c r="D228" s="188" t="s">
        <v>73</v>
      </c>
      <c r="E228" s="189" t="s">
        <v>474</v>
      </c>
      <c r="F228" s="189" t="s">
        <v>475</v>
      </c>
      <c r="G228" s="175"/>
      <c r="H228" s="175"/>
      <c r="I228" s="178"/>
      <c r="J228" s="190">
        <f>BK228</f>
        <v>0</v>
      </c>
      <c r="K228" s="175"/>
      <c r="L228" s="180"/>
      <c r="M228" s="181"/>
      <c r="N228" s="182"/>
      <c r="O228" s="182"/>
      <c r="P228" s="183">
        <f>SUM(P229:P230)</f>
        <v>0</v>
      </c>
      <c r="Q228" s="182"/>
      <c r="R228" s="183">
        <f>SUM(R229:R230)</f>
        <v>0</v>
      </c>
      <c r="S228" s="182"/>
      <c r="T228" s="184">
        <f>SUM(T229:T230)</f>
        <v>0</v>
      </c>
      <c r="AR228" s="185" t="s">
        <v>178</v>
      </c>
      <c r="AT228" s="186" t="s">
        <v>73</v>
      </c>
      <c r="AU228" s="186" t="s">
        <v>82</v>
      </c>
      <c r="AY228" s="185" t="s">
        <v>144</v>
      </c>
      <c r="BK228" s="187">
        <f>SUM(BK229:BK230)</f>
        <v>0</v>
      </c>
    </row>
    <row r="229" spans="2:65" s="1" customFormat="1" ht="20.4" customHeight="1">
      <c r="B229" s="39"/>
      <c r="C229" s="191" t="s">
        <v>425</v>
      </c>
      <c r="D229" s="191" t="s">
        <v>147</v>
      </c>
      <c r="E229" s="192" t="s">
        <v>477</v>
      </c>
      <c r="F229" s="193" t="s">
        <v>478</v>
      </c>
      <c r="G229" s="194" t="s">
        <v>463</v>
      </c>
      <c r="H229" s="195">
        <v>1</v>
      </c>
      <c r="I229" s="196"/>
      <c r="J229" s="197">
        <f>ROUND(I229*H229,2)</f>
        <v>0</v>
      </c>
      <c r="K229" s="193" t="s">
        <v>151</v>
      </c>
      <c r="L229" s="59"/>
      <c r="M229" s="198" t="s">
        <v>21</v>
      </c>
      <c r="N229" s="199" t="s">
        <v>45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464</v>
      </c>
      <c r="AT229" s="22" t="s">
        <v>147</v>
      </c>
      <c r="AU229" s="22" t="s">
        <v>84</v>
      </c>
      <c r="AY229" s="22" t="s">
        <v>144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82</v>
      </c>
      <c r="BK229" s="202">
        <f>ROUND(I229*H229,2)</f>
        <v>0</v>
      </c>
      <c r="BL229" s="22" t="s">
        <v>464</v>
      </c>
      <c r="BM229" s="22" t="s">
        <v>479</v>
      </c>
    </row>
    <row r="230" spans="2:47" s="1" customFormat="1" ht="12">
      <c r="B230" s="39"/>
      <c r="C230" s="61"/>
      <c r="D230" s="203" t="s">
        <v>154</v>
      </c>
      <c r="E230" s="61"/>
      <c r="F230" s="204" t="s">
        <v>480</v>
      </c>
      <c r="G230" s="61"/>
      <c r="H230" s="61"/>
      <c r="I230" s="161"/>
      <c r="J230" s="61"/>
      <c r="K230" s="61"/>
      <c r="L230" s="59"/>
      <c r="M230" s="244"/>
      <c r="N230" s="245"/>
      <c r="O230" s="245"/>
      <c r="P230" s="245"/>
      <c r="Q230" s="245"/>
      <c r="R230" s="245"/>
      <c r="S230" s="245"/>
      <c r="T230" s="246"/>
      <c r="AT230" s="22" t="s">
        <v>154</v>
      </c>
      <c r="AU230" s="22" t="s">
        <v>84</v>
      </c>
    </row>
    <row r="231" spans="2:12" s="1" customFormat="1" ht="6.9" customHeight="1">
      <c r="B231" s="54"/>
      <c r="C231" s="55"/>
      <c r="D231" s="55"/>
      <c r="E231" s="55"/>
      <c r="F231" s="55"/>
      <c r="G231" s="55"/>
      <c r="H231" s="55"/>
      <c r="I231" s="137"/>
      <c r="J231" s="55"/>
      <c r="K231" s="55"/>
      <c r="L231" s="59"/>
    </row>
  </sheetData>
  <sheetProtection password="CC35" sheet="1" objects="1" scenarios="1" formatCells="0" formatColumns="0" formatRows="0" sort="0" autoFilter="0"/>
  <autoFilter ref="C93:K230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90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64" t="str">
        <f>'Rekapitulace stavby'!K6</f>
        <v>Obnova dvorní fasády radnice Jáchymov</v>
      </c>
      <c r="F7" s="365"/>
      <c r="G7" s="365"/>
      <c r="H7" s="365"/>
      <c r="I7" s="115"/>
      <c r="J7" s="27"/>
      <c r="K7" s="29"/>
    </row>
    <row r="8" spans="2:11" s="1" customFormat="1" ht="13.2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66" t="s">
        <v>627</v>
      </c>
      <c r="F9" s="367"/>
      <c r="G9" s="367"/>
      <c r="H9" s="367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17.3.2017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0.2" customHeight="1">
      <c r="B24" s="119"/>
      <c r="C24" s="120"/>
      <c r="D24" s="120"/>
      <c r="E24" s="333" t="s">
        <v>105</v>
      </c>
      <c r="F24" s="333"/>
      <c r="G24" s="333"/>
      <c r="H24" s="333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ROUND(J91,2)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" customHeight="1">
      <c r="B30" s="39"/>
      <c r="C30" s="40"/>
      <c r="D30" s="47" t="s">
        <v>44</v>
      </c>
      <c r="E30" s="47" t="s">
        <v>45</v>
      </c>
      <c r="F30" s="128">
        <f>ROUND(SUM(BE91:BE206),2)</f>
        <v>0</v>
      </c>
      <c r="G30" s="40"/>
      <c r="H30" s="40"/>
      <c r="I30" s="129">
        <v>0.21</v>
      </c>
      <c r="J30" s="128">
        <f>ROUND(ROUND((SUM(BE91:BE206)),2)*I30,2)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46</v>
      </c>
      <c r="F31" s="128">
        <f>ROUND(SUM(BF91:BF206),2)</f>
        <v>0</v>
      </c>
      <c r="G31" s="40"/>
      <c r="H31" s="40"/>
      <c r="I31" s="129">
        <v>0.15</v>
      </c>
      <c r="J31" s="128">
        <f>ROUND(ROUND((SUM(BF91:BF206)),2)*I31,2)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47</v>
      </c>
      <c r="F32" s="128">
        <f>ROUND(SUM(BG91:BG206),2)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48</v>
      </c>
      <c r="F33" s="128">
        <f>ROUND(SUM(BH91:BH206),2)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49</v>
      </c>
      <c r="F34" s="128">
        <f>ROUND(SUM(BI91:BI206),2)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106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64" t="str">
        <f>E7</f>
        <v>Obnova dvorní fasády radnice Jáchymov</v>
      </c>
      <c r="F45" s="365"/>
      <c r="G45" s="365"/>
      <c r="H45" s="365"/>
      <c r="I45" s="116"/>
      <c r="J45" s="40"/>
      <c r="K45" s="43"/>
    </row>
    <row r="46" spans="2:11" s="1" customFormat="1" ht="14.4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66" t="str">
        <f>E9</f>
        <v>D.1.1 - FASÁDA 4 - Architektonicko stavební část</v>
      </c>
      <c r="F47" s="367"/>
      <c r="G47" s="367"/>
      <c r="H47" s="367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nám. Republiky čp. 1, 362 51 Jáchymov</v>
      </c>
      <c r="G49" s="40"/>
      <c r="H49" s="40"/>
      <c r="I49" s="117" t="s">
        <v>25</v>
      </c>
      <c r="J49" s="118" t="str">
        <f>IF(J12="","",J12)</f>
        <v>17.3.2017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Jáchymov, nám. Republiky 1, 362 51 Jáchymov</v>
      </c>
      <c r="G51" s="40"/>
      <c r="H51" s="40"/>
      <c r="I51" s="117" t="s">
        <v>34</v>
      </c>
      <c r="J51" s="33" t="str">
        <f>E21</f>
        <v>Ing. arch. Jaroslav Egert, Komenského 851, Jáchymo</v>
      </c>
      <c r="K51" s="43"/>
    </row>
    <row r="52" spans="2:11" s="1" customFormat="1" ht="14.4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107</v>
      </c>
      <c r="D54" s="130"/>
      <c r="E54" s="130"/>
      <c r="F54" s="130"/>
      <c r="G54" s="130"/>
      <c r="H54" s="130"/>
      <c r="I54" s="143"/>
      <c r="J54" s="144" t="s">
        <v>108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109</v>
      </c>
      <c r="D56" s="40"/>
      <c r="E56" s="40"/>
      <c r="F56" s="40"/>
      <c r="G56" s="40"/>
      <c r="H56" s="40"/>
      <c r="I56" s="116"/>
      <c r="J56" s="126">
        <f>J91</f>
        <v>0</v>
      </c>
      <c r="K56" s="43"/>
      <c r="AU56" s="22" t="s">
        <v>110</v>
      </c>
    </row>
    <row r="57" spans="2:11" s="7" customFormat="1" ht="24.9" customHeight="1">
      <c r="B57" s="147"/>
      <c r="C57" s="148"/>
      <c r="D57" s="149" t="s">
        <v>111</v>
      </c>
      <c r="E57" s="150"/>
      <c r="F57" s="150"/>
      <c r="G57" s="150"/>
      <c r="H57" s="150"/>
      <c r="I57" s="151"/>
      <c r="J57" s="152">
        <f>J92</f>
        <v>0</v>
      </c>
      <c r="K57" s="153"/>
    </row>
    <row r="58" spans="2:11" s="8" customFormat="1" ht="19.95" customHeight="1">
      <c r="B58" s="154"/>
      <c r="C58" s="155"/>
      <c r="D58" s="156" t="s">
        <v>112</v>
      </c>
      <c r="E58" s="157"/>
      <c r="F58" s="157"/>
      <c r="G58" s="157"/>
      <c r="H58" s="157"/>
      <c r="I58" s="158"/>
      <c r="J58" s="159">
        <f>J93</f>
        <v>0</v>
      </c>
      <c r="K58" s="160"/>
    </row>
    <row r="59" spans="2:11" s="8" customFormat="1" ht="19.95" customHeight="1">
      <c r="B59" s="154"/>
      <c r="C59" s="155"/>
      <c r="D59" s="156" t="s">
        <v>113</v>
      </c>
      <c r="E59" s="157"/>
      <c r="F59" s="157"/>
      <c r="G59" s="157"/>
      <c r="H59" s="157"/>
      <c r="I59" s="158"/>
      <c r="J59" s="159">
        <f>J98</f>
        <v>0</v>
      </c>
      <c r="K59" s="160"/>
    </row>
    <row r="60" spans="2:11" s="8" customFormat="1" ht="19.95" customHeight="1">
      <c r="B60" s="154"/>
      <c r="C60" s="155"/>
      <c r="D60" s="156" t="s">
        <v>114</v>
      </c>
      <c r="E60" s="157"/>
      <c r="F60" s="157"/>
      <c r="G60" s="157"/>
      <c r="H60" s="157"/>
      <c r="I60" s="158"/>
      <c r="J60" s="159">
        <f>J118</f>
        <v>0</v>
      </c>
      <c r="K60" s="160"/>
    </row>
    <row r="61" spans="2:11" s="8" customFormat="1" ht="14.85" customHeight="1">
      <c r="B61" s="154"/>
      <c r="C61" s="155"/>
      <c r="D61" s="156" t="s">
        <v>115</v>
      </c>
      <c r="E61" s="157"/>
      <c r="F61" s="157"/>
      <c r="G61" s="157"/>
      <c r="H61" s="157"/>
      <c r="I61" s="158"/>
      <c r="J61" s="159">
        <f>J127</f>
        <v>0</v>
      </c>
      <c r="K61" s="160"/>
    </row>
    <row r="62" spans="2:11" s="8" customFormat="1" ht="19.95" customHeight="1">
      <c r="B62" s="154"/>
      <c r="C62" s="155"/>
      <c r="D62" s="156" t="s">
        <v>116</v>
      </c>
      <c r="E62" s="157"/>
      <c r="F62" s="157"/>
      <c r="G62" s="157"/>
      <c r="H62" s="157"/>
      <c r="I62" s="158"/>
      <c r="J62" s="159">
        <f>J142</f>
        <v>0</v>
      </c>
      <c r="K62" s="160"/>
    </row>
    <row r="63" spans="2:11" s="8" customFormat="1" ht="19.95" customHeight="1">
      <c r="B63" s="154"/>
      <c r="C63" s="155"/>
      <c r="D63" s="156" t="s">
        <v>117</v>
      </c>
      <c r="E63" s="157"/>
      <c r="F63" s="157"/>
      <c r="G63" s="157"/>
      <c r="H63" s="157"/>
      <c r="I63" s="158"/>
      <c r="J63" s="159">
        <f>J151</f>
        <v>0</v>
      </c>
      <c r="K63" s="160"/>
    </row>
    <row r="64" spans="2:11" s="7" customFormat="1" ht="24.9" customHeight="1">
      <c r="B64" s="147"/>
      <c r="C64" s="148"/>
      <c r="D64" s="149" t="s">
        <v>118</v>
      </c>
      <c r="E64" s="150"/>
      <c r="F64" s="150"/>
      <c r="G64" s="150"/>
      <c r="H64" s="150"/>
      <c r="I64" s="151"/>
      <c r="J64" s="152">
        <f>J154</f>
        <v>0</v>
      </c>
      <c r="K64" s="153"/>
    </row>
    <row r="65" spans="2:11" s="8" customFormat="1" ht="19.95" customHeight="1">
      <c r="B65" s="154"/>
      <c r="C65" s="155"/>
      <c r="D65" s="156" t="s">
        <v>121</v>
      </c>
      <c r="E65" s="157"/>
      <c r="F65" s="157"/>
      <c r="G65" s="157"/>
      <c r="H65" s="157"/>
      <c r="I65" s="158"/>
      <c r="J65" s="159">
        <f>J155</f>
        <v>0</v>
      </c>
      <c r="K65" s="160"/>
    </row>
    <row r="66" spans="2:11" s="8" customFormat="1" ht="19.95" customHeight="1">
      <c r="B66" s="154"/>
      <c r="C66" s="155"/>
      <c r="D66" s="156" t="s">
        <v>122</v>
      </c>
      <c r="E66" s="157"/>
      <c r="F66" s="157"/>
      <c r="G66" s="157"/>
      <c r="H66" s="157"/>
      <c r="I66" s="158"/>
      <c r="J66" s="159">
        <f>J176</f>
        <v>0</v>
      </c>
      <c r="K66" s="160"/>
    </row>
    <row r="67" spans="2:11" s="8" customFormat="1" ht="19.95" customHeight="1">
      <c r="B67" s="154"/>
      <c r="C67" s="155"/>
      <c r="D67" s="156" t="s">
        <v>123</v>
      </c>
      <c r="E67" s="157"/>
      <c r="F67" s="157"/>
      <c r="G67" s="157"/>
      <c r="H67" s="157"/>
      <c r="I67" s="158"/>
      <c r="J67" s="159">
        <f>J188</f>
        <v>0</v>
      </c>
      <c r="K67" s="160"/>
    </row>
    <row r="68" spans="2:11" s="7" customFormat="1" ht="24.9" customHeight="1">
      <c r="B68" s="147"/>
      <c r="C68" s="148"/>
      <c r="D68" s="149" t="s">
        <v>124</v>
      </c>
      <c r="E68" s="150"/>
      <c r="F68" s="150"/>
      <c r="G68" s="150"/>
      <c r="H68" s="150"/>
      <c r="I68" s="151"/>
      <c r="J68" s="152">
        <f>J196</f>
        <v>0</v>
      </c>
      <c r="K68" s="153"/>
    </row>
    <row r="69" spans="2:11" s="8" customFormat="1" ht="19.95" customHeight="1">
      <c r="B69" s="154"/>
      <c r="C69" s="155"/>
      <c r="D69" s="156" t="s">
        <v>125</v>
      </c>
      <c r="E69" s="157"/>
      <c r="F69" s="157"/>
      <c r="G69" s="157"/>
      <c r="H69" s="157"/>
      <c r="I69" s="158"/>
      <c r="J69" s="159">
        <f>J197</f>
        <v>0</v>
      </c>
      <c r="K69" s="160"/>
    </row>
    <row r="70" spans="2:11" s="8" customFormat="1" ht="19.95" customHeight="1">
      <c r="B70" s="154"/>
      <c r="C70" s="155"/>
      <c r="D70" s="156" t="s">
        <v>126</v>
      </c>
      <c r="E70" s="157"/>
      <c r="F70" s="157"/>
      <c r="G70" s="157"/>
      <c r="H70" s="157"/>
      <c r="I70" s="158"/>
      <c r="J70" s="159">
        <f>J201</f>
        <v>0</v>
      </c>
      <c r="K70" s="160"/>
    </row>
    <row r="71" spans="2:11" s="8" customFormat="1" ht="19.95" customHeight="1">
      <c r="B71" s="154"/>
      <c r="C71" s="155"/>
      <c r="D71" s="156" t="s">
        <v>127</v>
      </c>
      <c r="E71" s="157"/>
      <c r="F71" s="157"/>
      <c r="G71" s="157"/>
      <c r="H71" s="157"/>
      <c r="I71" s="158"/>
      <c r="J71" s="159">
        <f>J204</f>
        <v>0</v>
      </c>
      <c r="K71" s="160"/>
    </row>
    <row r="72" spans="2:11" s="1" customFormat="1" ht="21.75" customHeight="1">
      <c r="B72" s="39"/>
      <c r="C72" s="40"/>
      <c r="D72" s="40"/>
      <c r="E72" s="40"/>
      <c r="F72" s="40"/>
      <c r="G72" s="40"/>
      <c r="H72" s="40"/>
      <c r="I72" s="116"/>
      <c r="J72" s="40"/>
      <c r="K72" s="43"/>
    </row>
    <row r="73" spans="2:11" s="1" customFormat="1" ht="6.9" customHeight="1">
      <c r="B73" s="54"/>
      <c r="C73" s="55"/>
      <c r="D73" s="55"/>
      <c r="E73" s="55"/>
      <c r="F73" s="55"/>
      <c r="G73" s="55"/>
      <c r="H73" s="55"/>
      <c r="I73" s="137"/>
      <c r="J73" s="55"/>
      <c r="K73" s="56"/>
    </row>
    <row r="77" spans="2:12" s="1" customFormat="1" ht="6.9" customHeight="1">
      <c r="B77" s="57"/>
      <c r="C77" s="58"/>
      <c r="D77" s="58"/>
      <c r="E77" s="58"/>
      <c r="F77" s="58"/>
      <c r="G77" s="58"/>
      <c r="H77" s="58"/>
      <c r="I77" s="140"/>
      <c r="J77" s="58"/>
      <c r="K77" s="58"/>
      <c r="L77" s="59"/>
    </row>
    <row r="78" spans="2:12" s="1" customFormat="1" ht="36.9" customHeight="1">
      <c r="B78" s="39"/>
      <c r="C78" s="60" t="s">
        <v>128</v>
      </c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6.9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4.4" customHeight="1">
      <c r="B80" s="39"/>
      <c r="C80" s="63" t="s">
        <v>18</v>
      </c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20.4" customHeight="1">
      <c r="B81" s="39"/>
      <c r="C81" s="61"/>
      <c r="D81" s="61"/>
      <c r="E81" s="368" t="str">
        <f>E7</f>
        <v>Obnova dvorní fasády radnice Jáchymov</v>
      </c>
      <c r="F81" s="369"/>
      <c r="G81" s="369"/>
      <c r="H81" s="369"/>
      <c r="I81" s="161"/>
      <c r="J81" s="61"/>
      <c r="K81" s="61"/>
      <c r="L81" s="59"/>
    </row>
    <row r="82" spans="2:12" s="1" customFormat="1" ht="14.4" customHeight="1">
      <c r="B82" s="39"/>
      <c r="C82" s="63" t="s">
        <v>103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22.2" customHeight="1">
      <c r="B83" s="39"/>
      <c r="C83" s="61"/>
      <c r="D83" s="61"/>
      <c r="E83" s="344" t="str">
        <f>E9</f>
        <v>D.1.1 - FASÁDA 4 - Architektonicko stavební část</v>
      </c>
      <c r="F83" s="370"/>
      <c r="G83" s="370"/>
      <c r="H83" s="370"/>
      <c r="I83" s="161"/>
      <c r="J83" s="61"/>
      <c r="K83" s="61"/>
      <c r="L83" s="59"/>
    </row>
    <row r="84" spans="2:12" s="1" customFormat="1" ht="6.9" customHeight="1">
      <c r="B84" s="39"/>
      <c r="C84" s="61"/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18" customHeight="1">
      <c r="B85" s="39"/>
      <c r="C85" s="63" t="s">
        <v>23</v>
      </c>
      <c r="D85" s="61"/>
      <c r="E85" s="61"/>
      <c r="F85" s="162" t="str">
        <f>F12</f>
        <v>nám. Republiky čp. 1, 362 51 Jáchymov</v>
      </c>
      <c r="G85" s="61"/>
      <c r="H85" s="61"/>
      <c r="I85" s="163" t="s">
        <v>25</v>
      </c>
      <c r="J85" s="71" t="str">
        <f>IF(J12="","",J12)</f>
        <v>17.3.2017</v>
      </c>
      <c r="K85" s="61"/>
      <c r="L85" s="59"/>
    </row>
    <row r="86" spans="2:12" s="1" customFormat="1" ht="6.9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3.2">
      <c r="B87" s="39"/>
      <c r="C87" s="63" t="s">
        <v>27</v>
      </c>
      <c r="D87" s="61"/>
      <c r="E87" s="61"/>
      <c r="F87" s="162" t="str">
        <f>E15</f>
        <v>Město Jáchymov, nám. Republiky 1, 362 51 Jáchymov</v>
      </c>
      <c r="G87" s="61"/>
      <c r="H87" s="61"/>
      <c r="I87" s="163" t="s">
        <v>34</v>
      </c>
      <c r="J87" s="162" t="str">
        <f>E21</f>
        <v>Ing. arch. Jaroslav Egert, Komenského 851, Jáchymo</v>
      </c>
      <c r="K87" s="61"/>
      <c r="L87" s="59"/>
    </row>
    <row r="88" spans="2:12" s="1" customFormat="1" ht="14.4" customHeight="1">
      <c r="B88" s="39"/>
      <c r="C88" s="63" t="s">
        <v>32</v>
      </c>
      <c r="D88" s="61"/>
      <c r="E88" s="61"/>
      <c r="F88" s="162" t="str">
        <f>IF(E18="","",E18)</f>
        <v/>
      </c>
      <c r="G88" s="61"/>
      <c r="H88" s="61"/>
      <c r="I88" s="161"/>
      <c r="J88" s="61"/>
      <c r="K88" s="61"/>
      <c r="L88" s="59"/>
    </row>
    <row r="89" spans="2:12" s="1" customFormat="1" ht="10.35" customHeight="1">
      <c r="B89" s="39"/>
      <c r="C89" s="61"/>
      <c r="D89" s="61"/>
      <c r="E89" s="61"/>
      <c r="F89" s="61"/>
      <c r="G89" s="61"/>
      <c r="H89" s="61"/>
      <c r="I89" s="161"/>
      <c r="J89" s="61"/>
      <c r="K89" s="61"/>
      <c r="L89" s="59"/>
    </row>
    <row r="90" spans="2:20" s="9" customFormat="1" ht="29.25" customHeight="1">
      <c r="B90" s="164"/>
      <c r="C90" s="165" t="s">
        <v>129</v>
      </c>
      <c r="D90" s="166" t="s">
        <v>59</v>
      </c>
      <c r="E90" s="166" t="s">
        <v>55</v>
      </c>
      <c r="F90" s="166" t="s">
        <v>130</v>
      </c>
      <c r="G90" s="166" t="s">
        <v>131</v>
      </c>
      <c r="H90" s="166" t="s">
        <v>132</v>
      </c>
      <c r="I90" s="167" t="s">
        <v>133</v>
      </c>
      <c r="J90" s="166" t="s">
        <v>108</v>
      </c>
      <c r="K90" s="168" t="s">
        <v>134</v>
      </c>
      <c r="L90" s="169"/>
      <c r="M90" s="79" t="s">
        <v>135</v>
      </c>
      <c r="N90" s="80" t="s">
        <v>44</v>
      </c>
      <c r="O90" s="80" t="s">
        <v>136</v>
      </c>
      <c r="P90" s="80" t="s">
        <v>137</v>
      </c>
      <c r="Q90" s="80" t="s">
        <v>138</v>
      </c>
      <c r="R90" s="80" t="s">
        <v>139</v>
      </c>
      <c r="S90" s="80" t="s">
        <v>140</v>
      </c>
      <c r="T90" s="81" t="s">
        <v>141</v>
      </c>
    </row>
    <row r="91" spans="2:63" s="1" customFormat="1" ht="29.25" customHeight="1">
      <c r="B91" s="39"/>
      <c r="C91" s="85" t="s">
        <v>109</v>
      </c>
      <c r="D91" s="61"/>
      <c r="E91" s="61"/>
      <c r="F91" s="61"/>
      <c r="G91" s="61"/>
      <c r="H91" s="61"/>
      <c r="I91" s="161"/>
      <c r="J91" s="170">
        <f>BK91</f>
        <v>0</v>
      </c>
      <c r="K91" s="61"/>
      <c r="L91" s="59"/>
      <c r="M91" s="82"/>
      <c r="N91" s="83"/>
      <c r="O91" s="83"/>
      <c r="P91" s="171">
        <f>P92+P154+P196</f>
        <v>0</v>
      </c>
      <c r="Q91" s="83"/>
      <c r="R91" s="171">
        <f>R92+R154+R196</f>
        <v>2.7309687600000006</v>
      </c>
      <c r="S91" s="83"/>
      <c r="T91" s="172">
        <f>T92+T154+T196</f>
        <v>1.828832</v>
      </c>
      <c r="AT91" s="22" t="s">
        <v>73</v>
      </c>
      <c r="AU91" s="22" t="s">
        <v>110</v>
      </c>
      <c r="BK91" s="173">
        <f>BK92+BK154+BK196</f>
        <v>0</v>
      </c>
    </row>
    <row r="92" spans="2:63" s="10" customFormat="1" ht="37.35" customHeight="1">
      <c r="B92" s="174"/>
      <c r="C92" s="175"/>
      <c r="D92" s="176" t="s">
        <v>73</v>
      </c>
      <c r="E92" s="177" t="s">
        <v>142</v>
      </c>
      <c r="F92" s="177" t="s">
        <v>143</v>
      </c>
      <c r="G92" s="175"/>
      <c r="H92" s="175"/>
      <c r="I92" s="178"/>
      <c r="J92" s="179">
        <f>BK92</f>
        <v>0</v>
      </c>
      <c r="K92" s="175"/>
      <c r="L92" s="180"/>
      <c r="M92" s="181"/>
      <c r="N92" s="182"/>
      <c r="O92" s="182"/>
      <c r="P92" s="183">
        <f>P93+P98+P118+P142+P151</f>
        <v>0</v>
      </c>
      <c r="Q92" s="182"/>
      <c r="R92" s="183">
        <f>R93+R98+R118+R142+R151</f>
        <v>2.5285477600000004</v>
      </c>
      <c r="S92" s="182"/>
      <c r="T92" s="184">
        <f>T93+T98+T118+T142+T151</f>
        <v>1.754903</v>
      </c>
      <c r="AR92" s="185" t="s">
        <v>82</v>
      </c>
      <c r="AT92" s="186" t="s">
        <v>73</v>
      </c>
      <c r="AU92" s="186" t="s">
        <v>74</v>
      </c>
      <c r="AY92" s="185" t="s">
        <v>144</v>
      </c>
      <c r="BK92" s="187">
        <f>BK93+BK98+BK118+BK142+BK151</f>
        <v>0</v>
      </c>
    </row>
    <row r="93" spans="2:63" s="10" customFormat="1" ht="19.95" customHeight="1">
      <c r="B93" s="174"/>
      <c r="C93" s="175"/>
      <c r="D93" s="188" t="s">
        <v>73</v>
      </c>
      <c r="E93" s="189" t="s">
        <v>145</v>
      </c>
      <c r="F93" s="189" t="s">
        <v>146</v>
      </c>
      <c r="G93" s="175"/>
      <c r="H93" s="175"/>
      <c r="I93" s="178"/>
      <c r="J93" s="190">
        <f>BK93</f>
        <v>0</v>
      </c>
      <c r="K93" s="175"/>
      <c r="L93" s="180"/>
      <c r="M93" s="181"/>
      <c r="N93" s="182"/>
      <c r="O93" s="182"/>
      <c r="P93" s="183">
        <f>SUM(P94:P97)</f>
        <v>0</v>
      </c>
      <c r="Q93" s="182"/>
      <c r="R93" s="183">
        <f>SUM(R94:R97)</f>
        <v>0.0668538</v>
      </c>
      <c r="S93" s="182"/>
      <c r="T93" s="184">
        <f>SUM(T94:T97)</f>
        <v>0</v>
      </c>
      <c r="AR93" s="185" t="s">
        <v>82</v>
      </c>
      <c r="AT93" s="186" t="s">
        <v>73</v>
      </c>
      <c r="AU93" s="186" t="s">
        <v>82</v>
      </c>
      <c r="AY93" s="185" t="s">
        <v>144</v>
      </c>
      <c r="BK93" s="187">
        <f>SUM(BK94:BK97)</f>
        <v>0</v>
      </c>
    </row>
    <row r="94" spans="2:65" s="1" customFormat="1" ht="20.4" customHeight="1">
      <c r="B94" s="39"/>
      <c r="C94" s="191" t="s">
        <v>82</v>
      </c>
      <c r="D94" s="191" t="s">
        <v>147</v>
      </c>
      <c r="E94" s="192" t="s">
        <v>148</v>
      </c>
      <c r="F94" s="193" t="s">
        <v>149</v>
      </c>
      <c r="G94" s="194" t="s">
        <v>150</v>
      </c>
      <c r="H94" s="195">
        <v>2.34</v>
      </c>
      <c r="I94" s="196"/>
      <c r="J94" s="197">
        <f>ROUND(I94*H94,2)</f>
        <v>0</v>
      </c>
      <c r="K94" s="193" t="s">
        <v>151</v>
      </c>
      <c r="L94" s="59"/>
      <c r="M94" s="198" t="s">
        <v>21</v>
      </c>
      <c r="N94" s="199" t="s">
        <v>45</v>
      </c>
      <c r="O94" s="40"/>
      <c r="P94" s="200">
        <f>O94*H94</f>
        <v>0</v>
      </c>
      <c r="Q94" s="200">
        <v>0.02857</v>
      </c>
      <c r="R94" s="200">
        <f>Q94*H94</f>
        <v>0.0668538</v>
      </c>
      <c r="S94" s="200">
        <v>0</v>
      </c>
      <c r="T94" s="201">
        <f>S94*H94</f>
        <v>0</v>
      </c>
      <c r="AR94" s="22" t="s">
        <v>152</v>
      </c>
      <c r="AT94" s="22" t="s">
        <v>147</v>
      </c>
      <c r="AU94" s="22" t="s">
        <v>84</v>
      </c>
      <c r="AY94" s="22" t="s">
        <v>144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82</v>
      </c>
      <c r="BK94" s="202">
        <f>ROUND(I94*H94,2)</f>
        <v>0</v>
      </c>
      <c r="BL94" s="22" t="s">
        <v>152</v>
      </c>
      <c r="BM94" s="22" t="s">
        <v>628</v>
      </c>
    </row>
    <row r="95" spans="2:47" s="1" customFormat="1" ht="24">
      <c r="B95" s="39"/>
      <c r="C95" s="61"/>
      <c r="D95" s="203" t="s">
        <v>154</v>
      </c>
      <c r="E95" s="61"/>
      <c r="F95" s="204" t="s">
        <v>155</v>
      </c>
      <c r="G95" s="61"/>
      <c r="H95" s="61"/>
      <c r="I95" s="161"/>
      <c r="J95" s="61"/>
      <c r="K95" s="61"/>
      <c r="L95" s="59"/>
      <c r="M95" s="205"/>
      <c r="N95" s="40"/>
      <c r="O95" s="40"/>
      <c r="P95" s="40"/>
      <c r="Q95" s="40"/>
      <c r="R95" s="40"/>
      <c r="S95" s="40"/>
      <c r="T95" s="76"/>
      <c r="AT95" s="22" t="s">
        <v>154</v>
      </c>
      <c r="AU95" s="22" t="s">
        <v>84</v>
      </c>
    </row>
    <row r="96" spans="2:51" s="11" customFormat="1" ht="12">
      <c r="B96" s="206"/>
      <c r="C96" s="207"/>
      <c r="D96" s="203" t="s">
        <v>156</v>
      </c>
      <c r="E96" s="208" t="s">
        <v>21</v>
      </c>
      <c r="F96" s="209" t="s">
        <v>582</v>
      </c>
      <c r="G96" s="207"/>
      <c r="H96" s="210" t="s">
        <v>21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156</v>
      </c>
      <c r="AU96" s="216" t="s">
        <v>84</v>
      </c>
      <c r="AV96" s="11" t="s">
        <v>82</v>
      </c>
      <c r="AW96" s="11" t="s">
        <v>37</v>
      </c>
      <c r="AX96" s="11" t="s">
        <v>74</v>
      </c>
      <c r="AY96" s="216" t="s">
        <v>144</v>
      </c>
    </row>
    <row r="97" spans="2:51" s="12" customFormat="1" ht="12">
      <c r="B97" s="217"/>
      <c r="C97" s="218"/>
      <c r="D97" s="203" t="s">
        <v>156</v>
      </c>
      <c r="E97" s="219" t="s">
        <v>21</v>
      </c>
      <c r="F97" s="220" t="s">
        <v>629</v>
      </c>
      <c r="G97" s="218"/>
      <c r="H97" s="221">
        <v>2.34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156</v>
      </c>
      <c r="AU97" s="227" t="s">
        <v>84</v>
      </c>
      <c r="AV97" s="12" t="s">
        <v>84</v>
      </c>
      <c r="AW97" s="12" t="s">
        <v>37</v>
      </c>
      <c r="AX97" s="12" t="s">
        <v>74</v>
      </c>
      <c r="AY97" s="227" t="s">
        <v>144</v>
      </c>
    </row>
    <row r="98" spans="2:63" s="10" customFormat="1" ht="29.85" customHeight="1">
      <c r="B98" s="174"/>
      <c r="C98" s="175"/>
      <c r="D98" s="188" t="s">
        <v>73</v>
      </c>
      <c r="E98" s="189" t="s">
        <v>159</v>
      </c>
      <c r="F98" s="189" t="s">
        <v>160</v>
      </c>
      <c r="G98" s="175"/>
      <c r="H98" s="175"/>
      <c r="I98" s="178"/>
      <c r="J98" s="190">
        <f>BK98</f>
        <v>0</v>
      </c>
      <c r="K98" s="175"/>
      <c r="L98" s="180"/>
      <c r="M98" s="181"/>
      <c r="N98" s="182"/>
      <c r="O98" s="182"/>
      <c r="P98" s="183">
        <f>SUM(P99:P117)</f>
        <v>0</v>
      </c>
      <c r="Q98" s="182"/>
      <c r="R98" s="183">
        <f>SUM(R99:R117)</f>
        <v>1.36987396</v>
      </c>
      <c r="S98" s="182"/>
      <c r="T98" s="184">
        <f>SUM(T99:T117)</f>
        <v>0</v>
      </c>
      <c r="AR98" s="185" t="s">
        <v>82</v>
      </c>
      <c r="AT98" s="186" t="s">
        <v>73</v>
      </c>
      <c r="AU98" s="186" t="s">
        <v>82</v>
      </c>
      <c r="AY98" s="185" t="s">
        <v>144</v>
      </c>
      <c r="BK98" s="187">
        <f>SUM(BK99:BK117)</f>
        <v>0</v>
      </c>
    </row>
    <row r="99" spans="2:65" s="1" customFormat="1" ht="20.4" customHeight="1">
      <c r="B99" s="39"/>
      <c r="C99" s="191" t="s">
        <v>84</v>
      </c>
      <c r="D99" s="191" t="s">
        <v>147</v>
      </c>
      <c r="E99" s="192" t="s">
        <v>161</v>
      </c>
      <c r="F99" s="193" t="s">
        <v>162</v>
      </c>
      <c r="G99" s="194" t="s">
        <v>150</v>
      </c>
      <c r="H99" s="195">
        <v>58.7</v>
      </c>
      <c r="I99" s="196"/>
      <c r="J99" s="197">
        <f>ROUND(I99*H99,2)</f>
        <v>0</v>
      </c>
      <c r="K99" s="193" t="s">
        <v>151</v>
      </c>
      <c r="L99" s="59"/>
      <c r="M99" s="198" t="s">
        <v>21</v>
      </c>
      <c r="N99" s="199" t="s">
        <v>45</v>
      </c>
      <c r="O99" s="40"/>
      <c r="P99" s="200">
        <f>O99*H99</f>
        <v>0</v>
      </c>
      <c r="Q99" s="200">
        <v>0.00026</v>
      </c>
      <c r="R99" s="200">
        <f>Q99*H99</f>
        <v>0.015262</v>
      </c>
      <c r="S99" s="200">
        <v>0</v>
      </c>
      <c r="T99" s="201">
        <f>S99*H99</f>
        <v>0</v>
      </c>
      <c r="AR99" s="22" t="s">
        <v>152</v>
      </c>
      <c r="AT99" s="22" t="s">
        <v>147</v>
      </c>
      <c r="AU99" s="22" t="s">
        <v>84</v>
      </c>
      <c r="AY99" s="22" t="s">
        <v>144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82</v>
      </c>
      <c r="BK99" s="202">
        <f>ROUND(I99*H99,2)</f>
        <v>0</v>
      </c>
      <c r="BL99" s="22" t="s">
        <v>152</v>
      </c>
      <c r="BM99" s="22" t="s">
        <v>163</v>
      </c>
    </row>
    <row r="100" spans="2:47" s="1" customFormat="1" ht="24">
      <c r="B100" s="39"/>
      <c r="C100" s="61"/>
      <c r="D100" s="203" t="s">
        <v>154</v>
      </c>
      <c r="E100" s="61"/>
      <c r="F100" s="204" t="s">
        <v>164</v>
      </c>
      <c r="G100" s="61"/>
      <c r="H100" s="61"/>
      <c r="I100" s="161"/>
      <c r="J100" s="61"/>
      <c r="K100" s="61"/>
      <c r="L100" s="59"/>
      <c r="M100" s="205"/>
      <c r="N100" s="40"/>
      <c r="O100" s="40"/>
      <c r="P100" s="40"/>
      <c r="Q100" s="40"/>
      <c r="R100" s="40"/>
      <c r="S100" s="40"/>
      <c r="T100" s="76"/>
      <c r="AT100" s="22" t="s">
        <v>154</v>
      </c>
      <c r="AU100" s="22" t="s">
        <v>84</v>
      </c>
    </row>
    <row r="101" spans="2:51" s="11" customFormat="1" ht="12">
      <c r="B101" s="206"/>
      <c r="C101" s="207"/>
      <c r="D101" s="203" t="s">
        <v>156</v>
      </c>
      <c r="E101" s="208" t="s">
        <v>21</v>
      </c>
      <c r="F101" s="209" t="s">
        <v>165</v>
      </c>
      <c r="G101" s="207"/>
      <c r="H101" s="210" t="s">
        <v>21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156</v>
      </c>
      <c r="AU101" s="216" t="s">
        <v>84</v>
      </c>
      <c r="AV101" s="11" t="s">
        <v>82</v>
      </c>
      <c r="AW101" s="11" t="s">
        <v>37</v>
      </c>
      <c r="AX101" s="11" t="s">
        <v>74</v>
      </c>
      <c r="AY101" s="216" t="s">
        <v>144</v>
      </c>
    </row>
    <row r="102" spans="2:51" s="12" customFormat="1" ht="12">
      <c r="B102" s="217"/>
      <c r="C102" s="218"/>
      <c r="D102" s="203" t="s">
        <v>156</v>
      </c>
      <c r="E102" s="219" t="s">
        <v>21</v>
      </c>
      <c r="F102" s="220" t="s">
        <v>630</v>
      </c>
      <c r="G102" s="218"/>
      <c r="H102" s="221">
        <v>29.35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156</v>
      </c>
      <c r="AU102" s="227" t="s">
        <v>84</v>
      </c>
      <c r="AV102" s="12" t="s">
        <v>84</v>
      </c>
      <c r="AW102" s="12" t="s">
        <v>37</v>
      </c>
      <c r="AX102" s="12" t="s">
        <v>74</v>
      </c>
      <c r="AY102" s="227" t="s">
        <v>144</v>
      </c>
    </row>
    <row r="103" spans="2:51" s="12" customFormat="1" ht="12">
      <c r="B103" s="217"/>
      <c r="C103" s="218"/>
      <c r="D103" s="228" t="s">
        <v>156</v>
      </c>
      <c r="E103" s="229" t="s">
        <v>21</v>
      </c>
      <c r="F103" s="230" t="s">
        <v>631</v>
      </c>
      <c r="G103" s="218"/>
      <c r="H103" s="231">
        <v>29.35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156</v>
      </c>
      <c r="AU103" s="227" t="s">
        <v>84</v>
      </c>
      <c r="AV103" s="12" t="s">
        <v>84</v>
      </c>
      <c r="AW103" s="12" t="s">
        <v>37</v>
      </c>
      <c r="AX103" s="12" t="s">
        <v>74</v>
      </c>
      <c r="AY103" s="227" t="s">
        <v>144</v>
      </c>
    </row>
    <row r="104" spans="2:65" s="1" customFormat="1" ht="20.4" customHeight="1">
      <c r="B104" s="39"/>
      <c r="C104" s="191" t="s">
        <v>145</v>
      </c>
      <c r="D104" s="191" t="s">
        <v>147</v>
      </c>
      <c r="E104" s="192" t="s">
        <v>168</v>
      </c>
      <c r="F104" s="193" t="s">
        <v>169</v>
      </c>
      <c r="G104" s="194" t="s">
        <v>150</v>
      </c>
      <c r="H104" s="195">
        <v>58.7</v>
      </c>
      <c r="I104" s="196"/>
      <c r="J104" s="197">
        <f>ROUND(I104*H104,2)</f>
        <v>0</v>
      </c>
      <c r="K104" s="193" t="s">
        <v>151</v>
      </c>
      <c r="L104" s="59"/>
      <c r="M104" s="198" t="s">
        <v>21</v>
      </c>
      <c r="N104" s="199" t="s">
        <v>45</v>
      </c>
      <c r="O104" s="40"/>
      <c r="P104" s="200">
        <f>O104*H104</f>
        <v>0</v>
      </c>
      <c r="Q104" s="200">
        <v>0.00273</v>
      </c>
      <c r="R104" s="200">
        <f>Q104*H104</f>
        <v>0.160251</v>
      </c>
      <c r="S104" s="200">
        <v>0</v>
      </c>
      <c r="T104" s="201">
        <f>S104*H104</f>
        <v>0</v>
      </c>
      <c r="AR104" s="22" t="s">
        <v>152</v>
      </c>
      <c r="AT104" s="22" t="s">
        <v>147</v>
      </c>
      <c r="AU104" s="22" t="s">
        <v>84</v>
      </c>
      <c r="AY104" s="22" t="s">
        <v>144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82</v>
      </c>
      <c r="BK104" s="202">
        <f>ROUND(I104*H104,2)</f>
        <v>0</v>
      </c>
      <c r="BL104" s="22" t="s">
        <v>152</v>
      </c>
      <c r="BM104" s="22" t="s">
        <v>170</v>
      </c>
    </row>
    <row r="105" spans="2:47" s="1" customFormat="1" ht="12">
      <c r="B105" s="39"/>
      <c r="C105" s="61"/>
      <c r="D105" s="228" t="s">
        <v>154</v>
      </c>
      <c r="E105" s="61"/>
      <c r="F105" s="232" t="s">
        <v>171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154</v>
      </c>
      <c r="AU105" s="22" t="s">
        <v>84</v>
      </c>
    </row>
    <row r="106" spans="2:65" s="1" customFormat="1" ht="28.8" customHeight="1">
      <c r="B106" s="39"/>
      <c r="C106" s="191" t="s">
        <v>152</v>
      </c>
      <c r="D106" s="191" t="s">
        <v>147</v>
      </c>
      <c r="E106" s="192" t="s">
        <v>172</v>
      </c>
      <c r="F106" s="193" t="s">
        <v>173</v>
      </c>
      <c r="G106" s="194" t="s">
        <v>150</v>
      </c>
      <c r="H106" s="195">
        <v>23.65</v>
      </c>
      <c r="I106" s="196"/>
      <c r="J106" s="197">
        <f>ROUND(I106*H106,2)</f>
        <v>0</v>
      </c>
      <c r="K106" s="193" t="s">
        <v>151</v>
      </c>
      <c r="L106" s="59"/>
      <c r="M106" s="198" t="s">
        <v>21</v>
      </c>
      <c r="N106" s="199" t="s">
        <v>45</v>
      </c>
      <c r="O106" s="40"/>
      <c r="P106" s="200">
        <f>O106*H106</f>
        <v>0</v>
      </c>
      <c r="Q106" s="200">
        <v>0.04218</v>
      </c>
      <c r="R106" s="200">
        <f>Q106*H106</f>
        <v>0.997557</v>
      </c>
      <c r="S106" s="200">
        <v>0</v>
      </c>
      <c r="T106" s="201">
        <f>S106*H106</f>
        <v>0</v>
      </c>
      <c r="AR106" s="22" t="s">
        <v>152</v>
      </c>
      <c r="AT106" s="22" t="s">
        <v>147</v>
      </c>
      <c r="AU106" s="22" t="s">
        <v>84</v>
      </c>
      <c r="AY106" s="22" t="s">
        <v>144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82</v>
      </c>
      <c r="BK106" s="202">
        <f>ROUND(I106*H106,2)</f>
        <v>0</v>
      </c>
      <c r="BL106" s="22" t="s">
        <v>152</v>
      </c>
      <c r="BM106" s="22" t="s">
        <v>174</v>
      </c>
    </row>
    <row r="107" spans="2:47" s="1" customFormat="1" ht="24">
      <c r="B107" s="39"/>
      <c r="C107" s="61"/>
      <c r="D107" s="203" t="s">
        <v>154</v>
      </c>
      <c r="E107" s="61"/>
      <c r="F107" s="204" t="s">
        <v>175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154</v>
      </c>
      <c r="AU107" s="22" t="s">
        <v>84</v>
      </c>
    </row>
    <row r="108" spans="2:51" s="11" customFormat="1" ht="12">
      <c r="B108" s="206"/>
      <c r="C108" s="207"/>
      <c r="D108" s="203" t="s">
        <v>156</v>
      </c>
      <c r="E108" s="208" t="s">
        <v>21</v>
      </c>
      <c r="F108" s="209" t="s">
        <v>176</v>
      </c>
      <c r="G108" s="207"/>
      <c r="H108" s="210" t="s">
        <v>21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156</v>
      </c>
      <c r="AU108" s="216" t="s">
        <v>84</v>
      </c>
      <c r="AV108" s="11" t="s">
        <v>82</v>
      </c>
      <c r="AW108" s="11" t="s">
        <v>37</v>
      </c>
      <c r="AX108" s="11" t="s">
        <v>74</v>
      </c>
      <c r="AY108" s="216" t="s">
        <v>144</v>
      </c>
    </row>
    <row r="109" spans="2:51" s="12" customFormat="1" ht="12">
      <c r="B109" s="217"/>
      <c r="C109" s="218"/>
      <c r="D109" s="228" t="s">
        <v>156</v>
      </c>
      <c r="E109" s="229" t="s">
        <v>21</v>
      </c>
      <c r="F109" s="230" t="s">
        <v>632</v>
      </c>
      <c r="G109" s="218"/>
      <c r="H109" s="231">
        <v>23.65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156</v>
      </c>
      <c r="AU109" s="227" t="s">
        <v>84</v>
      </c>
      <c r="AV109" s="12" t="s">
        <v>84</v>
      </c>
      <c r="AW109" s="12" t="s">
        <v>37</v>
      </c>
      <c r="AX109" s="12" t="s">
        <v>74</v>
      </c>
      <c r="AY109" s="227" t="s">
        <v>144</v>
      </c>
    </row>
    <row r="110" spans="2:65" s="1" customFormat="1" ht="20.4" customHeight="1">
      <c r="B110" s="39"/>
      <c r="C110" s="191" t="s">
        <v>178</v>
      </c>
      <c r="D110" s="191" t="s">
        <v>147</v>
      </c>
      <c r="E110" s="192" t="s">
        <v>179</v>
      </c>
      <c r="F110" s="193" t="s">
        <v>180</v>
      </c>
      <c r="G110" s="194" t="s">
        <v>150</v>
      </c>
      <c r="H110" s="195">
        <v>5.7</v>
      </c>
      <c r="I110" s="196"/>
      <c r="J110" s="197">
        <f>ROUND(I110*H110,2)</f>
        <v>0</v>
      </c>
      <c r="K110" s="193" t="s">
        <v>151</v>
      </c>
      <c r="L110" s="59"/>
      <c r="M110" s="198" t="s">
        <v>21</v>
      </c>
      <c r="N110" s="199" t="s">
        <v>45</v>
      </c>
      <c r="O110" s="40"/>
      <c r="P110" s="200">
        <f>O110*H110</f>
        <v>0</v>
      </c>
      <c r="Q110" s="200">
        <v>0.0345</v>
      </c>
      <c r="R110" s="200">
        <f>Q110*H110</f>
        <v>0.19665000000000002</v>
      </c>
      <c r="S110" s="200">
        <v>0</v>
      </c>
      <c r="T110" s="201">
        <f>S110*H110</f>
        <v>0</v>
      </c>
      <c r="AR110" s="22" t="s">
        <v>152</v>
      </c>
      <c r="AT110" s="22" t="s">
        <v>147</v>
      </c>
      <c r="AU110" s="22" t="s">
        <v>84</v>
      </c>
      <c r="AY110" s="22" t="s">
        <v>144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82</v>
      </c>
      <c r="BK110" s="202">
        <f>ROUND(I110*H110,2)</f>
        <v>0</v>
      </c>
      <c r="BL110" s="22" t="s">
        <v>152</v>
      </c>
      <c r="BM110" s="22" t="s">
        <v>181</v>
      </c>
    </row>
    <row r="111" spans="2:47" s="1" customFormat="1" ht="24">
      <c r="B111" s="39"/>
      <c r="C111" s="61"/>
      <c r="D111" s="203" t="s">
        <v>154</v>
      </c>
      <c r="E111" s="61"/>
      <c r="F111" s="204" t="s">
        <v>182</v>
      </c>
      <c r="G111" s="61"/>
      <c r="H111" s="61"/>
      <c r="I111" s="161"/>
      <c r="J111" s="61"/>
      <c r="K111" s="61"/>
      <c r="L111" s="59"/>
      <c r="M111" s="205"/>
      <c r="N111" s="40"/>
      <c r="O111" s="40"/>
      <c r="P111" s="40"/>
      <c r="Q111" s="40"/>
      <c r="R111" s="40"/>
      <c r="S111" s="40"/>
      <c r="T111" s="76"/>
      <c r="AT111" s="22" t="s">
        <v>154</v>
      </c>
      <c r="AU111" s="22" t="s">
        <v>84</v>
      </c>
    </row>
    <row r="112" spans="2:51" s="12" customFormat="1" ht="12">
      <c r="B112" s="217"/>
      <c r="C112" s="218"/>
      <c r="D112" s="228" t="s">
        <v>156</v>
      </c>
      <c r="E112" s="229" t="s">
        <v>21</v>
      </c>
      <c r="F112" s="230" t="s">
        <v>633</v>
      </c>
      <c r="G112" s="218"/>
      <c r="H112" s="231">
        <v>5.7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156</v>
      </c>
      <c r="AU112" s="227" t="s">
        <v>84</v>
      </c>
      <c r="AV112" s="12" t="s">
        <v>84</v>
      </c>
      <c r="AW112" s="12" t="s">
        <v>37</v>
      </c>
      <c r="AX112" s="12" t="s">
        <v>74</v>
      </c>
      <c r="AY112" s="227" t="s">
        <v>144</v>
      </c>
    </row>
    <row r="113" spans="2:65" s="1" customFormat="1" ht="20.4" customHeight="1">
      <c r="B113" s="39"/>
      <c r="C113" s="191" t="s">
        <v>159</v>
      </c>
      <c r="D113" s="191" t="s">
        <v>147</v>
      </c>
      <c r="E113" s="192" t="s">
        <v>184</v>
      </c>
      <c r="F113" s="193" t="s">
        <v>185</v>
      </c>
      <c r="G113" s="194" t="s">
        <v>150</v>
      </c>
      <c r="H113" s="195">
        <v>58.7</v>
      </c>
      <c r="I113" s="196"/>
      <c r="J113" s="197">
        <f>ROUND(I113*H113,2)</f>
        <v>0</v>
      </c>
      <c r="K113" s="193" t="s">
        <v>151</v>
      </c>
      <c r="L113" s="59"/>
      <c r="M113" s="198" t="s">
        <v>21</v>
      </c>
      <c r="N113" s="199" t="s">
        <v>45</v>
      </c>
      <c r="O113" s="40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2" t="s">
        <v>152</v>
      </c>
      <c r="AT113" s="22" t="s">
        <v>147</v>
      </c>
      <c r="AU113" s="22" t="s">
        <v>84</v>
      </c>
      <c r="AY113" s="22" t="s">
        <v>144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2" t="s">
        <v>82</v>
      </c>
      <c r="BK113" s="202">
        <f>ROUND(I113*H113,2)</f>
        <v>0</v>
      </c>
      <c r="BL113" s="22" t="s">
        <v>152</v>
      </c>
      <c r="BM113" s="22" t="s">
        <v>186</v>
      </c>
    </row>
    <row r="114" spans="2:47" s="1" customFormat="1" ht="12">
      <c r="B114" s="39"/>
      <c r="C114" s="61"/>
      <c r="D114" s="228" t="s">
        <v>154</v>
      </c>
      <c r="E114" s="61"/>
      <c r="F114" s="232" t="s">
        <v>187</v>
      </c>
      <c r="G114" s="61"/>
      <c r="H114" s="61"/>
      <c r="I114" s="161"/>
      <c r="J114" s="61"/>
      <c r="K114" s="61"/>
      <c r="L114" s="59"/>
      <c r="M114" s="205"/>
      <c r="N114" s="40"/>
      <c r="O114" s="40"/>
      <c r="P114" s="40"/>
      <c r="Q114" s="40"/>
      <c r="R114" s="40"/>
      <c r="S114" s="40"/>
      <c r="T114" s="76"/>
      <c r="AT114" s="22" t="s">
        <v>154</v>
      </c>
      <c r="AU114" s="22" t="s">
        <v>84</v>
      </c>
    </row>
    <row r="115" spans="2:65" s="1" customFormat="1" ht="20.4" customHeight="1">
      <c r="B115" s="39"/>
      <c r="C115" s="191" t="s">
        <v>188</v>
      </c>
      <c r="D115" s="191" t="s">
        <v>147</v>
      </c>
      <c r="E115" s="192" t="s">
        <v>189</v>
      </c>
      <c r="F115" s="193" t="s">
        <v>190</v>
      </c>
      <c r="G115" s="194" t="s">
        <v>150</v>
      </c>
      <c r="H115" s="195">
        <v>1.283</v>
      </c>
      <c r="I115" s="196"/>
      <c r="J115" s="197">
        <f>ROUND(I115*H115,2)</f>
        <v>0</v>
      </c>
      <c r="K115" s="193" t="s">
        <v>151</v>
      </c>
      <c r="L115" s="59"/>
      <c r="M115" s="198" t="s">
        <v>21</v>
      </c>
      <c r="N115" s="199" t="s">
        <v>45</v>
      </c>
      <c r="O115" s="40"/>
      <c r="P115" s="200">
        <f>O115*H115</f>
        <v>0</v>
      </c>
      <c r="Q115" s="200">
        <v>0.00012</v>
      </c>
      <c r="R115" s="200">
        <f>Q115*H115</f>
        <v>0.00015396</v>
      </c>
      <c r="S115" s="200">
        <v>0</v>
      </c>
      <c r="T115" s="201">
        <f>S115*H115</f>
        <v>0</v>
      </c>
      <c r="AR115" s="22" t="s">
        <v>152</v>
      </c>
      <c r="AT115" s="22" t="s">
        <v>147</v>
      </c>
      <c r="AU115" s="22" t="s">
        <v>84</v>
      </c>
      <c r="AY115" s="22" t="s">
        <v>144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82</v>
      </c>
      <c r="BK115" s="202">
        <f>ROUND(I115*H115,2)</f>
        <v>0</v>
      </c>
      <c r="BL115" s="22" t="s">
        <v>152</v>
      </c>
      <c r="BM115" s="22" t="s">
        <v>191</v>
      </c>
    </row>
    <row r="116" spans="2:47" s="1" customFormat="1" ht="24">
      <c r="B116" s="39"/>
      <c r="C116" s="61"/>
      <c r="D116" s="203" t="s">
        <v>154</v>
      </c>
      <c r="E116" s="61"/>
      <c r="F116" s="204" t="s">
        <v>192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154</v>
      </c>
      <c r="AU116" s="22" t="s">
        <v>84</v>
      </c>
    </row>
    <row r="117" spans="2:51" s="12" customFormat="1" ht="12">
      <c r="B117" s="217"/>
      <c r="C117" s="218"/>
      <c r="D117" s="203" t="s">
        <v>156</v>
      </c>
      <c r="E117" s="219" t="s">
        <v>21</v>
      </c>
      <c r="F117" s="220" t="s">
        <v>634</v>
      </c>
      <c r="G117" s="218"/>
      <c r="H117" s="221">
        <v>1.283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156</v>
      </c>
      <c r="AU117" s="227" t="s">
        <v>84</v>
      </c>
      <c r="AV117" s="12" t="s">
        <v>84</v>
      </c>
      <c r="AW117" s="12" t="s">
        <v>37</v>
      </c>
      <c r="AX117" s="12" t="s">
        <v>74</v>
      </c>
      <c r="AY117" s="227" t="s">
        <v>144</v>
      </c>
    </row>
    <row r="118" spans="2:63" s="10" customFormat="1" ht="29.85" customHeight="1">
      <c r="B118" s="174"/>
      <c r="C118" s="175"/>
      <c r="D118" s="188" t="s">
        <v>73</v>
      </c>
      <c r="E118" s="189" t="s">
        <v>194</v>
      </c>
      <c r="F118" s="189" t="s">
        <v>195</v>
      </c>
      <c r="G118" s="175"/>
      <c r="H118" s="175"/>
      <c r="I118" s="178"/>
      <c r="J118" s="190">
        <f>BK118</f>
        <v>0</v>
      </c>
      <c r="K118" s="175"/>
      <c r="L118" s="180"/>
      <c r="M118" s="181"/>
      <c r="N118" s="182"/>
      <c r="O118" s="182"/>
      <c r="P118" s="183">
        <f>P119+SUM(P120:P127)</f>
        <v>0</v>
      </c>
      <c r="Q118" s="182"/>
      <c r="R118" s="183">
        <f>R119+SUM(R120:R127)</f>
        <v>1.09182</v>
      </c>
      <c r="S118" s="182"/>
      <c r="T118" s="184">
        <f>T119+SUM(T120:T127)</f>
        <v>1.754903</v>
      </c>
      <c r="AR118" s="185" t="s">
        <v>82</v>
      </c>
      <c r="AT118" s="186" t="s">
        <v>73</v>
      </c>
      <c r="AU118" s="186" t="s">
        <v>82</v>
      </c>
      <c r="AY118" s="185" t="s">
        <v>144</v>
      </c>
      <c r="BK118" s="187">
        <f>BK119+SUM(BK120:BK127)</f>
        <v>0</v>
      </c>
    </row>
    <row r="119" spans="2:65" s="1" customFormat="1" ht="20.4" customHeight="1">
      <c r="B119" s="39"/>
      <c r="C119" s="191" t="s">
        <v>196</v>
      </c>
      <c r="D119" s="191" t="s">
        <v>147</v>
      </c>
      <c r="E119" s="192" t="s">
        <v>197</v>
      </c>
      <c r="F119" s="193" t="s">
        <v>198</v>
      </c>
      <c r="G119" s="194" t="s">
        <v>150</v>
      </c>
      <c r="H119" s="195">
        <v>1.283</v>
      </c>
      <c r="I119" s="196"/>
      <c r="J119" s="197">
        <f>ROUND(I119*H119,2)</f>
        <v>0</v>
      </c>
      <c r="K119" s="193" t="s">
        <v>151</v>
      </c>
      <c r="L119" s="59"/>
      <c r="M119" s="198" t="s">
        <v>21</v>
      </c>
      <c r="N119" s="199" t="s">
        <v>45</v>
      </c>
      <c r="O119" s="40"/>
      <c r="P119" s="200">
        <f>O119*H119</f>
        <v>0</v>
      </c>
      <c r="Q119" s="200">
        <v>0</v>
      </c>
      <c r="R119" s="200">
        <f>Q119*H119</f>
        <v>0</v>
      </c>
      <c r="S119" s="200">
        <v>0.041</v>
      </c>
      <c r="T119" s="201">
        <f>S119*H119</f>
        <v>0.052603</v>
      </c>
      <c r="AR119" s="22" t="s">
        <v>152</v>
      </c>
      <c r="AT119" s="22" t="s">
        <v>147</v>
      </c>
      <c r="AU119" s="22" t="s">
        <v>84</v>
      </c>
      <c r="AY119" s="22" t="s">
        <v>144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2" t="s">
        <v>82</v>
      </c>
      <c r="BK119" s="202">
        <f>ROUND(I119*H119,2)</f>
        <v>0</v>
      </c>
      <c r="BL119" s="22" t="s">
        <v>152</v>
      </c>
      <c r="BM119" s="22" t="s">
        <v>635</v>
      </c>
    </row>
    <row r="120" spans="2:47" s="1" customFormat="1" ht="24">
      <c r="B120" s="39"/>
      <c r="C120" s="61"/>
      <c r="D120" s="203" t="s">
        <v>154</v>
      </c>
      <c r="E120" s="61"/>
      <c r="F120" s="204" t="s">
        <v>200</v>
      </c>
      <c r="G120" s="61"/>
      <c r="H120" s="61"/>
      <c r="I120" s="161"/>
      <c r="J120" s="61"/>
      <c r="K120" s="61"/>
      <c r="L120" s="59"/>
      <c r="M120" s="205"/>
      <c r="N120" s="40"/>
      <c r="O120" s="40"/>
      <c r="P120" s="40"/>
      <c r="Q120" s="40"/>
      <c r="R120" s="40"/>
      <c r="S120" s="40"/>
      <c r="T120" s="76"/>
      <c r="AT120" s="22" t="s">
        <v>154</v>
      </c>
      <c r="AU120" s="22" t="s">
        <v>84</v>
      </c>
    </row>
    <row r="121" spans="2:51" s="12" customFormat="1" ht="12">
      <c r="B121" s="217"/>
      <c r="C121" s="218"/>
      <c r="D121" s="228" t="s">
        <v>156</v>
      </c>
      <c r="E121" s="229" t="s">
        <v>21</v>
      </c>
      <c r="F121" s="230" t="s">
        <v>634</v>
      </c>
      <c r="G121" s="218"/>
      <c r="H121" s="231">
        <v>1.283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156</v>
      </c>
      <c r="AU121" s="227" t="s">
        <v>84</v>
      </c>
      <c r="AV121" s="12" t="s">
        <v>84</v>
      </c>
      <c r="AW121" s="12" t="s">
        <v>37</v>
      </c>
      <c r="AX121" s="12" t="s">
        <v>74</v>
      </c>
      <c r="AY121" s="227" t="s">
        <v>144</v>
      </c>
    </row>
    <row r="122" spans="2:65" s="1" customFormat="1" ht="20.4" customHeight="1">
      <c r="B122" s="39"/>
      <c r="C122" s="191" t="s">
        <v>194</v>
      </c>
      <c r="D122" s="191" t="s">
        <v>147</v>
      </c>
      <c r="E122" s="192" t="s">
        <v>202</v>
      </c>
      <c r="F122" s="193" t="s">
        <v>203</v>
      </c>
      <c r="G122" s="194" t="s">
        <v>150</v>
      </c>
      <c r="H122" s="195">
        <v>58.7</v>
      </c>
      <c r="I122" s="196"/>
      <c r="J122" s="197">
        <f>ROUND(I122*H122,2)</f>
        <v>0</v>
      </c>
      <c r="K122" s="193" t="s">
        <v>151</v>
      </c>
      <c r="L122" s="59"/>
      <c r="M122" s="198" t="s">
        <v>21</v>
      </c>
      <c r="N122" s="199" t="s">
        <v>45</v>
      </c>
      <c r="O122" s="40"/>
      <c r="P122" s="200">
        <f>O122*H122</f>
        <v>0</v>
      </c>
      <c r="Q122" s="200">
        <v>0</v>
      </c>
      <c r="R122" s="200">
        <f>Q122*H122</f>
        <v>0</v>
      </c>
      <c r="S122" s="200">
        <v>0.029</v>
      </c>
      <c r="T122" s="201">
        <f>S122*H122</f>
        <v>1.7023000000000001</v>
      </c>
      <c r="AR122" s="22" t="s">
        <v>152</v>
      </c>
      <c r="AT122" s="22" t="s">
        <v>147</v>
      </c>
      <c r="AU122" s="22" t="s">
        <v>84</v>
      </c>
      <c r="AY122" s="22" t="s">
        <v>144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82</v>
      </c>
      <c r="BK122" s="202">
        <f>ROUND(I122*H122,2)</f>
        <v>0</v>
      </c>
      <c r="BL122" s="22" t="s">
        <v>152</v>
      </c>
      <c r="BM122" s="22" t="s">
        <v>204</v>
      </c>
    </row>
    <row r="123" spans="2:47" s="1" customFormat="1" ht="24">
      <c r="B123" s="39"/>
      <c r="C123" s="61"/>
      <c r="D123" s="228" t="s">
        <v>154</v>
      </c>
      <c r="E123" s="61"/>
      <c r="F123" s="232" t="s">
        <v>205</v>
      </c>
      <c r="G123" s="61"/>
      <c r="H123" s="61"/>
      <c r="I123" s="161"/>
      <c r="J123" s="61"/>
      <c r="K123" s="61"/>
      <c r="L123" s="59"/>
      <c r="M123" s="205"/>
      <c r="N123" s="40"/>
      <c r="O123" s="40"/>
      <c r="P123" s="40"/>
      <c r="Q123" s="40"/>
      <c r="R123" s="40"/>
      <c r="S123" s="40"/>
      <c r="T123" s="76"/>
      <c r="AT123" s="22" t="s">
        <v>154</v>
      </c>
      <c r="AU123" s="22" t="s">
        <v>84</v>
      </c>
    </row>
    <row r="124" spans="2:65" s="1" customFormat="1" ht="20.4" customHeight="1">
      <c r="B124" s="39"/>
      <c r="C124" s="191" t="s">
        <v>206</v>
      </c>
      <c r="D124" s="191" t="s">
        <v>147</v>
      </c>
      <c r="E124" s="192" t="s">
        <v>207</v>
      </c>
      <c r="F124" s="193" t="s">
        <v>208</v>
      </c>
      <c r="G124" s="194" t="s">
        <v>150</v>
      </c>
      <c r="H124" s="195">
        <v>29.35</v>
      </c>
      <c r="I124" s="196"/>
      <c r="J124" s="197">
        <f>ROUND(I124*H124,2)</f>
        <v>0</v>
      </c>
      <c r="K124" s="193" t="s">
        <v>151</v>
      </c>
      <c r="L124" s="59"/>
      <c r="M124" s="198" t="s">
        <v>21</v>
      </c>
      <c r="N124" s="199" t="s">
        <v>45</v>
      </c>
      <c r="O124" s="40"/>
      <c r="P124" s="200">
        <f>O124*H124</f>
        <v>0</v>
      </c>
      <c r="Q124" s="200">
        <v>0.0372</v>
      </c>
      <c r="R124" s="200">
        <f>Q124*H124</f>
        <v>1.09182</v>
      </c>
      <c r="S124" s="200">
        <v>0</v>
      </c>
      <c r="T124" s="201">
        <f>S124*H124</f>
        <v>0</v>
      </c>
      <c r="AR124" s="22" t="s">
        <v>152</v>
      </c>
      <c r="AT124" s="22" t="s">
        <v>147</v>
      </c>
      <c r="AU124" s="22" t="s">
        <v>84</v>
      </c>
      <c r="AY124" s="22" t="s">
        <v>144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82</v>
      </c>
      <c r="BK124" s="202">
        <f>ROUND(I124*H124,2)</f>
        <v>0</v>
      </c>
      <c r="BL124" s="22" t="s">
        <v>152</v>
      </c>
      <c r="BM124" s="22" t="s">
        <v>209</v>
      </c>
    </row>
    <row r="125" spans="2:47" s="1" customFormat="1" ht="24">
      <c r="B125" s="39"/>
      <c r="C125" s="61"/>
      <c r="D125" s="203" t="s">
        <v>154</v>
      </c>
      <c r="E125" s="61"/>
      <c r="F125" s="204" t="s">
        <v>210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154</v>
      </c>
      <c r="AU125" s="22" t="s">
        <v>84</v>
      </c>
    </row>
    <row r="126" spans="2:51" s="12" customFormat="1" ht="12">
      <c r="B126" s="217"/>
      <c r="C126" s="218"/>
      <c r="D126" s="203" t="s">
        <v>156</v>
      </c>
      <c r="E126" s="219" t="s">
        <v>21</v>
      </c>
      <c r="F126" s="220" t="s">
        <v>636</v>
      </c>
      <c r="G126" s="218"/>
      <c r="H126" s="221">
        <v>29.35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156</v>
      </c>
      <c r="AU126" s="227" t="s">
        <v>84</v>
      </c>
      <c r="AV126" s="12" t="s">
        <v>84</v>
      </c>
      <c r="AW126" s="12" t="s">
        <v>37</v>
      </c>
      <c r="AX126" s="12" t="s">
        <v>74</v>
      </c>
      <c r="AY126" s="227" t="s">
        <v>144</v>
      </c>
    </row>
    <row r="127" spans="2:63" s="10" customFormat="1" ht="22.35" customHeight="1">
      <c r="B127" s="174"/>
      <c r="C127" s="175"/>
      <c r="D127" s="188" t="s">
        <v>73</v>
      </c>
      <c r="E127" s="189" t="s">
        <v>212</v>
      </c>
      <c r="F127" s="189" t="s">
        <v>213</v>
      </c>
      <c r="G127" s="175"/>
      <c r="H127" s="175"/>
      <c r="I127" s="178"/>
      <c r="J127" s="190">
        <f>BK127</f>
        <v>0</v>
      </c>
      <c r="K127" s="175"/>
      <c r="L127" s="180"/>
      <c r="M127" s="181"/>
      <c r="N127" s="182"/>
      <c r="O127" s="182"/>
      <c r="P127" s="183">
        <f>SUM(P128:P141)</f>
        <v>0</v>
      </c>
      <c r="Q127" s="182"/>
      <c r="R127" s="183">
        <f>SUM(R128:R141)</f>
        <v>0</v>
      </c>
      <c r="S127" s="182"/>
      <c r="T127" s="184">
        <f>SUM(T128:T141)</f>
        <v>0</v>
      </c>
      <c r="AR127" s="185" t="s">
        <v>82</v>
      </c>
      <c r="AT127" s="186" t="s">
        <v>73</v>
      </c>
      <c r="AU127" s="186" t="s">
        <v>84</v>
      </c>
      <c r="AY127" s="185" t="s">
        <v>144</v>
      </c>
      <c r="BK127" s="187">
        <f>SUM(BK128:BK141)</f>
        <v>0</v>
      </c>
    </row>
    <row r="128" spans="2:65" s="1" customFormat="1" ht="28.8" customHeight="1">
      <c r="B128" s="39"/>
      <c r="C128" s="191" t="s">
        <v>214</v>
      </c>
      <c r="D128" s="191" t="s">
        <v>147</v>
      </c>
      <c r="E128" s="192" t="s">
        <v>215</v>
      </c>
      <c r="F128" s="193" t="s">
        <v>216</v>
      </c>
      <c r="G128" s="194" t="s">
        <v>150</v>
      </c>
      <c r="H128" s="195">
        <v>55</v>
      </c>
      <c r="I128" s="196"/>
      <c r="J128" s="197">
        <f>ROUND(I128*H128,2)</f>
        <v>0</v>
      </c>
      <c r="K128" s="193" t="s">
        <v>151</v>
      </c>
      <c r="L128" s="59"/>
      <c r="M128" s="198" t="s">
        <v>21</v>
      </c>
      <c r="N128" s="199" t="s">
        <v>45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152</v>
      </c>
      <c r="AT128" s="22" t="s">
        <v>147</v>
      </c>
      <c r="AU128" s="22" t="s">
        <v>145</v>
      </c>
      <c r="AY128" s="22" t="s">
        <v>144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82</v>
      </c>
      <c r="BK128" s="202">
        <f>ROUND(I128*H128,2)</f>
        <v>0</v>
      </c>
      <c r="BL128" s="22" t="s">
        <v>152</v>
      </c>
      <c r="BM128" s="22" t="s">
        <v>217</v>
      </c>
    </row>
    <row r="129" spans="2:47" s="1" customFormat="1" ht="36">
      <c r="B129" s="39"/>
      <c r="C129" s="61"/>
      <c r="D129" s="228" t="s">
        <v>154</v>
      </c>
      <c r="E129" s="61"/>
      <c r="F129" s="232" t="s">
        <v>218</v>
      </c>
      <c r="G129" s="61"/>
      <c r="H129" s="61"/>
      <c r="I129" s="161"/>
      <c r="J129" s="61"/>
      <c r="K129" s="61"/>
      <c r="L129" s="59"/>
      <c r="M129" s="205"/>
      <c r="N129" s="40"/>
      <c r="O129" s="40"/>
      <c r="P129" s="40"/>
      <c r="Q129" s="40"/>
      <c r="R129" s="40"/>
      <c r="S129" s="40"/>
      <c r="T129" s="76"/>
      <c r="AT129" s="22" t="s">
        <v>154</v>
      </c>
      <c r="AU129" s="22" t="s">
        <v>145</v>
      </c>
    </row>
    <row r="130" spans="2:65" s="1" customFormat="1" ht="28.8" customHeight="1">
      <c r="B130" s="39"/>
      <c r="C130" s="191" t="s">
        <v>219</v>
      </c>
      <c r="D130" s="191" t="s">
        <v>147</v>
      </c>
      <c r="E130" s="192" t="s">
        <v>220</v>
      </c>
      <c r="F130" s="193" t="s">
        <v>221</v>
      </c>
      <c r="G130" s="194" t="s">
        <v>150</v>
      </c>
      <c r="H130" s="195">
        <v>1650</v>
      </c>
      <c r="I130" s="196"/>
      <c r="J130" s="197">
        <f>ROUND(I130*H130,2)</f>
        <v>0</v>
      </c>
      <c r="K130" s="193" t="s">
        <v>151</v>
      </c>
      <c r="L130" s="59"/>
      <c r="M130" s="198" t="s">
        <v>21</v>
      </c>
      <c r="N130" s="199" t="s">
        <v>45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152</v>
      </c>
      <c r="AT130" s="22" t="s">
        <v>147</v>
      </c>
      <c r="AU130" s="22" t="s">
        <v>145</v>
      </c>
      <c r="AY130" s="22" t="s">
        <v>144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82</v>
      </c>
      <c r="BK130" s="202">
        <f>ROUND(I130*H130,2)</f>
        <v>0</v>
      </c>
      <c r="BL130" s="22" t="s">
        <v>152</v>
      </c>
      <c r="BM130" s="22" t="s">
        <v>222</v>
      </c>
    </row>
    <row r="131" spans="2:47" s="1" customFormat="1" ht="36">
      <c r="B131" s="39"/>
      <c r="C131" s="61"/>
      <c r="D131" s="203" t="s">
        <v>154</v>
      </c>
      <c r="E131" s="61"/>
      <c r="F131" s="204" t="s">
        <v>223</v>
      </c>
      <c r="G131" s="61"/>
      <c r="H131" s="61"/>
      <c r="I131" s="161"/>
      <c r="J131" s="61"/>
      <c r="K131" s="61"/>
      <c r="L131" s="59"/>
      <c r="M131" s="205"/>
      <c r="N131" s="40"/>
      <c r="O131" s="40"/>
      <c r="P131" s="40"/>
      <c r="Q131" s="40"/>
      <c r="R131" s="40"/>
      <c r="S131" s="40"/>
      <c r="T131" s="76"/>
      <c r="AT131" s="22" t="s">
        <v>154</v>
      </c>
      <c r="AU131" s="22" t="s">
        <v>145</v>
      </c>
    </row>
    <row r="132" spans="2:51" s="12" customFormat="1" ht="12">
      <c r="B132" s="217"/>
      <c r="C132" s="218"/>
      <c r="D132" s="228" t="s">
        <v>156</v>
      </c>
      <c r="E132" s="218"/>
      <c r="F132" s="230" t="s">
        <v>637</v>
      </c>
      <c r="G132" s="218"/>
      <c r="H132" s="231">
        <v>1650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156</v>
      </c>
      <c r="AU132" s="227" t="s">
        <v>145</v>
      </c>
      <c r="AV132" s="12" t="s">
        <v>84</v>
      </c>
      <c r="AW132" s="12" t="s">
        <v>6</v>
      </c>
      <c r="AX132" s="12" t="s">
        <v>82</v>
      </c>
      <c r="AY132" s="227" t="s">
        <v>144</v>
      </c>
    </row>
    <row r="133" spans="2:65" s="1" customFormat="1" ht="28.8" customHeight="1">
      <c r="B133" s="39"/>
      <c r="C133" s="191" t="s">
        <v>225</v>
      </c>
      <c r="D133" s="191" t="s">
        <v>147</v>
      </c>
      <c r="E133" s="192" t="s">
        <v>226</v>
      </c>
      <c r="F133" s="193" t="s">
        <v>227</v>
      </c>
      <c r="G133" s="194" t="s">
        <v>150</v>
      </c>
      <c r="H133" s="195">
        <v>55</v>
      </c>
      <c r="I133" s="196"/>
      <c r="J133" s="197">
        <f>ROUND(I133*H133,2)</f>
        <v>0</v>
      </c>
      <c r="K133" s="193" t="s">
        <v>151</v>
      </c>
      <c r="L133" s="59"/>
      <c r="M133" s="198" t="s">
        <v>21</v>
      </c>
      <c r="N133" s="199" t="s">
        <v>45</v>
      </c>
      <c r="O133" s="40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2" t="s">
        <v>152</v>
      </c>
      <c r="AT133" s="22" t="s">
        <v>147</v>
      </c>
      <c r="AU133" s="22" t="s">
        <v>145</v>
      </c>
      <c r="AY133" s="22" t="s">
        <v>144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82</v>
      </c>
      <c r="BK133" s="202">
        <f>ROUND(I133*H133,2)</f>
        <v>0</v>
      </c>
      <c r="BL133" s="22" t="s">
        <v>152</v>
      </c>
      <c r="BM133" s="22" t="s">
        <v>228</v>
      </c>
    </row>
    <row r="134" spans="2:47" s="1" customFormat="1" ht="36">
      <c r="B134" s="39"/>
      <c r="C134" s="61"/>
      <c r="D134" s="228" t="s">
        <v>154</v>
      </c>
      <c r="E134" s="61"/>
      <c r="F134" s="232" t="s">
        <v>229</v>
      </c>
      <c r="G134" s="61"/>
      <c r="H134" s="61"/>
      <c r="I134" s="161"/>
      <c r="J134" s="61"/>
      <c r="K134" s="61"/>
      <c r="L134" s="59"/>
      <c r="M134" s="205"/>
      <c r="N134" s="40"/>
      <c r="O134" s="40"/>
      <c r="P134" s="40"/>
      <c r="Q134" s="40"/>
      <c r="R134" s="40"/>
      <c r="S134" s="40"/>
      <c r="T134" s="76"/>
      <c r="AT134" s="22" t="s">
        <v>154</v>
      </c>
      <c r="AU134" s="22" t="s">
        <v>145</v>
      </c>
    </row>
    <row r="135" spans="2:65" s="1" customFormat="1" ht="20.4" customHeight="1">
      <c r="B135" s="39"/>
      <c r="C135" s="191" t="s">
        <v>230</v>
      </c>
      <c r="D135" s="191" t="s">
        <v>147</v>
      </c>
      <c r="E135" s="192" t="s">
        <v>231</v>
      </c>
      <c r="F135" s="193" t="s">
        <v>232</v>
      </c>
      <c r="G135" s="194" t="s">
        <v>150</v>
      </c>
      <c r="H135" s="195">
        <v>55</v>
      </c>
      <c r="I135" s="196"/>
      <c r="J135" s="197">
        <f>ROUND(I135*H135,2)</f>
        <v>0</v>
      </c>
      <c r="K135" s="193" t="s">
        <v>151</v>
      </c>
      <c r="L135" s="59"/>
      <c r="M135" s="198" t="s">
        <v>21</v>
      </c>
      <c r="N135" s="199" t="s">
        <v>45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152</v>
      </c>
      <c r="AT135" s="22" t="s">
        <v>147</v>
      </c>
      <c r="AU135" s="22" t="s">
        <v>145</v>
      </c>
      <c r="AY135" s="22" t="s">
        <v>144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82</v>
      </c>
      <c r="BK135" s="202">
        <f>ROUND(I135*H135,2)</f>
        <v>0</v>
      </c>
      <c r="BL135" s="22" t="s">
        <v>152</v>
      </c>
      <c r="BM135" s="22" t="s">
        <v>233</v>
      </c>
    </row>
    <row r="136" spans="2:47" s="1" customFormat="1" ht="24">
      <c r="B136" s="39"/>
      <c r="C136" s="61"/>
      <c r="D136" s="228" t="s">
        <v>154</v>
      </c>
      <c r="E136" s="61"/>
      <c r="F136" s="232" t="s">
        <v>234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154</v>
      </c>
      <c r="AU136" s="22" t="s">
        <v>145</v>
      </c>
    </row>
    <row r="137" spans="2:65" s="1" customFormat="1" ht="20.4" customHeight="1">
      <c r="B137" s="39"/>
      <c r="C137" s="191" t="s">
        <v>10</v>
      </c>
      <c r="D137" s="191" t="s">
        <v>147</v>
      </c>
      <c r="E137" s="192" t="s">
        <v>235</v>
      </c>
      <c r="F137" s="193" t="s">
        <v>236</v>
      </c>
      <c r="G137" s="194" t="s">
        <v>150</v>
      </c>
      <c r="H137" s="195">
        <v>1650</v>
      </c>
      <c r="I137" s="196"/>
      <c r="J137" s="197">
        <f>ROUND(I137*H137,2)</f>
        <v>0</v>
      </c>
      <c r="K137" s="193" t="s">
        <v>151</v>
      </c>
      <c r="L137" s="59"/>
      <c r="M137" s="198" t="s">
        <v>21</v>
      </c>
      <c r="N137" s="199" t="s">
        <v>45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152</v>
      </c>
      <c r="AT137" s="22" t="s">
        <v>147</v>
      </c>
      <c r="AU137" s="22" t="s">
        <v>145</v>
      </c>
      <c r="AY137" s="22" t="s">
        <v>144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82</v>
      </c>
      <c r="BK137" s="202">
        <f>ROUND(I137*H137,2)</f>
        <v>0</v>
      </c>
      <c r="BL137" s="22" t="s">
        <v>152</v>
      </c>
      <c r="BM137" s="22" t="s">
        <v>237</v>
      </c>
    </row>
    <row r="138" spans="2:47" s="1" customFormat="1" ht="24">
      <c r="B138" s="39"/>
      <c r="C138" s="61"/>
      <c r="D138" s="203" t="s">
        <v>154</v>
      </c>
      <c r="E138" s="61"/>
      <c r="F138" s="204" t="s">
        <v>238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154</v>
      </c>
      <c r="AU138" s="22" t="s">
        <v>145</v>
      </c>
    </row>
    <row r="139" spans="2:51" s="12" customFormat="1" ht="12">
      <c r="B139" s="217"/>
      <c r="C139" s="218"/>
      <c r="D139" s="228" t="s">
        <v>156</v>
      </c>
      <c r="E139" s="218"/>
      <c r="F139" s="230" t="s">
        <v>637</v>
      </c>
      <c r="G139" s="218"/>
      <c r="H139" s="231">
        <v>1650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156</v>
      </c>
      <c r="AU139" s="227" t="s">
        <v>145</v>
      </c>
      <c r="AV139" s="12" t="s">
        <v>84</v>
      </c>
      <c r="AW139" s="12" t="s">
        <v>6</v>
      </c>
      <c r="AX139" s="12" t="s">
        <v>82</v>
      </c>
      <c r="AY139" s="227" t="s">
        <v>144</v>
      </c>
    </row>
    <row r="140" spans="2:65" s="1" customFormat="1" ht="20.4" customHeight="1">
      <c r="B140" s="39"/>
      <c r="C140" s="191" t="s">
        <v>239</v>
      </c>
      <c r="D140" s="191" t="s">
        <v>147</v>
      </c>
      <c r="E140" s="192" t="s">
        <v>240</v>
      </c>
      <c r="F140" s="193" t="s">
        <v>241</v>
      </c>
      <c r="G140" s="194" t="s">
        <v>150</v>
      </c>
      <c r="H140" s="195">
        <v>55</v>
      </c>
      <c r="I140" s="196"/>
      <c r="J140" s="197">
        <f>ROUND(I140*H140,2)</f>
        <v>0</v>
      </c>
      <c r="K140" s="193" t="s">
        <v>151</v>
      </c>
      <c r="L140" s="59"/>
      <c r="M140" s="198" t="s">
        <v>21</v>
      </c>
      <c r="N140" s="199" t="s">
        <v>45</v>
      </c>
      <c r="O140" s="40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2" t="s">
        <v>152</v>
      </c>
      <c r="AT140" s="22" t="s">
        <v>147</v>
      </c>
      <c r="AU140" s="22" t="s">
        <v>145</v>
      </c>
      <c r="AY140" s="22" t="s">
        <v>144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82</v>
      </c>
      <c r="BK140" s="202">
        <f>ROUND(I140*H140,2)</f>
        <v>0</v>
      </c>
      <c r="BL140" s="22" t="s">
        <v>152</v>
      </c>
      <c r="BM140" s="22" t="s">
        <v>242</v>
      </c>
    </row>
    <row r="141" spans="2:47" s="1" customFormat="1" ht="24">
      <c r="B141" s="39"/>
      <c r="C141" s="61"/>
      <c r="D141" s="203" t="s">
        <v>154</v>
      </c>
      <c r="E141" s="61"/>
      <c r="F141" s="204" t="s">
        <v>243</v>
      </c>
      <c r="G141" s="61"/>
      <c r="H141" s="61"/>
      <c r="I141" s="161"/>
      <c r="J141" s="61"/>
      <c r="K141" s="61"/>
      <c r="L141" s="59"/>
      <c r="M141" s="205"/>
      <c r="N141" s="40"/>
      <c r="O141" s="40"/>
      <c r="P141" s="40"/>
      <c r="Q141" s="40"/>
      <c r="R141" s="40"/>
      <c r="S141" s="40"/>
      <c r="T141" s="76"/>
      <c r="AT141" s="22" t="s">
        <v>154</v>
      </c>
      <c r="AU141" s="22" t="s">
        <v>145</v>
      </c>
    </row>
    <row r="142" spans="2:63" s="10" customFormat="1" ht="29.85" customHeight="1">
      <c r="B142" s="174"/>
      <c r="C142" s="175"/>
      <c r="D142" s="188" t="s">
        <v>73</v>
      </c>
      <c r="E142" s="189" t="s">
        <v>244</v>
      </c>
      <c r="F142" s="189" t="s">
        <v>245</v>
      </c>
      <c r="G142" s="175"/>
      <c r="H142" s="175"/>
      <c r="I142" s="178"/>
      <c r="J142" s="190">
        <f>BK142</f>
        <v>0</v>
      </c>
      <c r="K142" s="175"/>
      <c r="L142" s="180"/>
      <c r="M142" s="181"/>
      <c r="N142" s="182"/>
      <c r="O142" s="182"/>
      <c r="P142" s="183">
        <f>SUM(P143:P150)</f>
        <v>0</v>
      </c>
      <c r="Q142" s="182"/>
      <c r="R142" s="183">
        <f>SUM(R143:R150)</f>
        <v>0</v>
      </c>
      <c r="S142" s="182"/>
      <c r="T142" s="184">
        <f>SUM(T143:T150)</f>
        <v>0</v>
      </c>
      <c r="AR142" s="185" t="s">
        <v>82</v>
      </c>
      <c r="AT142" s="186" t="s">
        <v>73</v>
      </c>
      <c r="AU142" s="186" t="s">
        <v>82</v>
      </c>
      <c r="AY142" s="185" t="s">
        <v>144</v>
      </c>
      <c r="BK142" s="187">
        <f>SUM(BK143:BK150)</f>
        <v>0</v>
      </c>
    </row>
    <row r="143" spans="2:65" s="1" customFormat="1" ht="28.8" customHeight="1">
      <c r="B143" s="39"/>
      <c r="C143" s="191" t="s">
        <v>246</v>
      </c>
      <c r="D143" s="191" t="s">
        <v>147</v>
      </c>
      <c r="E143" s="192" t="s">
        <v>492</v>
      </c>
      <c r="F143" s="193" t="s">
        <v>493</v>
      </c>
      <c r="G143" s="194" t="s">
        <v>249</v>
      </c>
      <c r="H143" s="195">
        <v>1.829</v>
      </c>
      <c r="I143" s="196"/>
      <c r="J143" s="197">
        <f>ROUND(I143*H143,2)</f>
        <v>0</v>
      </c>
      <c r="K143" s="193" t="s">
        <v>151</v>
      </c>
      <c r="L143" s="59"/>
      <c r="M143" s="198" t="s">
        <v>21</v>
      </c>
      <c r="N143" s="199" t="s">
        <v>45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152</v>
      </c>
      <c r="AT143" s="22" t="s">
        <v>147</v>
      </c>
      <c r="AU143" s="22" t="s">
        <v>84</v>
      </c>
      <c r="AY143" s="22" t="s">
        <v>144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82</v>
      </c>
      <c r="BK143" s="202">
        <f>ROUND(I143*H143,2)</f>
        <v>0</v>
      </c>
      <c r="BL143" s="22" t="s">
        <v>152</v>
      </c>
      <c r="BM143" s="22" t="s">
        <v>638</v>
      </c>
    </row>
    <row r="144" spans="2:47" s="1" customFormat="1" ht="24">
      <c r="B144" s="39"/>
      <c r="C144" s="61"/>
      <c r="D144" s="228" t="s">
        <v>154</v>
      </c>
      <c r="E144" s="61"/>
      <c r="F144" s="232" t="s">
        <v>495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154</v>
      </c>
      <c r="AU144" s="22" t="s">
        <v>84</v>
      </c>
    </row>
    <row r="145" spans="2:65" s="1" customFormat="1" ht="28.8" customHeight="1">
      <c r="B145" s="39"/>
      <c r="C145" s="191" t="s">
        <v>252</v>
      </c>
      <c r="D145" s="191" t="s">
        <v>147</v>
      </c>
      <c r="E145" s="192" t="s">
        <v>253</v>
      </c>
      <c r="F145" s="193" t="s">
        <v>254</v>
      </c>
      <c r="G145" s="194" t="s">
        <v>249</v>
      </c>
      <c r="H145" s="195">
        <v>1.829</v>
      </c>
      <c r="I145" s="196"/>
      <c r="J145" s="197">
        <f>ROUND(I145*H145,2)</f>
        <v>0</v>
      </c>
      <c r="K145" s="193" t="s">
        <v>151</v>
      </c>
      <c r="L145" s="59"/>
      <c r="M145" s="198" t="s">
        <v>21</v>
      </c>
      <c r="N145" s="199" t="s">
        <v>45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152</v>
      </c>
      <c r="AT145" s="22" t="s">
        <v>147</v>
      </c>
      <c r="AU145" s="22" t="s">
        <v>84</v>
      </c>
      <c r="AY145" s="22" t="s">
        <v>144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82</v>
      </c>
      <c r="BK145" s="202">
        <f>ROUND(I145*H145,2)</f>
        <v>0</v>
      </c>
      <c r="BL145" s="22" t="s">
        <v>152</v>
      </c>
      <c r="BM145" s="22" t="s">
        <v>255</v>
      </c>
    </row>
    <row r="146" spans="2:47" s="1" customFormat="1" ht="24">
      <c r="B146" s="39"/>
      <c r="C146" s="61"/>
      <c r="D146" s="228" t="s">
        <v>154</v>
      </c>
      <c r="E146" s="61"/>
      <c r="F146" s="232" t="s">
        <v>256</v>
      </c>
      <c r="G146" s="61"/>
      <c r="H146" s="61"/>
      <c r="I146" s="161"/>
      <c r="J146" s="61"/>
      <c r="K146" s="61"/>
      <c r="L146" s="59"/>
      <c r="M146" s="205"/>
      <c r="N146" s="40"/>
      <c r="O146" s="40"/>
      <c r="P146" s="40"/>
      <c r="Q146" s="40"/>
      <c r="R146" s="40"/>
      <c r="S146" s="40"/>
      <c r="T146" s="76"/>
      <c r="AT146" s="22" t="s">
        <v>154</v>
      </c>
      <c r="AU146" s="22" t="s">
        <v>84</v>
      </c>
    </row>
    <row r="147" spans="2:65" s="1" customFormat="1" ht="20.4" customHeight="1">
      <c r="B147" s="39"/>
      <c r="C147" s="191" t="s">
        <v>257</v>
      </c>
      <c r="D147" s="191" t="s">
        <v>147</v>
      </c>
      <c r="E147" s="192" t="s">
        <v>258</v>
      </c>
      <c r="F147" s="193" t="s">
        <v>259</v>
      </c>
      <c r="G147" s="194" t="s">
        <v>249</v>
      </c>
      <c r="H147" s="195">
        <v>58.528</v>
      </c>
      <c r="I147" s="196"/>
      <c r="J147" s="197">
        <f>ROUND(I147*H147,2)</f>
        <v>0</v>
      </c>
      <c r="K147" s="193" t="s">
        <v>151</v>
      </c>
      <c r="L147" s="59"/>
      <c r="M147" s="198" t="s">
        <v>21</v>
      </c>
      <c r="N147" s="199" t="s">
        <v>45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152</v>
      </c>
      <c r="AT147" s="22" t="s">
        <v>147</v>
      </c>
      <c r="AU147" s="22" t="s">
        <v>84</v>
      </c>
      <c r="AY147" s="22" t="s">
        <v>144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82</v>
      </c>
      <c r="BK147" s="202">
        <f>ROUND(I147*H147,2)</f>
        <v>0</v>
      </c>
      <c r="BL147" s="22" t="s">
        <v>152</v>
      </c>
      <c r="BM147" s="22" t="s">
        <v>260</v>
      </c>
    </row>
    <row r="148" spans="2:47" s="1" customFormat="1" ht="24">
      <c r="B148" s="39"/>
      <c r="C148" s="61"/>
      <c r="D148" s="203" t="s">
        <v>154</v>
      </c>
      <c r="E148" s="61"/>
      <c r="F148" s="204" t="s">
        <v>261</v>
      </c>
      <c r="G148" s="61"/>
      <c r="H148" s="61"/>
      <c r="I148" s="161"/>
      <c r="J148" s="61"/>
      <c r="K148" s="61"/>
      <c r="L148" s="59"/>
      <c r="M148" s="205"/>
      <c r="N148" s="40"/>
      <c r="O148" s="40"/>
      <c r="P148" s="40"/>
      <c r="Q148" s="40"/>
      <c r="R148" s="40"/>
      <c r="S148" s="40"/>
      <c r="T148" s="76"/>
      <c r="AT148" s="22" t="s">
        <v>154</v>
      </c>
      <c r="AU148" s="22" t="s">
        <v>84</v>
      </c>
    </row>
    <row r="149" spans="2:47" s="1" customFormat="1" ht="24">
      <c r="B149" s="39"/>
      <c r="C149" s="61"/>
      <c r="D149" s="203" t="s">
        <v>262</v>
      </c>
      <c r="E149" s="61"/>
      <c r="F149" s="233" t="s">
        <v>263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262</v>
      </c>
      <c r="AU149" s="22" t="s">
        <v>84</v>
      </c>
    </row>
    <row r="150" spans="2:51" s="12" customFormat="1" ht="12">
      <c r="B150" s="217"/>
      <c r="C150" s="218"/>
      <c r="D150" s="203" t="s">
        <v>156</v>
      </c>
      <c r="E150" s="218"/>
      <c r="F150" s="220" t="s">
        <v>639</v>
      </c>
      <c r="G150" s="218"/>
      <c r="H150" s="221">
        <v>58.528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156</v>
      </c>
      <c r="AU150" s="227" t="s">
        <v>84</v>
      </c>
      <c r="AV150" s="12" t="s">
        <v>84</v>
      </c>
      <c r="AW150" s="12" t="s">
        <v>6</v>
      </c>
      <c r="AX150" s="12" t="s">
        <v>82</v>
      </c>
      <c r="AY150" s="227" t="s">
        <v>144</v>
      </c>
    </row>
    <row r="151" spans="2:63" s="10" customFormat="1" ht="29.85" customHeight="1">
      <c r="B151" s="174"/>
      <c r="C151" s="175"/>
      <c r="D151" s="188" t="s">
        <v>73</v>
      </c>
      <c r="E151" s="189" t="s">
        <v>265</v>
      </c>
      <c r="F151" s="189" t="s">
        <v>266</v>
      </c>
      <c r="G151" s="175"/>
      <c r="H151" s="175"/>
      <c r="I151" s="178"/>
      <c r="J151" s="190">
        <f>BK151</f>
        <v>0</v>
      </c>
      <c r="K151" s="175"/>
      <c r="L151" s="180"/>
      <c r="M151" s="181"/>
      <c r="N151" s="182"/>
      <c r="O151" s="182"/>
      <c r="P151" s="183">
        <f>SUM(P152:P153)</f>
        <v>0</v>
      </c>
      <c r="Q151" s="182"/>
      <c r="R151" s="183">
        <f>SUM(R152:R153)</f>
        <v>0</v>
      </c>
      <c r="S151" s="182"/>
      <c r="T151" s="184">
        <f>SUM(T152:T153)</f>
        <v>0</v>
      </c>
      <c r="AR151" s="185" t="s">
        <v>82</v>
      </c>
      <c r="AT151" s="186" t="s">
        <v>73</v>
      </c>
      <c r="AU151" s="186" t="s">
        <v>82</v>
      </c>
      <c r="AY151" s="185" t="s">
        <v>144</v>
      </c>
      <c r="BK151" s="187">
        <f>SUM(BK152:BK153)</f>
        <v>0</v>
      </c>
    </row>
    <row r="152" spans="2:65" s="1" customFormat="1" ht="20.4" customHeight="1">
      <c r="B152" s="39"/>
      <c r="C152" s="191" t="s">
        <v>267</v>
      </c>
      <c r="D152" s="191" t="s">
        <v>147</v>
      </c>
      <c r="E152" s="192" t="s">
        <v>497</v>
      </c>
      <c r="F152" s="193" t="s">
        <v>498</v>
      </c>
      <c r="G152" s="194" t="s">
        <v>249</v>
      </c>
      <c r="H152" s="195">
        <v>2.529</v>
      </c>
      <c r="I152" s="196"/>
      <c r="J152" s="197">
        <f>ROUND(I152*H152,2)</f>
        <v>0</v>
      </c>
      <c r="K152" s="193" t="s">
        <v>151</v>
      </c>
      <c r="L152" s="59"/>
      <c r="M152" s="198" t="s">
        <v>21</v>
      </c>
      <c r="N152" s="199" t="s">
        <v>45</v>
      </c>
      <c r="O152" s="40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2" t="s">
        <v>152</v>
      </c>
      <c r="AT152" s="22" t="s">
        <v>147</v>
      </c>
      <c r="AU152" s="22" t="s">
        <v>84</v>
      </c>
      <c r="AY152" s="22" t="s">
        <v>144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82</v>
      </c>
      <c r="BK152" s="202">
        <f>ROUND(I152*H152,2)</f>
        <v>0</v>
      </c>
      <c r="BL152" s="22" t="s">
        <v>152</v>
      </c>
      <c r="BM152" s="22" t="s">
        <v>640</v>
      </c>
    </row>
    <row r="153" spans="2:47" s="1" customFormat="1" ht="36">
      <c r="B153" s="39"/>
      <c r="C153" s="61"/>
      <c r="D153" s="203" t="s">
        <v>154</v>
      </c>
      <c r="E153" s="61"/>
      <c r="F153" s="204" t="s">
        <v>500</v>
      </c>
      <c r="G153" s="61"/>
      <c r="H153" s="61"/>
      <c r="I153" s="161"/>
      <c r="J153" s="61"/>
      <c r="K153" s="61"/>
      <c r="L153" s="59"/>
      <c r="M153" s="205"/>
      <c r="N153" s="40"/>
      <c r="O153" s="40"/>
      <c r="P153" s="40"/>
      <c r="Q153" s="40"/>
      <c r="R153" s="40"/>
      <c r="S153" s="40"/>
      <c r="T153" s="76"/>
      <c r="AT153" s="22" t="s">
        <v>154</v>
      </c>
      <c r="AU153" s="22" t="s">
        <v>84</v>
      </c>
    </row>
    <row r="154" spans="2:63" s="10" customFormat="1" ht="37.35" customHeight="1">
      <c r="B154" s="174"/>
      <c r="C154" s="175"/>
      <c r="D154" s="176" t="s">
        <v>73</v>
      </c>
      <c r="E154" s="177" t="s">
        <v>272</v>
      </c>
      <c r="F154" s="177" t="s">
        <v>273</v>
      </c>
      <c r="G154" s="175"/>
      <c r="H154" s="175"/>
      <c r="I154" s="178"/>
      <c r="J154" s="179">
        <f>BK154</f>
        <v>0</v>
      </c>
      <c r="K154" s="175"/>
      <c r="L154" s="180"/>
      <c r="M154" s="181"/>
      <c r="N154" s="182"/>
      <c r="O154" s="182"/>
      <c r="P154" s="183">
        <f>P155+P176+P188</f>
        <v>0</v>
      </c>
      <c r="Q154" s="182"/>
      <c r="R154" s="183">
        <f>R155+R176+R188</f>
        <v>0.20242100000000002</v>
      </c>
      <c r="S154" s="182"/>
      <c r="T154" s="184">
        <f>T155+T176+T188</f>
        <v>0.073929</v>
      </c>
      <c r="AR154" s="185" t="s">
        <v>84</v>
      </c>
      <c r="AT154" s="186" t="s">
        <v>73</v>
      </c>
      <c r="AU154" s="186" t="s">
        <v>74</v>
      </c>
      <c r="AY154" s="185" t="s">
        <v>144</v>
      </c>
      <c r="BK154" s="187">
        <f>BK155+BK176+BK188</f>
        <v>0</v>
      </c>
    </row>
    <row r="155" spans="2:63" s="10" customFormat="1" ht="19.95" customHeight="1">
      <c r="B155" s="174"/>
      <c r="C155" s="175"/>
      <c r="D155" s="188" t="s">
        <v>73</v>
      </c>
      <c r="E155" s="189" t="s">
        <v>299</v>
      </c>
      <c r="F155" s="189" t="s">
        <v>300</v>
      </c>
      <c r="G155" s="175"/>
      <c r="H155" s="175"/>
      <c r="I155" s="178"/>
      <c r="J155" s="190">
        <f>BK155</f>
        <v>0</v>
      </c>
      <c r="K155" s="175"/>
      <c r="L155" s="180"/>
      <c r="M155" s="181"/>
      <c r="N155" s="182"/>
      <c r="O155" s="182"/>
      <c r="P155" s="183">
        <f>SUM(P156:P175)</f>
        <v>0</v>
      </c>
      <c r="Q155" s="182"/>
      <c r="R155" s="183">
        <f>SUM(R156:R175)</f>
        <v>0.07579100000000001</v>
      </c>
      <c r="S155" s="182"/>
      <c r="T155" s="184">
        <f>SUM(T156:T175)</f>
        <v>0.073929</v>
      </c>
      <c r="AR155" s="185" t="s">
        <v>84</v>
      </c>
      <c r="AT155" s="186" t="s">
        <v>73</v>
      </c>
      <c r="AU155" s="186" t="s">
        <v>82</v>
      </c>
      <c r="AY155" s="185" t="s">
        <v>144</v>
      </c>
      <c r="BK155" s="187">
        <f>SUM(BK156:BK175)</f>
        <v>0</v>
      </c>
    </row>
    <row r="156" spans="2:65" s="1" customFormat="1" ht="20.4" customHeight="1">
      <c r="B156" s="39"/>
      <c r="C156" s="191" t="s">
        <v>9</v>
      </c>
      <c r="D156" s="191" t="s">
        <v>147</v>
      </c>
      <c r="E156" s="192" t="s">
        <v>302</v>
      </c>
      <c r="F156" s="193" t="s">
        <v>303</v>
      </c>
      <c r="G156" s="194" t="s">
        <v>296</v>
      </c>
      <c r="H156" s="195">
        <v>2.1</v>
      </c>
      <c r="I156" s="196"/>
      <c r="J156" s="197">
        <f>ROUND(I156*H156,2)</f>
        <v>0</v>
      </c>
      <c r="K156" s="193" t="s">
        <v>151</v>
      </c>
      <c r="L156" s="59"/>
      <c r="M156" s="198" t="s">
        <v>21</v>
      </c>
      <c r="N156" s="199" t="s">
        <v>45</v>
      </c>
      <c r="O156" s="40"/>
      <c r="P156" s="200">
        <f>O156*H156</f>
        <v>0</v>
      </c>
      <c r="Q156" s="200">
        <v>0</v>
      </c>
      <c r="R156" s="200">
        <f>Q156*H156</f>
        <v>0</v>
      </c>
      <c r="S156" s="200">
        <v>0.00167</v>
      </c>
      <c r="T156" s="201">
        <f>S156*H156</f>
        <v>0.003507</v>
      </c>
      <c r="AR156" s="22" t="s">
        <v>239</v>
      </c>
      <c r="AT156" s="22" t="s">
        <v>147</v>
      </c>
      <c r="AU156" s="22" t="s">
        <v>84</v>
      </c>
      <c r="AY156" s="22" t="s">
        <v>144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82</v>
      </c>
      <c r="BK156" s="202">
        <f>ROUND(I156*H156,2)</f>
        <v>0</v>
      </c>
      <c r="BL156" s="22" t="s">
        <v>239</v>
      </c>
      <c r="BM156" s="22" t="s">
        <v>304</v>
      </c>
    </row>
    <row r="157" spans="2:47" s="1" customFormat="1" ht="12">
      <c r="B157" s="39"/>
      <c r="C157" s="61"/>
      <c r="D157" s="203" t="s">
        <v>154</v>
      </c>
      <c r="E157" s="61"/>
      <c r="F157" s="204" t="s">
        <v>305</v>
      </c>
      <c r="G157" s="61"/>
      <c r="H157" s="61"/>
      <c r="I157" s="161"/>
      <c r="J157" s="61"/>
      <c r="K157" s="61"/>
      <c r="L157" s="59"/>
      <c r="M157" s="205"/>
      <c r="N157" s="40"/>
      <c r="O157" s="40"/>
      <c r="P157" s="40"/>
      <c r="Q157" s="40"/>
      <c r="R157" s="40"/>
      <c r="S157" s="40"/>
      <c r="T157" s="76"/>
      <c r="AT157" s="22" t="s">
        <v>154</v>
      </c>
      <c r="AU157" s="22" t="s">
        <v>84</v>
      </c>
    </row>
    <row r="158" spans="2:51" s="12" customFormat="1" ht="12">
      <c r="B158" s="217"/>
      <c r="C158" s="218"/>
      <c r="D158" s="228" t="s">
        <v>156</v>
      </c>
      <c r="E158" s="229" t="s">
        <v>21</v>
      </c>
      <c r="F158" s="230" t="s">
        <v>641</v>
      </c>
      <c r="G158" s="218"/>
      <c r="H158" s="231">
        <v>2.1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156</v>
      </c>
      <c r="AU158" s="227" t="s">
        <v>84</v>
      </c>
      <c r="AV158" s="12" t="s">
        <v>84</v>
      </c>
      <c r="AW158" s="12" t="s">
        <v>37</v>
      </c>
      <c r="AX158" s="12" t="s">
        <v>74</v>
      </c>
      <c r="AY158" s="227" t="s">
        <v>144</v>
      </c>
    </row>
    <row r="159" spans="2:65" s="1" customFormat="1" ht="20.4" customHeight="1">
      <c r="B159" s="39"/>
      <c r="C159" s="191" t="s">
        <v>281</v>
      </c>
      <c r="D159" s="191" t="s">
        <v>147</v>
      </c>
      <c r="E159" s="192" t="s">
        <v>308</v>
      </c>
      <c r="F159" s="193" t="s">
        <v>309</v>
      </c>
      <c r="G159" s="194" t="s">
        <v>296</v>
      </c>
      <c r="H159" s="195">
        <v>3.9</v>
      </c>
      <c r="I159" s="196"/>
      <c r="J159" s="197">
        <f>ROUND(I159*H159,2)</f>
        <v>0</v>
      </c>
      <c r="K159" s="193" t="s">
        <v>151</v>
      </c>
      <c r="L159" s="59"/>
      <c r="M159" s="198" t="s">
        <v>21</v>
      </c>
      <c r="N159" s="199" t="s">
        <v>45</v>
      </c>
      <c r="O159" s="40"/>
      <c r="P159" s="200">
        <f>O159*H159</f>
        <v>0</v>
      </c>
      <c r="Q159" s="200">
        <v>0</v>
      </c>
      <c r="R159" s="200">
        <f>Q159*H159</f>
        <v>0</v>
      </c>
      <c r="S159" s="200">
        <v>0.0026</v>
      </c>
      <c r="T159" s="201">
        <f>S159*H159</f>
        <v>0.01014</v>
      </c>
      <c r="AR159" s="22" t="s">
        <v>239</v>
      </c>
      <c r="AT159" s="22" t="s">
        <v>147</v>
      </c>
      <c r="AU159" s="22" t="s">
        <v>84</v>
      </c>
      <c r="AY159" s="22" t="s">
        <v>144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82</v>
      </c>
      <c r="BK159" s="202">
        <f>ROUND(I159*H159,2)</f>
        <v>0</v>
      </c>
      <c r="BL159" s="22" t="s">
        <v>239</v>
      </c>
      <c r="BM159" s="22" t="s">
        <v>310</v>
      </c>
    </row>
    <row r="160" spans="2:47" s="1" customFormat="1" ht="12">
      <c r="B160" s="39"/>
      <c r="C160" s="61"/>
      <c r="D160" s="228" t="s">
        <v>154</v>
      </c>
      <c r="E160" s="61"/>
      <c r="F160" s="232" t="s">
        <v>311</v>
      </c>
      <c r="G160" s="61"/>
      <c r="H160" s="61"/>
      <c r="I160" s="161"/>
      <c r="J160" s="61"/>
      <c r="K160" s="61"/>
      <c r="L160" s="59"/>
      <c r="M160" s="205"/>
      <c r="N160" s="40"/>
      <c r="O160" s="40"/>
      <c r="P160" s="40"/>
      <c r="Q160" s="40"/>
      <c r="R160" s="40"/>
      <c r="S160" s="40"/>
      <c r="T160" s="76"/>
      <c r="AT160" s="22" t="s">
        <v>154</v>
      </c>
      <c r="AU160" s="22" t="s">
        <v>84</v>
      </c>
    </row>
    <row r="161" spans="2:65" s="1" customFormat="1" ht="20.4" customHeight="1">
      <c r="B161" s="39"/>
      <c r="C161" s="191" t="s">
        <v>286</v>
      </c>
      <c r="D161" s="191" t="s">
        <v>147</v>
      </c>
      <c r="E161" s="192" t="s">
        <v>313</v>
      </c>
      <c r="F161" s="193" t="s">
        <v>314</v>
      </c>
      <c r="G161" s="194" t="s">
        <v>296</v>
      </c>
      <c r="H161" s="195">
        <v>15.3</v>
      </c>
      <c r="I161" s="196"/>
      <c r="J161" s="197">
        <f>ROUND(I161*H161,2)</f>
        <v>0</v>
      </c>
      <c r="K161" s="193" t="s">
        <v>151</v>
      </c>
      <c r="L161" s="59"/>
      <c r="M161" s="198" t="s">
        <v>21</v>
      </c>
      <c r="N161" s="199" t="s">
        <v>45</v>
      </c>
      <c r="O161" s="40"/>
      <c r="P161" s="200">
        <f>O161*H161</f>
        <v>0</v>
      </c>
      <c r="Q161" s="200">
        <v>0</v>
      </c>
      <c r="R161" s="200">
        <f>Q161*H161</f>
        <v>0</v>
      </c>
      <c r="S161" s="200">
        <v>0.00394</v>
      </c>
      <c r="T161" s="201">
        <f>S161*H161</f>
        <v>0.060282</v>
      </c>
      <c r="AR161" s="22" t="s">
        <v>239</v>
      </c>
      <c r="AT161" s="22" t="s">
        <v>147</v>
      </c>
      <c r="AU161" s="22" t="s">
        <v>84</v>
      </c>
      <c r="AY161" s="22" t="s">
        <v>144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82</v>
      </c>
      <c r="BK161" s="202">
        <f>ROUND(I161*H161,2)</f>
        <v>0</v>
      </c>
      <c r="BL161" s="22" t="s">
        <v>239</v>
      </c>
      <c r="BM161" s="22" t="s">
        <v>315</v>
      </c>
    </row>
    <row r="162" spans="2:47" s="1" customFormat="1" ht="12">
      <c r="B162" s="39"/>
      <c r="C162" s="61"/>
      <c r="D162" s="228" t="s">
        <v>154</v>
      </c>
      <c r="E162" s="61"/>
      <c r="F162" s="232" t="s">
        <v>316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154</v>
      </c>
      <c r="AU162" s="22" t="s">
        <v>84</v>
      </c>
    </row>
    <row r="163" spans="2:65" s="1" customFormat="1" ht="20.4" customHeight="1">
      <c r="B163" s="39"/>
      <c r="C163" s="191" t="s">
        <v>293</v>
      </c>
      <c r="D163" s="191" t="s">
        <v>147</v>
      </c>
      <c r="E163" s="192" t="s">
        <v>603</v>
      </c>
      <c r="F163" s="193" t="s">
        <v>604</v>
      </c>
      <c r="G163" s="194" t="s">
        <v>296</v>
      </c>
      <c r="H163" s="195">
        <v>2.1</v>
      </c>
      <c r="I163" s="196"/>
      <c r="J163" s="197">
        <f>ROUND(I163*H163,2)</f>
        <v>0</v>
      </c>
      <c r="K163" s="193" t="s">
        <v>151</v>
      </c>
      <c r="L163" s="59"/>
      <c r="M163" s="198" t="s">
        <v>21</v>
      </c>
      <c r="N163" s="199" t="s">
        <v>45</v>
      </c>
      <c r="O163" s="40"/>
      <c r="P163" s="200">
        <f>O163*H163</f>
        <v>0</v>
      </c>
      <c r="Q163" s="200">
        <v>0.00192</v>
      </c>
      <c r="R163" s="200">
        <f>Q163*H163</f>
        <v>0.004032</v>
      </c>
      <c r="S163" s="200">
        <v>0</v>
      </c>
      <c r="T163" s="201">
        <f>S163*H163</f>
        <v>0</v>
      </c>
      <c r="AR163" s="22" t="s">
        <v>239</v>
      </c>
      <c r="AT163" s="22" t="s">
        <v>147</v>
      </c>
      <c r="AU163" s="22" t="s">
        <v>84</v>
      </c>
      <c r="AY163" s="22" t="s">
        <v>144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82</v>
      </c>
      <c r="BK163" s="202">
        <f>ROUND(I163*H163,2)</f>
        <v>0</v>
      </c>
      <c r="BL163" s="22" t="s">
        <v>239</v>
      </c>
      <c r="BM163" s="22" t="s">
        <v>642</v>
      </c>
    </row>
    <row r="164" spans="2:47" s="1" customFormat="1" ht="24">
      <c r="B164" s="39"/>
      <c r="C164" s="61"/>
      <c r="D164" s="203" t="s">
        <v>154</v>
      </c>
      <c r="E164" s="61"/>
      <c r="F164" s="204" t="s">
        <v>606</v>
      </c>
      <c r="G164" s="61"/>
      <c r="H164" s="61"/>
      <c r="I164" s="161"/>
      <c r="J164" s="61"/>
      <c r="K164" s="61"/>
      <c r="L164" s="59"/>
      <c r="M164" s="205"/>
      <c r="N164" s="40"/>
      <c r="O164" s="40"/>
      <c r="P164" s="40"/>
      <c r="Q164" s="40"/>
      <c r="R164" s="40"/>
      <c r="S164" s="40"/>
      <c r="T164" s="76"/>
      <c r="AT164" s="22" t="s">
        <v>154</v>
      </c>
      <c r="AU164" s="22" t="s">
        <v>84</v>
      </c>
    </row>
    <row r="165" spans="2:51" s="12" customFormat="1" ht="12">
      <c r="B165" s="217"/>
      <c r="C165" s="218"/>
      <c r="D165" s="228" t="s">
        <v>156</v>
      </c>
      <c r="E165" s="229" t="s">
        <v>21</v>
      </c>
      <c r="F165" s="230" t="s">
        <v>641</v>
      </c>
      <c r="G165" s="218"/>
      <c r="H165" s="231">
        <v>2.1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156</v>
      </c>
      <c r="AU165" s="227" t="s">
        <v>84</v>
      </c>
      <c r="AV165" s="12" t="s">
        <v>84</v>
      </c>
      <c r="AW165" s="12" t="s">
        <v>37</v>
      </c>
      <c r="AX165" s="12" t="s">
        <v>74</v>
      </c>
      <c r="AY165" s="227" t="s">
        <v>144</v>
      </c>
    </row>
    <row r="166" spans="2:65" s="1" customFormat="1" ht="20.4" customHeight="1">
      <c r="B166" s="39"/>
      <c r="C166" s="191" t="s">
        <v>301</v>
      </c>
      <c r="D166" s="191" t="s">
        <v>147</v>
      </c>
      <c r="E166" s="192" t="s">
        <v>323</v>
      </c>
      <c r="F166" s="193" t="s">
        <v>324</v>
      </c>
      <c r="G166" s="194" t="s">
        <v>296</v>
      </c>
      <c r="H166" s="195">
        <v>3.9</v>
      </c>
      <c r="I166" s="196"/>
      <c r="J166" s="197">
        <f>ROUND(I166*H166,2)</f>
        <v>0</v>
      </c>
      <c r="K166" s="193" t="s">
        <v>151</v>
      </c>
      <c r="L166" s="59"/>
      <c r="M166" s="198" t="s">
        <v>21</v>
      </c>
      <c r="N166" s="199" t="s">
        <v>45</v>
      </c>
      <c r="O166" s="40"/>
      <c r="P166" s="200">
        <f>O166*H166</f>
        <v>0</v>
      </c>
      <c r="Q166" s="200">
        <v>0.00308</v>
      </c>
      <c r="R166" s="200">
        <f>Q166*H166</f>
        <v>0.012011999999999998</v>
      </c>
      <c r="S166" s="200">
        <v>0</v>
      </c>
      <c r="T166" s="201">
        <f>S166*H166</f>
        <v>0</v>
      </c>
      <c r="AR166" s="22" t="s">
        <v>239</v>
      </c>
      <c r="AT166" s="22" t="s">
        <v>147</v>
      </c>
      <c r="AU166" s="22" t="s">
        <v>84</v>
      </c>
      <c r="AY166" s="22" t="s">
        <v>144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82</v>
      </c>
      <c r="BK166" s="202">
        <f>ROUND(I166*H166,2)</f>
        <v>0</v>
      </c>
      <c r="BL166" s="22" t="s">
        <v>239</v>
      </c>
      <c r="BM166" s="22" t="s">
        <v>325</v>
      </c>
    </row>
    <row r="167" spans="2:47" s="1" customFormat="1" ht="12">
      <c r="B167" s="39"/>
      <c r="C167" s="61"/>
      <c r="D167" s="228" t="s">
        <v>154</v>
      </c>
      <c r="E167" s="61"/>
      <c r="F167" s="232" t="s">
        <v>326</v>
      </c>
      <c r="G167" s="61"/>
      <c r="H167" s="61"/>
      <c r="I167" s="161"/>
      <c r="J167" s="61"/>
      <c r="K167" s="61"/>
      <c r="L167" s="59"/>
      <c r="M167" s="205"/>
      <c r="N167" s="40"/>
      <c r="O167" s="40"/>
      <c r="P167" s="40"/>
      <c r="Q167" s="40"/>
      <c r="R167" s="40"/>
      <c r="S167" s="40"/>
      <c r="T167" s="76"/>
      <c r="AT167" s="22" t="s">
        <v>154</v>
      </c>
      <c r="AU167" s="22" t="s">
        <v>84</v>
      </c>
    </row>
    <row r="168" spans="2:65" s="1" customFormat="1" ht="28.8" customHeight="1">
      <c r="B168" s="39"/>
      <c r="C168" s="191" t="s">
        <v>307</v>
      </c>
      <c r="D168" s="191" t="s">
        <v>147</v>
      </c>
      <c r="E168" s="192" t="s">
        <v>547</v>
      </c>
      <c r="F168" s="193" t="s">
        <v>548</v>
      </c>
      <c r="G168" s="194" t="s">
        <v>278</v>
      </c>
      <c r="H168" s="195">
        <v>1</v>
      </c>
      <c r="I168" s="196"/>
      <c r="J168" s="197">
        <f>ROUND(I168*H168,2)</f>
        <v>0</v>
      </c>
      <c r="K168" s="193" t="s">
        <v>151</v>
      </c>
      <c r="L168" s="59"/>
      <c r="M168" s="198" t="s">
        <v>21</v>
      </c>
      <c r="N168" s="199" t="s">
        <v>45</v>
      </c>
      <c r="O168" s="40"/>
      <c r="P168" s="200">
        <f>O168*H168</f>
        <v>0</v>
      </c>
      <c r="Q168" s="200">
        <v>0.00329</v>
      </c>
      <c r="R168" s="200">
        <f>Q168*H168</f>
        <v>0.00329</v>
      </c>
      <c r="S168" s="200">
        <v>0</v>
      </c>
      <c r="T168" s="201">
        <f>S168*H168</f>
        <v>0</v>
      </c>
      <c r="AR168" s="22" t="s">
        <v>239</v>
      </c>
      <c r="AT168" s="22" t="s">
        <v>147</v>
      </c>
      <c r="AU168" s="22" t="s">
        <v>84</v>
      </c>
      <c r="AY168" s="22" t="s">
        <v>144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82</v>
      </c>
      <c r="BK168" s="202">
        <f>ROUND(I168*H168,2)</f>
        <v>0</v>
      </c>
      <c r="BL168" s="22" t="s">
        <v>239</v>
      </c>
      <c r="BM168" s="22" t="s">
        <v>549</v>
      </c>
    </row>
    <row r="169" spans="2:47" s="1" customFormat="1" ht="24">
      <c r="B169" s="39"/>
      <c r="C169" s="61"/>
      <c r="D169" s="228" t="s">
        <v>154</v>
      </c>
      <c r="E169" s="61"/>
      <c r="F169" s="232" t="s">
        <v>550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154</v>
      </c>
      <c r="AU169" s="22" t="s">
        <v>84</v>
      </c>
    </row>
    <row r="170" spans="2:65" s="1" customFormat="1" ht="28.8" customHeight="1">
      <c r="B170" s="39"/>
      <c r="C170" s="191" t="s">
        <v>312</v>
      </c>
      <c r="D170" s="191" t="s">
        <v>147</v>
      </c>
      <c r="E170" s="192" t="s">
        <v>328</v>
      </c>
      <c r="F170" s="193" t="s">
        <v>329</v>
      </c>
      <c r="G170" s="194" t="s">
        <v>296</v>
      </c>
      <c r="H170" s="195">
        <v>15.3</v>
      </c>
      <c r="I170" s="196"/>
      <c r="J170" s="197">
        <f>ROUND(I170*H170,2)</f>
        <v>0</v>
      </c>
      <c r="K170" s="193" t="s">
        <v>151</v>
      </c>
      <c r="L170" s="59"/>
      <c r="M170" s="198" t="s">
        <v>21</v>
      </c>
      <c r="N170" s="199" t="s">
        <v>45</v>
      </c>
      <c r="O170" s="40"/>
      <c r="P170" s="200">
        <f>O170*H170</f>
        <v>0</v>
      </c>
      <c r="Q170" s="200">
        <v>0.00369</v>
      </c>
      <c r="R170" s="200">
        <f>Q170*H170</f>
        <v>0.05645700000000001</v>
      </c>
      <c r="S170" s="200">
        <v>0</v>
      </c>
      <c r="T170" s="201">
        <f>S170*H170</f>
        <v>0</v>
      </c>
      <c r="AR170" s="22" t="s">
        <v>239</v>
      </c>
      <c r="AT170" s="22" t="s">
        <v>147</v>
      </c>
      <c r="AU170" s="22" t="s">
        <v>84</v>
      </c>
      <c r="AY170" s="22" t="s">
        <v>144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82</v>
      </c>
      <c r="BK170" s="202">
        <f>ROUND(I170*H170,2)</f>
        <v>0</v>
      </c>
      <c r="BL170" s="22" t="s">
        <v>239</v>
      </c>
      <c r="BM170" s="22" t="s">
        <v>330</v>
      </c>
    </row>
    <row r="171" spans="2:47" s="1" customFormat="1" ht="24">
      <c r="B171" s="39"/>
      <c r="C171" s="61"/>
      <c r="D171" s="228" t="s">
        <v>154</v>
      </c>
      <c r="E171" s="61"/>
      <c r="F171" s="232" t="s">
        <v>331</v>
      </c>
      <c r="G171" s="61"/>
      <c r="H171" s="61"/>
      <c r="I171" s="161"/>
      <c r="J171" s="61"/>
      <c r="K171" s="61"/>
      <c r="L171" s="59"/>
      <c r="M171" s="205"/>
      <c r="N171" s="40"/>
      <c r="O171" s="40"/>
      <c r="P171" s="40"/>
      <c r="Q171" s="40"/>
      <c r="R171" s="40"/>
      <c r="S171" s="40"/>
      <c r="T171" s="76"/>
      <c r="AT171" s="22" t="s">
        <v>154</v>
      </c>
      <c r="AU171" s="22" t="s">
        <v>84</v>
      </c>
    </row>
    <row r="172" spans="2:65" s="1" customFormat="1" ht="20.4" customHeight="1">
      <c r="B172" s="39"/>
      <c r="C172" s="191" t="s">
        <v>317</v>
      </c>
      <c r="D172" s="191" t="s">
        <v>147</v>
      </c>
      <c r="E172" s="192" t="s">
        <v>551</v>
      </c>
      <c r="F172" s="193" t="s">
        <v>552</v>
      </c>
      <c r="G172" s="194" t="s">
        <v>249</v>
      </c>
      <c r="H172" s="195">
        <v>0.076</v>
      </c>
      <c r="I172" s="196"/>
      <c r="J172" s="197">
        <f>ROUND(I172*H172,2)</f>
        <v>0</v>
      </c>
      <c r="K172" s="193" t="s">
        <v>151</v>
      </c>
      <c r="L172" s="59"/>
      <c r="M172" s="198" t="s">
        <v>21</v>
      </c>
      <c r="N172" s="199" t="s">
        <v>45</v>
      </c>
      <c r="O172" s="40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2" t="s">
        <v>239</v>
      </c>
      <c r="AT172" s="22" t="s">
        <v>147</v>
      </c>
      <c r="AU172" s="22" t="s">
        <v>84</v>
      </c>
      <c r="AY172" s="22" t="s">
        <v>144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82</v>
      </c>
      <c r="BK172" s="202">
        <f>ROUND(I172*H172,2)</f>
        <v>0</v>
      </c>
      <c r="BL172" s="22" t="s">
        <v>239</v>
      </c>
      <c r="BM172" s="22" t="s">
        <v>643</v>
      </c>
    </row>
    <row r="173" spans="2:47" s="1" customFormat="1" ht="36">
      <c r="B173" s="39"/>
      <c r="C173" s="61"/>
      <c r="D173" s="228" t="s">
        <v>154</v>
      </c>
      <c r="E173" s="61"/>
      <c r="F173" s="232" t="s">
        <v>554</v>
      </c>
      <c r="G173" s="61"/>
      <c r="H173" s="61"/>
      <c r="I173" s="161"/>
      <c r="J173" s="61"/>
      <c r="K173" s="61"/>
      <c r="L173" s="59"/>
      <c r="M173" s="205"/>
      <c r="N173" s="40"/>
      <c r="O173" s="40"/>
      <c r="P173" s="40"/>
      <c r="Q173" s="40"/>
      <c r="R173" s="40"/>
      <c r="S173" s="40"/>
      <c r="T173" s="76"/>
      <c r="AT173" s="22" t="s">
        <v>154</v>
      </c>
      <c r="AU173" s="22" t="s">
        <v>84</v>
      </c>
    </row>
    <row r="174" spans="2:65" s="1" customFormat="1" ht="20.4" customHeight="1">
      <c r="B174" s="39"/>
      <c r="C174" s="191" t="s">
        <v>322</v>
      </c>
      <c r="D174" s="191" t="s">
        <v>147</v>
      </c>
      <c r="E174" s="192" t="s">
        <v>338</v>
      </c>
      <c r="F174" s="193" t="s">
        <v>339</v>
      </c>
      <c r="G174" s="194" t="s">
        <v>249</v>
      </c>
      <c r="H174" s="195">
        <v>0.076</v>
      </c>
      <c r="I174" s="196"/>
      <c r="J174" s="197">
        <f>ROUND(I174*H174,2)</f>
        <v>0</v>
      </c>
      <c r="K174" s="193" t="s">
        <v>151</v>
      </c>
      <c r="L174" s="59"/>
      <c r="M174" s="198" t="s">
        <v>21</v>
      </c>
      <c r="N174" s="199" t="s">
        <v>45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2" t="s">
        <v>239</v>
      </c>
      <c r="AT174" s="22" t="s">
        <v>147</v>
      </c>
      <c r="AU174" s="22" t="s">
        <v>84</v>
      </c>
      <c r="AY174" s="22" t="s">
        <v>144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82</v>
      </c>
      <c r="BK174" s="202">
        <f>ROUND(I174*H174,2)</f>
        <v>0</v>
      </c>
      <c r="BL174" s="22" t="s">
        <v>239</v>
      </c>
      <c r="BM174" s="22" t="s">
        <v>340</v>
      </c>
    </row>
    <row r="175" spans="2:47" s="1" customFormat="1" ht="36">
      <c r="B175" s="39"/>
      <c r="C175" s="61"/>
      <c r="D175" s="203" t="s">
        <v>154</v>
      </c>
      <c r="E175" s="61"/>
      <c r="F175" s="204" t="s">
        <v>341</v>
      </c>
      <c r="G175" s="61"/>
      <c r="H175" s="61"/>
      <c r="I175" s="161"/>
      <c r="J175" s="61"/>
      <c r="K175" s="61"/>
      <c r="L175" s="59"/>
      <c r="M175" s="205"/>
      <c r="N175" s="40"/>
      <c r="O175" s="40"/>
      <c r="P175" s="40"/>
      <c r="Q175" s="40"/>
      <c r="R175" s="40"/>
      <c r="S175" s="40"/>
      <c r="T175" s="76"/>
      <c r="AT175" s="22" t="s">
        <v>154</v>
      </c>
      <c r="AU175" s="22" t="s">
        <v>84</v>
      </c>
    </row>
    <row r="176" spans="2:63" s="10" customFormat="1" ht="29.85" customHeight="1">
      <c r="B176" s="174"/>
      <c r="C176" s="175"/>
      <c r="D176" s="188" t="s">
        <v>73</v>
      </c>
      <c r="E176" s="189" t="s">
        <v>342</v>
      </c>
      <c r="F176" s="189" t="s">
        <v>343</v>
      </c>
      <c r="G176" s="175"/>
      <c r="H176" s="175"/>
      <c r="I176" s="178"/>
      <c r="J176" s="190">
        <f>BK176</f>
        <v>0</v>
      </c>
      <c r="K176" s="175"/>
      <c r="L176" s="180"/>
      <c r="M176" s="181"/>
      <c r="N176" s="182"/>
      <c r="O176" s="182"/>
      <c r="P176" s="183">
        <f>SUM(P177:P187)</f>
        <v>0</v>
      </c>
      <c r="Q176" s="182"/>
      <c r="R176" s="183">
        <f>SUM(R177:R187)</f>
        <v>0.06875</v>
      </c>
      <c r="S176" s="182"/>
      <c r="T176" s="184">
        <f>SUM(T177:T187)</f>
        <v>0</v>
      </c>
      <c r="AR176" s="185" t="s">
        <v>84</v>
      </c>
      <c r="AT176" s="186" t="s">
        <v>73</v>
      </c>
      <c r="AU176" s="186" t="s">
        <v>82</v>
      </c>
      <c r="AY176" s="185" t="s">
        <v>144</v>
      </c>
      <c r="BK176" s="187">
        <f>SUM(BK177:BK187)</f>
        <v>0</v>
      </c>
    </row>
    <row r="177" spans="2:65" s="1" customFormat="1" ht="28.8" customHeight="1">
      <c r="B177" s="39"/>
      <c r="C177" s="191" t="s">
        <v>327</v>
      </c>
      <c r="D177" s="191" t="s">
        <v>147</v>
      </c>
      <c r="E177" s="192" t="s">
        <v>345</v>
      </c>
      <c r="F177" s="193" t="s">
        <v>346</v>
      </c>
      <c r="G177" s="194" t="s">
        <v>278</v>
      </c>
      <c r="H177" s="195">
        <v>3</v>
      </c>
      <c r="I177" s="196"/>
      <c r="J177" s="197">
        <f>ROUND(I177*H177,2)</f>
        <v>0</v>
      </c>
      <c r="K177" s="193" t="s">
        <v>151</v>
      </c>
      <c r="L177" s="59"/>
      <c r="M177" s="198" t="s">
        <v>21</v>
      </c>
      <c r="N177" s="199" t="s">
        <v>45</v>
      </c>
      <c r="O177" s="40"/>
      <c r="P177" s="200">
        <f>O177*H177</f>
        <v>0</v>
      </c>
      <c r="Q177" s="200">
        <v>0.00025</v>
      </c>
      <c r="R177" s="200">
        <f>Q177*H177</f>
        <v>0.00075</v>
      </c>
      <c r="S177" s="200">
        <v>0</v>
      </c>
      <c r="T177" s="201">
        <f>S177*H177</f>
        <v>0</v>
      </c>
      <c r="AR177" s="22" t="s">
        <v>239</v>
      </c>
      <c r="AT177" s="22" t="s">
        <v>147</v>
      </c>
      <c r="AU177" s="22" t="s">
        <v>84</v>
      </c>
      <c r="AY177" s="22" t="s">
        <v>144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2" t="s">
        <v>82</v>
      </c>
      <c r="BK177" s="202">
        <f>ROUND(I177*H177,2)</f>
        <v>0</v>
      </c>
      <c r="BL177" s="22" t="s">
        <v>239</v>
      </c>
      <c r="BM177" s="22" t="s">
        <v>644</v>
      </c>
    </row>
    <row r="178" spans="2:47" s="1" customFormat="1" ht="24">
      <c r="B178" s="39"/>
      <c r="C178" s="61"/>
      <c r="D178" s="203" t="s">
        <v>154</v>
      </c>
      <c r="E178" s="61"/>
      <c r="F178" s="204" t="s">
        <v>348</v>
      </c>
      <c r="G178" s="61"/>
      <c r="H178" s="61"/>
      <c r="I178" s="161"/>
      <c r="J178" s="61"/>
      <c r="K178" s="61"/>
      <c r="L178" s="59"/>
      <c r="M178" s="205"/>
      <c r="N178" s="40"/>
      <c r="O178" s="40"/>
      <c r="P178" s="40"/>
      <c r="Q178" s="40"/>
      <c r="R178" s="40"/>
      <c r="S178" s="40"/>
      <c r="T178" s="76"/>
      <c r="AT178" s="22" t="s">
        <v>154</v>
      </c>
      <c r="AU178" s="22" t="s">
        <v>84</v>
      </c>
    </row>
    <row r="179" spans="2:51" s="12" customFormat="1" ht="12">
      <c r="B179" s="217"/>
      <c r="C179" s="218"/>
      <c r="D179" s="228" t="s">
        <v>156</v>
      </c>
      <c r="E179" s="229" t="s">
        <v>21</v>
      </c>
      <c r="F179" s="230" t="s">
        <v>645</v>
      </c>
      <c r="G179" s="218"/>
      <c r="H179" s="231">
        <v>3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156</v>
      </c>
      <c r="AU179" s="227" t="s">
        <v>84</v>
      </c>
      <c r="AV179" s="12" t="s">
        <v>84</v>
      </c>
      <c r="AW179" s="12" t="s">
        <v>37</v>
      </c>
      <c r="AX179" s="12" t="s">
        <v>74</v>
      </c>
      <c r="AY179" s="227" t="s">
        <v>144</v>
      </c>
    </row>
    <row r="180" spans="2:65" s="1" customFormat="1" ht="20.4" customHeight="1">
      <c r="B180" s="39"/>
      <c r="C180" s="234" t="s">
        <v>332</v>
      </c>
      <c r="D180" s="234" t="s">
        <v>351</v>
      </c>
      <c r="E180" s="235" t="s">
        <v>646</v>
      </c>
      <c r="F180" s="236" t="s">
        <v>647</v>
      </c>
      <c r="G180" s="237" t="s">
        <v>278</v>
      </c>
      <c r="H180" s="238">
        <v>1</v>
      </c>
      <c r="I180" s="239"/>
      <c r="J180" s="240">
        <f>ROUND(I180*H180,2)</f>
        <v>0</v>
      </c>
      <c r="K180" s="236" t="s">
        <v>21</v>
      </c>
      <c r="L180" s="241"/>
      <c r="M180" s="242" t="s">
        <v>21</v>
      </c>
      <c r="N180" s="243" t="s">
        <v>45</v>
      </c>
      <c r="O180" s="40"/>
      <c r="P180" s="200">
        <f>O180*H180</f>
        <v>0</v>
      </c>
      <c r="Q180" s="200">
        <v>0.012</v>
      </c>
      <c r="R180" s="200">
        <f>Q180*H180</f>
        <v>0.012</v>
      </c>
      <c r="S180" s="200">
        <v>0</v>
      </c>
      <c r="T180" s="201">
        <f>S180*H180</f>
        <v>0</v>
      </c>
      <c r="AR180" s="22" t="s">
        <v>337</v>
      </c>
      <c r="AT180" s="22" t="s">
        <v>351</v>
      </c>
      <c r="AU180" s="22" t="s">
        <v>84</v>
      </c>
      <c r="AY180" s="22" t="s">
        <v>144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82</v>
      </c>
      <c r="BK180" s="202">
        <f>ROUND(I180*H180,2)</f>
        <v>0</v>
      </c>
      <c r="BL180" s="22" t="s">
        <v>239</v>
      </c>
      <c r="BM180" s="22" t="s">
        <v>648</v>
      </c>
    </row>
    <row r="181" spans="2:47" s="1" customFormat="1" ht="12">
      <c r="B181" s="39"/>
      <c r="C181" s="61"/>
      <c r="D181" s="228" t="s">
        <v>154</v>
      </c>
      <c r="E181" s="61"/>
      <c r="F181" s="232" t="s">
        <v>649</v>
      </c>
      <c r="G181" s="61"/>
      <c r="H181" s="61"/>
      <c r="I181" s="161"/>
      <c r="J181" s="61"/>
      <c r="K181" s="61"/>
      <c r="L181" s="59"/>
      <c r="M181" s="205"/>
      <c r="N181" s="40"/>
      <c r="O181" s="40"/>
      <c r="P181" s="40"/>
      <c r="Q181" s="40"/>
      <c r="R181" s="40"/>
      <c r="S181" s="40"/>
      <c r="T181" s="76"/>
      <c r="AT181" s="22" t="s">
        <v>154</v>
      </c>
      <c r="AU181" s="22" t="s">
        <v>84</v>
      </c>
    </row>
    <row r="182" spans="2:65" s="1" customFormat="1" ht="20.4" customHeight="1">
      <c r="B182" s="39"/>
      <c r="C182" s="234" t="s">
        <v>337</v>
      </c>
      <c r="D182" s="234" t="s">
        <v>351</v>
      </c>
      <c r="E182" s="235" t="s">
        <v>609</v>
      </c>
      <c r="F182" s="236" t="s">
        <v>650</v>
      </c>
      <c r="G182" s="237" t="s">
        <v>278</v>
      </c>
      <c r="H182" s="238">
        <v>2</v>
      </c>
      <c r="I182" s="239"/>
      <c r="J182" s="240">
        <f>ROUND(I182*H182,2)</f>
        <v>0</v>
      </c>
      <c r="K182" s="236" t="s">
        <v>21</v>
      </c>
      <c r="L182" s="241"/>
      <c r="M182" s="242" t="s">
        <v>21</v>
      </c>
      <c r="N182" s="243" t="s">
        <v>45</v>
      </c>
      <c r="O182" s="40"/>
      <c r="P182" s="200">
        <f>O182*H182</f>
        <v>0</v>
      </c>
      <c r="Q182" s="200">
        <v>0.028</v>
      </c>
      <c r="R182" s="200">
        <f>Q182*H182</f>
        <v>0.056</v>
      </c>
      <c r="S182" s="200">
        <v>0</v>
      </c>
      <c r="T182" s="201">
        <f>S182*H182</f>
        <v>0</v>
      </c>
      <c r="AR182" s="22" t="s">
        <v>337</v>
      </c>
      <c r="AT182" s="22" t="s">
        <v>351</v>
      </c>
      <c r="AU182" s="22" t="s">
        <v>84</v>
      </c>
      <c r="AY182" s="22" t="s">
        <v>144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82</v>
      </c>
      <c r="BK182" s="202">
        <f>ROUND(I182*H182,2)</f>
        <v>0</v>
      </c>
      <c r="BL182" s="22" t="s">
        <v>239</v>
      </c>
      <c r="BM182" s="22" t="s">
        <v>651</v>
      </c>
    </row>
    <row r="183" spans="2:47" s="1" customFormat="1" ht="12">
      <c r="B183" s="39"/>
      <c r="C183" s="61"/>
      <c r="D183" s="228" t="s">
        <v>154</v>
      </c>
      <c r="E183" s="61"/>
      <c r="F183" s="232" t="s">
        <v>652</v>
      </c>
      <c r="G183" s="61"/>
      <c r="H183" s="61"/>
      <c r="I183" s="161"/>
      <c r="J183" s="61"/>
      <c r="K183" s="61"/>
      <c r="L183" s="59"/>
      <c r="M183" s="205"/>
      <c r="N183" s="40"/>
      <c r="O183" s="40"/>
      <c r="P183" s="40"/>
      <c r="Q183" s="40"/>
      <c r="R183" s="40"/>
      <c r="S183" s="40"/>
      <c r="T183" s="76"/>
      <c r="AT183" s="22" t="s">
        <v>154</v>
      </c>
      <c r="AU183" s="22" t="s">
        <v>84</v>
      </c>
    </row>
    <row r="184" spans="2:65" s="1" customFormat="1" ht="20.4" customHeight="1">
      <c r="B184" s="39"/>
      <c r="C184" s="191" t="s">
        <v>344</v>
      </c>
      <c r="D184" s="191" t="s">
        <v>147</v>
      </c>
      <c r="E184" s="192" t="s">
        <v>617</v>
      </c>
      <c r="F184" s="193" t="s">
        <v>618</v>
      </c>
      <c r="G184" s="194" t="s">
        <v>249</v>
      </c>
      <c r="H184" s="195">
        <v>0.069</v>
      </c>
      <c r="I184" s="196"/>
      <c r="J184" s="197">
        <f>ROUND(I184*H184,2)</f>
        <v>0</v>
      </c>
      <c r="K184" s="193" t="s">
        <v>151</v>
      </c>
      <c r="L184" s="59"/>
      <c r="M184" s="198" t="s">
        <v>21</v>
      </c>
      <c r="N184" s="199" t="s">
        <v>45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2" t="s">
        <v>239</v>
      </c>
      <c r="AT184" s="22" t="s">
        <v>147</v>
      </c>
      <c r="AU184" s="22" t="s">
        <v>84</v>
      </c>
      <c r="AY184" s="22" t="s">
        <v>144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82</v>
      </c>
      <c r="BK184" s="202">
        <f>ROUND(I184*H184,2)</f>
        <v>0</v>
      </c>
      <c r="BL184" s="22" t="s">
        <v>239</v>
      </c>
      <c r="BM184" s="22" t="s">
        <v>653</v>
      </c>
    </row>
    <row r="185" spans="2:47" s="1" customFormat="1" ht="36">
      <c r="B185" s="39"/>
      <c r="C185" s="61"/>
      <c r="D185" s="228" t="s">
        <v>154</v>
      </c>
      <c r="E185" s="61"/>
      <c r="F185" s="232" t="s">
        <v>620</v>
      </c>
      <c r="G185" s="61"/>
      <c r="H185" s="61"/>
      <c r="I185" s="161"/>
      <c r="J185" s="61"/>
      <c r="K185" s="61"/>
      <c r="L185" s="59"/>
      <c r="M185" s="205"/>
      <c r="N185" s="40"/>
      <c r="O185" s="40"/>
      <c r="P185" s="40"/>
      <c r="Q185" s="40"/>
      <c r="R185" s="40"/>
      <c r="S185" s="40"/>
      <c r="T185" s="76"/>
      <c r="AT185" s="22" t="s">
        <v>154</v>
      </c>
      <c r="AU185" s="22" t="s">
        <v>84</v>
      </c>
    </row>
    <row r="186" spans="2:65" s="1" customFormat="1" ht="20.4" customHeight="1">
      <c r="B186" s="39"/>
      <c r="C186" s="191" t="s">
        <v>350</v>
      </c>
      <c r="D186" s="191" t="s">
        <v>147</v>
      </c>
      <c r="E186" s="192" t="s">
        <v>372</v>
      </c>
      <c r="F186" s="193" t="s">
        <v>373</v>
      </c>
      <c r="G186" s="194" t="s">
        <v>249</v>
      </c>
      <c r="H186" s="195">
        <v>0.069</v>
      </c>
      <c r="I186" s="196"/>
      <c r="J186" s="197">
        <f>ROUND(I186*H186,2)</f>
        <v>0</v>
      </c>
      <c r="K186" s="193" t="s">
        <v>151</v>
      </c>
      <c r="L186" s="59"/>
      <c r="M186" s="198" t="s">
        <v>21</v>
      </c>
      <c r="N186" s="199" t="s">
        <v>45</v>
      </c>
      <c r="O186" s="40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2" t="s">
        <v>239</v>
      </c>
      <c r="AT186" s="22" t="s">
        <v>147</v>
      </c>
      <c r="AU186" s="22" t="s">
        <v>84</v>
      </c>
      <c r="AY186" s="22" t="s">
        <v>144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2" t="s">
        <v>82</v>
      </c>
      <c r="BK186" s="202">
        <f>ROUND(I186*H186,2)</f>
        <v>0</v>
      </c>
      <c r="BL186" s="22" t="s">
        <v>239</v>
      </c>
      <c r="BM186" s="22" t="s">
        <v>654</v>
      </c>
    </row>
    <row r="187" spans="2:47" s="1" customFormat="1" ht="36">
      <c r="B187" s="39"/>
      <c r="C187" s="61"/>
      <c r="D187" s="203" t="s">
        <v>154</v>
      </c>
      <c r="E187" s="61"/>
      <c r="F187" s="204" t="s">
        <v>375</v>
      </c>
      <c r="G187" s="61"/>
      <c r="H187" s="61"/>
      <c r="I187" s="161"/>
      <c r="J187" s="61"/>
      <c r="K187" s="61"/>
      <c r="L187" s="59"/>
      <c r="M187" s="205"/>
      <c r="N187" s="40"/>
      <c r="O187" s="40"/>
      <c r="P187" s="40"/>
      <c r="Q187" s="40"/>
      <c r="R187" s="40"/>
      <c r="S187" s="40"/>
      <c r="T187" s="76"/>
      <c r="AT187" s="22" t="s">
        <v>154</v>
      </c>
      <c r="AU187" s="22" t="s">
        <v>84</v>
      </c>
    </row>
    <row r="188" spans="2:63" s="10" customFormat="1" ht="29.85" customHeight="1">
      <c r="B188" s="174"/>
      <c r="C188" s="175"/>
      <c r="D188" s="188" t="s">
        <v>73</v>
      </c>
      <c r="E188" s="189" t="s">
        <v>376</v>
      </c>
      <c r="F188" s="189" t="s">
        <v>377</v>
      </c>
      <c r="G188" s="175"/>
      <c r="H188" s="175"/>
      <c r="I188" s="178"/>
      <c r="J188" s="190">
        <f>BK188</f>
        <v>0</v>
      </c>
      <c r="K188" s="175"/>
      <c r="L188" s="180"/>
      <c r="M188" s="181"/>
      <c r="N188" s="182"/>
      <c r="O188" s="182"/>
      <c r="P188" s="183">
        <f>SUM(P189:P195)</f>
        <v>0</v>
      </c>
      <c r="Q188" s="182"/>
      <c r="R188" s="183">
        <f>SUM(R189:R195)</f>
        <v>0.05788</v>
      </c>
      <c r="S188" s="182"/>
      <c r="T188" s="184">
        <f>SUM(T189:T195)</f>
        <v>0</v>
      </c>
      <c r="AR188" s="185" t="s">
        <v>84</v>
      </c>
      <c r="AT188" s="186" t="s">
        <v>73</v>
      </c>
      <c r="AU188" s="186" t="s">
        <v>82</v>
      </c>
      <c r="AY188" s="185" t="s">
        <v>144</v>
      </c>
      <c r="BK188" s="187">
        <f>SUM(BK189:BK195)</f>
        <v>0</v>
      </c>
    </row>
    <row r="189" spans="2:65" s="1" customFormat="1" ht="28.8" customHeight="1">
      <c r="B189" s="39"/>
      <c r="C189" s="191" t="s">
        <v>356</v>
      </c>
      <c r="D189" s="191" t="s">
        <v>147</v>
      </c>
      <c r="E189" s="192" t="s">
        <v>432</v>
      </c>
      <c r="F189" s="193" t="s">
        <v>433</v>
      </c>
      <c r="G189" s="194" t="s">
        <v>150</v>
      </c>
      <c r="H189" s="195">
        <v>5.7</v>
      </c>
      <c r="I189" s="196"/>
      <c r="J189" s="197">
        <f>ROUND(I189*H189,2)</f>
        <v>0</v>
      </c>
      <c r="K189" s="193" t="s">
        <v>151</v>
      </c>
      <c r="L189" s="59"/>
      <c r="M189" s="198" t="s">
        <v>21</v>
      </c>
      <c r="N189" s="199" t="s">
        <v>45</v>
      </c>
      <c r="O189" s="40"/>
      <c r="P189" s="200">
        <f>O189*H189</f>
        <v>0</v>
      </c>
      <c r="Q189" s="200">
        <v>0.00068</v>
      </c>
      <c r="R189" s="200">
        <f>Q189*H189</f>
        <v>0.0038760000000000005</v>
      </c>
      <c r="S189" s="200">
        <v>0</v>
      </c>
      <c r="T189" s="201">
        <f>S189*H189</f>
        <v>0</v>
      </c>
      <c r="AR189" s="22" t="s">
        <v>239</v>
      </c>
      <c r="AT189" s="22" t="s">
        <v>147</v>
      </c>
      <c r="AU189" s="22" t="s">
        <v>84</v>
      </c>
      <c r="AY189" s="22" t="s">
        <v>144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2" t="s">
        <v>82</v>
      </c>
      <c r="BK189" s="202">
        <f>ROUND(I189*H189,2)</f>
        <v>0</v>
      </c>
      <c r="BL189" s="22" t="s">
        <v>239</v>
      </c>
      <c r="BM189" s="22" t="s">
        <v>434</v>
      </c>
    </row>
    <row r="190" spans="2:47" s="1" customFormat="1" ht="36">
      <c r="B190" s="39"/>
      <c r="C190" s="61"/>
      <c r="D190" s="203" t="s">
        <v>154</v>
      </c>
      <c r="E190" s="61"/>
      <c r="F190" s="204" t="s">
        <v>435</v>
      </c>
      <c r="G190" s="61"/>
      <c r="H190" s="61"/>
      <c r="I190" s="161"/>
      <c r="J190" s="61"/>
      <c r="K190" s="61"/>
      <c r="L190" s="59"/>
      <c r="M190" s="205"/>
      <c r="N190" s="40"/>
      <c r="O190" s="40"/>
      <c r="P190" s="40"/>
      <c r="Q190" s="40"/>
      <c r="R190" s="40"/>
      <c r="S190" s="40"/>
      <c r="T190" s="76"/>
      <c r="AT190" s="22" t="s">
        <v>154</v>
      </c>
      <c r="AU190" s="22" t="s">
        <v>84</v>
      </c>
    </row>
    <row r="191" spans="2:51" s="12" customFormat="1" ht="12">
      <c r="B191" s="217"/>
      <c r="C191" s="218"/>
      <c r="D191" s="228" t="s">
        <v>156</v>
      </c>
      <c r="E191" s="229" t="s">
        <v>21</v>
      </c>
      <c r="F191" s="230" t="s">
        <v>633</v>
      </c>
      <c r="G191" s="218"/>
      <c r="H191" s="231">
        <v>5.7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156</v>
      </c>
      <c r="AU191" s="227" t="s">
        <v>84</v>
      </c>
      <c r="AV191" s="12" t="s">
        <v>84</v>
      </c>
      <c r="AW191" s="12" t="s">
        <v>37</v>
      </c>
      <c r="AX191" s="12" t="s">
        <v>74</v>
      </c>
      <c r="AY191" s="227" t="s">
        <v>144</v>
      </c>
    </row>
    <row r="192" spans="2:65" s="1" customFormat="1" ht="20.4" customHeight="1">
      <c r="B192" s="39"/>
      <c r="C192" s="191" t="s">
        <v>361</v>
      </c>
      <c r="D192" s="191" t="s">
        <v>147</v>
      </c>
      <c r="E192" s="192" t="s">
        <v>437</v>
      </c>
      <c r="F192" s="193" t="s">
        <v>438</v>
      </c>
      <c r="G192" s="194" t="s">
        <v>150</v>
      </c>
      <c r="H192" s="195">
        <v>58.7</v>
      </c>
      <c r="I192" s="196"/>
      <c r="J192" s="197">
        <f>ROUND(I192*H192,2)</f>
        <v>0</v>
      </c>
      <c r="K192" s="193" t="s">
        <v>151</v>
      </c>
      <c r="L192" s="59"/>
      <c r="M192" s="198" t="s">
        <v>21</v>
      </c>
      <c r="N192" s="199" t="s">
        <v>45</v>
      </c>
      <c r="O192" s="40"/>
      <c r="P192" s="200">
        <f>O192*H192</f>
        <v>0</v>
      </c>
      <c r="Q192" s="200">
        <v>0.00027</v>
      </c>
      <c r="R192" s="200">
        <f>Q192*H192</f>
        <v>0.015849000000000002</v>
      </c>
      <c r="S192" s="200">
        <v>0</v>
      </c>
      <c r="T192" s="201">
        <f>S192*H192</f>
        <v>0</v>
      </c>
      <c r="AR192" s="22" t="s">
        <v>239</v>
      </c>
      <c r="AT192" s="22" t="s">
        <v>147</v>
      </c>
      <c r="AU192" s="22" t="s">
        <v>84</v>
      </c>
      <c r="AY192" s="22" t="s">
        <v>144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82</v>
      </c>
      <c r="BK192" s="202">
        <f>ROUND(I192*H192,2)</f>
        <v>0</v>
      </c>
      <c r="BL192" s="22" t="s">
        <v>239</v>
      </c>
      <c r="BM192" s="22" t="s">
        <v>439</v>
      </c>
    </row>
    <row r="193" spans="2:47" s="1" customFormat="1" ht="24">
      <c r="B193" s="39"/>
      <c r="C193" s="61"/>
      <c r="D193" s="228" t="s">
        <v>154</v>
      </c>
      <c r="E193" s="61"/>
      <c r="F193" s="232" t="s">
        <v>440</v>
      </c>
      <c r="G193" s="61"/>
      <c r="H193" s="61"/>
      <c r="I193" s="161"/>
      <c r="J193" s="61"/>
      <c r="K193" s="61"/>
      <c r="L193" s="59"/>
      <c r="M193" s="205"/>
      <c r="N193" s="40"/>
      <c r="O193" s="40"/>
      <c r="P193" s="40"/>
      <c r="Q193" s="40"/>
      <c r="R193" s="40"/>
      <c r="S193" s="40"/>
      <c r="T193" s="76"/>
      <c r="AT193" s="22" t="s">
        <v>154</v>
      </c>
      <c r="AU193" s="22" t="s">
        <v>84</v>
      </c>
    </row>
    <row r="194" spans="2:65" s="1" customFormat="1" ht="20.4" customHeight="1">
      <c r="B194" s="39"/>
      <c r="C194" s="191" t="s">
        <v>366</v>
      </c>
      <c r="D194" s="191" t="s">
        <v>147</v>
      </c>
      <c r="E194" s="192" t="s">
        <v>452</v>
      </c>
      <c r="F194" s="193" t="s">
        <v>453</v>
      </c>
      <c r="G194" s="194" t="s">
        <v>150</v>
      </c>
      <c r="H194" s="195">
        <v>58.7</v>
      </c>
      <c r="I194" s="196"/>
      <c r="J194" s="197">
        <f>ROUND(I194*H194,2)</f>
        <v>0</v>
      </c>
      <c r="K194" s="193" t="s">
        <v>151</v>
      </c>
      <c r="L194" s="59"/>
      <c r="M194" s="198" t="s">
        <v>21</v>
      </c>
      <c r="N194" s="199" t="s">
        <v>45</v>
      </c>
      <c r="O194" s="40"/>
      <c r="P194" s="200">
        <f>O194*H194</f>
        <v>0</v>
      </c>
      <c r="Q194" s="200">
        <v>0.00065</v>
      </c>
      <c r="R194" s="200">
        <f>Q194*H194</f>
        <v>0.038155</v>
      </c>
      <c r="S194" s="200">
        <v>0</v>
      </c>
      <c r="T194" s="201">
        <f>S194*H194</f>
        <v>0</v>
      </c>
      <c r="AR194" s="22" t="s">
        <v>239</v>
      </c>
      <c r="AT194" s="22" t="s">
        <v>147</v>
      </c>
      <c r="AU194" s="22" t="s">
        <v>84</v>
      </c>
      <c r="AY194" s="22" t="s">
        <v>144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82</v>
      </c>
      <c r="BK194" s="202">
        <f>ROUND(I194*H194,2)</f>
        <v>0</v>
      </c>
      <c r="BL194" s="22" t="s">
        <v>239</v>
      </c>
      <c r="BM194" s="22" t="s">
        <v>454</v>
      </c>
    </row>
    <row r="195" spans="2:47" s="1" customFormat="1" ht="24">
      <c r="B195" s="39"/>
      <c r="C195" s="61"/>
      <c r="D195" s="203" t="s">
        <v>154</v>
      </c>
      <c r="E195" s="61"/>
      <c r="F195" s="204" t="s">
        <v>455</v>
      </c>
      <c r="G195" s="61"/>
      <c r="H195" s="61"/>
      <c r="I195" s="161"/>
      <c r="J195" s="61"/>
      <c r="K195" s="61"/>
      <c r="L195" s="59"/>
      <c r="M195" s="205"/>
      <c r="N195" s="40"/>
      <c r="O195" s="40"/>
      <c r="P195" s="40"/>
      <c r="Q195" s="40"/>
      <c r="R195" s="40"/>
      <c r="S195" s="40"/>
      <c r="T195" s="76"/>
      <c r="AT195" s="22" t="s">
        <v>154</v>
      </c>
      <c r="AU195" s="22" t="s">
        <v>84</v>
      </c>
    </row>
    <row r="196" spans="2:63" s="10" customFormat="1" ht="37.35" customHeight="1">
      <c r="B196" s="174"/>
      <c r="C196" s="175"/>
      <c r="D196" s="176" t="s">
        <v>73</v>
      </c>
      <c r="E196" s="177" t="s">
        <v>456</v>
      </c>
      <c r="F196" s="177" t="s">
        <v>457</v>
      </c>
      <c r="G196" s="175"/>
      <c r="H196" s="175"/>
      <c r="I196" s="178"/>
      <c r="J196" s="179">
        <f>BK196</f>
        <v>0</v>
      </c>
      <c r="K196" s="175"/>
      <c r="L196" s="180"/>
      <c r="M196" s="181"/>
      <c r="N196" s="182"/>
      <c r="O196" s="182"/>
      <c r="P196" s="183">
        <f>P197+P201+P204</f>
        <v>0</v>
      </c>
      <c r="Q196" s="182"/>
      <c r="R196" s="183">
        <f>R197+R201+R204</f>
        <v>0</v>
      </c>
      <c r="S196" s="182"/>
      <c r="T196" s="184">
        <f>T197+T201+T204</f>
        <v>0</v>
      </c>
      <c r="AR196" s="185" t="s">
        <v>178</v>
      </c>
      <c r="AT196" s="186" t="s">
        <v>73</v>
      </c>
      <c r="AU196" s="186" t="s">
        <v>74</v>
      </c>
      <c r="AY196" s="185" t="s">
        <v>144</v>
      </c>
      <c r="BK196" s="187">
        <f>BK197+BK201+BK204</f>
        <v>0</v>
      </c>
    </row>
    <row r="197" spans="2:63" s="10" customFormat="1" ht="19.95" customHeight="1">
      <c r="B197" s="174"/>
      <c r="C197" s="175"/>
      <c r="D197" s="188" t="s">
        <v>73</v>
      </c>
      <c r="E197" s="189" t="s">
        <v>458</v>
      </c>
      <c r="F197" s="189" t="s">
        <v>459</v>
      </c>
      <c r="G197" s="175"/>
      <c r="H197" s="175"/>
      <c r="I197" s="178"/>
      <c r="J197" s="190">
        <f>BK197</f>
        <v>0</v>
      </c>
      <c r="K197" s="175"/>
      <c r="L197" s="180"/>
      <c r="M197" s="181"/>
      <c r="N197" s="182"/>
      <c r="O197" s="182"/>
      <c r="P197" s="183">
        <f>SUM(P198:P200)</f>
        <v>0</v>
      </c>
      <c r="Q197" s="182"/>
      <c r="R197" s="183">
        <f>SUM(R198:R200)</f>
        <v>0</v>
      </c>
      <c r="S197" s="182"/>
      <c r="T197" s="184">
        <f>SUM(T198:T200)</f>
        <v>0</v>
      </c>
      <c r="AR197" s="185" t="s">
        <v>178</v>
      </c>
      <c r="AT197" s="186" t="s">
        <v>73</v>
      </c>
      <c r="AU197" s="186" t="s">
        <v>82</v>
      </c>
      <c r="AY197" s="185" t="s">
        <v>144</v>
      </c>
      <c r="BK197" s="187">
        <f>SUM(BK198:BK200)</f>
        <v>0</v>
      </c>
    </row>
    <row r="198" spans="2:65" s="1" customFormat="1" ht="20.4" customHeight="1">
      <c r="B198" s="39"/>
      <c r="C198" s="191" t="s">
        <v>371</v>
      </c>
      <c r="D198" s="191" t="s">
        <v>147</v>
      </c>
      <c r="E198" s="192" t="s">
        <v>461</v>
      </c>
      <c r="F198" s="193" t="s">
        <v>462</v>
      </c>
      <c r="G198" s="194" t="s">
        <v>463</v>
      </c>
      <c r="H198" s="195">
        <v>1</v>
      </c>
      <c r="I198" s="196"/>
      <c r="J198" s="197">
        <f>ROUND(I198*H198,2)</f>
        <v>0</v>
      </c>
      <c r="K198" s="193" t="s">
        <v>151</v>
      </c>
      <c r="L198" s="59"/>
      <c r="M198" s="198" t="s">
        <v>21</v>
      </c>
      <c r="N198" s="199" t="s">
        <v>45</v>
      </c>
      <c r="O198" s="40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2" t="s">
        <v>464</v>
      </c>
      <c r="AT198" s="22" t="s">
        <v>147</v>
      </c>
      <c r="AU198" s="22" t="s">
        <v>84</v>
      </c>
      <c r="AY198" s="22" t="s">
        <v>144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82</v>
      </c>
      <c r="BK198" s="202">
        <f>ROUND(I198*H198,2)</f>
        <v>0</v>
      </c>
      <c r="BL198" s="22" t="s">
        <v>464</v>
      </c>
      <c r="BM198" s="22" t="s">
        <v>465</v>
      </c>
    </row>
    <row r="199" spans="2:47" s="1" customFormat="1" ht="24">
      <c r="B199" s="39"/>
      <c r="C199" s="61"/>
      <c r="D199" s="203" t="s">
        <v>154</v>
      </c>
      <c r="E199" s="61"/>
      <c r="F199" s="204" t="s">
        <v>466</v>
      </c>
      <c r="G199" s="61"/>
      <c r="H199" s="61"/>
      <c r="I199" s="161"/>
      <c r="J199" s="61"/>
      <c r="K199" s="61"/>
      <c r="L199" s="59"/>
      <c r="M199" s="205"/>
      <c r="N199" s="40"/>
      <c r="O199" s="40"/>
      <c r="P199" s="40"/>
      <c r="Q199" s="40"/>
      <c r="R199" s="40"/>
      <c r="S199" s="40"/>
      <c r="T199" s="76"/>
      <c r="AT199" s="22" t="s">
        <v>154</v>
      </c>
      <c r="AU199" s="22" t="s">
        <v>84</v>
      </c>
    </row>
    <row r="200" spans="2:47" s="1" customFormat="1" ht="24">
      <c r="B200" s="39"/>
      <c r="C200" s="61"/>
      <c r="D200" s="203" t="s">
        <v>262</v>
      </c>
      <c r="E200" s="61"/>
      <c r="F200" s="233" t="s">
        <v>467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262</v>
      </c>
      <c r="AU200" s="22" t="s">
        <v>84</v>
      </c>
    </row>
    <row r="201" spans="2:63" s="10" customFormat="1" ht="29.85" customHeight="1">
      <c r="B201" s="174"/>
      <c r="C201" s="175"/>
      <c r="D201" s="188" t="s">
        <v>73</v>
      </c>
      <c r="E201" s="189" t="s">
        <v>468</v>
      </c>
      <c r="F201" s="189" t="s">
        <v>469</v>
      </c>
      <c r="G201" s="175"/>
      <c r="H201" s="175"/>
      <c r="I201" s="178"/>
      <c r="J201" s="190">
        <f>BK201</f>
        <v>0</v>
      </c>
      <c r="K201" s="175"/>
      <c r="L201" s="180"/>
      <c r="M201" s="181"/>
      <c r="N201" s="182"/>
      <c r="O201" s="182"/>
      <c r="P201" s="183">
        <f>SUM(P202:P203)</f>
        <v>0</v>
      </c>
      <c r="Q201" s="182"/>
      <c r="R201" s="183">
        <f>SUM(R202:R203)</f>
        <v>0</v>
      </c>
      <c r="S201" s="182"/>
      <c r="T201" s="184">
        <f>SUM(T202:T203)</f>
        <v>0</v>
      </c>
      <c r="AR201" s="185" t="s">
        <v>178</v>
      </c>
      <c r="AT201" s="186" t="s">
        <v>73</v>
      </c>
      <c r="AU201" s="186" t="s">
        <v>82</v>
      </c>
      <c r="AY201" s="185" t="s">
        <v>144</v>
      </c>
      <c r="BK201" s="187">
        <f>SUM(BK202:BK203)</f>
        <v>0</v>
      </c>
    </row>
    <row r="202" spans="2:65" s="1" customFormat="1" ht="20.4" customHeight="1">
      <c r="B202" s="39"/>
      <c r="C202" s="191" t="s">
        <v>378</v>
      </c>
      <c r="D202" s="191" t="s">
        <v>147</v>
      </c>
      <c r="E202" s="192" t="s">
        <v>471</v>
      </c>
      <c r="F202" s="193" t="s">
        <v>469</v>
      </c>
      <c r="G202" s="194" t="s">
        <v>463</v>
      </c>
      <c r="H202" s="195">
        <v>1</v>
      </c>
      <c r="I202" s="196"/>
      <c r="J202" s="197">
        <f>ROUND(I202*H202,2)</f>
        <v>0</v>
      </c>
      <c r="K202" s="193" t="s">
        <v>151</v>
      </c>
      <c r="L202" s="59"/>
      <c r="M202" s="198" t="s">
        <v>21</v>
      </c>
      <c r="N202" s="199" t="s">
        <v>45</v>
      </c>
      <c r="O202" s="40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2" t="s">
        <v>464</v>
      </c>
      <c r="AT202" s="22" t="s">
        <v>147</v>
      </c>
      <c r="AU202" s="22" t="s">
        <v>84</v>
      </c>
      <c r="AY202" s="22" t="s">
        <v>144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82</v>
      </c>
      <c r="BK202" s="202">
        <f>ROUND(I202*H202,2)</f>
        <v>0</v>
      </c>
      <c r="BL202" s="22" t="s">
        <v>464</v>
      </c>
      <c r="BM202" s="22" t="s">
        <v>472</v>
      </c>
    </row>
    <row r="203" spans="2:47" s="1" customFormat="1" ht="12">
      <c r="B203" s="39"/>
      <c r="C203" s="61"/>
      <c r="D203" s="203" t="s">
        <v>154</v>
      </c>
      <c r="E203" s="61"/>
      <c r="F203" s="204" t="s">
        <v>473</v>
      </c>
      <c r="G203" s="61"/>
      <c r="H203" s="61"/>
      <c r="I203" s="161"/>
      <c r="J203" s="61"/>
      <c r="K203" s="61"/>
      <c r="L203" s="59"/>
      <c r="M203" s="205"/>
      <c r="N203" s="40"/>
      <c r="O203" s="40"/>
      <c r="P203" s="40"/>
      <c r="Q203" s="40"/>
      <c r="R203" s="40"/>
      <c r="S203" s="40"/>
      <c r="T203" s="76"/>
      <c r="AT203" s="22" t="s">
        <v>154</v>
      </c>
      <c r="AU203" s="22" t="s">
        <v>84</v>
      </c>
    </row>
    <row r="204" spans="2:63" s="10" customFormat="1" ht="29.85" customHeight="1">
      <c r="B204" s="174"/>
      <c r="C204" s="175"/>
      <c r="D204" s="188" t="s">
        <v>73</v>
      </c>
      <c r="E204" s="189" t="s">
        <v>474</v>
      </c>
      <c r="F204" s="189" t="s">
        <v>475</v>
      </c>
      <c r="G204" s="175"/>
      <c r="H204" s="175"/>
      <c r="I204" s="178"/>
      <c r="J204" s="190">
        <f>BK204</f>
        <v>0</v>
      </c>
      <c r="K204" s="175"/>
      <c r="L204" s="180"/>
      <c r="M204" s="181"/>
      <c r="N204" s="182"/>
      <c r="O204" s="182"/>
      <c r="P204" s="183">
        <f>SUM(P205:P206)</f>
        <v>0</v>
      </c>
      <c r="Q204" s="182"/>
      <c r="R204" s="183">
        <f>SUM(R205:R206)</f>
        <v>0</v>
      </c>
      <c r="S204" s="182"/>
      <c r="T204" s="184">
        <f>SUM(T205:T206)</f>
        <v>0</v>
      </c>
      <c r="AR204" s="185" t="s">
        <v>178</v>
      </c>
      <c r="AT204" s="186" t="s">
        <v>73</v>
      </c>
      <c r="AU204" s="186" t="s">
        <v>82</v>
      </c>
      <c r="AY204" s="185" t="s">
        <v>144</v>
      </c>
      <c r="BK204" s="187">
        <f>SUM(BK205:BK206)</f>
        <v>0</v>
      </c>
    </row>
    <row r="205" spans="2:65" s="1" customFormat="1" ht="20.4" customHeight="1">
      <c r="B205" s="39"/>
      <c r="C205" s="191" t="s">
        <v>391</v>
      </c>
      <c r="D205" s="191" t="s">
        <v>147</v>
      </c>
      <c r="E205" s="192" t="s">
        <v>477</v>
      </c>
      <c r="F205" s="193" t="s">
        <v>478</v>
      </c>
      <c r="G205" s="194" t="s">
        <v>463</v>
      </c>
      <c r="H205" s="195">
        <v>1</v>
      </c>
      <c r="I205" s="196"/>
      <c r="J205" s="197">
        <f>ROUND(I205*H205,2)</f>
        <v>0</v>
      </c>
      <c r="K205" s="193" t="s">
        <v>151</v>
      </c>
      <c r="L205" s="59"/>
      <c r="M205" s="198" t="s">
        <v>21</v>
      </c>
      <c r="N205" s="199" t="s">
        <v>45</v>
      </c>
      <c r="O205" s="40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2" t="s">
        <v>464</v>
      </c>
      <c r="AT205" s="22" t="s">
        <v>147</v>
      </c>
      <c r="AU205" s="22" t="s">
        <v>84</v>
      </c>
      <c r="AY205" s="22" t="s">
        <v>144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82</v>
      </c>
      <c r="BK205" s="202">
        <f>ROUND(I205*H205,2)</f>
        <v>0</v>
      </c>
      <c r="BL205" s="22" t="s">
        <v>464</v>
      </c>
      <c r="BM205" s="22" t="s">
        <v>479</v>
      </c>
    </row>
    <row r="206" spans="2:47" s="1" customFormat="1" ht="12">
      <c r="B206" s="39"/>
      <c r="C206" s="61"/>
      <c r="D206" s="203" t="s">
        <v>154</v>
      </c>
      <c r="E206" s="61"/>
      <c r="F206" s="204" t="s">
        <v>480</v>
      </c>
      <c r="G206" s="61"/>
      <c r="H206" s="61"/>
      <c r="I206" s="161"/>
      <c r="J206" s="61"/>
      <c r="K206" s="61"/>
      <c r="L206" s="59"/>
      <c r="M206" s="244"/>
      <c r="N206" s="245"/>
      <c r="O206" s="245"/>
      <c r="P206" s="245"/>
      <c r="Q206" s="245"/>
      <c r="R206" s="245"/>
      <c r="S206" s="245"/>
      <c r="T206" s="246"/>
      <c r="AT206" s="22" t="s">
        <v>154</v>
      </c>
      <c r="AU206" s="22" t="s">
        <v>84</v>
      </c>
    </row>
    <row r="207" spans="2:12" s="1" customFormat="1" ht="6.9" customHeight="1">
      <c r="B207" s="54"/>
      <c r="C207" s="55"/>
      <c r="D207" s="55"/>
      <c r="E207" s="55"/>
      <c r="F207" s="55"/>
      <c r="G207" s="55"/>
      <c r="H207" s="55"/>
      <c r="I207" s="137"/>
      <c r="J207" s="55"/>
      <c r="K207" s="55"/>
      <c r="L207" s="59"/>
    </row>
  </sheetData>
  <sheetProtection password="CC35" sheet="1" objects="1" scenarios="1" formatCells="0" formatColumns="0" formatRows="0" sort="0" autoFilter="0"/>
  <autoFilter ref="C90:K206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92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64" t="str">
        <f>'Rekapitulace stavby'!K6</f>
        <v>Obnova dvorní fasády radnice Jáchymov</v>
      </c>
      <c r="F7" s="365"/>
      <c r="G7" s="365"/>
      <c r="H7" s="365"/>
      <c r="I7" s="115"/>
      <c r="J7" s="27"/>
      <c r="K7" s="29"/>
    </row>
    <row r="8" spans="2:11" s="1" customFormat="1" ht="13.2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66" t="s">
        <v>655</v>
      </c>
      <c r="F9" s="367"/>
      <c r="G9" s="367"/>
      <c r="H9" s="367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17.3.2017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0.2" customHeight="1">
      <c r="B24" s="119"/>
      <c r="C24" s="120"/>
      <c r="D24" s="120"/>
      <c r="E24" s="333" t="s">
        <v>105</v>
      </c>
      <c r="F24" s="333"/>
      <c r="G24" s="333"/>
      <c r="H24" s="333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ROUND(J90,2)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" customHeight="1">
      <c r="B30" s="39"/>
      <c r="C30" s="40"/>
      <c r="D30" s="47" t="s">
        <v>44</v>
      </c>
      <c r="E30" s="47" t="s">
        <v>45</v>
      </c>
      <c r="F30" s="128">
        <f>ROUND(SUM(BE90:BE175),2)</f>
        <v>0</v>
      </c>
      <c r="G30" s="40"/>
      <c r="H30" s="40"/>
      <c r="I30" s="129">
        <v>0.21</v>
      </c>
      <c r="J30" s="128">
        <f>ROUND(ROUND((SUM(BE90:BE175)),2)*I30,2)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46</v>
      </c>
      <c r="F31" s="128">
        <f>ROUND(SUM(BF90:BF175),2)</f>
        <v>0</v>
      </c>
      <c r="G31" s="40"/>
      <c r="H31" s="40"/>
      <c r="I31" s="129">
        <v>0.15</v>
      </c>
      <c r="J31" s="128">
        <f>ROUND(ROUND((SUM(BF90:BF175)),2)*I31,2)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47</v>
      </c>
      <c r="F32" s="128">
        <f>ROUND(SUM(BG90:BG175),2)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48</v>
      </c>
      <c r="F33" s="128">
        <f>ROUND(SUM(BH90:BH175),2)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49</v>
      </c>
      <c r="F34" s="128">
        <f>ROUND(SUM(BI90:BI175),2)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106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64" t="str">
        <f>E7</f>
        <v>Obnova dvorní fasády radnice Jáchymov</v>
      </c>
      <c r="F45" s="365"/>
      <c r="G45" s="365"/>
      <c r="H45" s="365"/>
      <c r="I45" s="116"/>
      <c r="J45" s="40"/>
      <c r="K45" s="43"/>
    </row>
    <row r="46" spans="2:11" s="1" customFormat="1" ht="14.4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66" t="str">
        <f>E9</f>
        <v>D.1.1 - FASÁDA 5 - Architektonicko stavební část</v>
      </c>
      <c r="F47" s="367"/>
      <c r="G47" s="367"/>
      <c r="H47" s="367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nám. Republiky čp. 1, 362 51 Jáchymov</v>
      </c>
      <c r="G49" s="40"/>
      <c r="H49" s="40"/>
      <c r="I49" s="117" t="s">
        <v>25</v>
      </c>
      <c r="J49" s="118" t="str">
        <f>IF(J12="","",J12)</f>
        <v>17.3.2017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Jáchymov, nám. Republiky 1, 362 51 Jáchymov</v>
      </c>
      <c r="G51" s="40"/>
      <c r="H51" s="40"/>
      <c r="I51" s="117" t="s">
        <v>34</v>
      </c>
      <c r="J51" s="33" t="str">
        <f>E21</f>
        <v>Ing. arch. Jaroslav Egert, Komenského 851, Jáchymo</v>
      </c>
      <c r="K51" s="43"/>
    </row>
    <row r="52" spans="2:11" s="1" customFormat="1" ht="14.4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107</v>
      </c>
      <c r="D54" s="130"/>
      <c r="E54" s="130"/>
      <c r="F54" s="130"/>
      <c r="G54" s="130"/>
      <c r="H54" s="130"/>
      <c r="I54" s="143"/>
      <c r="J54" s="144" t="s">
        <v>108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109</v>
      </c>
      <c r="D56" s="40"/>
      <c r="E56" s="40"/>
      <c r="F56" s="40"/>
      <c r="G56" s="40"/>
      <c r="H56" s="40"/>
      <c r="I56" s="116"/>
      <c r="J56" s="126">
        <f>J90</f>
        <v>0</v>
      </c>
      <c r="K56" s="43"/>
      <c r="AU56" s="22" t="s">
        <v>110</v>
      </c>
    </row>
    <row r="57" spans="2:11" s="7" customFormat="1" ht="24.9" customHeight="1">
      <c r="B57" s="147"/>
      <c r="C57" s="148"/>
      <c r="D57" s="149" t="s">
        <v>111</v>
      </c>
      <c r="E57" s="150"/>
      <c r="F57" s="150"/>
      <c r="G57" s="150"/>
      <c r="H57" s="150"/>
      <c r="I57" s="151"/>
      <c r="J57" s="152">
        <f>J91</f>
        <v>0</v>
      </c>
      <c r="K57" s="153"/>
    </row>
    <row r="58" spans="2:11" s="8" customFormat="1" ht="19.95" customHeight="1">
      <c r="B58" s="154"/>
      <c r="C58" s="155"/>
      <c r="D58" s="156" t="s">
        <v>113</v>
      </c>
      <c r="E58" s="157"/>
      <c r="F58" s="157"/>
      <c r="G58" s="157"/>
      <c r="H58" s="157"/>
      <c r="I58" s="158"/>
      <c r="J58" s="159">
        <f>J92</f>
        <v>0</v>
      </c>
      <c r="K58" s="160"/>
    </row>
    <row r="59" spans="2:11" s="8" customFormat="1" ht="19.95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J109</f>
        <v>0</v>
      </c>
      <c r="K59" s="160"/>
    </row>
    <row r="60" spans="2:11" s="8" customFormat="1" ht="14.85" customHeight="1">
      <c r="B60" s="154"/>
      <c r="C60" s="155"/>
      <c r="D60" s="156" t="s">
        <v>115</v>
      </c>
      <c r="E60" s="157"/>
      <c r="F60" s="157"/>
      <c r="G60" s="157"/>
      <c r="H60" s="157"/>
      <c r="I60" s="158"/>
      <c r="J60" s="159">
        <f>J115</f>
        <v>0</v>
      </c>
      <c r="K60" s="160"/>
    </row>
    <row r="61" spans="2:11" s="8" customFormat="1" ht="19.95" customHeight="1">
      <c r="B61" s="154"/>
      <c r="C61" s="155"/>
      <c r="D61" s="156" t="s">
        <v>116</v>
      </c>
      <c r="E61" s="157"/>
      <c r="F61" s="157"/>
      <c r="G61" s="157"/>
      <c r="H61" s="157"/>
      <c r="I61" s="158"/>
      <c r="J61" s="159">
        <f>J130</f>
        <v>0</v>
      </c>
      <c r="K61" s="160"/>
    </row>
    <row r="62" spans="2:11" s="8" customFormat="1" ht="19.95" customHeight="1">
      <c r="B62" s="154"/>
      <c r="C62" s="155"/>
      <c r="D62" s="156" t="s">
        <v>117</v>
      </c>
      <c r="E62" s="157"/>
      <c r="F62" s="157"/>
      <c r="G62" s="157"/>
      <c r="H62" s="157"/>
      <c r="I62" s="158"/>
      <c r="J62" s="159">
        <f>J139</f>
        <v>0</v>
      </c>
      <c r="K62" s="160"/>
    </row>
    <row r="63" spans="2:11" s="7" customFormat="1" ht="24.9" customHeight="1">
      <c r="B63" s="147"/>
      <c r="C63" s="148"/>
      <c r="D63" s="149" t="s">
        <v>118</v>
      </c>
      <c r="E63" s="150"/>
      <c r="F63" s="150"/>
      <c r="G63" s="150"/>
      <c r="H63" s="150"/>
      <c r="I63" s="151"/>
      <c r="J63" s="152">
        <f>J142</f>
        <v>0</v>
      </c>
      <c r="K63" s="153"/>
    </row>
    <row r="64" spans="2:11" s="8" customFormat="1" ht="19.95" customHeight="1">
      <c r="B64" s="154"/>
      <c r="C64" s="155"/>
      <c r="D64" s="156" t="s">
        <v>482</v>
      </c>
      <c r="E64" s="157"/>
      <c r="F64" s="157"/>
      <c r="G64" s="157"/>
      <c r="H64" s="157"/>
      <c r="I64" s="158"/>
      <c r="J64" s="159">
        <f>J143</f>
        <v>0</v>
      </c>
      <c r="K64" s="160"/>
    </row>
    <row r="65" spans="2:11" s="7" customFormat="1" ht="24.9" customHeight="1">
      <c r="B65" s="147"/>
      <c r="C65" s="148"/>
      <c r="D65" s="149" t="s">
        <v>483</v>
      </c>
      <c r="E65" s="150"/>
      <c r="F65" s="150"/>
      <c r="G65" s="150"/>
      <c r="H65" s="150"/>
      <c r="I65" s="151"/>
      <c r="J65" s="152">
        <f>J155</f>
        <v>0</v>
      </c>
      <c r="K65" s="153"/>
    </row>
    <row r="66" spans="2:11" s="8" customFormat="1" ht="19.95" customHeight="1">
      <c r="B66" s="154"/>
      <c r="C66" s="155"/>
      <c r="D66" s="156" t="s">
        <v>484</v>
      </c>
      <c r="E66" s="157"/>
      <c r="F66" s="157"/>
      <c r="G66" s="157"/>
      <c r="H66" s="157"/>
      <c r="I66" s="158"/>
      <c r="J66" s="159">
        <f>J156</f>
        <v>0</v>
      </c>
      <c r="K66" s="160"/>
    </row>
    <row r="67" spans="2:11" s="7" customFormat="1" ht="24.9" customHeight="1">
      <c r="B67" s="147"/>
      <c r="C67" s="148"/>
      <c r="D67" s="149" t="s">
        <v>124</v>
      </c>
      <c r="E67" s="150"/>
      <c r="F67" s="150"/>
      <c r="G67" s="150"/>
      <c r="H67" s="150"/>
      <c r="I67" s="151"/>
      <c r="J67" s="152">
        <f>J165</f>
        <v>0</v>
      </c>
      <c r="K67" s="153"/>
    </row>
    <row r="68" spans="2:11" s="8" customFormat="1" ht="19.95" customHeight="1">
      <c r="B68" s="154"/>
      <c r="C68" s="155"/>
      <c r="D68" s="156" t="s">
        <v>125</v>
      </c>
      <c r="E68" s="157"/>
      <c r="F68" s="157"/>
      <c r="G68" s="157"/>
      <c r="H68" s="157"/>
      <c r="I68" s="158"/>
      <c r="J68" s="159">
        <f>J166</f>
        <v>0</v>
      </c>
      <c r="K68" s="160"/>
    </row>
    <row r="69" spans="2:11" s="8" customFormat="1" ht="19.95" customHeight="1">
      <c r="B69" s="154"/>
      <c r="C69" s="155"/>
      <c r="D69" s="156" t="s">
        <v>126</v>
      </c>
      <c r="E69" s="157"/>
      <c r="F69" s="157"/>
      <c r="G69" s="157"/>
      <c r="H69" s="157"/>
      <c r="I69" s="158"/>
      <c r="J69" s="159">
        <f>J170</f>
        <v>0</v>
      </c>
      <c r="K69" s="160"/>
    </row>
    <row r="70" spans="2:11" s="8" customFormat="1" ht="19.95" customHeight="1">
      <c r="B70" s="154"/>
      <c r="C70" s="155"/>
      <c r="D70" s="156" t="s">
        <v>127</v>
      </c>
      <c r="E70" s="157"/>
      <c r="F70" s="157"/>
      <c r="G70" s="157"/>
      <c r="H70" s="157"/>
      <c r="I70" s="158"/>
      <c r="J70" s="159">
        <f>J173</f>
        <v>0</v>
      </c>
      <c r="K70" s="160"/>
    </row>
    <row r="71" spans="2:11" s="1" customFormat="1" ht="21.75" customHeight="1">
      <c r="B71" s="39"/>
      <c r="C71" s="40"/>
      <c r="D71" s="40"/>
      <c r="E71" s="40"/>
      <c r="F71" s="40"/>
      <c r="G71" s="40"/>
      <c r="H71" s="40"/>
      <c r="I71" s="116"/>
      <c r="J71" s="40"/>
      <c r="K71" s="43"/>
    </row>
    <row r="72" spans="2:11" s="1" customFormat="1" ht="6.9" customHeight="1">
      <c r="B72" s="54"/>
      <c r="C72" s="55"/>
      <c r="D72" s="55"/>
      <c r="E72" s="55"/>
      <c r="F72" s="55"/>
      <c r="G72" s="55"/>
      <c r="H72" s="55"/>
      <c r="I72" s="137"/>
      <c r="J72" s="55"/>
      <c r="K72" s="56"/>
    </row>
    <row r="76" spans="2:12" s="1" customFormat="1" ht="6.9" customHeight="1">
      <c r="B76" s="57"/>
      <c r="C76" s="58"/>
      <c r="D76" s="58"/>
      <c r="E76" s="58"/>
      <c r="F76" s="58"/>
      <c r="G76" s="58"/>
      <c r="H76" s="58"/>
      <c r="I76" s="140"/>
      <c r="J76" s="58"/>
      <c r="K76" s="58"/>
      <c r="L76" s="59"/>
    </row>
    <row r="77" spans="2:12" s="1" customFormat="1" ht="36.9" customHeight="1">
      <c r="B77" s="39"/>
      <c r="C77" s="60" t="s">
        <v>128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6.9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4.4" customHeight="1">
      <c r="B79" s="39"/>
      <c r="C79" s="63" t="s">
        <v>18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20.4" customHeight="1">
      <c r="B80" s="39"/>
      <c r="C80" s="61"/>
      <c r="D80" s="61"/>
      <c r="E80" s="368" t="str">
        <f>E7</f>
        <v>Obnova dvorní fasády radnice Jáchymov</v>
      </c>
      <c r="F80" s="369"/>
      <c r="G80" s="369"/>
      <c r="H80" s="369"/>
      <c r="I80" s="161"/>
      <c r="J80" s="61"/>
      <c r="K80" s="61"/>
      <c r="L80" s="59"/>
    </row>
    <row r="81" spans="2:12" s="1" customFormat="1" ht="14.4" customHeight="1">
      <c r="B81" s="39"/>
      <c r="C81" s="63" t="s">
        <v>103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22.2" customHeight="1">
      <c r="B82" s="39"/>
      <c r="C82" s="61"/>
      <c r="D82" s="61"/>
      <c r="E82" s="344" t="str">
        <f>E9</f>
        <v>D.1.1 - FASÁDA 5 - Architektonicko stavební část</v>
      </c>
      <c r="F82" s="370"/>
      <c r="G82" s="370"/>
      <c r="H82" s="370"/>
      <c r="I82" s="161"/>
      <c r="J82" s="61"/>
      <c r="K82" s="61"/>
      <c r="L82" s="59"/>
    </row>
    <row r="83" spans="2:12" s="1" customFormat="1" ht="6.9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8" customHeight="1">
      <c r="B84" s="39"/>
      <c r="C84" s="63" t="s">
        <v>23</v>
      </c>
      <c r="D84" s="61"/>
      <c r="E84" s="61"/>
      <c r="F84" s="162" t="str">
        <f>F12</f>
        <v>nám. Republiky čp. 1, 362 51 Jáchymov</v>
      </c>
      <c r="G84" s="61"/>
      <c r="H84" s="61"/>
      <c r="I84" s="163" t="s">
        <v>25</v>
      </c>
      <c r="J84" s="71" t="str">
        <f>IF(J12="","",J12)</f>
        <v>17.3.2017</v>
      </c>
      <c r="K84" s="61"/>
      <c r="L84" s="59"/>
    </row>
    <row r="85" spans="2:12" s="1" customFormat="1" ht="6.9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3.2">
      <c r="B86" s="39"/>
      <c r="C86" s="63" t="s">
        <v>27</v>
      </c>
      <c r="D86" s="61"/>
      <c r="E86" s="61"/>
      <c r="F86" s="162" t="str">
        <f>E15</f>
        <v>Město Jáchymov, nám. Republiky 1, 362 51 Jáchymov</v>
      </c>
      <c r="G86" s="61"/>
      <c r="H86" s="61"/>
      <c r="I86" s="163" t="s">
        <v>34</v>
      </c>
      <c r="J86" s="162" t="str">
        <f>E21</f>
        <v>Ing. arch. Jaroslav Egert, Komenského 851, Jáchymo</v>
      </c>
      <c r="K86" s="61"/>
      <c r="L86" s="59"/>
    </row>
    <row r="87" spans="2:12" s="1" customFormat="1" ht="14.4" customHeight="1">
      <c r="B87" s="39"/>
      <c r="C87" s="63" t="s">
        <v>32</v>
      </c>
      <c r="D87" s="61"/>
      <c r="E87" s="61"/>
      <c r="F87" s="162" t="str">
        <f>IF(E18="","",E18)</f>
        <v/>
      </c>
      <c r="G87" s="61"/>
      <c r="H87" s="61"/>
      <c r="I87" s="161"/>
      <c r="J87" s="61"/>
      <c r="K87" s="61"/>
      <c r="L87" s="59"/>
    </row>
    <row r="88" spans="2:12" s="1" customFormat="1" ht="10.3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20" s="9" customFormat="1" ht="29.25" customHeight="1">
      <c r="B89" s="164"/>
      <c r="C89" s="165" t="s">
        <v>129</v>
      </c>
      <c r="D89" s="166" t="s">
        <v>59</v>
      </c>
      <c r="E89" s="166" t="s">
        <v>55</v>
      </c>
      <c r="F89" s="166" t="s">
        <v>130</v>
      </c>
      <c r="G89" s="166" t="s">
        <v>131</v>
      </c>
      <c r="H89" s="166" t="s">
        <v>132</v>
      </c>
      <c r="I89" s="167" t="s">
        <v>133</v>
      </c>
      <c r="J89" s="166" t="s">
        <v>108</v>
      </c>
      <c r="K89" s="168" t="s">
        <v>134</v>
      </c>
      <c r="L89" s="169"/>
      <c r="M89" s="79" t="s">
        <v>135</v>
      </c>
      <c r="N89" s="80" t="s">
        <v>44</v>
      </c>
      <c r="O89" s="80" t="s">
        <v>136</v>
      </c>
      <c r="P89" s="80" t="s">
        <v>137</v>
      </c>
      <c r="Q89" s="80" t="s">
        <v>138</v>
      </c>
      <c r="R89" s="80" t="s">
        <v>139</v>
      </c>
      <c r="S89" s="80" t="s">
        <v>140</v>
      </c>
      <c r="T89" s="81" t="s">
        <v>141</v>
      </c>
    </row>
    <row r="90" spans="2:63" s="1" customFormat="1" ht="29.25" customHeight="1">
      <c r="B90" s="39"/>
      <c r="C90" s="85" t="s">
        <v>109</v>
      </c>
      <c r="D90" s="61"/>
      <c r="E90" s="61"/>
      <c r="F90" s="61"/>
      <c r="G90" s="61"/>
      <c r="H90" s="61"/>
      <c r="I90" s="161"/>
      <c r="J90" s="170">
        <f>BK90</f>
        <v>0</v>
      </c>
      <c r="K90" s="61"/>
      <c r="L90" s="59"/>
      <c r="M90" s="82"/>
      <c r="N90" s="83"/>
      <c r="O90" s="83"/>
      <c r="P90" s="171">
        <f>P91+P142+P155+P165</f>
        <v>0</v>
      </c>
      <c r="Q90" s="83"/>
      <c r="R90" s="171">
        <f>R91+R142+R155+R165</f>
        <v>2.6489744</v>
      </c>
      <c r="S90" s="83"/>
      <c r="T90" s="172">
        <f>T91+T142+T155+T165</f>
        <v>1.7052</v>
      </c>
      <c r="AT90" s="22" t="s">
        <v>73</v>
      </c>
      <c r="AU90" s="22" t="s">
        <v>110</v>
      </c>
      <c r="BK90" s="173">
        <f>BK91+BK142+BK155+BK165</f>
        <v>0</v>
      </c>
    </row>
    <row r="91" spans="2:63" s="10" customFormat="1" ht="37.35" customHeight="1">
      <c r="B91" s="174"/>
      <c r="C91" s="175"/>
      <c r="D91" s="176" t="s">
        <v>73</v>
      </c>
      <c r="E91" s="177" t="s">
        <v>142</v>
      </c>
      <c r="F91" s="177" t="s">
        <v>143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P92+P109+P130+P139</f>
        <v>0</v>
      </c>
      <c r="Q91" s="182"/>
      <c r="R91" s="183">
        <f>R92+R109+R130+R139</f>
        <v>2.5011744</v>
      </c>
      <c r="S91" s="182"/>
      <c r="T91" s="184">
        <f>T92+T109+T130+T139</f>
        <v>1.7052</v>
      </c>
      <c r="AR91" s="185" t="s">
        <v>82</v>
      </c>
      <c r="AT91" s="186" t="s">
        <v>73</v>
      </c>
      <c r="AU91" s="186" t="s">
        <v>74</v>
      </c>
      <c r="AY91" s="185" t="s">
        <v>144</v>
      </c>
      <c r="BK91" s="187">
        <f>BK92+BK109+BK130+BK139</f>
        <v>0</v>
      </c>
    </row>
    <row r="92" spans="2:63" s="10" customFormat="1" ht="19.95" customHeight="1">
      <c r="B92" s="174"/>
      <c r="C92" s="175"/>
      <c r="D92" s="188" t="s">
        <v>73</v>
      </c>
      <c r="E92" s="189" t="s">
        <v>159</v>
      </c>
      <c r="F92" s="189" t="s">
        <v>160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SUM(P93:P108)</f>
        <v>0</v>
      </c>
      <c r="Q92" s="182"/>
      <c r="R92" s="183">
        <f>SUM(R93:R108)</f>
        <v>1.4074944000000003</v>
      </c>
      <c r="S92" s="182"/>
      <c r="T92" s="184">
        <f>SUM(T93:T108)</f>
        <v>0</v>
      </c>
      <c r="AR92" s="185" t="s">
        <v>82</v>
      </c>
      <c r="AT92" s="186" t="s">
        <v>73</v>
      </c>
      <c r="AU92" s="186" t="s">
        <v>82</v>
      </c>
      <c r="AY92" s="185" t="s">
        <v>144</v>
      </c>
      <c r="BK92" s="187">
        <f>SUM(BK93:BK108)</f>
        <v>0</v>
      </c>
    </row>
    <row r="93" spans="2:65" s="1" customFormat="1" ht="20.4" customHeight="1">
      <c r="B93" s="39"/>
      <c r="C93" s="191" t="s">
        <v>82</v>
      </c>
      <c r="D93" s="191" t="s">
        <v>147</v>
      </c>
      <c r="E93" s="192" t="s">
        <v>161</v>
      </c>
      <c r="F93" s="193" t="s">
        <v>162</v>
      </c>
      <c r="G93" s="194" t="s">
        <v>150</v>
      </c>
      <c r="H93" s="195">
        <v>58.8</v>
      </c>
      <c r="I93" s="196"/>
      <c r="J93" s="197">
        <f>ROUND(I93*H93,2)</f>
        <v>0</v>
      </c>
      <c r="K93" s="193" t="s">
        <v>151</v>
      </c>
      <c r="L93" s="59"/>
      <c r="M93" s="198" t="s">
        <v>21</v>
      </c>
      <c r="N93" s="199" t="s">
        <v>45</v>
      </c>
      <c r="O93" s="40"/>
      <c r="P93" s="200">
        <f>O93*H93</f>
        <v>0</v>
      </c>
      <c r="Q93" s="200">
        <v>0.00026</v>
      </c>
      <c r="R93" s="200">
        <f>Q93*H93</f>
        <v>0.015287999999999998</v>
      </c>
      <c r="S93" s="200">
        <v>0</v>
      </c>
      <c r="T93" s="201">
        <f>S93*H93</f>
        <v>0</v>
      </c>
      <c r="AR93" s="22" t="s">
        <v>152</v>
      </c>
      <c r="AT93" s="22" t="s">
        <v>147</v>
      </c>
      <c r="AU93" s="22" t="s">
        <v>84</v>
      </c>
      <c r="AY93" s="22" t="s">
        <v>144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2" t="s">
        <v>82</v>
      </c>
      <c r="BK93" s="202">
        <f>ROUND(I93*H93,2)</f>
        <v>0</v>
      </c>
      <c r="BL93" s="22" t="s">
        <v>152</v>
      </c>
      <c r="BM93" s="22" t="s">
        <v>163</v>
      </c>
    </row>
    <row r="94" spans="2:47" s="1" customFormat="1" ht="24">
      <c r="B94" s="39"/>
      <c r="C94" s="61"/>
      <c r="D94" s="203" t="s">
        <v>154</v>
      </c>
      <c r="E94" s="61"/>
      <c r="F94" s="204" t="s">
        <v>164</v>
      </c>
      <c r="G94" s="61"/>
      <c r="H94" s="61"/>
      <c r="I94" s="161"/>
      <c r="J94" s="61"/>
      <c r="K94" s="61"/>
      <c r="L94" s="59"/>
      <c r="M94" s="205"/>
      <c r="N94" s="40"/>
      <c r="O94" s="40"/>
      <c r="P94" s="40"/>
      <c r="Q94" s="40"/>
      <c r="R94" s="40"/>
      <c r="S94" s="40"/>
      <c r="T94" s="76"/>
      <c r="AT94" s="22" t="s">
        <v>154</v>
      </c>
      <c r="AU94" s="22" t="s">
        <v>84</v>
      </c>
    </row>
    <row r="95" spans="2:51" s="11" customFormat="1" ht="12">
      <c r="B95" s="206"/>
      <c r="C95" s="207"/>
      <c r="D95" s="203" t="s">
        <v>156</v>
      </c>
      <c r="E95" s="208" t="s">
        <v>21</v>
      </c>
      <c r="F95" s="209" t="s">
        <v>165</v>
      </c>
      <c r="G95" s="207"/>
      <c r="H95" s="210" t="s">
        <v>21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156</v>
      </c>
      <c r="AU95" s="216" t="s">
        <v>84</v>
      </c>
      <c r="AV95" s="11" t="s">
        <v>82</v>
      </c>
      <c r="AW95" s="11" t="s">
        <v>37</v>
      </c>
      <c r="AX95" s="11" t="s">
        <v>74</v>
      </c>
      <c r="AY95" s="216" t="s">
        <v>144</v>
      </c>
    </row>
    <row r="96" spans="2:51" s="12" customFormat="1" ht="12">
      <c r="B96" s="217"/>
      <c r="C96" s="218"/>
      <c r="D96" s="203" t="s">
        <v>156</v>
      </c>
      <c r="E96" s="219" t="s">
        <v>21</v>
      </c>
      <c r="F96" s="220" t="s">
        <v>656</v>
      </c>
      <c r="G96" s="218"/>
      <c r="H96" s="221">
        <v>29.4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156</v>
      </c>
      <c r="AU96" s="227" t="s">
        <v>84</v>
      </c>
      <c r="AV96" s="12" t="s">
        <v>84</v>
      </c>
      <c r="AW96" s="12" t="s">
        <v>37</v>
      </c>
      <c r="AX96" s="12" t="s">
        <v>74</v>
      </c>
      <c r="AY96" s="227" t="s">
        <v>144</v>
      </c>
    </row>
    <row r="97" spans="2:51" s="12" customFormat="1" ht="12">
      <c r="B97" s="217"/>
      <c r="C97" s="218"/>
      <c r="D97" s="228" t="s">
        <v>156</v>
      </c>
      <c r="E97" s="229" t="s">
        <v>21</v>
      </c>
      <c r="F97" s="230" t="s">
        <v>657</v>
      </c>
      <c r="G97" s="218"/>
      <c r="H97" s="231">
        <v>29.4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156</v>
      </c>
      <c r="AU97" s="227" t="s">
        <v>84</v>
      </c>
      <c r="AV97" s="12" t="s">
        <v>84</v>
      </c>
      <c r="AW97" s="12" t="s">
        <v>37</v>
      </c>
      <c r="AX97" s="12" t="s">
        <v>74</v>
      </c>
      <c r="AY97" s="227" t="s">
        <v>144</v>
      </c>
    </row>
    <row r="98" spans="2:65" s="1" customFormat="1" ht="20.4" customHeight="1">
      <c r="B98" s="39"/>
      <c r="C98" s="191" t="s">
        <v>84</v>
      </c>
      <c r="D98" s="191" t="s">
        <v>147</v>
      </c>
      <c r="E98" s="192" t="s">
        <v>168</v>
      </c>
      <c r="F98" s="193" t="s">
        <v>169</v>
      </c>
      <c r="G98" s="194" t="s">
        <v>150</v>
      </c>
      <c r="H98" s="195">
        <v>58.8</v>
      </c>
      <c r="I98" s="196"/>
      <c r="J98" s="197">
        <f>ROUND(I98*H98,2)</f>
        <v>0</v>
      </c>
      <c r="K98" s="193" t="s">
        <v>151</v>
      </c>
      <c r="L98" s="59"/>
      <c r="M98" s="198" t="s">
        <v>21</v>
      </c>
      <c r="N98" s="199" t="s">
        <v>45</v>
      </c>
      <c r="O98" s="40"/>
      <c r="P98" s="200">
        <f>O98*H98</f>
        <v>0</v>
      </c>
      <c r="Q98" s="200">
        <v>0.00273</v>
      </c>
      <c r="R98" s="200">
        <f>Q98*H98</f>
        <v>0.16052399999999997</v>
      </c>
      <c r="S98" s="200">
        <v>0</v>
      </c>
      <c r="T98" s="201">
        <f>S98*H98</f>
        <v>0</v>
      </c>
      <c r="AR98" s="22" t="s">
        <v>152</v>
      </c>
      <c r="AT98" s="22" t="s">
        <v>147</v>
      </c>
      <c r="AU98" s="22" t="s">
        <v>84</v>
      </c>
      <c r="AY98" s="22" t="s">
        <v>144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82</v>
      </c>
      <c r="BK98" s="202">
        <f>ROUND(I98*H98,2)</f>
        <v>0</v>
      </c>
      <c r="BL98" s="22" t="s">
        <v>152</v>
      </c>
      <c r="BM98" s="22" t="s">
        <v>170</v>
      </c>
    </row>
    <row r="99" spans="2:47" s="1" customFormat="1" ht="12">
      <c r="B99" s="39"/>
      <c r="C99" s="61"/>
      <c r="D99" s="228" t="s">
        <v>154</v>
      </c>
      <c r="E99" s="61"/>
      <c r="F99" s="232" t="s">
        <v>171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154</v>
      </c>
      <c r="AU99" s="22" t="s">
        <v>84</v>
      </c>
    </row>
    <row r="100" spans="2:65" s="1" customFormat="1" ht="28.8" customHeight="1">
      <c r="B100" s="39"/>
      <c r="C100" s="191" t="s">
        <v>145</v>
      </c>
      <c r="D100" s="191" t="s">
        <v>147</v>
      </c>
      <c r="E100" s="192" t="s">
        <v>172</v>
      </c>
      <c r="F100" s="193" t="s">
        <v>173</v>
      </c>
      <c r="G100" s="194" t="s">
        <v>150</v>
      </c>
      <c r="H100" s="195">
        <v>28.305</v>
      </c>
      <c r="I100" s="196"/>
      <c r="J100" s="197">
        <f>ROUND(I100*H100,2)</f>
        <v>0</v>
      </c>
      <c r="K100" s="193" t="s">
        <v>151</v>
      </c>
      <c r="L100" s="59"/>
      <c r="M100" s="198" t="s">
        <v>21</v>
      </c>
      <c r="N100" s="199" t="s">
        <v>45</v>
      </c>
      <c r="O100" s="40"/>
      <c r="P100" s="200">
        <f>O100*H100</f>
        <v>0</v>
      </c>
      <c r="Q100" s="200">
        <v>0.04218</v>
      </c>
      <c r="R100" s="200">
        <f>Q100*H100</f>
        <v>1.1939049000000002</v>
      </c>
      <c r="S100" s="200">
        <v>0</v>
      </c>
      <c r="T100" s="201">
        <f>S100*H100</f>
        <v>0</v>
      </c>
      <c r="AR100" s="22" t="s">
        <v>152</v>
      </c>
      <c r="AT100" s="22" t="s">
        <v>147</v>
      </c>
      <c r="AU100" s="22" t="s">
        <v>84</v>
      </c>
      <c r="AY100" s="22" t="s">
        <v>144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82</v>
      </c>
      <c r="BK100" s="202">
        <f>ROUND(I100*H100,2)</f>
        <v>0</v>
      </c>
      <c r="BL100" s="22" t="s">
        <v>152</v>
      </c>
      <c r="BM100" s="22" t="s">
        <v>174</v>
      </c>
    </row>
    <row r="101" spans="2:47" s="1" customFormat="1" ht="24">
      <c r="B101" s="39"/>
      <c r="C101" s="61"/>
      <c r="D101" s="203" t="s">
        <v>154</v>
      </c>
      <c r="E101" s="61"/>
      <c r="F101" s="204" t="s">
        <v>175</v>
      </c>
      <c r="G101" s="61"/>
      <c r="H101" s="61"/>
      <c r="I101" s="161"/>
      <c r="J101" s="61"/>
      <c r="K101" s="61"/>
      <c r="L101" s="59"/>
      <c r="M101" s="205"/>
      <c r="N101" s="40"/>
      <c r="O101" s="40"/>
      <c r="P101" s="40"/>
      <c r="Q101" s="40"/>
      <c r="R101" s="40"/>
      <c r="S101" s="40"/>
      <c r="T101" s="76"/>
      <c r="AT101" s="22" t="s">
        <v>154</v>
      </c>
      <c r="AU101" s="22" t="s">
        <v>84</v>
      </c>
    </row>
    <row r="102" spans="2:51" s="11" customFormat="1" ht="12">
      <c r="B102" s="206"/>
      <c r="C102" s="207"/>
      <c r="D102" s="203" t="s">
        <v>156</v>
      </c>
      <c r="E102" s="208" t="s">
        <v>21</v>
      </c>
      <c r="F102" s="209" t="s">
        <v>176</v>
      </c>
      <c r="G102" s="207"/>
      <c r="H102" s="210" t="s">
        <v>21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156</v>
      </c>
      <c r="AU102" s="216" t="s">
        <v>84</v>
      </c>
      <c r="AV102" s="11" t="s">
        <v>82</v>
      </c>
      <c r="AW102" s="11" t="s">
        <v>37</v>
      </c>
      <c r="AX102" s="11" t="s">
        <v>74</v>
      </c>
      <c r="AY102" s="216" t="s">
        <v>144</v>
      </c>
    </row>
    <row r="103" spans="2:51" s="12" customFormat="1" ht="12">
      <c r="B103" s="217"/>
      <c r="C103" s="218"/>
      <c r="D103" s="228" t="s">
        <v>156</v>
      </c>
      <c r="E103" s="229" t="s">
        <v>21</v>
      </c>
      <c r="F103" s="230" t="s">
        <v>658</v>
      </c>
      <c r="G103" s="218"/>
      <c r="H103" s="231">
        <v>28.305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156</v>
      </c>
      <c r="AU103" s="227" t="s">
        <v>84</v>
      </c>
      <c r="AV103" s="12" t="s">
        <v>84</v>
      </c>
      <c r="AW103" s="12" t="s">
        <v>37</v>
      </c>
      <c r="AX103" s="12" t="s">
        <v>74</v>
      </c>
      <c r="AY103" s="227" t="s">
        <v>144</v>
      </c>
    </row>
    <row r="104" spans="2:65" s="1" customFormat="1" ht="20.4" customHeight="1">
      <c r="B104" s="39"/>
      <c r="C104" s="191" t="s">
        <v>152</v>
      </c>
      <c r="D104" s="191" t="s">
        <v>147</v>
      </c>
      <c r="E104" s="192" t="s">
        <v>179</v>
      </c>
      <c r="F104" s="193" t="s">
        <v>180</v>
      </c>
      <c r="G104" s="194" t="s">
        <v>150</v>
      </c>
      <c r="H104" s="195">
        <v>1.095</v>
      </c>
      <c r="I104" s="196"/>
      <c r="J104" s="197">
        <f>ROUND(I104*H104,2)</f>
        <v>0</v>
      </c>
      <c r="K104" s="193" t="s">
        <v>151</v>
      </c>
      <c r="L104" s="59"/>
      <c r="M104" s="198" t="s">
        <v>21</v>
      </c>
      <c r="N104" s="199" t="s">
        <v>45</v>
      </c>
      <c r="O104" s="40"/>
      <c r="P104" s="200">
        <f>O104*H104</f>
        <v>0</v>
      </c>
      <c r="Q104" s="200">
        <v>0.0345</v>
      </c>
      <c r="R104" s="200">
        <f>Q104*H104</f>
        <v>0.037777500000000006</v>
      </c>
      <c r="S104" s="200">
        <v>0</v>
      </c>
      <c r="T104" s="201">
        <f>S104*H104</f>
        <v>0</v>
      </c>
      <c r="AR104" s="22" t="s">
        <v>152</v>
      </c>
      <c r="AT104" s="22" t="s">
        <v>147</v>
      </c>
      <c r="AU104" s="22" t="s">
        <v>84</v>
      </c>
      <c r="AY104" s="22" t="s">
        <v>144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82</v>
      </c>
      <c r="BK104" s="202">
        <f>ROUND(I104*H104,2)</f>
        <v>0</v>
      </c>
      <c r="BL104" s="22" t="s">
        <v>152</v>
      </c>
      <c r="BM104" s="22" t="s">
        <v>181</v>
      </c>
    </row>
    <row r="105" spans="2:47" s="1" customFormat="1" ht="24">
      <c r="B105" s="39"/>
      <c r="C105" s="61"/>
      <c r="D105" s="203" t="s">
        <v>154</v>
      </c>
      <c r="E105" s="61"/>
      <c r="F105" s="204" t="s">
        <v>182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154</v>
      </c>
      <c r="AU105" s="22" t="s">
        <v>84</v>
      </c>
    </row>
    <row r="106" spans="2:51" s="12" customFormat="1" ht="12">
      <c r="B106" s="217"/>
      <c r="C106" s="218"/>
      <c r="D106" s="228" t="s">
        <v>156</v>
      </c>
      <c r="E106" s="229" t="s">
        <v>21</v>
      </c>
      <c r="F106" s="230" t="s">
        <v>659</v>
      </c>
      <c r="G106" s="218"/>
      <c r="H106" s="231">
        <v>1.095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156</v>
      </c>
      <c r="AU106" s="227" t="s">
        <v>84</v>
      </c>
      <c r="AV106" s="12" t="s">
        <v>84</v>
      </c>
      <c r="AW106" s="12" t="s">
        <v>37</v>
      </c>
      <c r="AX106" s="12" t="s">
        <v>74</v>
      </c>
      <c r="AY106" s="227" t="s">
        <v>144</v>
      </c>
    </row>
    <row r="107" spans="2:65" s="1" customFormat="1" ht="20.4" customHeight="1">
      <c r="B107" s="39"/>
      <c r="C107" s="191" t="s">
        <v>178</v>
      </c>
      <c r="D107" s="191" t="s">
        <v>147</v>
      </c>
      <c r="E107" s="192" t="s">
        <v>184</v>
      </c>
      <c r="F107" s="193" t="s">
        <v>185</v>
      </c>
      <c r="G107" s="194" t="s">
        <v>150</v>
      </c>
      <c r="H107" s="195">
        <v>58.8</v>
      </c>
      <c r="I107" s="196"/>
      <c r="J107" s="197">
        <f>ROUND(I107*H107,2)</f>
        <v>0</v>
      </c>
      <c r="K107" s="193" t="s">
        <v>151</v>
      </c>
      <c r="L107" s="59"/>
      <c r="M107" s="198" t="s">
        <v>21</v>
      </c>
      <c r="N107" s="199" t="s">
        <v>45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152</v>
      </c>
      <c r="AT107" s="22" t="s">
        <v>147</v>
      </c>
      <c r="AU107" s="22" t="s">
        <v>84</v>
      </c>
      <c r="AY107" s="22" t="s">
        <v>144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82</v>
      </c>
      <c r="BK107" s="202">
        <f>ROUND(I107*H107,2)</f>
        <v>0</v>
      </c>
      <c r="BL107" s="22" t="s">
        <v>152</v>
      </c>
      <c r="BM107" s="22" t="s">
        <v>186</v>
      </c>
    </row>
    <row r="108" spans="2:47" s="1" customFormat="1" ht="12">
      <c r="B108" s="39"/>
      <c r="C108" s="61"/>
      <c r="D108" s="203" t="s">
        <v>154</v>
      </c>
      <c r="E108" s="61"/>
      <c r="F108" s="204" t="s">
        <v>187</v>
      </c>
      <c r="G108" s="61"/>
      <c r="H108" s="61"/>
      <c r="I108" s="161"/>
      <c r="J108" s="61"/>
      <c r="K108" s="61"/>
      <c r="L108" s="59"/>
      <c r="M108" s="205"/>
      <c r="N108" s="40"/>
      <c r="O108" s="40"/>
      <c r="P108" s="40"/>
      <c r="Q108" s="40"/>
      <c r="R108" s="40"/>
      <c r="S108" s="40"/>
      <c r="T108" s="76"/>
      <c r="AT108" s="22" t="s">
        <v>154</v>
      </c>
      <c r="AU108" s="22" t="s">
        <v>84</v>
      </c>
    </row>
    <row r="109" spans="2:63" s="10" customFormat="1" ht="29.85" customHeight="1">
      <c r="B109" s="174"/>
      <c r="C109" s="175"/>
      <c r="D109" s="188" t="s">
        <v>73</v>
      </c>
      <c r="E109" s="189" t="s">
        <v>194</v>
      </c>
      <c r="F109" s="189" t="s">
        <v>195</v>
      </c>
      <c r="G109" s="175"/>
      <c r="H109" s="175"/>
      <c r="I109" s="178"/>
      <c r="J109" s="190">
        <f>BK109</f>
        <v>0</v>
      </c>
      <c r="K109" s="175"/>
      <c r="L109" s="180"/>
      <c r="M109" s="181"/>
      <c r="N109" s="182"/>
      <c r="O109" s="182"/>
      <c r="P109" s="183">
        <f>P110+SUM(P111:P115)</f>
        <v>0</v>
      </c>
      <c r="Q109" s="182"/>
      <c r="R109" s="183">
        <f>R110+SUM(R111:R115)</f>
        <v>1.0936799999999998</v>
      </c>
      <c r="S109" s="182"/>
      <c r="T109" s="184">
        <f>T110+SUM(T111:T115)</f>
        <v>1.7052</v>
      </c>
      <c r="AR109" s="185" t="s">
        <v>82</v>
      </c>
      <c r="AT109" s="186" t="s">
        <v>73</v>
      </c>
      <c r="AU109" s="186" t="s">
        <v>82</v>
      </c>
      <c r="AY109" s="185" t="s">
        <v>144</v>
      </c>
      <c r="BK109" s="187">
        <f>BK110+SUM(BK111:BK115)</f>
        <v>0</v>
      </c>
    </row>
    <row r="110" spans="2:65" s="1" customFormat="1" ht="20.4" customHeight="1">
      <c r="B110" s="39"/>
      <c r="C110" s="191" t="s">
        <v>159</v>
      </c>
      <c r="D110" s="191" t="s">
        <v>147</v>
      </c>
      <c r="E110" s="192" t="s">
        <v>202</v>
      </c>
      <c r="F110" s="193" t="s">
        <v>203</v>
      </c>
      <c r="G110" s="194" t="s">
        <v>150</v>
      </c>
      <c r="H110" s="195">
        <v>58.8</v>
      </c>
      <c r="I110" s="196"/>
      <c r="J110" s="197">
        <f>ROUND(I110*H110,2)</f>
        <v>0</v>
      </c>
      <c r="K110" s="193" t="s">
        <v>151</v>
      </c>
      <c r="L110" s="59"/>
      <c r="M110" s="198" t="s">
        <v>21</v>
      </c>
      <c r="N110" s="199" t="s">
        <v>45</v>
      </c>
      <c r="O110" s="40"/>
      <c r="P110" s="200">
        <f>O110*H110</f>
        <v>0</v>
      </c>
      <c r="Q110" s="200">
        <v>0</v>
      </c>
      <c r="R110" s="200">
        <f>Q110*H110</f>
        <v>0</v>
      </c>
      <c r="S110" s="200">
        <v>0.029</v>
      </c>
      <c r="T110" s="201">
        <f>S110*H110</f>
        <v>1.7052</v>
      </c>
      <c r="AR110" s="22" t="s">
        <v>152</v>
      </c>
      <c r="AT110" s="22" t="s">
        <v>147</v>
      </c>
      <c r="AU110" s="22" t="s">
        <v>84</v>
      </c>
      <c r="AY110" s="22" t="s">
        <v>144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82</v>
      </c>
      <c r="BK110" s="202">
        <f>ROUND(I110*H110,2)</f>
        <v>0</v>
      </c>
      <c r="BL110" s="22" t="s">
        <v>152</v>
      </c>
      <c r="BM110" s="22" t="s">
        <v>204</v>
      </c>
    </row>
    <row r="111" spans="2:47" s="1" customFormat="1" ht="24">
      <c r="B111" s="39"/>
      <c r="C111" s="61"/>
      <c r="D111" s="228" t="s">
        <v>154</v>
      </c>
      <c r="E111" s="61"/>
      <c r="F111" s="232" t="s">
        <v>205</v>
      </c>
      <c r="G111" s="61"/>
      <c r="H111" s="61"/>
      <c r="I111" s="161"/>
      <c r="J111" s="61"/>
      <c r="K111" s="61"/>
      <c r="L111" s="59"/>
      <c r="M111" s="205"/>
      <c r="N111" s="40"/>
      <c r="O111" s="40"/>
      <c r="P111" s="40"/>
      <c r="Q111" s="40"/>
      <c r="R111" s="40"/>
      <c r="S111" s="40"/>
      <c r="T111" s="76"/>
      <c r="AT111" s="22" t="s">
        <v>154</v>
      </c>
      <c r="AU111" s="22" t="s">
        <v>84</v>
      </c>
    </row>
    <row r="112" spans="2:65" s="1" customFormat="1" ht="20.4" customHeight="1">
      <c r="B112" s="39"/>
      <c r="C112" s="191" t="s">
        <v>188</v>
      </c>
      <c r="D112" s="191" t="s">
        <v>147</v>
      </c>
      <c r="E112" s="192" t="s">
        <v>207</v>
      </c>
      <c r="F112" s="193" t="s">
        <v>208</v>
      </c>
      <c r="G112" s="194" t="s">
        <v>150</v>
      </c>
      <c r="H112" s="195">
        <v>29.4</v>
      </c>
      <c r="I112" s="196"/>
      <c r="J112" s="197">
        <f>ROUND(I112*H112,2)</f>
        <v>0</v>
      </c>
      <c r="K112" s="193" t="s">
        <v>151</v>
      </c>
      <c r="L112" s="59"/>
      <c r="M112" s="198" t="s">
        <v>21</v>
      </c>
      <c r="N112" s="199" t="s">
        <v>45</v>
      </c>
      <c r="O112" s="40"/>
      <c r="P112" s="200">
        <f>O112*H112</f>
        <v>0</v>
      </c>
      <c r="Q112" s="200">
        <v>0.0372</v>
      </c>
      <c r="R112" s="200">
        <f>Q112*H112</f>
        <v>1.0936799999999998</v>
      </c>
      <c r="S112" s="200">
        <v>0</v>
      </c>
      <c r="T112" s="201">
        <f>S112*H112</f>
        <v>0</v>
      </c>
      <c r="AR112" s="22" t="s">
        <v>152</v>
      </c>
      <c r="AT112" s="22" t="s">
        <v>147</v>
      </c>
      <c r="AU112" s="22" t="s">
        <v>84</v>
      </c>
      <c r="AY112" s="22" t="s">
        <v>144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82</v>
      </c>
      <c r="BK112" s="202">
        <f>ROUND(I112*H112,2)</f>
        <v>0</v>
      </c>
      <c r="BL112" s="22" t="s">
        <v>152</v>
      </c>
      <c r="BM112" s="22" t="s">
        <v>209</v>
      </c>
    </row>
    <row r="113" spans="2:47" s="1" customFormat="1" ht="24">
      <c r="B113" s="39"/>
      <c r="C113" s="61"/>
      <c r="D113" s="203" t="s">
        <v>154</v>
      </c>
      <c r="E113" s="61"/>
      <c r="F113" s="204" t="s">
        <v>210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154</v>
      </c>
      <c r="AU113" s="22" t="s">
        <v>84</v>
      </c>
    </row>
    <row r="114" spans="2:51" s="12" customFormat="1" ht="12">
      <c r="B114" s="217"/>
      <c r="C114" s="218"/>
      <c r="D114" s="203" t="s">
        <v>156</v>
      </c>
      <c r="E114" s="219" t="s">
        <v>21</v>
      </c>
      <c r="F114" s="220" t="s">
        <v>660</v>
      </c>
      <c r="G114" s="218"/>
      <c r="H114" s="221">
        <v>29.4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156</v>
      </c>
      <c r="AU114" s="227" t="s">
        <v>84</v>
      </c>
      <c r="AV114" s="12" t="s">
        <v>84</v>
      </c>
      <c r="AW114" s="12" t="s">
        <v>37</v>
      </c>
      <c r="AX114" s="12" t="s">
        <v>74</v>
      </c>
      <c r="AY114" s="227" t="s">
        <v>144</v>
      </c>
    </row>
    <row r="115" spans="2:63" s="10" customFormat="1" ht="22.35" customHeight="1">
      <c r="B115" s="174"/>
      <c r="C115" s="175"/>
      <c r="D115" s="188" t="s">
        <v>73</v>
      </c>
      <c r="E115" s="189" t="s">
        <v>212</v>
      </c>
      <c r="F115" s="189" t="s">
        <v>213</v>
      </c>
      <c r="G115" s="175"/>
      <c r="H115" s="175"/>
      <c r="I115" s="178"/>
      <c r="J115" s="190">
        <f>BK115</f>
        <v>0</v>
      </c>
      <c r="K115" s="175"/>
      <c r="L115" s="180"/>
      <c r="M115" s="181"/>
      <c r="N115" s="182"/>
      <c r="O115" s="182"/>
      <c r="P115" s="183">
        <f>SUM(P116:P129)</f>
        <v>0</v>
      </c>
      <c r="Q115" s="182"/>
      <c r="R115" s="183">
        <f>SUM(R116:R129)</f>
        <v>0</v>
      </c>
      <c r="S115" s="182"/>
      <c r="T115" s="184">
        <f>SUM(T116:T129)</f>
        <v>0</v>
      </c>
      <c r="AR115" s="185" t="s">
        <v>82</v>
      </c>
      <c r="AT115" s="186" t="s">
        <v>73</v>
      </c>
      <c r="AU115" s="186" t="s">
        <v>84</v>
      </c>
      <c r="AY115" s="185" t="s">
        <v>144</v>
      </c>
      <c r="BK115" s="187">
        <f>SUM(BK116:BK129)</f>
        <v>0</v>
      </c>
    </row>
    <row r="116" spans="2:65" s="1" customFormat="1" ht="28.8" customHeight="1">
      <c r="B116" s="39"/>
      <c r="C116" s="191" t="s">
        <v>196</v>
      </c>
      <c r="D116" s="191" t="s">
        <v>147</v>
      </c>
      <c r="E116" s="192" t="s">
        <v>215</v>
      </c>
      <c r="F116" s="193" t="s">
        <v>216</v>
      </c>
      <c r="G116" s="194" t="s">
        <v>150</v>
      </c>
      <c r="H116" s="195">
        <v>50</v>
      </c>
      <c r="I116" s="196"/>
      <c r="J116" s="197">
        <f>ROUND(I116*H116,2)</f>
        <v>0</v>
      </c>
      <c r="K116" s="193" t="s">
        <v>151</v>
      </c>
      <c r="L116" s="59"/>
      <c r="M116" s="198" t="s">
        <v>21</v>
      </c>
      <c r="N116" s="199" t="s">
        <v>45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152</v>
      </c>
      <c r="AT116" s="22" t="s">
        <v>147</v>
      </c>
      <c r="AU116" s="22" t="s">
        <v>145</v>
      </c>
      <c r="AY116" s="22" t="s">
        <v>144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82</v>
      </c>
      <c r="BK116" s="202">
        <f>ROUND(I116*H116,2)</f>
        <v>0</v>
      </c>
      <c r="BL116" s="22" t="s">
        <v>152</v>
      </c>
      <c r="BM116" s="22" t="s">
        <v>217</v>
      </c>
    </row>
    <row r="117" spans="2:47" s="1" customFormat="1" ht="36">
      <c r="B117" s="39"/>
      <c r="C117" s="61"/>
      <c r="D117" s="228" t="s">
        <v>154</v>
      </c>
      <c r="E117" s="61"/>
      <c r="F117" s="232" t="s">
        <v>218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154</v>
      </c>
      <c r="AU117" s="22" t="s">
        <v>145</v>
      </c>
    </row>
    <row r="118" spans="2:65" s="1" customFormat="1" ht="28.8" customHeight="1">
      <c r="B118" s="39"/>
      <c r="C118" s="191" t="s">
        <v>194</v>
      </c>
      <c r="D118" s="191" t="s">
        <v>147</v>
      </c>
      <c r="E118" s="192" t="s">
        <v>220</v>
      </c>
      <c r="F118" s="193" t="s">
        <v>221</v>
      </c>
      <c r="G118" s="194" t="s">
        <v>150</v>
      </c>
      <c r="H118" s="195">
        <v>1500</v>
      </c>
      <c r="I118" s="196"/>
      <c r="J118" s="197">
        <f>ROUND(I118*H118,2)</f>
        <v>0</v>
      </c>
      <c r="K118" s="193" t="s">
        <v>151</v>
      </c>
      <c r="L118" s="59"/>
      <c r="M118" s="198" t="s">
        <v>21</v>
      </c>
      <c r="N118" s="199" t="s">
        <v>45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152</v>
      </c>
      <c r="AT118" s="22" t="s">
        <v>147</v>
      </c>
      <c r="AU118" s="22" t="s">
        <v>145</v>
      </c>
      <c r="AY118" s="22" t="s">
        <v>144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82</v>
      </c>
      <c r="BK118" s="202">
        <f>ROUND(I118*H118,2)</f>
        <v>0</v>
      </c>
      <c r="BL118" s="22" t="s">
        <v>152</v>
      </c>
      <c r="BM118" s="22" t="s">
        <v>222</v>
      </c>
    </row>
    <row r="119" spans="2:47" s="1" customFormat="1" ht="36">
      <c r="B119" s="39"/>
      <c r="C119" s="61"/>
      <c r="D119" s="203" t="s">
        <v>154</v>
      </c>
      <c r="E119" s="61"/>
      <c r="F119" s="204" t="s">
        <v>223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154</v>
      </c>
      <c r="AU119" s="22" t="s">
        <v>145</v>
      </c>
    </row>
    <row r="120" spans="2:51" s="12" customFormat="1" ht="12">
      <c r="B120" s="217"/>
      <c r="C120" s="218"/>
      <c r="D120" s="228" t="s">
        <v>156</v>
      </c>
      <c r="E120" s="218"/>
      <c r="F120" s="230" t="s">
        <v>661</v>
      </c>
      <c r="G120" s="218"/>
      <c r="H120" s="231">
        <v>1500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156</v>
      </c>
      <c r="AU120" s="227" t="s">
        <v>145</v>
      </c>
      <c r="AV120" s="12" t="s">
        <v>84</v>
      </c>
      <c r="AW120" s="12" t="s">
        <v>6</v>
      </c>
      <c r="AX120" s="12" t="s">
        <v>82</v>
      </c>
      <c r="AY120" s="227" t="s">
        <v>144</v>
      </c>
    </row>
    <row r="121" spans="2:65" s="1" customFormat="1" ht="28.8" customHeight="1">
      <c r="B121" s="39"/>
      <c r="C121" s="191" t="s">
        <v>206</v>
      </c>
      <c r="D121" s="191" t="s">
        <v>147</v>
      </c>
      <c r="E121" s="192" t="s">
        <v>226</v>
      </c>
      <c r="F121" s="193" t="s">
        <v>227</v>
      </c>
      <c r="G121" s="194" t="s">
        <v>150</v>
      </c>
      <c r="H121" s="195">
        <v>50</v>
      </c>
      <c r="I121" s="196"/>
      <c r="J121" s="197">
        <f>ROUND(I121*H121,2)</f>
        <v>0</v>
      </c>
      <c r="K121" s="193" t="s">
        <v>151</v>
      </c>
      <c r="L121" s="59"/>
      <c r="M121" s="198" t="s">
        <v>21</v>
      </c>
      <c r="N121" s="199" t="s">
        <v>45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152</v>
      </c>
      <c r="AT121" s="22" t="s">
        <v>147</v>
      </c>
      <c r="AU121" s="22" t="s">
        <v>145</v>
      </c>
      <c r="AY121" s="22" t="s">
        <v>144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82</v>
      </c>
      <c r="BK121" s="202">
        <f>ROUND(I121*H121,2)</f>
        <v>0</v>
      </c>
      <c r="BL121" s="22" t="s">
        <v>152</v>
      </c>
      <c r="BM121" s="22" t="s">
        <v>228</v>
      </c>
    </row>
    <row r="122" spans="2:47" s="1" customFormat="1" ht="36">
      <c r="B122" s="39"/>
      <c r="C122" s="61"/>
      <c r="D122" s="228" t="s">
        <v>154</v>
      </c>
      <c r="E122" s="61"/>
      <c r="F122" s="232" t="s">
        <v>229</v>
      </c>
      <c r="G122" s="61"/>
      <c r="H122" s="61"/>
      <c r="I122" s="161"/>
      <c r="J122" s="61"/>
      <c r="K122" s="61"/>
      <c r="L122" s="59"/>
      <c r="M122" s="205"/>
      <c r="N122" s="40"/>
      <c r="O122" s="40"/>
      <c r="P122" s="40"/>
      <c r="Q122" s="40"/>
      <c r="R122" s="40"/>
      <c r="S122" s="40"/>
      <c r="T122" s="76"/>
      <c r="AT122" s="22" t="s">
        <v>154</v>
      </c>
      <c r="AU122" s="22" t="s">
        <v>145</v>
      </c>
    </row>
    <row r="123" spans="2:65" s="1" customFormat="1" ht="20.4" customHeight="1">
      <c r="B123" s="39"/>
      <c r="C123" s="191" t="s">
        <v>214</v>
      </c>
      <c r="D123" s="191" t="s">
        <v>147</v>
      </c>
      <c r="E123" s="192" t="s">
        <v>231</v>
      </c>
      <c r="F123" s="193" t="s">
        <v>232</v>
      </c>
      <c r="G123" s="194" t="s">
        <v>150</v>
      </c>
      <c r="H123" s="195">
        <v>50</v>
      </c>
      <c r="I123" s="196"/>
      <c r="J123" s="197">
        <f>ROUND(I123*H123,2)</f>
        <v>0</v>
      </c>
      <c r="K123" s="193" t="s">
        <v>151</v>
      </c>
      <c r="L123" s="59"/>
      <c r="M123" s="198" t="s">
        <v>21</v>
      </c>
      <c r="N123" s="199" t="s">
        <v>45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152</v>
      </c>
      <c r="AT123" s="22" t="s">
        <v>147</v>
      </c>
      <c r="AU123" s="22" t="s">
        <v>145</v>
      </c>
      <c r="AY123" s="22" t="s">
        <v>144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82</v>
      </c>
      <c r="BK123" s="202">
        <f>ROUND(I123*H123,2)</f>
        <v>0</v>
      </c>
      <c r="BL123" s="22" t="s">
        <v>152</v>
      </c>
      <c r="BM123" s="22" t="s">
        <v>233</v>
      </c>
    </row>
    <row r="124" spans="2:47" s="1" customFormat="1" ht="24">
      <c r="B124" s="39"/>
      <c r="C124" s="61"/>
      <c r="D124" s="228" t="s">
        <v>154</v>
      </c>
      <c r="E124" s="61"/>
      <c r="F124" s="232" t="s">
        <v>234</v>
      </c>
      <c r="G124" s="61"/>
      <c r="H124" s="61"/>
      <c r="I124" s="161"/>
      <c r="J124" s="61"/>
      <c r="K124" s="61"/>
      <c r="L124" s="59"/>
      <c r="M124" s="205"/>
      <c r="N124" s="40"/>
      <c r="O124" s="40"/>
      <c r="P124" s="40"/>
      <c r="Q124" s="40"/>
      <c r="R124" s="40"/>
      <c r="S124" s="40"/>
      <c r="T124" s="76"/>
      <c r="AT124" s="22" t="s">
        <v>154</v>
      </c>
      <c r="AU124" s="22" t="s">
        <v>145</v>
      </c>
    </row>
    <row r="125" spans="2:65" s="1" customFormat="1" ht="20.4" customHeight="1">
      <c r="B125" s="39"/>
      <c r="C125" s="191" t="s">
        <v>219</v>
      </c>
      <c r="D125" s="191" t="s">
        <v>147</v>
      </c>
      <c r="E125" s="192" t="s">
        <v>235</v>
      </c>
      <c r="F125" s="193" t="s">
        <v>236</v>
      </c>
      <c r="G125" s="194" t="s">
        <v>150</v>
      </c>
      <c r="H125" s="195">
        <v>1500</v>
      </c>
      <c r="I125" s="196"/>
      <c r="J125" s="197">
        <f>ROUND(I125*H125,2)</f>
        <v>0</v>
      </c>
      <c r="K125" s="193" t="s">
        <v>151</v>
      </c>
      <c r="L125" s="59"/>
      <c r="M125" s="198" t="s">
        <v>21</v>
      </c>
      <c r="N125" s="199" t="s">
        <v>45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2" t="s">
        <v>152</v>
      </c>
      <c r="AT125" s="22" t="s">
        <v>147</v>
      </c>
      <c r="AU125" s="22" t="s">
        <v>145</v>
      </c>
      <c r="AY125" s="22" t="s">
        <v>144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82</v>
      </c>
      <c r="BK125" s="202">
        <f>ROUND(I125*H125,2)</f>
        <v>0</v>
      </c>
      <c r="BL125" s="22" t="s">
        <v>152</v>
      </c>
      <c r="BM125" s="22" t="s">
        <v>237</v>
      </c>
    </row>
    <row r="126" spans="2:47" s="1" customFormat="1" ht="24">
      <c r="B126" s="39"/>
      <c r="C126" s="61"/>
      <c r="D126" s="203" t="s">
        <v>154</v>
      </c>
      <c r="E126" s="61"/>
      <c r="F126" s="204" t="s">
        <v>238</v>
      </c>
      <c r="G126" s="61"/>
      <c r="H126" s="61"/>
      <c r="I126" s="161"/>
      <c r="J126" s="61"/>
      <c r="K126" s="61"/>
      <c r="L126" s="59"/>
      <c r="M126" s="205"/>
      <c r="N126" s="40"/>
      <c r="O126" s="40"/>
      <c r="P126" s="40"/>
      <c r="Q126" s="40"/>
      <c r="R126" s="40"/>
      <c r="S126" s="40"/>
      <c r="T126" s="76"/>
      <c r="AT126" s="22" t="s">
        <v>154</v>
      </c>
      <c r="AU126" s="22" t="s">
        <v>145</v>
      </c>
    </row>
    <row r="127" spans="2:51" s="12" customFormat="1" ht="12">
      <c r="B127" s="217"/>
      <c r="C127" s="218"/>
      <c r="D127" s="228" t="s">
        <v>156</v>
      </c>
      <c r="E127" s="218"/>
      <c r="F127" s="230" t="s">
        <v>661</v>
      </c>
      <c r="G127" s="218"/>
      <c r="H127" s="231">
        <v>1500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156</v>
      </c>
      <c r="AU127" s="227" t="s">
        <v>145</v>
      </c>
      <c r="AV127" s="12" t="s">
        <v>84</v>
      </c>
      <c r="AW127" s="12" t="s">
        <v>6</v>
      </c>
      <c r="AX127" s="12" t="s">
        <v>82</v>
      </c>
      <c r="AY127" s="227" t="s">
        <v>144</v>
      </c>
    </row>
    <row r="128" spans="2:65" s="1" customFormat="1" ht="20.4" customHeight="1">
      <c r="B128" s="39"/>
      <c r="C128" s="191" t="s">
        <v>225</v>
      </c>
      <c r="D128" s="191" t="s">
        <v>147</v>
      </c>
      <c r="E128" s="192" t="s">
        <v>240</v>
      </c>
      <c r="F128" s="193" t="s">
        <v>241</v>
      </c>
      <c r="G128" s="194" t="s">
        <v>150</v>
      </c>
      <c r="H128" s="195">
        <v>50</v>
      </c>
      <c r="I128" s="196"/>
      <c r="J128" s="197">
        <f>ROUND(I128*H128,2)</f>
        <v>0</v>
      </c>
      <c r="K128" s="193" t="s">
        <v>151</v>
      </c>
      <c r="L128" s="59"/>
      <c r="M128" s="198" t="s">
        <v>21</v>
      </c>
      <c r="N128" s="199" t="s">
        <v>45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152</v>
      </c>
      <c r="AT128" s="22" t="s">
        <v>147</v>
      </c>
      <c r="AU128" s="22" t="s">
        <v>145</v>
      </c>
      <c r="AY128" s="22" t="s">
        <v>144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82</v>
      </c>
      <c r="BK128" s="202">
        <f>ROUND(I128*H128,2)</f>
        <v>0</v>
      </c>
      <c r="BL128" s="22" t="s">
        <v>152</v>
      </c>
      <c r="BM128" s="22" t="s">
        <v>242</v>
      </c>
    </row>
    <row r="129" spans="2:47" s="1" customFormat="1" ht="24">
      <c r="B129" s="39"/>
      <c r="C129" s="61"/>
      <c r="D129" s="203" t="s">
        <v>154</v>
      </c>
      <c r="E129" s="61"/>
      <c r="F129" s="204" t="s">
        <v>243</v>
      </c>
      <c r="G129" s="61"/>
      <c r="H129" s="61"/>
      <c r="I129" s="161"/>
      <c r="J129" s="61"/>
      <c r="K129" s="61"/>
      <c r="L129" s="59"/>
      <c r="M129" s="205"/>
      <c r="N129" s="40"/>
      <c r="O129" s="40"/>
      <c r="P129" s="40"/>
      <c r="Q129" s="40"/>
      <c r="R129" s="40"/>
      <c r="S129" s="40"/>
      <c r="T129" s="76"/>
      <c r="AT129" s="22" t="s">
        <v>154</v>
      </c>
      <c r="AU129" s="22" t="s">
        <v>145</v>
      </c>
    </row>
    <row r="130" spans="2:63" s="10" customFormat="1" ht="29.85" customHeight="1">
      <c r="B130" s="174"/>
      <c r="C130" s="175"/>
      <c r="D130" s="188" t="s">
        <v>73</v>
      </c>
      <c r="E130" s="189" t="s">
        <v>244</v>
      </c>
      <c r="F130" s="189" t="s">
        <v>245</v>
      </c>
      <c r="G130" s="175"/>
      <c r="H130" s="175"/>
      <c r="I130" s="178"/>
      <c r="J130" s="190">
        <f>BK130</f>
        <v>0</v>
      </c>
      <c r="K130" s="175"/>
      <c r="L130" s="180"/>
      <c r="M130" s="181"/>
      <c r="N130" s="182"/>
      <c r="O130" s="182"/>
      <c r="P130" s="183">
        <f>SUM(P131:P138)</f>
        <v>0</v>
      </c>
      <c r="Q130" s="182"/>
      <c r="R130" s="183">
        <f>SUM(R131:R138)</f>
        <v>0</v>
      </c>
      <c r="S130" s="182"/>
      <c r="T130" s="184">
        <f>SUM(T131:T138)</f>
        <v>0</v>
      </c>
      <c r="AR130" s="185" t="s">
        <v>82</v>
      </c>
      <c r="AT130" s="186" t="s">
        <v>73</v>
      </c>
      <c r="AU130" s="186" t="s">
        <v>82</v>
      </c>
      <c r="AY130" s="185" t="s">
        <v>144</v>
      </c>
      <c r="BK130" s="187">
        <f>SUM(BK131:BK138)</f>
        <v>0</v>
      </c>
    </row>
    <row r="131" spans="2:65" s="1" customFormat="1" ht="28.8" customHeight="1">
      <c r="B131" s="39"/>
      <c r="C131" s="191" t="s">
        <v>230</v>
      </c>
      <c r="D131" s="191" t="s">
        <v>147</v>
      </c>
      <c r="E131" s="192" t="s">
        <v>492</v>
      </c>
      <c r="F131" s="193" t="s">
        <v>493</v>
      </c>
      <c r="G131" s="194" t="s">
        <v>249</v>
      </c>
      <c r="H131" s="195">
        <v>1.705</v>
      </c>
      <c r="I131" s="196"/>
      <c r="J131" s="197">
        <f>ROUND(I131*H131,2)</f>
        <v>0</v>
      </c>
      <c r="K131" s="193" t="s">
        <v>151</v>
      </c>
      <c r="L131" s="59"/>
      <c r="M131" s="198" t="s">
        <v>21</v>
      </c>
      <c r="N131" s="199" t="s">
        <v>45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152</v>
      </c>
      <c r="AT131" s="22" t="s">
        <v>147</v>
      </c>
      <c r="AU131" s="22" t="s">
        <v>84</v>
      </c>
      <c r="AY131" s="22" t="s">
        <v>144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82</v>
      </c>
      <c r="BK131" s="202">
        <f>ROUND(I131*H131,2)</f>
        <v>0</v>
      </c>
      <c r="BL131" s="22" t="s">
        <v>152</v>
      </c>
      <c r="BM131" s="22" t="s">
        <v>662</v>
      </c>
    </row>
    <row r="132" spans="2:47" s="1" customFormat="1" ht="24">
      <c r="B132" s="39"/>
      <c r="C132" s="61"/>
      <c r="D132" s="228" t="s">
        <v>154</v>
      </c>
      <c r="E132" s="61"/>
      <c r="F132" s="232" t="s">
        <v>495</v>
      </c>
      <c r="G132" s="61"/>
      <c r="H132" s="61"/>
      <c r="I132" s="161"/>
      <c r="J132" s="61"/>
      <c r="K132" s="61"/>
      <c r="L132" s="59"/>
      <c r="M132" s="205"/>
      <c r="N132" s="40"/>
      <c r="O132" s="40"/>
      <c r="P132" s="40"/>
      <c r="Q132" s="40"/>
      <c r="R132" s="40"/>
      <c r="S132" s="40"/>
      <c r="T132" s="76"/>
      <c r="AT132" s="22" t="s">
        <v>154</v>
      </c>
      <c r="AU132" s="22" t="s">
        <v>84</v>
      </c>
    </row>
    <row r="133" spans="2:65" s="1" customFormat="1" ht="28.8" customHeight="1">
      <c r="B133" s="39"/>
      <c r="C133" s="191" t="s">
        <v>10</v>
      </c>
      <c r="D133" s="191" t="s">
        <v>147</v>
      </c>
      <c r="E133" s="192" t="s">
        <v>253</v>
      </c>
      <c r="F133" s="193" t="s">
        <v>254</v>
      </c>
      <c r="G133" s="194" t="s">
        <v>249</v>
      </c>
      <c r="H133" s="195">
        <v>1.705</v>
      </c>
      <c r="I133" s="196"/>
      <c r="J133" s="197">
        <f>ROUND(I133*H133,2)</f>
        <v>0</v>
      </c>
      <c r="K133" s="193" t="s">
        <v>151</v>
      </c>
      <c r="L133" s="59"/>
      <c r="M133" s="198" t="s">
        <v>21</v>
      </c>
      <c r="N133" s="199" t="s">
        <v>45</v>
      </c>
      <c r="O133" s="40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2" t="s">
        <v>152</v>
      </c>
      <c r="AT133" s="22" t="s">
        <v>147</v>
      </c>
      <c r="AU133" s="22" t="s">
        <v>84</v>
      </c>
      <c r="AY133" s="22" t="s">
        <v>144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82</v>
      </c>
      <c r="BK133" s="202">
        <f>ROUND(I133*H133,2)</f>
        <v>0</v>
      </c>
      <c r="BL133" s="22" t="s">
        <v>152</v>
      </c>
      <c r="BM133" s="22" t="s">
        <v>255</v>
      </c>
    </row>
    <row r="134" spans="2:47" s="1" customFormat="1" ht="24">
      <c r="B134" s="39"/>
      <c r="C134" s="61"/>
      <c r="D134" s="228" t="s">
        <v>154</v>
      </c>
      <c r="E134" s="61"/>
      <c r="F134" s="232" t="s">
        <v>256</v>
      </c>
      <c r="G134" s="61"/>
      <c r="H134" s="61"/>
      <c r="I134" s="161"/>
      <c r="J134" s="61"/>
      <c r="K134" s="61"/>
      <c r="L134" s="59"/>
      <c r="M134" s="205"/>
      <c r="N134" s="40"/>
      <c r="O134" s="40"/>
      <c r="P134" s="40"/>
      <c r="Q134" s="40"/>
      <c r="R134" s="40"/>
      <c r="S134" s="40"/>
      <c r="T134" s="76"/>
      <c r="AT134" s="22" t="s">
        <v>154</v>
      </c>
      <c r="AU134" s="22" t="s">
        <v>84</v>
      </c>
    </row>
    <row r="135" spans="2:65" s="1" customFormat="1" ht="20.4" customHeight="1">
      <c r="B135" s="39"/>
      <c r="C135" s="191" t="s">
        <v>239</v>
      </c>
      <c r="D135" s="191" t="s">
        <v>147</v>
      </c>
      <c r="E135" s="192" t="s">
        <v>258</v>
      </c>
      <c r="F135" s="193" t="s">
        <v>259</v>
      </c>
      <c r="G135" s="194" t="s">
        <v>249</v>
      </c>
      <c r="H135" s="195">
        <v>54.56</v>
      </c>
      <c r="I135" s="196"/>
      <c r="J135" s="197">
        <f>ROUND(I135*H135,2)</f>
        <v>0</v>
      </c>
      <c r="K135" s="193" t="s">
        <v>151</v>
      </c>
      <c r="L135" s="59"/>
      <c r="M135" s="198" t="s">
        <v>21</v>
      </c>
      <c r="N135" s="199" t="s">
        <v>45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152</v>
      </c>
      <c r="AT135" s="22" t="s">
        <v>147</v>
      </c>
      <c r="AU135" s="22" t="s">
        <v>84</v>
      </c>
      <c r="AY135" s="22" t="s">
        <v>144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82</v>
      </c>
      <c r="BK135" s="202">
        <f>ROUND(I135*H135,2)</f>
        <v>0</v>
      </c>
      <c r="BL135" s="22" t="s">
        <v>152</v>
      </c>
      <c r="BM135" s="22" t="s">
        <v>260</v>
      </c>
    </row>
    <row r="136" spans="2:47" s="1" customFormat="1" ht="24">
      <c r="B136" s="39"/>
      <c r="C136" s="61"/>
      <c r="D136" s="203" t="s">
        <v>154</v>
      </c>
      <c r="E136" s="61"/>
      <c r="F136" s="204" t="s">
        <v>261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154</v>
      </c>
      <c r="AU136" s="22" t="s">
        <v>84</v>
      </c>
    </row>
    <row r="137" spans="2:47" s="1" customFormat="1" ht="24">
      <c r="B137" s="39"/>
      <c r="C137" s="61"/>
      <c r="D137" s="203" t="s">
        <v>262</v>
      </c>
      <c r="E137" s="61"/>
      <c r="F137" s="233" t="s">
        <v>263</v>
      </c>
      <c r="G137" s="61"/>
      <c r="H137" s="61"/>
      <c r="I137" s="161"/>
      <c r="J137" s="61"/>
      <c r="K137" s="61"/>
      <c r="L137" s="59"/>
      <c r="M137" s="205"/>
      <c r="N137" s="40"/>
      <c r="O137" s="40"/>
      <c r="P137" s="40"/>
      <c r="Q137" s="40"/>
      <c r="R137" s="40"/>
      <c r="S137" s="40"/>
      <c r="T137" s="76"/>
      <c r="AT137" s="22" t="s">
        <v>262</v>
      </c>
      <c r="AU137" s="22" t="s">
        <v>84</v>
      </c>
    </row>
    <row r="138" spans="2:51" s="12" customFormat="1" ht="12">
      <c r="B138" s="217"/>
      <c r="C138" s="218"/>
      <c r="D138" s="203" t="s">
        <v>156</v>
      </c>
      <c r="E138" s="218"/>
      <c r="F138" s="220" t="s">
        <v>663</v>
      </c>
      <c r="G138" s="218"/>
      <c r="H138" s="221">
        <v>54.56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156</v>
      </c>
      <c r="AU138" s="227" t="s">
        <v>84</v>
      </c>
      <c r="AV138" s="12" t="s">
        <v>84</v>
      </c>
      <c r="AW138" s="12" t="s">
        <v>6</v>
      </c>
      <c r="AX138" s="12" t="s">
        <v>82</v>
      </c>
      <c r="AY138" s="227" t="s">
        <v>144</v>
      </c>
    </row>
    <row r="139" spans="2:63" s="10" customFormat="1" ht="29.85" customHeight="1">
      <c r="B139" s="174"/>
      <c r="C139" s="175"/>
      <c r="D139" s="188" t="s">
        <v>73</v>
      </c>
      <c r="E139" s="189" t="s">
        <v>265</v>
      </c>
      <c r="F139" s="189" t="s">
        <v>266</v>
      </c>
      <c r="G139" s="175"/>
      <c r="H139" s="175"/>
      <c r="I139" s="178"/>
      <c r="J139" s="190">
        <f>BK139</f>
        <v>0</v>
      </c>
      <c r="K139" s="175"/>
      <c r="L139" s="180"/>
      <c r="M139" s="181"/>
      <c r="N139" s="182"/>
      <c r="O139" s="182"/>
      <c r="P139" s="183">
        <f>SUM(P140:P141)</f>
        <v>0</v>
      </c>
      <c r="Q139" s="182"/>
      <c r="R139" s="183">
        <f>SUM(R140:R141)</f>
        <v>0</v>
      </c>
      <c r="S139" s="182"/>
      <c r="T139" s="184">
        <f>SUM(T140:T141)</f>
        <v>0</v>
      </c>
      <c r="AR139" s="185" t="s">
        <v>82</v>
      </c>
      <c r="AT139" s="186" t="s">
        <v>73</v>
      </c>
      <c r="AU139" s="186" t="s">
        <v>82</v>
      </c>
      <c r="AY139" s="185" t="s">
        <v>144</v>
      </c>
      <c r="BK139" s="187">
        <f>SUM(BK140:BK141)</f>
        <v>0</v>
      </c>
    </row>
    <row r="140" spans="2:65" s="1" customFormat="1" ht="20.4" customHeight="1">
      <c r="B140" s="39"/>
      <c r="C140" s="191" t="s">
        <v>246</v>
      </c>
      <c r="D140" s="191" t="s">
        <v>147</v>
      </c>
      <c r="E140" s="192" t="s">
        <v>497</v>
      </c>
      <c r="F140" s="193" t="s">
        <v>498</v>
      </c>
      <c r="G140" s="194" t="s">
        <v>249</v>
      </c>
      <c r="H140" s="195">
        <v>2.501</v>
      </c>
      <c r="I140" s="196"/>
      <c r="J140" s="197">
        <f>ROUND(I140*H140,2)</f>
        <v>0</v>
      </c>
      <c r="K140" s="193" t="s">
        <v>151</v>
      </c>
      <c r="L140" s="59"/>
      <c r="M140" s="198" t="s">
        <v>21</v>
      </c>
      <c r="N140" s="199" t="s">
        <v>45</v>
      </c>
      <c r="O140" s="40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2" t="s">
        <v>152</v>
      </c>
      <c r="AT140" s="22" t="s">
        <v>147</v>
      </c>
      <c r="AU140" s="22" t="s">
        <v>84</v>
      </c>
      <c r="AY140" s="22" t="s">
        <v>144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82</v>
      </c>
      <c r="BK140" s="202">
        <f>ROUND(I140*H140,2)</f>
        <v>0</v>
      </c>
      <c r="BL140" s="22" t="s">
        <v>152</v>
      </c>
      <c r="BM140" s="22" t="s">
        <v>664</v>
      </c>
    </row>
    <row r="141" spans="2:47" s="1" customFormat="1" ht="36">
      <c r="B141" s="39"/>
      <c r="C141" s="61"/>
      <c r="D141" s="203" t="s">
        <v>154</v>
      </c>
      <c r="E141" s="61"/>
      <c r="F141" s="204" t="s">
        <v>500</v>
      </c>
      <c r="G141" s="61"/>
      <c r="H141" s="61"/>
      <c r="I141" s="161"/>
      <c r="J141" s="61"/>
      <c r="K141" s="61"/>
      <c r="L141" s="59"/>
      <c r="M141" s="205"/>
      <c r="N141" s="40"/>
      <c r="O141" s="40"/>
      <c r="P141" s="40"/>
      <c r="Q141" s="40"/>
      <c r="R141" s="40"/>
      <c r="S141" s="40"/>
      <c r="T141" s="76"/>
      <c r="AT141" s="22" t="s">
        <v>154</v>
      </c>
      <c r="AU141" s="22" t="s">
        <v>84</v>
      </c>
    </row>
    <row r="142" spans="2:63" s="10" customFormat="1" ht="37.35" customHeight="1">
      <c r="B142" s="174"/>
      <c r="C142" s="175"/>
      <c r="D142" s="176" t="s">
        <v>73</v>
      </c>
      <c r="E142" s="177" t="s">
        <v>272</v>
      </c>
      <c r="F142" s="177" t="s">
        <v>273</v>
      </c>
      <c r="G142" s="175"/>
      <c r="H142" s="175"/>
      <c r="I142" s="178"/>
      <c r="J142" s="179">
        <f>BK142</f>
        <v>0</v>
      </c>
      <c r="K142" s="175"/>
      <c r="L142" s="180"/>
      <c r="M142" s="181"/>
      <c r="N142" s="182"/>
      <c r="O142" s="182"/>
      <c r="P142" s="183">
        <f>P143</f>
        <v>0</v>
      </c>
      <c r="Q142" s="182"/>
      <c r="R142" s="183">
        <f>R143</f>
        <v>0.14520000000000002</v>
      </c>
      <c r="S142" s="182"/>
      <c r="T142" s="184">
        <f>T143</f>
        <v>0</v>
      </c>
      <c r="AR142" s="185" t="s">
        <v>84</v>
      </c>
      <c r="AT142" s="186" t="s">
        <v>73</v>
      </c>
      <c r="AU142" s="186" t="s">
        <v>74</v>
      </c>
      <c r="AY142" s="185" t="s">
        <v>144</v>
      </c>
      <c r="BK142" s="187">
        <f>BK143</f>
        <v>0</v>
      </c>
    </row>
    <row r="143" spans="2:63" s="10" customFormat="1" ht="19.95" customHeight="1">
      <c r="B143" s="174"/>
      <c r="C143" s="175"/>
      <c r="D143" s="188" t="s">
        <v>73</v>
      </c>
      <c r="E143" s="189" t="s">
        <v>512</v>
      </c>
      <c r="F143" s="189" t="s">
        <v>513</v>
      </c>
      <c r="G143" s="175"/>
      <c r="H143" s="175"/>
      <c r="I143" s="178"/>
      <c r="J143" s="190">
        <f>BK143</f>
        <v>0</v>
      </c>
      <c r="K143" s="175"/>
      <c r="L143" s="180"/>
      <c r="M143" s="181"/>
      <c r="N143" s="182"/>
      <c r="O143" s="182"/>
      <c r="P143" s="183">
        <f>SUM(P144:P154)</f>
        <v>0</v>
      </c>
      <c r="Q143" s="182"/>
      <c r="R143" s="183">
        <f>SUM(R144:R154)</f>
        <v>0.14520000000000002</v>
      </c>
      <c r="S143" s="182"/>
      <c r="T143" s="184">
        <f>SUM(T144:T154)</f>
        <v>0</v>
      </c>
      <c r="AR143" s="185" t="s">
        <v>84</v>
      </c>
      <c r="AT143" s="186" t="s">
        <v>73</v>
      </c>
      <c r="AU143" s="186" t="s">
        <v>82</v>
      </c>
      <c r="AY143" s="185" t="s">
        <v>144</v>
      </c>
      <c r="BK143" s="187">
        <f>SUM(BK144:BK154)</f>
        <v>0</v>
      </c>
    </row>
    <row r="144" spans="2:65" s="1" customFormat="1" ht="20.4" customHeight="1">
      <c r="B144" s="39"/>
      <c r="C144" s="191" t="s">
        <v>252</v>
      </c>
      <c r="D144" s="191" t="s">
        <v>147</v>
      </c>
      <c r="E144" s="192" t="s">
        <v>514</v>
      </c>
      <c r="F144" s="193" t="s">
        <v>515</v>
      </c>
      <c r="G144" s="194" t="s">
        <v>150</v>
      </c>
      <c r="H144" s="195">
        <v>10.98</v>
      </c>
      <c r="I144" s="196"/>
      <c r="J144" s="197">
        <f>ROUND(I144*H144,2)</f>
        <v>0</v>
      </c>
      <c r="K144" s="193" t="s">
        <v>151</v>
      </c>
      <c r="L144" s="59"/>
      <c r="M144" s="198" t="s">
        <v>21</v>
      </c>
      <c r="N144" s="199" t="s">
        <v>45</v>
      </c>
      <c r="O144" s="40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2" t="s">
        <v>239</v>
      </c>
      <c r="AT144" s="22" t="s">
        <v>147</v>
      </c>
      <c r="AU144" s="22" t="s">
        <v>84</v>
      </c>
      <c r="AY144" s="22" t="s">
        <v>144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82</v>
      </c>
      <c r="BK144" s="202">
        <f>ROUND(I144*H144,2)</f>
        <v>0</v>
      </c>
      <c r="BL144" s="22" t="s">
        <v>239</v>
      </c>
      <c r="BM144" s="22" t="s">
        <v>665</v>
      </c>
    </row>
    <row r="145" spans="2:47" s="1" customFormat="1" ht="24">
      <c r="B145" s="39"/>
      <c r="C145" s="61"/>
      <c r="D145" s="203" t="s">
        <v>154</v>
      </c>
      <c r="E145" s="61"/>
      <c r="F145" s="204" t="s">
        <v>517</v>
      </c>
      <c r="G145" s="61"/>
      <c r="H145" s="61"/>
      <c r="I145" s="161"/>
      <c r="J145" s="61"/>
      <c r="K145" s="61"/>
      <c r="L145" s="59"/>
      <c r="M145" s="205"/>
      <c r="N145" s="40"/>
      <c r="O145" s="40"/>
      <c r="P145" s="40"/>
      <c r="Q145" s="40"/>
      <c r="R145" s="40"/>
      <c r="S145" s="40"/>
      <c r="T145" s="76"/>
      <c r="AT145" s="22" t="s">
        <v>154</v>
      </c>
      <c r="AU145" s="22" t="s">
        <v>84</v>
      </c>
    </row>
    <row r="146" spans="2:51" s="11" customFormat="1" ht="12">
      <c r="B146" s="206"/>
      <c r="C146" s="207"/>
      <c r="D146" s="203" t="s">
        <v>156</v>
      </c>
      <c r="E146" s="208" t="s">
        <v>21</v>
      </c>
      <c r="F146" s="209" t="s">
        <v>518</v>
      </c>
      <c r="G146" s="207"/>
      <c r="H146" s="210" t="s">
        <v>21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156</v>
      </c>
      <c r="AU146" s="216" t="s">
        <v>84</v>
      </c>
      <c r="AV146" s="11" t="s">
        <v>82</v>
      </c>
      <c r="AW146" s="11" t="s">
        <v>37</v>
      </c>
      <c r="AX146" s="11" t="s">
        <v>74</v>
      </c>
      <c r="AY146" s="216" t="s">
        <v>144</v>
      </c>
    </row>
    <row r="147" spans="2:51" s="12" customFormat="1" ht="12">
      <c r="B147" s="217"/>
      <c r="C147" s="218"/>
      <c r="D147" s="228" t="s">
        <v>156</v>
      </c>
      <c r="E147" s="229" t="s">
        <v>21</v>
      </c>
      <c r="F147" s="230" t="s">
        <v>666</v>
      </c>
      <c r="G147" s="218"/>
      <c r="H147" s="231">
        <v>10.98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156</v>
      </c>
      <c r="AU147" s="227" t="s">
        <v>84</v>
      </c>
      <c r="AV147" s="12" t="s">
        <v>84</v>
      </c>
      <c r="AW147" s="12" t="s">
        <v>37</v>
      </c>
      <c r="AX147" s="12" t="s">
        <v>74</v>
      </c>
      <c r="AY147" s="227" t="s">
        <v>144</v>
      </c>
    </row>
    <row r="148" spans="2:65" s="1" customFormat="1" ht="20.4" customHeight="1">
      <c r="B148" s="39"/>
      <c r="C148" s="234" t="s">
        <v>257</v>
      </c>
      <c r="D148" s="234" t="s">
        <v>351</v>
      </c>
      <c r="E148" s="235" t="s">
        <v>520</v>
      </c>
      <c r="F148" s="236" t="s">
        <v>521</v>
      </c>
      <c r="G148" s="237" t="s">
        <v>522</v>
      </c>
      <c r="H148" s="238">
        <v>0.264</v>
      </c>
      <c r="I148" s="239"/>
      <c r="J148" s="240">
        <f>ROUND(I148*H148,2)</f>
        <v>0</v>
      </c>
      <c r="K148" s="236" t="s">
        <v>151</v>
      </c>
      <c r="L148" s="241"/>
      <c r="M148" s="242" t="s">
        <v>21</v>
      </c>
      <c r="N148" s="243" t="s">
        <v>45</v>
      </c>
      <c r="O148" s="40"/>
      <c r="P148" s="200">
        <f>O148*H148</f>
        <v>0</v>
      </c>
      <c r="Q148" s="200">
        <v>0.55</v>
      </c>
      <c r="R148" s="200">
        <f>Q148*H148</f>
        <v>0.14520000000000002</v>
      </c>
      <c r="S148" s="200">
        <v>0</v>
      </c>
      <c r="T148" s="201">
        <f>S148*H148</f>
        <v>0</v>
      </c>
      <c r="AR148" s="22" t="s">
        <v>337</v>
      </c>
      <c r="AT148" s="22" t="s">
        <v>351</v>
      </c>
      <c r="AU148" s="22" t="s">
        <v>84</v>
      </c>
      <c r="AY148" s="22" t="s">
        <v>144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82</v>
      </c>
      <c r="BK148" s="202">
        <f>ROUND(I148*H148,2)</f>
        <v>0</v>
      </c>
      <c r="BL148" s="22" t="s">
        <v>239</v>
      </c>
      <c r="BM148" s="22" t="s">
        <v>667</v>
      </c>
    </row>
    <row r="149" spans="2:47" s="1" customFormat="1" ht="12">
      <c r="B149" s="39"/>
      <c r="C149" s="61"/>
      <c r="D149" s="203" t="s">
        <v>154</v>
      </c>
      <c r="E149" s="61"/>
      <c r="F149" s="204" t="s">
        <v>521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154</v>
      </c>
      <c r="AU149" s="22" t="s">
        <v>84</v>
      </c>
    </row>
    <row r="150" spans="2:51" s="12" customFormat="1" ht="12">
      <c r="B150" s="217"/>
      <c r="C150" s="218"/>
      <c r="D150" s="228" t="s">
        <v>156</v>
      </c>
      <c r="E150" s="229" t="s">
        <v>21</v>
      </c>
      <c r="F150" s="230" t="s">
        <v>668</v>
      </c>
      <c r="G150" s="218"/>
      <c r="H150" s="231">
        <v>0.264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156</v>
      </c>
      <c r="AU150" s="227" t="s">
        <v>84</v>
      </c>
      <c r="AV150" s="12" t="s">
        <v>84</v>
      </c>
      <c r="AW150" s="12" t="s">
        <v>37</v>
      </c>
      <c r="AX150" s="12" t="s">
        <v>74</v>
      </c>
      <c r="AY150" s="227" t="s">
        <v>144</v>
      </c>
    </row>
    <row r="151" spans="2:65" s="1" customFormat="1" ht="20.4" customHeight="1">
      <c r="B151" s="39"/>
      <c r="C151" s="191" t="s">
        <v>267</v>
      </c>
      <c r="D151" s="191" t="s">
        <v>147</v>
      </c>
      <c r="E151" s="192" t="s">
        <v>525</v>
      </c>
      <c r="F151" s="193" t="s">
        <v>526</v>
      </c>
      <c r="G151" s="194" t="s">
        <v>249</v>
      </c>
      <c r="H151" s="195">
        <v>0.145</v>
      </c>
      <c r="I151" s="196"/>
      <c r="J151" s="197">
        <f>ROUND(I151*H151,2)</f>
        <v>0</v>
      </c>
      <c r="K151" s="193" t="s">
        <v>151</v>
      </c>
      <c r="L151" s="59"/>
      <c r="M151" s="198" t="s">
        <v>21</v>
      </c>
      <c r="N151" s="199" t="s">
        <v>45</v>
      </c>
      <c r="O151" s="40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2" t="s">
        <v>239</v>
      </c>
      <c r="AT151" s="22" t="s">
        <v>147</v>
      </c>
      <c r="AU151" s="22" t="s">
        <v>84</v>
      </c>
      <c r="AY151" s="22" t="s">
        <v>144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82</v>
      </c>
      <c r="BK151" s="202">
        <f>ROUND(I151*H151,2)</f>
        <v>0</v>
      </c>
      <c r="BL151" s="22" t="s">
        <v>239</v>
      </c>
      <c r="BM151" s="22" t="s">
        <v>669</v>
      </c>
    </row>
    <row r="152" spans="2:47" s="1" customFormat="1" ht="36">
      <c r="B152" s="39"/>
      <c r="C152" s="61"/>
      <c r="D152" s="228" t="s">
        <v>154</v>
      </c>
      <c r="E152" s="61"/>
      <c r="F152" s="232" t="s">
        <v>528</v>
      </c>
      <c r="G152" s="61"/>
      <c r="H152" s="61"/>
      <c r="I152" s="161"/>
      <c r="J152" s="61"/>
      <c r="K152" s="61"/>
      <c r="L152" s="59"/>
      <c r="M152" s="205"/>
      <c r="N152" s="40"/>
      <c r="O152" s="40"/>
      <c r="P152" s="40"/>
      <c r="Q152" s="40"/>
      <c r="R152" s="40"/>
      <c r="S152" s="40"/>
      <c r="T152" s="76"/>
      <c r="AT152" s="22" t="s">
        <v>154</v>
      </c>
      <c r="AU152" s="22" t="s">
        <v>84</v>
      </c>
    </row>
    <row r="153" spans="2:65" s="1" customFormat="1" ht="20.4" customHeight="1">
      <c r="B153" s="39"/>
      <c r="C153" s="191" t="s">
        <v>9</v>
      </c>
      <c r="D153" s="191" t="s">
        <v>147</v>
      </c>
      <c r="E153" s="192" t="s">
        <v>529</v>
      </c>
      <c r="F153" s="193" t="s">
        <v>530</v>
      </c>
      <c r="G153" s="194" t="s">
        <v>249</v>
      </c>
      <c r="H153" s="195">
        <v>0.145</v>
      </c>
      <c r="I153" s="196"/>
      <c r="J153" s="197">
        <f>ROUND(I153*H153,2)</f>
        <v>0</v>
      </c>
      <c r="K153" s="193" t="s">
        <v>151</v>
      </c>
      <c r="L153" s="59"/>
      <c r="M153" s="198" t="s">
        <v>21</v>
      </c>
      <c r="N153" s="199" t="s">
        <v>45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2" t="s">
        <v>239</v>
      </c>
      <c r="AT153" s="22" t="s">
        <v>147</v>
      </c>
      <c r="AU153" s="22" t="s">
        <v>84</v>
      </c>
      <c r="AY153" s="22" t="s">
        <v>144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82</v>
      </c>
      <c r="BK153" s="202">
        <f>ROUND(I153*H153,2)</f>
        <v>0</v>
      </c>
      <c r="BL153" s="22" t="s">
        <v>239</v>
      </c>
      <c r="BM153" s="22" t="s">
        <v>670</v>
      </c>
    </row>
    <row r="154" spans="2:47" s="1" customFormat="1" ht="36">
      <c r="B154" s="39"/>
      <c r="C154" s="61"/>
      <c r="D154" s="203" t="s">
        <v>154</v>
      </c>
      <c r="E154" s="61"/>
      <c r="F154" s="204" t="s">
        <v>532</v>
      </c>
      <c r="G154" s="61"/>
      <c r="H154" s="61"/>
      <c r="I154" s="161"/>
      <c r="J154" s="61"/>
      <c r="K154" s="61"/>
      <c r="L154" s="59"/>
      <c r="M154" s="205"/>
      <c r="N154" s="40"/>
      <c r="O154" s="40"/>
      <c r="P154" s="40"/>
      <c r="Q154" s="40"/>
      <c r="R154" s="40"/>
      <c r="S154" s="40"/>
      <c r="T154" s="76"/>
      <c r="AT154" s="22" t="s">
        <v>154</v>
      </c>
      <c r="AU154" s="22" t="s">
        <v>84</v>
      </c>
    </row>
    <row r="155" spans="2:63" s="10" customFormat="1" ht="37.35" customHeight="1">
      <c r="B155" s="174"/>
      <c r="C155" s="175"/>
      <c r="D155" s="176" t="s">
        <v>73</v>
      </c>
      <c r="E155" s="177" t="s">
        <v>351</v>
      </c>
      <c r="F155" s="177" t="s">
        <v>560</v>
      </c>
      <c r="G155" s="175"/>
      <c r="H155" s="175"/>
      <c r="I155" s="178"/>
      <c r="J155" s="179">
        <f>BK155</f>
        <v>0</v>
      </c>
      <c r="K155" s="175"/>
      <c r="L155" s="180"/>
      <c r="M155" s="181"/>
      <c r="N155" s="182"/>
      <c r="O155" s="182"/>
      <c r="P155" s="183">
        <f>P156</f>
        <v>0</v>
      </c>
      <c r="Q155" s="182"/>
      <c r="R155" s="183">
        <f>R156</f>
        <v>0.0026000000000000003</v>
      </c>
      <c r="S155" s="182"/>
      <c r="T155" s="184">
        <f>T156</f>
        <v>0</v>
      </c>
      <c r="AR155" s="185" t="s">
        <v>145</v>
      </c>
      <c r="AT155" s="186" t="s">
        <v>73</v>
      </c>
      <c r="AU155" s="186" t="s">
        <v>74</v>
      </c>
      <c r="AY155" s="185" t="s">
        <v>144</v>
      </c>
      <c r="BK155" s="187">
        <f>BK156</f>
        <v>0</v>
      </c>
    </row>
    <row r="156" spans="2:63" s="10" customFormat="1" ht="19.95" customHeight="1">
      <c r="B156" s="174"/>
      <c r="C156" s="175"/>
      <c r="D156" s="188" t="s">
        <v>73</v>
      </c>
      <c r="E156" s="189" t="s">
        <v>561</v>
      </c>
      <c r="F156" s="189" t="s">
        <v>562</v>
      </c>
      <c r="G156" s="175"/>
      <c r="H156" s="175"/>
      <c r="I156" s="178"/>
      <c r="J156" s="190">
        <f>BK156</f>
        <v>0</v>
      </c>
      <c r="K156" s="175"/>
      <c r="L156" s="180"/>
      <c r="M156" s="181"/>
      <c r="N156" s="182"/>
      <c r="O156" s="182"/>
      <c r="P156" s="183">
        <f>SUM(P157:P164)</f>
        <v>0</v>
      </c>
      <c r="Q156" s="182"/>
      <c r="R156" s="183">
        <f>SUM(R157:R164)</f>
        <v>0.0026000000000000003</v>
      </c>
      <c r="S156" s="182"/>
      <c r="T156" s="184">
        <f>SUM(T157:T164)</f>
        <v>0</v>
      </c>
      <c r="AR156" s="185" t="s">
        <v>145</v>
      </c>
      <c r="AT156" s="186" t="s">
        <v>73</v>
      </c>
      <c r="AU156" s="186" t="s">
        <v>82</v>
      </c>
      <c r="AY156" s="185" t="s">
        <v>144</v>
      </c>
      <c r="BK156" s="187">
        <f>SUM(BK157:BK164)</f>
        <v>0</v>
      </c>
    </row>
    <row r="157" spans="2:65" s="1" customFormat="1" ht="28.8" customHeight="1">
      <c r="B157" s="39"/>
      <c r="C157" s="191" t="s">
        <v>281</v>
      </c>
      <c r="D157" s="191" t="s">
        <v>147</v>
      </c>
      <c r="E157" s="192" t="s">
        <v>563</v>
      </c>
      <c r="F157" s="193" t="s">
        <v>564</v>
      </c>
      <c r="G157" s="194" t="s">
        <v>296</v>
      </c>
      <c r="H157" s="195">
        <v>6.5</v>
      </c>
      <c r="I157" s="196"/>
      <c r="J157" s="197">
        <f>ROUND(I157*H157,2)</f>
        <v>0</v>
      </c>
      <c r="K157" s="193" t="s">
        <v>151</v>
      </c>
      <c r="L157" s="59"/>
      <c r="M157" s="198" t="s">
        <v>21</v>
      </c>
      <c r="N157" s="199" t="s">
        <v>45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565</v>
      </c>
      <c r="AT157" s="22" t="s">
        <v>147</v>
      </c>
      <c r="AU157" s="22" t="s">
        <v>84</v>
      </c>
      <c r="AY157" s="22" t="s">
        <v>144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82</v>
      </c>
      <c r="BK157" s="202">
        <f>ROUND(I157*H157,2)</f>
        <v>0</v>
      </c>
      <c r="BL157" s="22" t="s">
        <v>565</v>
      </c>
      <c r="BM157" s="22" t="s">
        <v>671</v>
      </c>
    </row>
    <row r="158" spans="2:47" s="1" customFormat="1" ht="24">
      <c r="B158" s="39"/>
      <c r="C158" s="61"/>
      <c r="D158" s="228" t="s">
        <v>154</v>
      </c>
      <c r="E158" s="61"/>
      <c r="F158" s="232" t="s">
        <v>567</v>
      </c>
      <c r="G158" s="61"/>
      <c r="H158" s="61"/>
      <c r="I158" s="161"/>
      <c r="J158" s="61"/>
      <c r="K158" s="61"/>
      <c r="L158" s="59"/>
      <c r="M158" s="205"/>
      <c r="N158" s="40"/>
      <c r="O158" s="40"/>
      <c r="P158" s="40"/>
      <c r="Q158" s="40"/>
      <c r="R158" s="40"/>
      <c r="S158" s="40"/>
      <c r="T158" s="76"/>
      <c r="AT158" s="22" t="s">
        <v>154</v>
      </c>
      <c r="AU158" s="22" t="s">
        <v>84</v>
      </c>
    </row>
    <row r="159" spans="2:65" s="1" customFormat="1" ht="20.4" customHeight="1">
      <c r="B159" s="39"/>
      <c r="C159" s="234" t="s">
        <v>286</v>
      </c>
      <c r="D159" s="234" t="s">
        <v>351</v>
      </c>
      <c r="E159" s="235" t="s">
        <v>568</v>
      </c>
      <c r="F159" s="236" t="s">
        <v>569</v>
      </c>
      <c r="G159" s="237" t="s">
        <v>570</v>
      </c>
      <c r="H159" s="238">
        <v>2.6</v>
      </c>
      <c r="I159" s="239"/>
      <c r="J159" s="240">
        <f>ROUND(I159*H159,2)</f>
        <v>0</v>
      </c>
      <c r="K159" s="236" t="s">
        <v>151</v>
      </c>
      <c r="L159" s="241"/>
      <c r="M159" s="242" t="s">
        <v>21</v>
      </c>
      <c r="N159" s="243" t="s">
        <v>45</v>
      </c>
      <c r="O159" s="40"/>
      <c r="P159" s="200">
        <f>O159*H159</f>
        <v>0</v>
      </c>
      <c r="Q159" s="200">
        <v>0.001</v>
      </c>
      <c r="R159" s="200">
        <f>Q159*H159</f>
        <v>0.0026000000000000003</v>
      </c>
      <c r="S159" s="200">
        <v>0</v>
      </c>
      <c r="T159" s="201">
        <f>S159*H159</f>
        <v>0</v>
      </c>
      <c r="AR159" s="22" t="s">
        <v>571</v>
      </c>
      <c r="AT159" s="22" t="s">
        <v>351</v>
      </c>
      <c r="AU159" s="22" t="s">
        <v>84</v>
      </c>
      <c r="AY159" s="22" t="s">
        <v>144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82</v>
      </c>
      <c r="BK159" s="202">
        <f>ROUND(I159*H159,2)</f>
        <v>0</v>
      </c>
      <c r="BL159" s="22" t="s">
        <v>571</v>
      </c>
      <c r="BM159" s="22" t="s">
        <v>672</v>
      </c>
    </row>
    <row r="160" spans="2:47" s="1" customFormat="1" ht="12">
      <c r="B160" s="39"/>
      <c r="C160" s="61"/>
      <c r="D160" s="203" t="s">
        <v>154</v>
      </c>
      <c r="E160" s="61"/>
      <c r="F160" s="204" t="s">
        <v>569</v>
      </c>
      <c r="G160" s="61"/>
      <c r="H160" s="61"/>
      <c r="I160" s="161"/>
      <c r="J160" s="61"/>
      <c r="K160" s="61"/>
      <c r="L160" s="59"/>
      <c r="M160" s="205"/>
      <c r="N160" s="40"/>
      <c r="O160" s="40"/>
      <c r="P160" s="40"/>
      <c r="Q160" s="40"/>
      <c r="R160" s="40"/>
      <c r="S160" s="40"/>
      <c r="T160" s="76"/>
      <c r="AT160" s="22" t="s">
        <v>154</v>
      </c>
      <c r="AU160" s="22" t="s">
        <v>84</v>
      </c>
    </row>
    <row r="161" spans="2:47" s="1" customFormat="1" ht="24">
      <c r="B161" s="39"/>
      <c r="C161" s="61"/>
      <c r="D161" s="203" t="s">
        <v>262</v>
      </c>
      <c r="E161" s="61"/>
      <c r="F161" s="233" t="s">
        <v>573</v>
      </c>
      <c r="G161" s="61"/>
      <c r="H161" s="61"/>
      <c r="I161" s="161"/>
      <c r="J161" s="61"/>
      <c r="K161" s="61"/>
      <c r="L161" s="59"/>
      <c r="M161" s="205"/>
      <c r="N161" s="40"/>
      <c r="O161" s="40"/>
      <c r="P161" s="40"/>
      <c r="Q161" s="40"/>
      <c r="R161" s="40"/>
      <c r="S161" s="40"/>
      <c r="T161" s="76"/>
      <c r="AT161" s="22" t="s">
        <v>262</v>
      </c>
      <c r="AU161" s="22" t="s">
        <v>84</v>
      </c>
    </row>
    <row r="162" spans="2:51" s="12" customFormat="1" ht="12">
      <c r="B162" s="217"/>
      <c r="C162" s="218"/>
      <c r="D162" s="228" t="s">
        <v>156</v>
      </c>
      <c r="E162" s="229" t="s">
        <v>21</v>
      </c>
      <c r="F162" s="230" t="s">
        <v>673</v>
      </c>
      <c r="G162" s="218"/>
      <c r="H162" s="231">
        <v>2.6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156</v>
      </c>
      <c r="AU162" s="227" t="s">
        <v>84</v>
      </c>
      <c r="AV162" s="12" t="s">
        <v>84</v>
      </c>
      <c r="AW162" s="12" t="s">
        <v>37</v>
      </c>
      <c r="AX162" s="12" t="s">
        <v>74</v>
      </c>
      <c r="AY162" s="227" t="s">
        <v>144</v>
      </c>
    </row>
    <row r="163" spans="2:65" s="1" customFormat="1" ht="28.8" customHeight="1">
      <c r="B163" s="39"/>
      <c r="C163" s="191" t="s">
        <v>293</v>
      </c>
      <c r="D163" s="191" t="s">
        <v>147</v>
      </c>
      <c r="E163" s="192" t="s">
        <v>575</v>
      </c>
      <c r="F163" s="193" t="s">
        <v>576</v>
      </c>
      <c r="G163" s="194" t="s">
        <v>296</v>
      </c>
      <c r="H163" s="195">
        <v>6.5</v>
      </c>
      <c r="I163" s="196"/>
      <c r="J163" s="197">
        <f>ROUND(I163*H163,2)</f>
        <v>0</v>
      </c>
      <c r="K163" s="193" t="s">
        <v>151</v>
      </c>
      <c r="L163" s="59"/>
      <c r="M163" s="198" t="s">
        <v>21</v>
      </c>
      <c r="N163" s="199" t="s">
        <v>45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565</v>
      </c>
      <c r="AT163" s="22" t="s">
        <v>147</v>
      </c>
      <c r="AU163" s="22" t="s">
        <v>84</v>
      </c>
      <c r="AY163" s="22" t="s">
        <v>144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82</v>
      </c>
      <c r="BK163" s="202">
        <f>ROUND(I163*H163,2)</f>
        <v>0</v>
      </c>
      <c r="BL163" s="22" t="s">
        <v>565</v>
      </c>
      <c r="BM163" s="22" t="s">
        <v>674</v>
      </c>
    </row>
    <row r="164" spans="2:47" s="1" customFormat="1" ht="24">
      <c r="B164" s="39"/>
      <c r="C164" s="61"/>
      <c r="D164" s="203" t="s">
        <v>154</v>
      </c>
      <c r="E164" s="61"/>
      <c r="F164" s="204" t="s">
        <v>578</v>
      </c>
      <c r="G164" s="61"/>
      <c r="H164" s="61"/>
      <c r="I164" s="161"/>
      <c r="J164" s="61"/>
      <c r="K164" s="61"/>
      <c r="L164" s="59"/>
      <c r="M164" s="205"/>
      <c r="N164" s="40"/>
      <c r="O164" s="40"/>
      <c r="P164" s="40"/>
      <c r="Q164" s="40"/>
      <c r="R164" s="40"/>
      <c r="S164" s="40"/>
      <c r="T164" s="76"/>
      <c r="AT164" s="22" t="s">
        <v>154</v>
      </c>
      <c r="AU164" s="22" t="s">
        <v>84</v>
      </c>
    </row>
    <row r="165" spans="2:63" s="10" customFormat="1" ht="37.35" customHeight="1">
      <c r="B165" s="174"/>
      <c r="C165" s="175"/>
      <c r="D165" s="176" t="s">
        <v>73</v>
      </c>
      <c r="E165" s="177" t="s">
        <v>456</v>
      </c>
      <c r="F165" s="177" t="s">
        <v>457</v>
      </c>
      <c r="G165" s="175"/>
      <c r="H165" s="175"/>
      <c r="I165" s="178"/>
      <c r="J165" s="179">
        <f>BK165</f>
        <v>0</v>
      </c>
      <c r="K165" s="175"/>
      <c r="L165" s="180"/>
      <c r="M165" s="181"/>
      <c r="N165" s="182"/>
      <c r="O165" s="182"/>
      <c r="P165" s="183">
        <f>P166+P170+P173</f>
        <v>0</v>
      </c>
      <c r="Q165" s="182"/>
      <c r="R165" s="183">
        <f>R166+R170+R173</f>
        <v>0</v>
      </c>
      <c r="S165" s="182"/>
      <c r="T165" s="184">
        <f>T166+T170+T173</f>
        <v>0</v>
      </c>
      <c r="AR165" s="185" t="s">
        <v>178</v>
      </c>
      <c r="AT165" s="186" t="s">
        <v>73</v>
      </c>
      <c r="AU165" s="186" t="s">
        <v>74</v>
      </c>
      <c r="AY165" s="185" t="s">
        <v>144</v>
      </c>
      <c r="BK165" s="187">
        <f>BK166+BK170+BK173</f>
        <v>0</v>
      </c>
    </row>
    <row r="166" spans="2:63" s="10" customFormat="1" ht="19.95" customHeight="1">
      <c r="B166" s="174"/>
      <c r="C166" s="175"/>
      <c r="D166" s="188" t="s">
        <v>73</v>
      </c>
      <c r="E166" s="189" t="s">
        <v>458</v>
      </c>
      <c r="F166" s="189" t="s">
        <v>459</v>
      </c>
      <c r="G166" s="175"/>
      <c r="H166" s="175"/>
      <c r="I166" s="178"/>
      <c r="J166" s="190">
        <f>BK166</f>
        <v>0</v>
      </c>
      <c r="K166" s="175"/>
      <c r="L166" s="180"/>
      <c r="M166" s="181"/>
      <c r="N166" s="182"/>
      <c r="O166" s="182"/>
      <c r="P166" s="183">
        <f>SUM(P167:P169)</f>
        <v>0</v>
      </c>
      <c r="Q166" s="182"/>
      <c r="R166" s="183">
        <f>SUM(R167:R169)</f>
        <v>0</v>
      </c>
      <c r="S166" s="182"/>
      <c r="T166" s="184">
        <f>SUM(T167:T169)</f>
        <v>0</v>
      </c>
      <c r="AR166" s="185" t="s">
        <v>178</v>
      </c>
      <c r="AT166" s="186" t="s">
        <v>73</v>
      </c>
      <c r="AU166" s="186" t="s">
        <v>82</v>
      </c>
      <c r="AY166" s="185" t="s">
        <v>144</v>
      </c>
      <c r="BK166" s="187">
        <f>SUM(BK167:BK169)</f>
        <v>0</v>
      </c>
    </row>
    <row r="167" spans="2:65" s="1" customFormat="1" ht="20.4" customHeight="1">
      <c r="B167" s="39"/>
      <c r="C167" s="191" t="s">
        <v>301</v>
      </c>
      <c r="D167" s="191" t="s">
        <v>147</v>
      </c>
      <c r="E167" s="192" t="s">
        <v>461</v>
      </c>
      <c r="F167" s="193" t="s">
        <v>462</v>
      </c>
      <c r="G167" s="194" t="s">
        <v>463</v>
      </c>
      <c r="H167" s="195">
        <v>1</v>
      </c>
      <c r="I167" s="196"/>
      <c r="J167" s="197">
        <f>ROUND(I167*H167,2)</f>
        <v>0</v>
      </c>
      <c r="K167" s="193" t="s">
        <v>151</v>
      </c>
      <c r="L167" s="59"/>
      <c r="M167" s="198" t="s">
        <v>21</v>
      </c>
      <c r="N167" s="199" t="s">
        <v>45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2" t="s">
        <v>464</v>
      </c>
      <c r="AT167" s="22" t="s">
        <v>147</v>
      </c>
      <c r="AU167" s="22" t="s">
        <v>84</v>
      </c>
      <c r="AY167" s="22" t="s">
        <v>144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82</v>
      </c>
      <c r="BK167" s="202">
        <f>ROUND(I167*H167,2)</f>
        <v>0</v>
      </c>
      <c r="BL167" s="22" t="s">
        <v>464</v>
      </c>
      <c r="BM167" s="22" t="s">
        <v>465</v>
      </c>
    </row>
    <row r="168" spans="2:47" s="1" customFormat="1" ht="24">
      <c r="B168" s="39"/>
      <c r="C168" s="61"/>
      <c r="D168" s="203" t="s">
        <v>154</v>
      </c>
      <c r="E168" s="61"/>
      <c r="F168" s="204" t="s">
        <v>466</v>
      </c>
      <c r="G168" s="61"/>
      <c r="H168" s="61"/>
      <c r="I168" s="161"/>
      <c r="J168" s="61"/>
      <c r="K168" s="61"/>
      <c r="L168" s="59"/>
      <c r="M168" s="205"/>
      <c r="N168" s="40"/>
      <c r="O168" s="40"/>
      <c r="P168" s="40"/>
      <c r="Q168" s="40"/>
      <c r="R168" s="40"/>
      <c r="S168" s="40"/>
      <c r="T168" s="76"/>
      <c r="AT168" s="22" t="s">
        <v>154</v>
      </c>
      <c r="AU168" s="22" t="s">
        <v>84</v>
      </c>
    </row>
    <row r="169" spans="2:47" s="1" customFormat="1" ht="24">
      <c r="B169" s="39"/>
      <c r="C169" s="61"/>
      <c r="D169" s="203" t="s">
        <v>262</v>
      </c>
      <c r="E169" s="61"/>
      <c r="F169" s="233" t="s">
        <v>467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262</v>
      </c>
      <c r="AU169" s="22" t="s">
        <v>84</v>
      </c>
    </row>
    <row r="170" spans="2:63" s="10" customFormat="1" ht="29.85" customHeight="1">
      <c r="B170" s="174"/>
      <c r="C170" s="175"/>
      <c r="D170" s="188" t="s">
        <v>73</v>
      </c>
      <c r="E170" s="189" t="s">
        <v>468</v>
      </c>
      <c r="F170" s="189" t="s">
        <v>469</v>
      </c>
      <c r="G170" s="175"/>
      <c r="H170" s="175"/>
      <c r="I170" s="178"/>
      <c r="J170" s="190">
        <f>BK170</f>
        <v>0</v>
      </c>
      <c r="K170" s="175"/>
      <c r="L170" s="180"/>
      <c r="M170" s="181"/>
      <c r="N170" s="182"/>
      <c r="O170" s="182"/>
      <c r="P170" s="183">
        <f>SUM(P171:P172)</f>
        <v>0</v>
      </c>
      <c r="Q170" s="182"/>
      <c r="R170" s="183">
        <f>SUM(R171:R172)</f>
        <v>0</v>
      </c>
      <c r="S170" s="182"/>
      <c r="T170" s="184">
        <f>SUM(T171:T172)</f>
        <v>0</v>
      </c>
      <c r="AR170" s="185" t="s">
        <v>178</v>
      </c>
      <c r="AT170" s="186" t="s">
        <v>73</v>
      </c>
      <c r="AU170" s="186" t="s">
        <v>82</v>
      </c>
      <c r="AY170" s="185" t="s">
        <v>144</v>
      </c>
      <c r="BK170" s="187">
        <f>SUM(BK171:BK172)</f>
        <v>0</v>
      </c>
    </row>
    <row r="171" spans="2:65" s="1" customFormat="1" ht="20.4" customHeight="1">
      <c r="B171" s="39"/>
      <c r="C171" s="191" t="s">
        <v>307</v>
      </c>
      <c r="D171" s="191" t="s">
        <v>147</v>
      </c>
      <c r="E171" s="192" t="s">
        <v>471</v>
      </c>
      <c r="F171" s="193" t="s">
        <v>469</v>
      </c>
      <c r="G171" s="194" t="s">
        <v>463</v>
      </c>
      <c r="H171" s="195">
        <v>1</v>
      </c>
      <c r="I171" s="196"/>
      <c r="J171" s="197">
        <f>ROUND(I171*H171,2)</f>
        <v>0</v>
      </c>
      <c r="K171" s="193" t="s">
        <v>151</v>
      </c>
      <c r="L171" s="59"/>
      <c r="M171" s="198" t="s">
        <v>21</v>
      </c>
      <c r="N171" s="199" t="s">
        <v>45</v>
      </c>
      <c r="O171" s="40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AR171" s="22" t="s">
        <v>464</v>
      </c>
      <c r="AT171" s="22" t="s">
        <v>147</v>
      </c>
      <c r="AU171" s="22" t="s">
        <v>84</v>
      </c>
      <c r="AY171" s="22" t="s">
        <v>144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82</v>
      </c>
      <c r="BK171" s="202">
        <f>ROUND(I171*H171,2)</f>
        <v>0</v>
      </c>
      <c r="BL171" s="22" t="s">
        <v>464</v>
      </c>
      <c r="BM171" s="22" t="s">
        <v>472</v>
      </c>
    </row>
    <row r="172" spans="2:47" s="1" customFormat="1" ht="12">
      <c r="B172" s="39"/>
      <c r="C172" s="61"/>
      <c r="D172" s="203" t="s">
        <v>154</v>
      </c>
      <c r="E172" s="61"/>
      <c r="F172" s="204" t="s">
        <v>473</v>
      </c>
      <c r="G172" s="61"/>
      <c r="H172" s="61"/>
      <c r="I172" s="161"/>
      <c r="J172" s="61"/>
      <c r="K172" s="61"/>
      <c r="L172" s="59"/>
      <c r="M172" s="205"/>
      <c r="N172" s="40"/>
      <c r="O172" s="40"/>
      <c r="P172" s="40"/>
      <c r="Q172" s="40"/>
      <c r="R172" s="40"/>
      <c r="S172" s="40"/>
      <c r="T172" s="76"/>
      <c r="AT172" s="22" t="s">
        <v>154</v>
      </c>
      <c r="AU172" s="22" t="s">
        <v>84</v>
      </c>
    </row>
    <row r="173" spans="2:63" s="10" customFormat="1" ht="29.85" customHeight="1">
      <c r="B173" s="174"/>
      <c r="C173" s="175"/>
      <c r="D173" s="188" t="s">
        <v>73</v>
      </c>
      <c r="E173" s="189" t="s">
        <v>474</v>
      </c>
      <c r="F173" s="189" t="s">
        <v>475</v>
      </c>
      <c r="G173" s="175"/>
      <c r="H173" s="175"/>
      <c r="I173" s="178"/>
      <c r="J173" s="190">
        <f>BK173</f>
        <v>0</v>
      </c>
      <c r="K173" s="175"/>
      <c r="L173" s="180"/>
      <c r="M173" s="181"/>
      <c r="N173" s="182"/>
      <c r="O173" s="182"/>
      <c r="P173" s="183">
        <f>SUM(P174:P175)</f>
        <v>0</v>
      </c>
      <c r="Q173" s="182"/>
      <c r="R173" s="183">
        <f>SUM(R174:R175)</f>
        <v>0</v>
      </c>
      <c r="S173" s="182"/>
      <c r="T173" s="184">
        <f>SUM(T174:T175)</f>
        <v>0</v>
      </c>
      <c r="AR173" s="185" t="s">
        <v>178</v>
      </c>
      <c r="AT173" s="186" t="s">
        <v>73</v>
      </c>
      <c r="AU173" s="186" t="s">
        <v>82</v>
      </c>
      <c r="AY173" s="185" t="s">
        <v>144</v>
      </c>
      <c r="BK173" s="187">
        <f>SUM(BK174:BK175)</f>
        <v>0</v>
      </c>
    </row>
    <row r="174" spans="2:65" s="1" customFormat="1" ht="20.4" customHeight="1">
      <c r="B174" s="39"/>
      <c r="C174" s="191" t="s">
        <v>312</v>
      </c>
      <c r="D174" s="191" t="s">
        <v>147</v>
      </c>
      <c r="E174" s="192" t="s">
        <v>477</v>
      </c>
      <c r="F174" s="193" t="s">
        <v>478</v>
      </c>
      <c r="G174" s="194" t="s">
        <v>463</v>
      </c>
      <c r="H174" s="195">
        <v>1</v>
      </c>
      <c r="I174" s="196"/>
      <c r="J174" s="197">
        <f>ROUND(I174*H174,2)</f>
        <v>0</v>
      </c>
      <c r="K174" s="193" t="s">
        <v>151</v>
      </c>
      <c r="L174" s="59"/>
      <c r="M174" s="198" t="s">
        <v>21</v>
      </c>
      <c r="N174" s="199" t="s">
        <v>45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2" t="s">
        <v>464</v>
      </c>
      <c r="AT174" s="22" t="s">
        <v>147</v>
      </c>
      <c r="AU174" s="22" t="s">
        <v>84</v>
      </c>
      <c r="AY174" s="22" t="s">
        <v>144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82</v>
      </c>
      <c r="BK174" s="202">
        <f>ROUND(I174*H174,2)</f>
        <v>0</v>
      </c>
      <c r="BL174" s="22" t="s">
        <v>464</v>
      </c>
      <c r="BM174" s="22" t="s">
        <v>479</v>
      </c>
    </row>
    <row r="175" spans="2:47" s="1" customFormat="1" ht="12">
      <c r="B175" s="39"/>
      <c r="C175" s="61"/>
      <c r="D175" s="203" t="s">
        <v>154</v>
      </c>
      <c r="E175" s="61"/>
      <c r="F175" s="204" t="s">
        <v>480</v>
      </c>
      <c r="G175" s="61"/>
      <c r="H175" s="61"/>
      <c r="I175" s="161"/>
      <c r="J175" s="61"/>
      <c r="K175" s="61"/>
      <c r="L175" s="59"/>
      <c r="M175" s="244"/>
      <c r="N175" s="245"/>
      <c r="O175" s="245"/>
      <c r="P175" s="245"/>
      <c r="Q175" s="245"/>
      <c r="R175" s="245"/>
      <c r="S175" s="245"/>
      <c r="T175" s="246"/>
      <c r="AT175" s="22" t="s">
        <v>154</v>
      </c>
      <c r="AU175" s="22" t="s">
        <v>84</v>
      </c>
    </row>
    <row r="176" spans="2:12" s="1" customFormat="1" ht="6.9" customHeight="1">
      <c r="B176" s="54"/>
      <c r="C176" s="55"/>
      <c r="D176" s="55"/>
      <c r="E176" s="55"/>
      <c r="F176" s="55"/>
      <c r="G176" s="55"/>
      <c r="H176" s="55"/>
      <c r="I176" s="137"/>
      <c r="J176" s="55"/>
      <c r="K176" s="55"/>
      <c r="L176" s="59"/>
    </row>
  </sheetData>
  <sheetProtection password="CC35" sheet="1" objects="1" scenarios="1" formatCells="0" formatColumns="0" formatRows="0" sort="0" autoFilter="0"/>
  <autoFilter ref="C89:K175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94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64" t="str">
        <f>'Rekapitulace stavby'!K6</f>
        <v>Obnova dvorní fasády radnice Jáchymov</v>
      </c>
      <c r="F7" s="365"/>
      <c r="G7" s="365"/>
      <c r="H7" s="365"/>
      <c r="I7" s="115"/>
      <c r="J7" s="27"/>
      <c r="K7" s="29"/>
    </row>
    <row r="8" spans="2:11" s="1" customFormat="1" ht="13.2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66" t="s">
        <v>675</v>
      </c>
      <c r="F9" s="367"/>
      <c r="G9" s="367"/>
      <c r="H9" s="367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17.3.2017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0.2" customHeight="1">
      <c r="B24" s="119"/>
      <c r="C24" s="120"/>
      <c r="D24" s="120"/>
      <c r="E24" s="333" t="s">
        <v>105</v>
      </c>
      <c r="F24" s="333"/>
      <c r="G24" s="333"/>
      <c r="H24" s="333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ROUND(J93,2)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" customHeight="1">
      <c r="B30" s="39"/>
      <c r="C30" s="40"/>
      <c r="D30" s="47" t="s">
        <v>44</v>
      </c>
      <c r="E30" s="47" t="s">
        <v>45</v>
      </c>
      <c r="F30" s="128">
        <f>ROUND(SUM(BE93:BE245),2)</f>
        <v>0</v>
      </c>
      <c r="G30" s="40"/>
      <c r="H30" s="40"/>
      <c r="I30" s="129">
        <v>0.21</v>
      </c>
      <c r="J30" s="128">
        <f>ROUND(ROUND((SUM(BE93:BE245)),2)*I30,2)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46</v>
      </c>
      <c r="F31" s="128">
        <f>ROUND(SUM(BF93:BF245),2)</f>
        <v>0</v>
      </c>
      <c r="G31" s="40"/>
      <c r="H31" s="40"/>
      <c r="I31" s="129">
        <v>0.15</v>
      </c>
      <c r="J31" s="128">
        <f>ROUND(ROUND((SUM(BF93:BF245)),2)*I31,2)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47</v>
      </c>
      <c r="F32" s="128">
        <f>ROUND(SUM(BG93:BG245),2)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48</v>
      </c>
      <c r="F33" s="128">
        <f>ROUND(SUM(BH93:BH245),2)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49</v>
      </c>
      <c r="F34" s="128">
        <f>ROUND(SUM(BI93:BI245),2)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106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64" t="str">
        <f>E7</f>
        <v>Obnova dvorní fasády radnice Jáchymov</v>
      </c>
      <c r="F45" s="365"/>
      <c r="G45" s="365"/>
      <c r="H45" s="365"/>
      <c r="I45" s="116"/>
      <c r="J45" s="40"/>
      <c r="K45" s="43"/>
    </row>
    <row r="46" spans="2:11" s="1" customFormat="1" ht="14.4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66" t="str">
        <f>E9</f>
        <v>D.1.1 - FASÁDA 6 - Architektonicko stavební část</v>
      </c>
      <c r="F47" s="367"/>
      <c r="G47" s="367"/>
      <c r="H47" s="367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nám. Republiky čp. 1, 362 51 Jáchymov</v>
      </c>
      <c r="G49" s="40"/>
      <c r="H49" s="40"/>
      <c r="I49" s="117" t="s">
        <v>25</v>
      </c>
      <c r="J49" s="118" t="str">
        <f>IF(J12="","",J12)</f>
        <v>17.3.2017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Jáchymov, nám. Republiky 1, 362 51 Jáchymov</v>
      </c>
      <c r="G51" s="40"/>
      <c r="H51" s="40"/>
      <c r="I51" s="117" t="s">
        <v>34</v>
      </c>
      <c r="J51" s="33" t="str">
        <f>E21</f>
        <v>Ing. arch. Jaroslav Egert, Komenského 851, Jáchymo</v>
      </c>
      <c r="K51" s="43"/>
    </row>
    <row r="52" spans="2:11" s="1" customFormat="1" ht="14.4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107</v>
      </c>
      <c r="D54" s="130"/>
      <c r="E54" s="130"/>
      <c r="F54" s="130"/>
      <c r="G54" s="130"/>
      <c r="H54" s="130"/>
      <c r="I54" s="143"/>
      <c r="J54" s="144" t="s">
        <v>108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109</v>
      </c>
      <c r="D56" s="40"/>
      <c r="E56" s="40"/>
      <c r="F56" s="40"/>
      <c r="G56" s="40"/>
      <c r="H56" s="40"/>
      <c r="I56" s="116"/>
      <c r="J56" s="126">
        <f>J93</f>
        <v>0</v>
      </c>
      <c r="K56" s="43"/>
      <c r="AU56" s="22" t="s">
        <v>110</v>
      </c>
    </row>
    <row r="57" spans="2:11" s="7" customFormat="1" ht="24.9" customHeight="1">
      <c r="B57" s="147"/>
      <c r="C57" s="148"/>
      <c r="D57" s="149" t="s">
        <v>111</v>
      </c>
      <c r="E57" s="150"/>
      <c r="F57" s="150"/>
      <c r="G57" s="150"/>
      <c r="H57" s="150"/>
      <c r="I57" s="151"/>
      <c r="J57" s="152">
        <f>J94</f>
        <v>0</v>
      </c>
      <c r="K57" s="153"/>
    </row>
    <row r="58" spans="2:11" s="8" customFormat="1" ht="19.95" customHeight="1">
      <c r="B58" s="154"/>
      <c r="C58" s="155"/>
      <c r="D58" s="156" t="s">
        <v>112</v>
      </c>
      <c r="E58" s="157"/>
      <c r="F58" s="157"/>
      <c r="G58" s="157"/>
      <c r="H58" s="157"/>
      <c r="I58" s="158"/>
      <c r="J58" s="159">
        <f>J95</f>
        <v>0</v>
      </c>
      <c r="K58" s="160"/>
    </row>
    <row r="59" spans="2:11" s="8" customFormat="1" ht="19.95" customHeight="1">
      <c r="B59" s="154"/>
      <c r="C59" s="155"/>
      <c r="D59" s="156" t="s">
        <v>113</v>
      </c>
      <c r="E59" s="157"/>
      <c r="F59" s="157"/>
      <c r="G59" s="157"/>
      <c r="H59" s="157"/>
      <c r="I59" s="158"/>
      <c r="J59" s="159">
        <f>J100</f>
        <v>0</v>
      </c>
      <c r="K59" s="160"/>
    </row>
    <row r="60" spans="2:11" s="8" customFormat="1" ht="19.95" customHeight="1">
      <c r="B60" s="154"/>
      <c r="C60" s="155"/>
      <c r="D60" s="156" t="s">
        <v>114</v>
      </c>
      <c r="E60" s="157"/>
      <c r="F60" s="157"/>
      <c r="G60" s="157"/>
      <c r="H60" s="157"/>
      <c r="I60" s="158"/>
      <c r="J60" s="159">
        <f>J120</f>
        <v>0</v>
      </c>
      <c r="K60" s="160"/>
    </row>
    <row r="61" spans="2:11" s="8" customFormat="1" ht="14.85" customHeight="1">
      <c r="B61" s="154"/>
      <c r="C61" s="155"/>
      <c r="D61" s="156" t="s">
        <v>115</v>
      </c>
      <c r="E61" s="157"/>
      <c r="F61" s="157"/>
      <c r="G61" s="157"/>
      <c r="H61" s="157"/>
      <c r="I61" s="158"/>
      <c r="J61" s="159">
        <f>J129</f>
        <v>0</v>
      </c>
      <c r="K61" s="160"/>
    </row>
    <row r="62" spans="2:11" s="8" customFormat="1" ht="19.95" customHeight="1">
      <c r="B62" s="154"/>
      <c r="C62" s="155"/>
      <c r="D62" s="156" t="s">
        <v>116</v>
      </c>
      <c r="E62" s="157"/>
      <c r="F62" s="157"/>
      <c r="G62" s="157"/>
      <c r="H62" s="157"/>
      <c r="I62" s="158"/>
      <c r="J62" s="159">
        <f>J144</f>
        <v>0</v>
      </c>
      <c r="K62" s="160"/>
    </row>
    <row r="63" spans="2:11" s="8" customFormat="1" ht="19.95" customHeight="1">
      <c r="B63" s="154"/>
      <c r="C63" s="155"/>
      <c r="D63" s="156" t="s">
        <v>117</v>
      </c>
      <c r="E63" s="157"/>
      <c r="F63" s="157"/>
      <c r="G63" s="157"/>
      <c r="H63" s="157"/>
      <c r="I63" s="158"/>
      <c r="J63" s="159">
        <f>J153</f>
        <v>0</v>
      </c>
      <c r="K63" s="160"/>
    </row>
    <row r="64" spans="2:11" s="7" customFormat="1" ht="24.9" customHeight="1">
      <c r="B64" s="147"/>
      <c r="C64" s="148"/>
      <c r="D64" s="149" t="s">
        <v>118</v>
      </c>
      <c r="E64" s="150"/>
      <c r="F64" s="150"/>
      <c r="G64" s="150"/>
      <c r="H64" s="150"/>
      <c r="I64" s="151"/>
      <c r="J64" s="152">
        <f>J156</f>
        <v>0</v>
      </c>
      <c r="K64" s="153"/>
    </row>
    <row r="65" spans="2:11" s="8" customFormat="1" ht="19.95" customHeight="1">
      <c r="B65" s="154"/>
      <c r="C65" s="155"/>
      <c r="D65" s="156" t="s">
        <v>119</v>
      </c>
      <c r="E65" s="157"/>
      <c r="F65" s="157"/>
      <c r="G65" s="157"/>
      <c r="H65" s="157"/>
      <c r="I65" s="158"/>
      <c r="J65" s="159">
        <f>J157</f>
        <v>0</v>
      </c>
      <c r="K65" s="160"/>
    </row>
    <row r="66" spans="2:11" s="8" customFormat="1" ht="19.95" customHeight="1">
      <c r="B66" s="154"/>
      <c r="C66" s="155"/>
      <c r="D66" s="156" t="s">
        <v>482</v>
      </c>
      <c r="E66" s="157"/>
      <c r="F66" s="157"/>
      <c r="G66" s="157"/>
      <c r="H66" s="157"/>
      <c r="I66" s="158"/>
      <c r="J66" s="159">
        <f>J164</f>
        <v>0</v>
      </c>
      <c r="K66" s="160"/>
    </row>
    <row r="67" spans="2:11" s="8" customFormat="1" ht="19.95" customHeight="1">
      <c r="B67" s="154"/>
      <c r="C67" s="155"/>
      <c r="D67" s="156" t="s">
        <v>121</v>
      </c>
      <c r="E67" s="157"/>
      <c r="F67" s="157"/>
      <c r="G67" s="157"/>
      <c r="H67" s="157"/>
      <c r="I67" s="158"/>
      <c r="J67" s="159">
        <f>J176</f>
        <v>0</v>
      </c>
      <c r="K67" s="160"/>
    </row>
    <row r="68" spans="2:11" s="8" customFormat="1" ht="19.95" customHeight="1">
      <c r="B68" s="154"/>
      <c r="C68" s="155"/>
      <c r="D68" s="156" t="s">
        <v>122</v>
      </c>
      <c r="E68" s="157"/>
      <c r="F68" s="157"/>
      <c r="G68" s="157"/>
      <c r="H68" s="157"/>
      <c r="I68" s="158"/>
      <c r="J68" s="159">
        <f>J206</f>
        <v>0</v>
      </c>
      <c r="K68" s="160"/>
    </row>
    <row r="69" spans="2:11" s="8" customFormat="1" ht="19.95" customHeight="1">
      <c r="B69" s="154"/>
      <c r="C69" s="155"/>
      <c r="D69" s="156" t="s">
        <v>123</v>
      </c>
      <c r="E69" s="157"/>
      <c r="F69" s="157"/>
      <c r="G69" s="157"/>
      <c r="H69" s="157"/>
      <c r="I69" s="158"/>
      <c r="J69" s="159">
        <f>J215</f>
        <v>0</v>
      </c>
      <c r="K69" s="160"/>
    </row>
    <row r="70" spans="2:11" s="7" customFormat="1" ht="24.9" customHeight="1">
      <c r="B70" s="147"/>
      <c r="C70" s="148"/>
      <c r="D70" s="149" t="s">
        <v>124</v>
      </c>
      <c r="E70" s="150"/>
      <c r="F70" s="150"/>
      <c r="G70" s="150"/>
      <c r="H70" s="150"/>
      <c r="I70" s="151"/>
      <c r="J70" s="152">
        <f>J235</f>
        <v>0</v>
      </c>
      <c r="K70" s="153"/>
    </row>
    <row r="71" spans="2:11" s="8" customFormat="1" ht="19.95" customHeight="1">
      <c r="B71" s="154"/>
      <c r="C71" s="155"/>
      <c r="D71" s="156" t="s">
        <v>125</v>
      </c>
      <c r="E71" s="157"/>
      <c r="F71" s="157"/>
      <c r="G71" s="157"/>
      <c r="H71" s="157"/>
      <c r="I71" s="158"/>
      <c r="J71" s="159">
        <f>J236</f>
        <v>0</v>
      </c>
      <c r="K71" s="160"/>
    </row>
    <row r="72" spans="2:11" s="8" customFormat="1" ht="19.95" customHeight="1">
      <c r="B72" s="154"/>
      <c r="C72" s="155"/>
      <c r="D72" s="156" t="s">
        <v>126</v>
      </c>
      <c r="E72" s="157"/>
      <c r="F72" s="157"/>
      <c r="G72" s="157"/>
      <c r="H72" s="157"/>
      <c r="I72" s="158"/>
      <c r="J72" s="159">
        <f>J240</f>
        <v>0</v>
      </c>
      <c r="K72" s="160"/>
    </row>
    <row r="73" spans="2:11" s="8" customFormat="1" ht="19.95" customHeight="1">
      <c r="B73" s="154"/>
      <c r="C73" s="155"/>
      <c r="D73" s="156" t="s">
        <v>127</v>
      </c>
      <c r="E73" s="157"/>
      <c r="F73" s="157"/>
      <c r="G73" s="157"/>
      <c r="H73" s="157"/>
      <c r="I73" s="158"/>
      <c r="J73" s="159">
        <f>J243</f>
        <v>0</v>
      </c>
      <c r="K73" s="160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16"/>
      <c r="J74" s="40"/>
      <c r="K74" s="43"/>
    </row>
    <row r="75" spans="2:11" s="1" customFormat="1" ht="6.9" customHeight="1">
      <c r="B75" s="54"/>
      <c r="C75" s="55"/>
      <c r="D75" s="55"/>
      <c r="E75" s="55"/>
      <c r="F75" s="55"/>
      <c r="G75" s="55"/>
      <c r="H75" s="55"/>
      <c r="I75" s="137"/>
      <c r="J75" s="55"/>
      <c r="K75" s="56"/>
    </row>
    <row r="79" spans="2:12" s="1" customFormat="1" ht="6.9" customHeight="1">
      <c r="B79" s="57"/>
      <c r="C79" s="58"/>
      <c r="D79" s="58"/>
      <c r="E79" s="58"/>
      <c r="F79" s="58"/>
      <c r="G79" s="58"/>
      <c r="H79" s="58"/>
      <c r="I79" s="140"/>
      <c r="J79" s="58"/>
      <c r="K79" s="58"/>
      <c r="L79" s="59"/>
    </row>
    <row r="80" spans="2:12" s="1" customFormat="1" ht="36.9" customHeight="1">
      <c r="B80" s="39"/>
      <c r="C80" s="60" t="s">
        <v>128</v>
      </c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6.9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4.4" customHeight="1">
      <c r="B82" s="39"/>
      <c r="C82" s="63" t="s">
        <v>18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20.4" customHeight="1">
      <c r="B83" s="39"/>
      <c r="C83" s="61"/>
      <c r="D83" s="61"/>
      <c r="E83" s="368" t="str">
        <f>E7</f>
        <v>Obnova dvorní fasády radnice Jáchymov</v>
      </c>
      <c r="F83" s="369"/>
      <c r="G83" s="369"/>
      <c r="H83" s="369"/>
      <c r="I83" s="161"/>
      <c r="J83" s="61"/>
      <c r="K83" s="61"/>
      <c r="L83" s="59"/>
    </row>
    <row r="84" spans="2:12" s="1" customFormat="1" ht="14.4" customHeight="1">
      <c r="B84" s="39"/>
      <c r="C84" s="63" t="s">
        <v>103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22.2" customHeight="1">
      <c r="B85" s="39"/>
      <c r="C85" s="61"/>
      <c r="D85" s="61"/>
      <c r="E85" s="344" t="str">
        <f>E9</f>
        <v>D.1.1 - FASÁDA 6 - Architektonicko stavební část</v>
      </c>
      <c r="F85" s="370"/>
      <c r="G85" s="370"/>
      <c r="H85" s="370"/>
      <c r="I85" s="161"/>
      <c r="J85" s="61"/>
      <c r="K85" s="61"/>
      <c r="L85" s="59"/>
    </row>
    <row r="86" spans="2:12" s="1" customFormat="1" ht="6.9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8" customHeight="1">
      <c r="B87" s="39"/>
      <c r="C87" s="63" t="s">
        <v>23</v>
      </c>
      <c r="D87" s="61"/>
      <c r="E87" s="61"/>
      <c r="F87" s="162" t="str">
        <f>F12</f>
        <v>nám. Republiky čp. 1, 362 51 Jáchymov</v>
      </c>
      <c r="G87" s="61"/>
      <c r="H87" s="61"/>
      <c r="I87" s="163" t="s">
        <v>25</v>
      </c>
      <c r="J87" s="71" t="str">
        <f>IF(J12="","",J12)</f>
        <v>17.3.2017</v>
      </c>
      <c r="K87" s="61"/>
      <c r="L87" s="59"/>
    </row>
    <row r="88" spans="2:12" s="1" customFormat="1" ht="6.9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3.2">
      <c r="B89" s="39"/>
      <c r="C89" s="63" t="s">
        <v>27</v>
      </c>
      <c r="D89" s="61"/>
      <c r="E89" s="61"/>
      <c r="F89" s="162" t="str">
        <f>E15</f>
        <v>Město Jáchymov, nám. Republiky 1, 362 51 Jáchymov</v>
      </c>
      <c r="G89" s="61"/>
      <c r="H89" s="61"/>
      <c r="I89" s="163" t="s">
        <v>34</v>
      </c>
      <c r="J89" s="162" t="str">
        <f>E21</f>
        <v>Ing. arch. Jaroslav Egert, Komenského 851, Jáchymo</v>
      </c>
      <c r="K89" s="61"/>
      <c r="L89" s="59"/>
    </row>
    <row r="90" spans="2:12" s="1" customFormat="1" ht="14.4" customHeight="1">
      <c r="B90" s="39"/>
      <c r="C90" s="63" t="s">
        <v>32</v>
      </c>
      <c r="D90" s="61"/>
      <c r="E90" s="61"/>
      <c r="F90" s="162" t="str">
        <f>IF(E18="","",E18)</f>
        <v/>
      </c>
      <c r="G90" s="61"/>
      <c r="H90" s="61"/>
      <c r="I90" s="161"/>
      <c r="J90" s="61"/>
      <c r="K90" s="61"/>
      <c r="L90" s="59"/>
    </row>
    <row r="91" spans="2:12" s="1" customFormat="1" ht="10.35" customHeight="1">
      <c r="B91" s="39"/>
      <c r="C91" s="61"/>
      <c r="D91" s="61"/>
      <c r="E91" s="61"/>
      <c r="F91" s="61"/>
      <c r="G91" s="61"/>
      <c r="H91" s="61"/>
      <c r="I91" s="161"/>
      <c r="J91" s="61"/>
      <c r="K91" s="61"/>
      <c r="L91" s="59"/>
    </row>
    <row r="92" spans="2:20" s="9" customFormat="1" ht="29.25" customHeight="1">
      <c r="B92" s="164"/>
      <c r="C92" s="165" t="s">
        <v>129</v>
      </c>
      <c r="D92" s="166" t="s">
        <v>59</v>
      </c>
      <c r="E92" s="166" t="s">
        <v>55</v>
      </c>
      <c r="F92" s="166" t="s">
        <v>130</v>
      </c>
      <c r="G92" s="166" t="s">
        <v>131</v>
      </c>
      <c r="H92" s="166" t="s">
        <v>132</v>
      </c>
      <c r="I92" s="167" t="s">
        <v>133</v>
      </c>
      <c r="J92" s="166" t="s">
        <v>108</v>
      </c>
      <c r="K92" s="168" t="s">
        <v>134</v>
      </c>
      <c r="L92" s="169"/>
      <c r="M92" s="79" t="s">
        <v>135</v>
      </c>
      <c r="N92" s="80" t="s">
        <v>44</v>
      </c>
      <c r="O92" s="80" t="s">
        <v>136</v>
      </c>
      <c r="P92" s="80" t="s">
        <v>137</v>
      </c>
      <c r="Q92" s="80" t="s">
        <v>138</v>
      </c>
      <c r="R92" s="80" t="s">
        <v>139</v>
      </c>
      <c r="S92" s="80" t="s">
        <v>140</v>
      </c>
      <c r="T92" s="81" t="s">
        <v>141</v>
      </c>
    </row>
    <row r="93" spans="2:63" s="1" customFormat="1" ht="29.25" customHeight="1">
      <c r="B93" s="39"/>
      <c r="C93" s="85" t="s">
        <v>109</v>
      </c>
      <c r="D93" s="61"/>
      <c r="E93" s="61"/>
      <c r="F93" s="61"/>
      <c r="G93" s="61"/>
      <c r="H93" s="61"/>
      <c r="I93" s="161"/>
      <c r="J93" s="170">
        <f>BK93</f>
        <v>0</v>
      </c>
      <c r="K93" s="61"/>
      <c r="L93" s="59"/>
      <c r="M93" s="82"/>
      <c r="N93" s="83"/>
      <c r="O93" s="83"/>
      <c r="P93" s="171">
        <f>P94+P156+P235</f>
        <v>0</v>
      </c>
      <c r="Q93" s="83"/>
      <c r="R93" s="171">
        <f>R94+R156+R235</f>
        <v>2.2662442</v>
      </c>
      <c r="S93" s="83"/>
      <c r="T93" s="172">
        <f>T94+T156+T235</f>
        <v>1.4147371000000002</v>
      </c>
      <c r="AT93" s="22" t="s">
        <v>73</v>
      </c>
      <c r="AU93" s="22" t="s">
        <v>110</v>
      </c>
      <c r="BK93" s="173">
        <f>BK94+BK156+BK235</f>
        <v>0</v>
      </c>
    </row>
    <row r="94" spans="2:63" s="10" customFormat="1" ht="37.35" customHeight="1">
      <c r="B94" s="174"/>
      <c r="C94" s="175"/>
      <c r="D94" s="176" t="s">
        <v>73</v>
      </c>
      <c r="E94" s="177" t="s">
        <v>142</v>
      </c>
      <c r="F94" s="177" t="s">
        <v>143</v>
      </c>
      <c r="G94" s="175"/>
      <c r="H94" s="175"/>
      <c r="I94" s="178"/>
      <c r="J94" s="179">
        <f>BK94</f>
        <v>0</v>
      </c>
      <c r="K94" s="175"/>
      <c r="L94" s="180"/>
      <c r="M94" s="181"/>
      <c r="N94" s="182"/>
      <c r="O94" s="182"/>
      <c r="P94" s="183">
        <f>P95+P100+P120+P144+P153</f>
        <v>0</v>
      </c>
      <c r="Q94" s="182"/>
      <c r="R94" s="183">
        <f>R95+R100+R120+R144+R153</f>
        <v>1.8578763600000001</v>
      </c>
      <c r="S94" s="182"/>
      <c r="T94" s="184">
        <f>T95+T100+T120+T144+T153</f>
        <v>1.2865900000000001</v>
      </c>
      <c r="AR94" s="185" t="s">
        <v>82</v>
      </c>
      <c r="AT94" s="186" t="s">
        <v>73</v>
      </c>
      <c r="AU94" s="186" t="s">
        <v>74</v>
      </c>
      <c r="AY94" s="185" t="s">
        <v>144</v>
      </c>
      <c r="BK94" s="187">
        <f>BK95+BK100+BK120+BK144+BK153</f>
        <v>0</v>
      </c>
    </row>
    <row r="95" spans="2:63" s="10" customFormat="1" ht="19.95" customHeight="1">
      <c r="B95" s="174"/>
      <c r="C95" s="175"/>
      <c r="D95" s="188" t="s">
        <v>73</v>
      </c>
      <c r="E95" s="189" t="s">
        <v>145</v>
      </c>
      <c r="F95" s="189" t="s">
        <v>146</v>
      </c>
      <c r="G95" s="175"/>
      <c r="H95" s="175"/>
      <c r="I95" s="178"/>
      <c r="J95" s="190">
        <f>BK95</f>
        <v>0</v>
      </c>
      <c r="K95" s="175"/>
      <c r="L95" s="180"/>
      <c r="M95" s="181"/>
      <c r="N95" s="182"/>
      <c r="O95" s="182"/>
      <c r="P95" s="183">
        <f>SUM(P96:P99)</f>
        <v>0</v>
      </c>
      <c r="Q95" s="182"/>
      <c r="R95" s="183">
        <f>SUM(R96:R99)</f>
        <v>0.0719964</v>
      </c>
      <c r="S95" s="182"/>
      <c r="T95" s="184">
        <f>SUM(T96:T99)</f>
        <v>0</v>
      </c>
      <c r="AR95" s="185" t="s">
        <v>82</v>
      </c>
      <c r="AT95" s="186" t="s">
        <v>73</v>
      </c>
      <c r="AU95" s="186" t="s">
        <v>82</v>
      </c>
      <c r="AY95" s="185" t="s">
        <v>144</v>
      </c>
      <c r="BK95" s="187">
        <f>SUM(BK96:BK99)</f>
        <v>0</v>
      </c>
    </row>
    <row r="96" spans="2:65" s="1" customFormat="1" ht="20.4" customHeight="1">
      <c r="B96" s="39"/>
      <c r="C96" s="191" t="s">
        <v>82</v>
      </c>
      <c r="D96" s="191" t="s">
        <v>147</v>
      </c>
      <c r="E96" s="192" t="s">
        <v>148</v>
      </c>
      <c r="F96" s="193" t="s">
        <v>149</v>
      </c>
      <c r="G96" s="194" t="s">
        <v>150</v>
      </c>
      <c r="H96" s="195">
        <v>2.52</v>
      </c>
      <c r="I96" s="196"/>
      <c r="J96" s="197">
        <f>ROUND(I96*H96,2)</f>
        <v>0</v>
      </c>
      <c r="K96" s="193" t="s">
        <v>151</v>
      </c>
      <c r="L96" s="59"/>
      <c r="M96" s="198" t="s">
        <v>21</v>
      </c>
      <c r="N96" s="199" t="s">
        <v>45</v>
      </c>
      <c r="O96" s="40"/>
      <c r="P96" s="200">
        <f>O96*H96</f>
        <v>0</v>
      </c>
      <c r="Q96" s="200">
        <v>0.02857</v>
      </c>
      <c r="R96" s="200">
        <f>Q96*H96</f>
        <v>0.0719964</v>
      </c>
      <c r="S96" s="200">
        <v>0</v>
      </c>
      <c r="T96" s="201">
        <f>S96*H96</f>
        <v>0</v>
      </c>
      <c r="AR96" s="22" t="s">
        <v>152</v>
      </c>
      <c r="AT96" s="22" t="s">
        <v>147</v>
      </c>
      <c r="AU96" s="22" t="s">
        <v>84</v>
      </c>
      <c r="AY96" s="22" t="s">
        <v>144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82</v>
      </c>
      <c r="BK96" s="202">
        <f>ROUND(I96*H96,2)</f>
        <v>0</v>
      </c>
      <c r="BL96" s="22" t="s">
        <v>152</v>
      </c>
      <c r="BM96" s="22" t="s">
        <v>676</v>
      </c>
    </row>
    <row r="97" spans="2:47" s="1" customFormat="1" ht="24">
      <c r="B97" s="39"/>
      <c r="C97" s="61"/>
      <c r="D97" s="203" t="s">
        <v>154</v>
      </c>
      <c r="E97" s="61"/>
      <c r="F97" s="204" t="s">
        <v>155</v>
      </c>
      <c r="G97" s="61"/>
      <c r="H97" s="61"/>
      <c r="I97" s="161"/>
      <c r="J97" s="61"/>
      <c r="K97" s="61"/>
      <c r="L97" s="59"/>
      <c r="M97" s="205"/>
      <c r="N97" s="40"/>
      <c r="O97" s="40"/>
      <c r="P97" s="40"/>
      <c r="Q97" s="40"/>
      <c r="R97" s="40"/>
      <c r="S97" s="40"/>
      <c r="T97" s="76"/>
      <c r="AT97" s="22" t="s">
        <v>154</v>
      </c>
      <c r="AU97" s="22" t="s">
        <v>84</v>
      </c>
    </row>
    <row r="98" spans="2:51" s="11" customFormat="1" ht="12">
      <c r="B98" s="206"/>
      <c r="C98" s="207"/>
      <c r="D98" s="203" t="s">
        <v>156</v>
      </c>
      <c r="E98" s="208" t="s">
        <v>21</v>
      </c>
      <c r="F98" s="209" t="s">
        <v>582</v>
      </c>
      <c r="G98" s="207"/>
      <c r="H98" s="210" t="s">
        <v>21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156</v>
      </c>
      <c r="AU98" s="216" t="s">
        <v>84</v>
      </c>
      <c r="AV98" s="11" t="s">
        <v>82</v>
      </c>
      <c r="AW98" s="11" t="s">
        <v>37</v>
      </c>
      <c r="AX98" s="11" t="s">
        <v>74</v>
      </c>
      <c r="AY98" s="216" t="s">
        <v>144</v>
      </c>
    </row>
    <row r="99" spans="2:51" s="12" customFormat="1" ht="12">
      <c r="B99" s="217"/>
      <c r="C99" s="218"/>
      <c r="D99" s="203" t="s">
        <v>156</v>
      </c>
      <c r="E99" s="219" t="s">
        <v>21</v>
      </c>
      <c r="F99" s="220" t="s">
        <v>677</v>
      </c>
      <c r="G99" s="218"/>
      <c r="H99" s="221">
        <v>2.52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156</v>
      </c>
      <c r="AU99" s="227" t="s">
        <v>84</v>
      </c>
      <c r="AV99" s="12" t="s">
        <v>84</v>
      </c>
      <c r="AW99" s="12" t="s">
        <v>37</v>
      </c>
      <c r="AX99" s="12" t="s">
        <v>74</v>
      </c>
      <c r="AY99" s="227" t="s">
        <v>144</v>
      </c>
    </row>
    <row r="100" spans="2:63" s="10" customFormat="1" ht="29.85" customHeight="1">
      <c r="B100" s="174"/>
      <c r="C100" s="175"/>
      <c r="D100" s="188" t="s">
        <v>73</v>
      </c>
      <c r="E100" s="189" t="s">
        <v>159</v>
      </c>
      <c r="F100" s="189" t="s">
        <v>160</v>
      </c>
      <c r="G100" s="175"/>
      <c r="H100" s="175"/>
      <c r="I100" s="178"/>
      <c r="J100" s="190">
        <f>BK100</f>
        <v>0</v>
      </c>
      <c r="K100" s="175"/>
      <c r="L100" s="180"/>
      <c r="M100" s="181"/>
      <c r="N100" s="182"/>
      <c r="O100" s="182"/>
      <c r="P100" s="183">
        <f>SUM(P101:P119)</f>
        <v>0</v>
      </c>
      <c r="Q100" s="182"/>
      <c r="R100" s="183">
        <f>SUM(R101:R119)</f>
        <v>0.98961396</v>
      </c>
      <c r="S100" s="182"/>
      <c r="T100" s="184">
        <f>SUM(T101:T119)</f>
        <v>0</v>
      </c>
      <c r="AR100" s="185" t="s">
        <v>82</v>
      </c>
      <c r="AT100" s="186" t="s">
        <v>73</v>
      </c>
      <c r="AU100" s="186" t="s">
        <v>82</v>
      </c>
      <c r="AY100" s="185" t="s">
        <v>144</v>
      </c>
      <c r="BK100" s="187">
        <f>SUM(BK101:BK119)</f>
        <v>0</v>
      </c>
    </row>
    <row r="101" spans="2:65" s="1" customFormat="1" ht="20.4" customHeight="1">
      <c r="B101" s="39"/>
      <c r="C101" s="191" t="s">
        <v>84</v>
      </c>
      <c r="D101" s="191" t="s">
        <v>147</v>
      </c>
      <c r="E101" s="192" t="s">
        <v>161</v>
      </c>
      <c r="F101" s="193" t="s">
        <v>162</v>
      </c>
      <c r="G101" s="194" t="s">
        <v>150</v>
      </c>
      <c r="H101" s="195">
        <v>42.81</v>
      </c>
      <c r="I101" s="196"/>
      <c r="J101" s="197">
        <f>ROUND(I101*H101,2)</f>
        <v>0</v>
      </c>
      <c r="K101" s="193" t="s">
        <v>151</v>
      </c>
      <c r="L101" s="59"/>
      <c r="M101" s="198" t="s">
        <v>21</v>
      </c>
      <c r="N101" s="199" t="s">
        <v>45</v>
      </c>
      <c r="O101" s="40"/>
      <c r="P101" s="200">
        <f>O101*H101</f>
        <v>0</v>
      </c>
      <c r="Q101" s="200">
        <v>0.00026</v>
      </c>
      <c r="R101" s="200">
        <f>Q101*H101</f>
        <v>0.0111306</v>
      </c>
      <c r="S101" s="200">
        <v>0</v>
      </c>
      <c r="T101" s="201">
        <f>S101*H101</f>
        <v>0</v>
      </c>
      <c r="AR101" s="22" t="s">
        <v>152</v>
      </c>
      <c r="AT101" s="22" t="s">
        <v>147</v>
      </c>
      <c r="AU101" s="22" t="s">
        <v>84</v>
      </c>
      <c r="AY101" s="22" t="s">
        <v>144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82</v>
      </c>
      <c r="BK101" s="202">
        <f>ROUND(I101*H101,2)</f>
        <v>0</v>
      </c>
      <c r="BL101" s="22" t="s">
        <v>152</v>
      </c>
      <c r="BM101" s="22" t="s">
        <v>163</v>
      </c>
    </row>
    <row r="102" spans="2:47" s="1" customFormat="1" ht="24">
      <c r="B102" s="39"/>
      <c r="C102" s="61"/>
      <c r="D102" s="203" t="s">
        <v>154</v>
      </c>
      <c r="E102" s="61"/>
      <c r="F102" s="204" t="s">
        <v>164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154</v>
      </c>
      <c r="AU102" s="22" t="s">
        <v>84</v>
      </c>
    </row>
    <row r="103" spans="2:51" s="11" customFormat="1" ht="12">
      <c r="B103" s="206"/>
      <c r="C103" s="207"/>
      <c r="D103" s="203" t="s">
        <v>156</v>
      </c>
      <c r="E103" s="208" t="s">
        <v>21</v>
      </c>
      <c r="F103" s="209" t="s">
        <v>165</v>
      </c>
      <c r="G103" s="207"/>
      <c r="H103" s="210" t="s">
        <v>21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156</v>
      </c>
      <c r="AU103" s="216" t="s">
        <v>84</v>
      </c>
      <c r="AV103" s="11" t="s">
        <v>82</v>
      </c>
      <c r="AW103" s="11" t="s">
        <v>37</v>
      </c>
      <c r="AX103" s="11" t="s">
        <v>74</v>
      </c>
      <c r="AY103" s="216" t="s">
        <v>144</v>
      </c>
    </row>
    <row r="104" spans="2:51" s="12" customFormat="1" ht="12">
      <c r="B104" s="217"/>
      <c r="C104" s="218"/>
      <c r="D104" s="203" t="s">
        <v>156</v>
      </c>
      <c r="E104" s="219" t="s">
        <v>21</v>
      </c>
      <c r="F104" s="220" t="s">
        <v>678</v>
      </c>
      <c r="G104" s="218"/>
      <c r="H104" s="221">
        <v>21.405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156</v>
      </c>
      <c r="AU104" s="227" t="s">
        <v>84</v>
      </c>
      <c r="AV104" s="12" t="s">
        <v>84</v>
      </c>
      <c r="AW104" s="12" t="s">
        <v>37</v>
      </c>
      <c r="AX104" s="12" t="s">
        <v>74</v>
      </c>
      <c r="AY104" s="227" t="s">
        <v>144</v>
      </c>
    </row>
    <row r="105" spans="2:51" s="12" customFormat="1" ht="12">
      <c r="B105" s="217"/>
      <c r="C105" s="218"/>
      <c r="D105" s="228" t="s">
        <v>156</v>
      </c>
      <c r="E105" s="229" t="s">
        <v>21</v>
      </c>
      <c r="F105" s="230" t="s">
        <v>679</v>
      </c>
      <c r="G105" s="218"/>
      <c r="H105" s="231">
        <v>21.405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156</v>
      </c>
      <c r="AU105" s="227" t="s">
        <v>84</v>
      </c>
      <c r="AV105" s="12" t="s">
        <v>84</v>
      </c>
      <c r="AW105" s="12" t="s">
        <v>37</v>
      </c>
      <c r="AX105" s="12" t="s">
        <v>74</v>
      </c>
      <c r="AY105" s="227" t="s">
        <v>144</v>
      </c>
    </row>
    <row r="106" spans="2:65" s="1" customFormat="1" ht="20.4" customHeight="1">
      <c r="B106" s="39"/>
      <c r="C106" s="191" t="s">
        <v>145</v>
      </c>
      <c r="D106" s="191" t="s">
        <v>147</v>
      </c>
      <c r="E106" s="192" t="s">
        <v>168</v>
      </c>
      <c r="F106" s="193" t="s">
        <v>169</v>
      </c>
      <c r="G106" s="194" t="s">
        <v>150</v>
      </c>
      <c r="H106" s="195">
        <v>42.81</v>
      </c>
      <c r="I106" s="196"/>
      <c r="J106" s="197">
        <f>ROUND(I106*H106,2)</f>
        <v>0</v>
      </c>
      <c r="K106" s="193" t="s">
        <v>151</v>
      </c>
      <c r="L106" s="59"/>
      <c r="M106" s="198" t="s">
        <v>21</v>
      </c>
      <c r="N106" s="199" t="s">
        <v>45</v>
      </c>
      <c r="O106" s="40"/>
      <c r="P106" s="200">
        <f>O106*H106</f>
        <v>0</v>
      </c>
      <c r="Q106" s="200">
        <v>0.00273</v>
      </c>
      <c r="R106" s="200">
        <f>Q106*H106</f>
        <v>0.1168713</v>
      </c>
      <c r="S106" s="200">
        <v>0</v>
      </c>
      <c r="T106" s="201">
        <f>S106*H106</f>
        <v>0</v>
      </c>
      <c r="AR106" s="22" t="s">
        <v>152</v>
      </c>
      <c r="AT106" s="22" t="s">
        <v>147</v>
      </c>
      <c r="AU106" s="22" t="s">
        <v>84</v>
      </c>
      <c r="AY106" s="22" t="s">
        <v>144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82</v>
      </c>
      <c r="BK106" s="202">
        <f>ROUND(I106*H106,2)</f>
        <v>0</v>
      </c>
      <c r="BL106" s="22" t="s">
        <v>152</v>
      </c>
      <c r="BM106" s="22" t="s">
        <v>170</v>
      </c>
    </row>
    <row r="107" spans="2:47" s="1" customFormat="1" ht="12">
      <c r="B107" s="39"/>
      <c r="C107" s="61"/>
      <c r="D107" s="228" t="s">
        <v>154</v>
      </c>
      <c r="E107" s="61"/>
      <c r="F107" s="232" t="s">
        <v>171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154</v>
      </c>
      <c r="AU107" s="22" t="s">
        <v>84</v>
      </c>
    </row>
    <row r="108" spans="2:65" s="1" customFormat="1" ht="28.8" customHeight="1">
      <c r="B108" s="39"/>
      <c r="C108" s="191" t="s">
        <v>152</v>
      </c>
      <c r="D108" s="191" t="s">
        <v>147</v>
      </c>
      <c r="E108" s="192" t="s">
        <v>172</v>
      </c>
      <c r="F108" s="193" t="s">
        <v>173</v>
      </c>
      <c r="G108" s="194" t="s">
        <v>150</v>
      </c>
      <c r="H108" s="195">
        <v>15.907</v>
      </c>
      <c r="I108" s="196"/>
      <c r="J108" s="197">
        <f>ROUND(I108*H108,2)</f>
        <v>0</v>
      </c>
      <c r="K108" s="193" t="s">
        <v>151</v>
      </c>
      <c r="L108" s="59"/>
      <c r="M108" s="198" t="s">
        <v>21</v>
      </c>
      <c r="N108" s="199" t="s">
        <v>45</v>
      </c>
      <c r="O108" s="40"/>
      <c r="P108" s="200">
        <f>O108*H108</f>
        <v>0</v>
      </c>
      <c r="Q108" s="200">
        <v>0.04218</v>
      </c>
      <c r="R108" s="200">
        <f>Q108*H108</f>
        <v>0.67095726</v>
      </c>
      <c r="S108" s="200">
        <v>0</v>
      </c>
      <c r="T108" s="201">
        <f>S108*H108</f>
        <v>0</v>
      </c>
      <c r="AR108" s="22" t="s">
        <v>152</v>
      </c>
      <c r="AT108" s="22" t="s">
        <v>147</v>
      </c>
      <c r="AU108" s="22" t="s">
        <v>84</v>
      </c>
      <c r="AY108" s="22" t="s">
        <v>144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82</v>
      </c>
      <c r="BK108" s="202">
        <f>ROUND(I108*H108,2)</f>
        <v>0</v>
      </c>
      <c r="BL108" s="22" t="s">
        <v>152</v>
      </c>
      <c r="BM108" s="22" t="s">
        <v>174</v>
      </c>
    </row>
    <row r="109" spans="2:47" s="1" customFormat="1" ht="24">
      <c r="B109" s="39"/>
      <c r="C109" s="61"/>
      <c r="D109" s="203" t="s">
        <v>154</v>
      </c>
      <c r="E109" s="61"/>
      <c r="F109" s="204" t="s">
        <v>175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154</v>
      </c>
      <c r="AU109" s="22" t="s">
        <v>84</v>
      </c>
    </row>
    <row r="110" spans="2:51" s="11" customFormat="1" ht="12">
      <c r="B110" s="206"/>
      <c r="C110" s="207"/>
      <c r="D110" s="203" t="s">
        <v>156</v>
      </c>
      <c r="E110" s="208" t="s">
        <v>21</v>
      </c>
      <c r="F110" s="209" t="s">
        <v>176</v>
      </c>
      <c r="G110" s="207"/>
      <c r="H110" s="210" t="s">
        <v>21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156</v>
      </c>
      <c r="AU110" s="216" t="s">
        <v>84</v>
      </c>
      <c r="AV110" s="11" t="s">
        <v>82</v>
      </c>
      <c r="AW110" s="11" t="s">
        <v>37</v>
      </c>
      <c r="AX110" s="11" t="s">
        <v>74</v>
      </c>
      <c r="AY110" s="216" t="s">
        <v>144</v>
      </c>
    </row>
    <row r="111" spans="2:51" s="12" customFormat="1" ht="12">
      <c r="B111" s="217"/>
      <c r="C111" s="218"/>
      <c r="D111" s="228" t="s">
        <v>156</v>
      </c>
      <c r="E111" s="229" t="s">
        <v>21</v>
      </c>
      <c r="F111" s="230" t="s">
        <v>680</v>
      </c>
      <c r="G111" s="218"/>
      <c r="H111" s="231">
        <v>15.907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156</v>
      </c>
      <c r="AU111" s="227" t="s">
        <v>84</v>
      </c>
      <c r="AV111" s="12" t="s">
        <v>84</v>
      </c>
      <c r="AW111" s="12" t="s">
        <v>37</v>
      </c>
      <c r="AX111" s="12" t="s">
        <v>74</v>
      </c>
      <c r="AY111" s="227" t="s">
        <v>144</v>
      </c>
    </row>
    <row r="112" spans="2:65" s="1" customFormat="1" ht="20.4" customHeight="1">
      <c r="B112" s="39"/>
      <c r="C112" s="191" t="s">
        <v>178</v>
      </c>
      <c r="D112" s="191" t="s">
        <v>147</v>
      </c>
      <c r="E112" s="192" t="s">
        <v>179</v>
      </c>
      <c r="F112" s="193" t="s">
        <v>180</v>
      </c>
      <c r="G112" s="194" t="s">
        <v>150</v>
      </c>
      <c r="H112" s="195">
        <v>5.498</v>
      </c>
      <c r="I112" s="196"/>
      <c r="J112" s="197">
        <f>ROUND(I112*H112,2)</f>
        <v>0</v>
      </c>
      <c r="K112" s="193" t="s">
        <v>151</v>
      </c>
      <c r="L112" s="59"/>
      <c r="M112" s="198" t="s">
        <v>21</v>
      </c>
      <c r="N112" s="199" t="s">
        <v>45</v>
      </c>
      <c r="O112" s="40"/>
      <c r="P112" s="200">
        <f>O112*H112</f>
        <v>0</v>
      </c>
      <c r="Q112" s="200">
        <v>0.0345</v>
      </c>
      <c r="R112" s="200">
        <f>Q112*H112</f>
        <v>0.18968100000000002</v>
      </c>
      <c r="S112" s="200">
        <v>0</v>
      </c>
      <c r="T112" s="201">
        <f>S112*H112</f>
        <v>0</v>
      </c>
      <c r="AR112" s="22" t="s">
        <v>152</v>
      </c>
      <c r="AT112" s="22" t="s">
        <v>147</v>
      </c>
      <c r="AU112" s="22" t="s">
        <v>84</v>
      </c>
      <c r="AY112" s="22" t="s">
        <v>144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82</v>
      </c>
      <c r="BK112" s="202">
        <f>ROUND(I112*H112,2)</f>
        <v>0</v>
      </c>
      <c r="BL112" s="22" t="s">
        <v>152</v>
      </c>
      <c r="BM112" s="22" t="s">
        <v>181</v>
      </c>
    </row>
    <row r="113" spans="2:47" s="1" customFormat="1" ht="24">
      <c r="B113" s="39"/>
      <c r="C113" s="61"/>
      <c r="D113" s="203" t="s">
        <v>154</v>
      </c>
      <c r="E113" s="61"/>
      <c r="F113" s="204" t="s">
        <v>182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154</v>
      </c>
      <c r="AU113" s="22" t="s">
        <v>84</v>
      </c>
    </row>
    <row r="114" spans="2:51" s="12" customFormat="1" ht="12">
      <c r="B114" s="217"/>
      <c r="C114" s="218"/>
      <c r="D114" s="228" t="s">
        <v>156</v>
      </c>
      <c r="E114" s="229" t="s">
        <v>21</v>
      </c>
      <c r="F114" s="230" t="s">
        <v>681</v>
      </c>
      <c r="G114" s="218"/>
      <c r="H114" s="231">
        <v>5.498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156</v>
      </c>
      <c r="AU114" s="227" t="s">
        <v>84</v>
      </c>
      <c r="AV114" s="12" t="s">
        <v>84</v>
      </c>
      <c r="AW114" s="12" t="s">
        <v>37</v>
      </c>
      <c r="AX114" s="12" t="s">
        <v>74</v>
      </c>
      <c r="AY114" s="227" t="s">
        <v>144</v>
      </c>
    </row>
    <row r="115" spans="2:65" s="1" customFormat="1" ht="20.4" customHeight="1">
      <c r="B115" s="39"/>
      <c r="C115" s="191" t="s">
        <v>159</v>
      </c>
      <c r="D115" s="191" t="s">
        <v>147</v>
      </c>
      <c r="E115" s="192" t="s">
        <v>184</v>
      </c>
      <c r="F115" s="193" t="s">
        <v>185</v>
      </c>
      <c r="G115" s="194" t="s">
        <v>150</v>
      </c>
      <c r="H115" s="195">
        <v>42.81</v>
      </c>
      <c r="I115" s="196"/>
      <c r="J115" s="197">
        <f>ROUND(I115*H115,2)</f>
        <v>0</v>
      </c>
      <c r="K115" s="193" t="s">
        <v>151</v>
      </c>
      <c r="L115" s="59"/>
      <c r="M115" s="198" t="s">
        <v>21</v>
      </c>
      <c r="N115" s="199" t="s">
        <v>45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2" t="s">
        <v>152</v>
      </c>
      <c r="AT115" s="22" t="s">
        <v>147</v>
      </c>
      <c r="AU115" s="22" t="s">
        <v>84</v>
      </c>
      <c r="AY115" s="22" t="s">
        <v>144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82</v>
      </c>
      <c r="BK115" s="202">
        <f>ROUND(I115*H115,2)</f>
        <v>0</v>
      </c>
      <c r="BL115" s="22" t="s">
        <v>152</v>
      </c>
      <c r="BM115" s="22" t="s">
        <v>186</v>
      </c>
    </row>
    <row r="116" spans="2:47" s="1" customFormat="1" ht="12">
      <c r="B116" s="39"/>
      <c r="C116" s="61"/>
      <c r="D116" s="228" t="s">
        <v>154</v>
      </c>
      <c r="E116" s="61"/>
      <c r="F116" s="232" t="s">
        <v>187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154</v>
      </c>
      <c r="AU116" s="22" t="s">
        <v>84</v>
      </c>
    </row>
    <row r="117" spans="2:65" s="1" customFormat="1" ht="20.4" customHeight="1">
      <c r="B117" s="39"/>
      <c r="C117" s="191" t="s">
        <v>188</v>
      </c>
      <c r="D117" s="191" t="s">
        <v>147</v>
      </c>
      <c r="E117" s="192" t="s">
        <v>189</v>
      </c>
      <c r="F117" s="193" t="s">
        <v>190</v>
      </c>
      <c r="G117" s="194" t="s">
        <v>150</v>
      </c>
      <c r="H117" s="195">
        <v>8.115</v>
      </c>
      <c r="I117" s="196"/>
      <c r="J117" s="197">
        <f>ROUND(I117*H117,2)</f>
        <v>0</v>
      </c>
      <c r="K117" s="193" t="s">
        <v>151</v>
      </c>
      <c r="L117" s="59"/>
      <c r="M117" s="198" t="s">
        <v>21</v>
      </c>
      <c r="N117" s="199" t="s">
        <v>45</v>
      </c>
      <c r="O117" s="40"/>
      <c r="P117" s="200">
        <f>O117*H117</f>
        <v>0</v>
      </c>
      <c r="Q117" s="200">
        <v>0.00012</v>
      </c>
      <c r="R117" s="200">
        <f>Q117*H117</f>
        <v>0.0009738</v>
      </c>
      <c r="S117" s="200">
        <v>0</v>
      </c>
      <c r="T117" s="201">
        <f>S117*H117</f>
        <v>0</v>
      </c>
      <c r="AR117" s="22" t="s">
        <v>152</v>
      </c>
      <c r="AT117" s="22" t="s">
        <v>147</v>
      </c>
      <c r="AU117" s="22" t="s">
        <v>84</v>
      </c>
      <c r="AY117" s="22" t="s">
        <v>144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2" t="s">
        <v>82</v>
      </c>
      <c r="BK117" s="202">
        <f>ROUND(I117*H117,2)</f>
        <v>0</v>
      </c>
      <c r="BL117" s="22" t="s">
        <v>152</v>
      </c>
      <c r="BM117" s="22" t="s">
        <v>191</v>
      </c>
    </row>
    <row r="118" spans="2:47" s="1" customFormat="1" ht="24">
      <c r="B118" s="39"/>
      <c r="C118" s="61"/>
      <c r="D118" s="203" t="s">
        <v>154</v>
      </c>
      <c r="E118" s="61"/>
      <c r="F118" s="204" t="s">
        <v>192</v>
      </c>
      <c r="G118" s="61"/>
      <c r="H118" s="61"/>
      <c r="I118" s="161"/>
      <c r="J118" s="61"/>
      <c r="K118" s="61"/>
      <c r="L118" s="59"/>
      <c r="M118" s="205"/>
      <c r="N118" s="40"/>
      <c r="O118" s="40"/>
      <c r="P118" s="40"/>
      <c r="Q118" s="40"/>
      <c r="R118" s="40"/>
      <c r="S118" s="40"/>
      <c r="T118" s="76"/>
      <c r="AT118" s="22" t="s">
        <v>154</v>
      </c>
      <c r="AU118" s="22" t="s">
        <v>84</v>
      </c>
    </row>
    <row r="119" spans="2:51" s="12" customFormat="1" ht="12">
      <c r="B119" s="217"/>
      <c r="C119" s="218"/>
      <c r="D119" s="203" t="s">
        <v>156</v>
      </c>
      <c r="E119" s="219" t="s">
        <v>21</v>
      </c>
      <c r="F119" s="220" t="s">
        <v>682</v>
      </c>
      <c r="G119" s="218"/>
      <c r="H119" s="221">
        <v>8.115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156</v>
      </c>
      <c r="AU119" s="227" t="s">
        <v>84</v>
      </c>
      <c r="AV119" s="12" t="s">
        <v>84</v>
      </c>
      <c r="AW119" s="12" t="s">
        <v>37</v>
      </c>
      <c r="AX119" s="12" t="s">
        <v>74</v>
      </c>
      <c r="AY119" s="227" t="s">
        <v>144</v>
      </c>
    </row>
    <row r="120" spans="2:63" s="10" customFormat="1" ht="29.85" customHeight="1">
      <c r="B120" s="174"/>
      <c r="C120" s="175"/>
      <c r="D120" s="188" t="s">
        <v>73</v>
      </c>
      <c r="E120" s="189" t="s">
        <v>194</v>
      </c>
      <c r="F120" s="189" t="s">
        <v>195</v>
      </c>
      <c r="G120" s="175"/>
      <c r="H120" s="175"/>
      <c r="I120" s="178"/>
      <c r="J120" s="190">
        <f>BK120</f>
        <v>0</v>
      </c>
      <c r="K120" s="175"/>
      <c r="L120" s="180"/>
      <c r="M120" s="181"/>
      <c r="N120" s="182"/>
      <c r="O120" s="182"/>
      <c r="P120" s="183">
        <f>P121+SUM(P122:P129)</f>
        <v>0</v>
      </c>
      <c r="Q120" s="182"/>
      <c r="R120" s="183">
        <f>R121+SUM(R122:R129)</f>
        <v>0.796266</v>
      </c>
      <c r="S120" s="182"/>
      <c r="T120" s="184">
        <f>T121+SUM(T122:T129)</f>
        <v>1.2865900000000001</v>
      </c>
      <c r="AR120" s="185" t="s">
        <v>82</v>
      </c>
      <c r="AT120" s="186" t="s">
        <v>73</v>
      </c>
      <c r="AU120" s="186" t="s">
        <v>82</v>
      </c>
      <c r="AY120" s="185" t="s">
        <v>144</v>
      </c>
      <c r="BK120" s="187">
        <f>BK121+SUM(BK122:BK129)</f>
        <v>0</v>
      </c>
    </row>
    <row r="121" spans="2:65" s="1" customFormat="1" ht="20.4" customHeight="1">
      <c r="B121" s="39"/>
      <c r="C121" s="191" t="s">
        <v>196</v>
      </c>
      <c r="D121" s="191" t="s">
        <v>147</v>
      </c>
      <c r="E121" s="192" t="s">
        <v>197</v>
      </c>
      <c r="F121" s="193" t="s">
        <v>198</v>
      </c>
      <c r="G121" s="194" t="s">
        <v>150</v>
      </c>
      <c r="H121" s="195">
        <v>1.1</v>
      </c>
      <c r="I121" s="196"/>
      <c r="J121" s="197">
        <f>ROUND(I121*H121,2)</f>
        <v>0</v>
      </c>
      <c r="K121" s="193" t="s">
        <v>151</v>
      </c>
      <c r="L121" s="59"/>
      <c r="M121" s="198" t="s">
        <v>21</v>
      </c>
      <c r="N121" s="199" t="s">
        <v>45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0.041</v>
      </c>
      <c r="T121" s="201">
        <f>S121*H121</f>
        <v>0.04510000000000001</v>
      </c>
      <c r="AR121" s="22" t="s">
        <v>152</v>
      </c>
      <c r="AT121" s="22" t="s">
        <v>147</v>
      </c>
      <c r="AU121" s="22" t="s">
        <v>84</v>
      </c>
      <c r="AY121" s="22" t="s">
        <v>144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82</v>
      </c>
      <c r="BK121" s="202">
        <f>ROUND(I121*H121,2)</f>
        <v>0</v>
      </c>
      <c r="BL121" s="22" t="s">
        <v>152</v>
      </c>
      <c r="BM121" s="22" t="s">
        <v>683</v>
      </c>
    </row>
    <row r="122" spans="2:47" s="1" customFormat="1" ht="24">
      <c r="B122" s="39"/>
      <c r="C122" s="61"/>
      <c r="D122" s="203" t="s">
        <v>154</v>
      </c>
      <c r="E122" s="61"/>
      <c r="F122" s="204" t="s">
        <v>200</v>
      </c>
      <c r="G122" s="61"/>
      <c r="H122" s="61"/>
      <c r="I122" s="161"/>
      <c r="J122" s="61"/>
      <c r="K122" s="61"/>
      <c r="L122" s="59"/>
      <c r="M122" s="205"/>
      <c r="N122" s="40"/>
      <c r="O122" s="40"/>
      <c r="P122" s="40"/>
      <c r="Q122" s="40"/>
      <c r="R122" s="40"/>
      <c r="S122" s="40"/>
      <c r="T122" s="76"/>
      <c r="AT122" s="22" t="s">
        <v>154</v>
      </c>
      <c r="AU122" s="22" t="s">
        <v>84</v>
      </c>
    </row>
    <row r="123" spans="2:51" s="12" customFormat="1" ht="12">
      <c r="B123" s="217"/>
      <c r="C123" s="218"/>
      <c r="D123" s="228" t="s">
        <v>156</v>
      </c>
      <c r="E123" s="229" t="s">
        <v>21</v>
      </c>
      <c r="F123" s="230" t="s">
        <v>684</v>
      </c>
      <c r="G123" s="218"/>
      <c r="H123" s="231">
        <v>1.1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156</v>
      </c>
      <c r="AU123" s="227" t="s">
        <v>84</v>
      </c>
      <c r="AV123" s="12" t="s">
        <v>84</v>
      </c>
      <c r="AW123" s="12" t="s">
        <v>37</v>
      </c>
      <c r="AX123" s="12" t="s">
        <v>74</v>
      </c>
      <c r="AY123" s="227" t="s">
        <v>144</v>
      </c>
    </row>
    <row r="124" spans="2:65" s="1" customFormat="1" ht="20.4" customHeight="1">
      <c r="B124" s="39"/>
      <c r="C124" s="191" t="s">
        <v>194</v>
      </c>
      <c r="D124" s="191" t="s">
        <v>147</v>
      </c>
      <c r="E124" s="192" t="s">
        <v>202</v>
      </c>
      <c r="F124" s="193" t="s">
        <v>203</v>
      </c>
      <c r="G124" s="194" t="s">
        <v>150</v>
      </c>
      <c r="H124" s="195">
        <v>42.81</v>
      </c>
      <c r="I124" s="196"/>
      <c r="J124" s="197">
        <f>ROUND(I124*H124,2)</f>
        <v>0</v>
      </c>
      <c r="K124" s="193" t="s">
        <v>151</v>
      </c>
      <c r="L124" s="59"/>
      <c r="M124" s="198" t="s">
        <v>21</v>
      </c>
      <c r="N124" s="199" t="s">
        <v>45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0.029</v>
      </c>
      <c r="T124" s="201">
        <f>S124*H124</f>
        <v>1.2414900000000002</v>
      </c>
      <c r="AR124" s="22" t="s">
        <v>152</v>
      </c>
      <c r="AT124" s="22" t="s">
        <v>147</v>
      </c>
      <c r="AU124" s="22" t="s">
        <v>84</v>
      </c>
      <c r="AY124" s="22" t="s">
        <v>144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82</v>
      </c>
      <c r="BK124" s="202">
        <f>ROUND(I124*H124,2)</f>
        <v>0</v>
      </c>
      <c r="BL124" s="22" t="s">
        <v>152</v>
      </c>
      <c r="BM124" s="22" t="s">
        <v>204</v>
      </c>
    </row>
    <row r="125" spans="2:47" s="1" customFormat="1" ht="24">
      <c r="B125" s="39"/>
      <c r="C125" s="61"/>
      <c r="D125" s="228" t="s">
        <v>154</v>
      </c>
      <c r="E125" s="61"/>
      <c r="F125" s="232" t="s">
        <v>205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154</v>
      </c>
      <c r="AU125" s="22" t="s">
        <v>84</v>
      </c>
    </row>
    <row r="126" spans="2:65" s="1" customFormat="1" ht="20.4" customHeight="1">
      <c r="B126" s="39"/>
      <c r="C126" s="191" t="s">
        <v>206</v>
      </c>
      <c r="D126" s="191" t="s">
        <v>147</v>
      </c>
      <c r="E126" s="192" t="s">
        <v>207</v>
      </c>
      <c r="F126" s="193" t="s">
        <v>208</v>
      </c>
      <c r="G126" s="194" t="s">
        <v>150</v>
      </c>
      <c r="H126" s="195">
        <v>21.405</v>
      </c>
      <c r="I126" s="196"/>
      <c r="J126" s="197">
        <f>ROUND(I126*H126,2)</f>
        <v>0</v>
      </c>
      <c r="K126" s="193" t="s">
        <v>151</v>
      </c>
      <c r="L126" s="59"/>
      <c r="M126" s="198" t="s">
        <v>21</v>
      </c>
      <c r="N126" s="199" t="s">
        <v>45</v>
      </c>
      <c r="O126" s="40"/>
      <c r="P126" s="200">
        <f>O126*H126</f>
        <v>0</v>
      </c>
      <c r="Q126" s="200">
        <v>0.0372</v>
      </c>
      <c r="R126" s="200">
        <f>Q126*H126</f>
        <v>0.796266</v>
      </c>
      <c r="S126" s="200">
        <v>0</v>
      </c>
      <c r="T126" s="201">
        <f>S126*H126</f>
        <v>0</v>
      </c>
      <c r="AR126" s="22" t="s">
        <v>152</v>
      </c>
      <c r="AT126" s="22" t="s">
        <v>147</v>
      </c>
      <c r="AU126" s="22" t="s">
        <v>84</v>
      </c>
      <c r="AY126" s="22" t="s">
        <v>144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82</v>
      </c>
      <c r="BK126" s="202">
        <f>ROUND(I126*H126,2)</f>
        <v>0</v>
      </c>
      <c r="BL126" s="22" t="s">
        <v>152</v>
      </c>
      <c r="BM126" s="22" t="s">
        <v>209</v>
      </c>
    </row>
    <row r="127" spans="2:47" s="1" customFormat="1" ht="24">
      <c r="B127" s="39"/>
      <c r="C127" s="61"/>
      <c r="D127" s="203" t="s">
        <v>154</v>
      </c>
      <c r="E127" s="61"/>
      <c r="F127" s="204" t="s">
        <v>210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154</v>
      </c>
      <c r="AU127" s="22" t="s">
        <v>84</v>
      </c>
    </row>
    <row r="128" spans="2:51" s="12" customFormat="1" ht="12">
      <c r="B128" s="217"/>
      <c r="C128" s="218"/>
      <c r="D128" s="203" t="s">
        <v>156</v>
      </c>
      <c r="E128" s="219" t="s">
        <v>21</v>
      </c>
      <c r="F128" s="220" t="s">
        <v>685</v>
      </c>
      <c r="G128" s="218"/>
      <c r="H128" s="221">
        <v>21.405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156</v>
      </c>
      <c r="AU128" s="227" t="s">
        <v>84</v>
      </c>
      <c r="AV128" s="12" t="s">
        <v>84</v>
      </c>
      <c r="AW128" s="12" t="s">
        <v>37</v>
      </c>
      <c r="AX128" s="12" t="s">
        <v>74</v>
      </c>
      <c r="AY128" s="227" t="s">
        <v>144</v>
      </c>
    </row>
    <row r="129" spans="2:63" s="10" customFormat="1" ht="22.35" customHeight="1">
      <c r="B129" s="174"/>
      <c r="C129" s="175"/>
      <c r="D129" s="188" t="s">
        <v>73</v>
      </c>
      <c r="E129" s="189" t="s">
        <v>212</v>
      </c>
      <c r="F129" s="189" t="s">
        <v>213</v>
      </c>
      <c r="G129" s="175"/>
      <c r="H129" s="175"/>
      <c r="I129" s="178"/>
      <c r="J129" s="190">
        <f>BK129</f>
        <v>0</v>
      </c>
      <c r="K129" s="175"/>
      <c r="L129" s="180"/>
      <c r="M129" s="181"/>
      <c r="N129" s="182"/>
      <c r="O129" s="182"/>
      <c r="P129" s="183">
        <f>SUM(P130:P143)</f>
        <v>0</v>
      </c>
      <c r="Q129" s="182"/>
      <c r="R129" s="183">
        <f>SUM(R130:R143)</f>
        <v>0</v>
      </c>
      <c r="S129" s="182"/>
      <c r="T129" s="184">
        <f>SUM(T130:T143)</f>
        <v>0</v>
      </c>
      <c r="AR129" s="185" t="s">
        <v>82</v>
      </c>
      <c r="AT129" s="186" t="s">
        <v>73</v>
      </c>
      <c r="AU129" s="186" t="s">
        <v>84</v>
      </c>
      <c r="AY129" s="185" t="s">
        <v>144</v>
      </c>
      <c r="BK129" s="187">
        <f>SUM(BK130:BK143)</f>
        <v>0</v>
      </c>
    </row>
    <row r="130" spans="2:65" s="1" customFormat="1" ht="28.8" customHeight="1">
      <c r="B130" s="39"/>
      <c r="C130" s="191" t="s">
        <v>214</v>
      </c>
      <c r="D130" s="191" t="s">
        <v>147</v>
      </c>
      <c r="E130" s="192" t="s">
        <v>215</v>
      </c>
      <c r="F130" s="193" t="s">
        <v>216</v>
      </c>
      <c r="G130" s="194" t="s">
        <v>150</v>
      </c>
      <c r="H130" s="195">
        <v>40</v>
      </c>
      <c r="I130" s="196"/>
      <c r="J130" s="197">
        <f>ROUND(I130*H130,2)</f>
        <v>0</v>
      </c>
      <c r="K130" s="193" t="s">
        <v>151</v>
      </c>
      <c r="L130" s="59"/>
      <c r="M130" s="198" t="s">
        <v>21</v>
      </c>
      <c r="N130" s="199" t="s">
        <v>45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152</v>
      </c>
      <c r="AT130" s="22" t="s">
        <v>147</v>
      </c>
      <c r="AU130" s="22" t="s">
        <v>145</v>
      </c>
      <c r="AY130" s="22" t="s">
        <v>144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82</v>
      </c>
      <c r="BK130" s="202">
        <f>ROUND(I130*H130,2)</f>
        <v>0</v>
      </c>
      <c r="BL130" s="22" t="s">
        <v>152</v>
      </c>
      <c r="BM130" s="22" t="s">
        <v>217</v>
      </c>
    </row>
    <row r="131" spans="2:47" s="1" customFormat="1" ht="36">
      <c r="B131" s="39"/>
      <c r="C131" s="61"/>
      <c r="D131" s="228" t="s">
        <v>154</v>
      </c>
      <c r="E131" s="61"/>
      <c r="F131" s="232" t="s">
        <v>218</v>
      </c>
      <c r="G131" s="61"/>
      <c r="H131" s="61"/>
      <c r="I131" s="161"/>
      <c r="J131" s="61"/>
      <c r="K131" s="61"/>
      <c r="L131" s="59"/>
      <c r="M131" s="205"/>
      <c r="N131" s="40"/>
      <c r="O131" s="40"/>
      <c r="P131" s="40"/>
      <c r="Q131" s="40"/>
      <c r="R131" s="40"/>
      <c r="S131" s="40"/>
      <c r="T131" s="76"/>
      <c r="AT131" s="22" t="s">
        <v>154</v>
      </c>
      <c r="AU131" s="22" t="s">
        <v>145</v>
      </c>
    </row>
    <row r="132" spans="2:65" s="1" customFormat="1" ht="28.8" customHeight="1">
      <c r="B132" s="39"/>
      <c r="C132" s="191" t="s">
        <v>219</v>
      </c>
      <c r="D132" s="191" t="s">
        <v>147</v>
      </c>
      <c r="E132" s="192" t="s">
        <v>220</v>
      </c>
      <c r="F132" s="193" t="s">
        <v>221</v>
      </c>
      <c r="G132" s="194" t="s">
        <v>150</v>
      </c>
      <c r="H132" s="195">
        <v>1200</v>
      </c>
      <c r="I132" s="196"/>
      <c r="J132" s="197">
        <f>ROUND(I132*H132,2)</f>
        <v>0</v>
      </c>
      <c r="K132" s="193" t="s">
        <v>151</v>
      </c>
      <c r="L132" s="59"/>
      <c r="M132" s="198" t="s">
        <v>21</v>
      </c>
      <c r="N132" s="199" t="s">
        <v>45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2" t="s">
        <v>152</v>
      </c>
      <c r="AT132" s="22" t="s">
        <v>147</v>
      </c>
      <c r="AU132" s="22" t="s">
        <v>145</v>
      </c>
      <c r="AY132" s="22" t="s">
        <v>144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82</v>
      </c>
      <c r="BK132" s="202">
        <f>ROUND(I132*H132,2)</f>
        <v>0</v>
      </c>
      <c r="BL132" s="22" t="s">
        <v>152</v>
      </c>
      <c r="BM132" s="22" t="s">
        <v>222</v>
      </c>
    </row>
    <row r="133" spans="2:47" s="1" customFormat="1" ht="36">
      <c r="B133" s="39"/>
      <c r="C133" s="61"/>
      <c r="D133" s="203" t="s">
        <v>154</v>
      </c>
      <c r="E133" s="61"/>
      <c r="F133" s="204" t="s">
        <v>223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154</v>
      </c>
      <c r="AU133" s="22" t="s">
        <v>145</v>
      </c>
    </row>
    <row r="134" spans="2:51" s="12" customFormat="1" ht="12">
      <c r="B134" s="217"/>
      <c r="C134" s="218"/>
      <c r="D134" s="228" t="s">
        <v>156</v>
      </c>
      <c r="E134" s="218"/>
      <c r="F134" s="230" t="s">
        <v>686</v>
      </c>
      <c r="G134" s="218"/>
      <c r="H134" s="231">
        <v>1200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156</v>
      </c>
      <c r="AU134" s="227" t="s">
        <v>145</v>
      </c>
      <c r="AV134" s="12" t="s">
        <v>84</v>
      </c>
      <c r="AW134" s="12" t="s">
        <v>6</v>
      </c>
      <c r="AX134" s="12" t="s">
        <v>82</v>
      </c>
      <c r="AY134" s="227" t="s">
        <v>144</v>
      </c>
    </row>
    <row r="135" spans="2:65" s="1" customFormat="1" ht="28.8" customHeight="1">
      <c r="B135" s="39"/>
      <c r="C135" s="191" t="s">
        <v>225</v>
      </c>
      <c r="D135" s="191" t="s">
        <v>147</v>
      </c>
      <c r="E135" s="192" t="s">
        <v>226</v>
      </c>
      <c r="F135" s="193" t="s">
        <v>227</v>
      </c>
      <c r="G135" s="194" t="s">
        <v>150</v>
      </c>
      <c r="H135" s="195">
        <v>40</v>
      </c>
      <c r="I135" s="196"/>
      <c r="J135" s="197">
        <f>ROUND(I135*H135,2)</f>
        <v>0</v>
      </c>
      <c r="K135" s="193" t="s">
        <v>151</v>
      </c>
      <c r="L135" s="59"/>
      <c r="M135" s="198" t="s">
        <v>21</v>
      </c>
      <c r="N135" s="199" t="s">
        <v>45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152</v>
      </c>
      <c r="AT135" s="22" t="s">
        <v>147</v>
      </c>
      <c r="AU135" s="22" t="s">
        <v>145</v>
      </c>
      <c r="AY135" s="22" t="s">
        <v>144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82</v>
      </c>
      <c r="BK135" s="202">
        <f>ROUND(I135*H135,2)</f>
        <v>0</v>
      </c>
      <c r="BL135" s="22" t="s">
        <v>152</v>
      </c>
      <c r="BM135" s="22" t="s">
        <v>228</v>
      </c>
    </row>
    <row r="136" spans="2:47" s="1" customFormat="1" ht="36">
      <c r="B136" s="39"/>
      <c r="C136" s="61"/>
      <c r="D136" s="228" t="s">
        <v>154</v>
      </c>
      <c r="E136" s="61"/>
      <c r="F136" s="232" t="s">
        <v>229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154</v>
      </c>
      <c r="AU136" s="22" t="s">
        <v>145</v>
      </c>
    </row>
    <row r="137" spans="2:65" s="1" customFormat="1" ht="20.4" customHeight="1">
      <c r="B137" s="39"/>
      <c r="C137" s="191" t="s">
        <v>230</v>
      </c>
      <c r="D137" s="191" t="s">
        <v>147</v>
      </c>
      <c r="E137" s="192" t="s">
        <v>231</v>
      </c>
      <c r="F137" s="193" t="s">
        <v>232</v>
      </c>
      <c r="G137" s="194" t="s">
        <v>150</v>
      </c>
      <c r="H137" s="195">
        <v>40</v>
      </c>
      <c r="I137" s="196"/>
      <c r="J137" s="197">
        <f>ROUND(I137*H137,2)</f>
        <v>0</v>
      </c>
      <c r="K137" s="193" t="s">
        <v>151</v>
      </c>
      <c r="L137" s="59"/>
      <c r="M137" s="198" t="s">
        <v>21</v>
      </c>
      <c r="N137" s="199" t="s">
        <v>45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152</v>
      </c>
      <c r="AT137" s="22" t="s">
        <v>147</v>
      </c>
      <c r="AU137" s="22" t="s">
        <v>145</v>
      </c>
      <c r="AY137" s="22" t="s">
        <v>144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82</v>
      </c>
      <c r="BK137" s="202">
        <f>ROUND(I137*H137,2)</f>
        <v>0</v>
      </c>
      <c r="BL137" s="22" t="s">
        <v>152</v>
      </c>
      <c r="BM137" s="22" t="s">
        <v>233</v>
      </c>
    </row>
    <row r="138" spans="2:47" s="1" customFormat="1" ht="24">
      <c r="B138" s="39"/>
      <c r="C138" s="61"/>
      <c r="D138" s="228" t="s">
        <v>154</v>
      </c>
      <c r="E138" s="61"/>
      <c r="F138" s="232" t="s">
        <v>234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154</v>
      </c>
      <c r="AU138" s="22" t="s">
        <v>145</v>
      </c>
    </row>
    <row r="139" spans="2:65" s="1" customFormat="1" ht="20.4" customHeight="1">
      <c r="B139" s="39"/>
      <c r="C139" s="191" t="s">
        <v>10</v>
      </c>
      <c r="D139" s="191" t="s">
        <v>147</v>
      </c>
      <c r="E139" s="192" t="s">
        <v>235</v>
      </c>
      <c r="F139" s="193" t="s">
        <v>236</v>
      </c>
      <c r="G139" s="194" t="s">
        <v>150</v>
      </c>
      <c r="H139" s="195">
        <v>1200</v>
      </c>
      <c r="I139" s="196"/>
      <c r="J139" s="197">
        <f>ROUND(I139*H139,2)</f>
        <v>0</v>
      </c>
      <c r="K139" s="193" t="s">
        <v>151</v>
      </c>
      <c r="L139" s="59"/>
      <c r="M139" s="198" t="s">
        <v>21</v>
      </c>
      <c r="N139" s="199" t="s">
        <v>45</v>
      </c>
      <c r="O139" s="40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2" t="s">
        <v>152</v>
      </c>
      <c r="AT139" s="22" t="s">
        <v>147</v>
      </c>
      <c r="AU139" s="22" t="s">
        <v>145</v>
      </c>
      <c r="AY139" s="22" t="s">
        <v>144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82</v>
      </c>
      <c r="BK139" s="202">
        <f>ROUND(I139*H139,2)</f>
        <v>0</v>
      </c>
      <c r="BL139" s="22" t="s">
        <v>152</v>
      </c>
      <c r="BM139" s="22" t="s">
        <v>237</v>
      </c>
    </row>
    <row r="140" spans="2:47" s="1" customFormat="1" ht="24">
      <c r="B140" s="39"/>
      <c r="C140" s="61"/>
      <c r="D140" s="203" t="s">
        <v>154</v>
      </c>
      <c r="E140" s="61"/>
      <c r="F140" s="204" t="s">
        <v>238</v>
      </c>
      <c r="G140" s="61"/>
      <c r="H140" s="61"/>
      <c r="I140" s="161"/>
      <c r="J140" s="61"/>
      <c r="K140" s="61"/>
      <c r="L140" s="59"/>
      <c r="M140" s="205"/>
      <c r="N140" s="40"/>
      <c r="O140" s="40"/>
      <c r="P140" s="40"/>
      <c r="Q140" s="40"/>
      <c r="R140" s="40"/>
      <c r="S140" s="40"/>
      <c r="T140" s="76"/>
      <c r="AT140" s="22" t="s">
        <v>154</v>
      </c>
      <c r="AU140" s="22" t="s">
        <v>145</v>
      </c>
    </row>
    <row r="141" spans="2:51" s="12" customFormat="1" ht="12">
      <c r="B141" s="217"/>
      <c r="C141" s="218"/>
      <c r="D141" s="228" t="s">
        <v>156</v>
      </c>
      <c r="E141" s="218"/>
      <c r="F141" s="230" t="s">
        <v>686</v>
      </c>
      <c r="G141" s="218"/>
      <c r="H141" s="231">
        <v>1200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156</v>
      </c>
      <c r="AU141" s="227" t="s">
        <v>145</v>
      </c>
      <c r="AV141" s="12" t="s">
        <v>84</v>
      </c>
      <c r="AW141" s="12" t="s">
        <v>6</v>
      </c>
      <c r="AX141" s="12" t="s">
        <v>82</v>
      </c>
      <c r="AY141" s="227" t="s">
        <v>144</v>
      </c>
    </row>
    <row r="142" spans="2:65" s="1" customFormat="1" ht="20.4" customHeight="1">
      <c r="B142" s="39"/>
      <c r="C142" s="191" t="s">
        <v>239</v>
      </c>
      <c r="D142" s="191" t="s">
        <v>147</v>
      </c>
      <c r="E142" s="192" t="s">
        <v>240</v>
      </c>
      <c r="F142" s="193" t="s">
        <v>241</v>
      </c>
      <c r="G142" s="194" t="s">
        <v>150</v>
      </c>
      <c r="H142" s="195">
        <v>40</v>
      </c>
      <c r="I142" s="196"/>
      <c r="J142" s="197">
        <f>ROUND(I142*H142,2)</f>
        <v>0</v>
      </c>
      <c r="K142" s="193" t="s">
        <v>151</v>
      </c>
      <c r="L142" s="59"/>
      <c r="M142" s="198" t="s">
        <v>21</v>
      </c>
      <c r="N142" s="199" t="s">
        <v>45</v>
      </c>
      <c r="O142" s="40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2" t="s">
        <v>152</v>
      </c>
      <c r="AT142" s="22" t="s">
        <v>147</v>
      </c>
      <c r="AU142" s="22" t="s">
        <v>145</v>
      </c>
      <c r="AY142" s="22" t="s">
        <v>144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2" t="s">
        <v>82</v>
      </c>
      <c r="BK142" s="202">
        <f>ROUND(I142*H142,2)</f>
        <v>0</v>
      </c>
      <c r="BL142" s="22" t="s">
        <v>152</v>
      </c>
      <c r="BM142" s="22" t="s">
        <v>242</v>
      </c>
    </row>
    <row r="143" spans="2:47" s="1" customFormat="1" ht="24">
      <c r="B143" s="39"/>
      <c r="C143" s="61"/>
      <c r="D143" s="203" t="s">
        <v>154</v>
      </c>
      <c r="E143" s="61"/>
      <c r="F143" s="204" t="s">
        <v>243</v>
      </c>
      <c r="G143" s="61"/>
      <c r="H143" s="61"/>
      <c r="I143" s="161"/>
      <c r="J143" s="61"/>
      <c r="K143" s="61"/>
      <c r="L143" s="59"/>
      <c r="M143" s="205"/>
      <c r="N143" s="40"/>
      <c r="O143" s="40"/>
      <c r="P143" s="40"/>
      <c r="Q143" s="40"/>
      <c r="R143" s="40"/>
      <c r="S143" s="40"/>
      <c r="T143" s="76"/>
      <c r="AT143" s="22" t="s">
        <v>154</v>
      </c>
      <c r="AU143" s="22" t="s">
        <v>145</v>
      </c>
    </row>
    <row r="144" spans="2:63" s="10" customFormat="1" ht="29.85" customHeight="1">
      <c r="B144" s="174"/>
      <c r="C144" s="175"/>
      <c r="D144" s="188" t="s">
        <v>73</v>
      </c>
      <c r="E144" s="189" t="s">
        <v>244</v>
      </c>
      <c r="F144" s="189" t="s">
        <v>245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SUM(P145:P152)</f>
        <v>0</v>
      </c>
      <c r="Q144" s="182"/>
      <c r="R144" s="183">
        <f>SUM(R145:R152)</f>
        <v>0</v>
      </c>
      <c r="S144" s="182"/>
      <c r="T144" s="184">
        <f>SUM(T145:T152)</f>
        <v>0</v>
      </c>
      <c r="AR144" s="185" t="s">
        <v>82</v>
      </c>
      <c r="AT144" s="186" t="s">
        <v>73</v>
      </c>
      <c r="AU144" s="186" t="s">
        <v>82</v>
      </c>
      <c r="AY144" s="185" t="s">
        <v>144</v>
      </c>
      <c r="BK144" s="187">
        <f>SUM(BK145:BK152)</f>
        <v>0</v>
      </c>
    </row>
    <row r="145" spans="2:65" s="1" customFormat="1" ht="28.8" customHeight="1">
      <c r="B145" s="39"/>
      <c r="C145" s="191" t="s">
        <v>246</v>
      </c>
      <c r="D145" s="191" t="s">
        <v>147</v>
      </c>
      <c r="E145" s="192" t="s">
        <v>492</v>
      </c>
      <c r="F145" s="193" t="s">
        <v>493</v>
      </c>
      <c r="G145" s="194" t="s">
        <v>249</v>
      </c>
      <c r="H145" s="195">
        <v>1.415</v>
      </c>
      <c r="I145" s="196"/>
      <c r="J145" s="197">
        <f>ROUND(I145*H145,2)</f>
        <v>0</v>
      </c>
      <c r="K145" s="193" t="s">
        <v>151</v>
      </c>
      <c r="L145" s="59"/>
      <c r="M145" s="198" t="s">
        <v>21</v>
      </c>
      <c r="N145" s="199" t="s">
        <v>45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152</v>
      </c>
      <c r="AT145" s="22" t="s">
        <v>147</v>
      </c>
      <c r="AU145" s="22" t="s">
        <v>84</v>
      </c>
      <c r="AY145" s="22" t="s">
        <v>144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82</v>
      </c>
      <c r="BK145" s="202">
        <f>ROUND(I145*H145,2)</f>
        <v>0</v>
      </c>
      <c r="BL145" s="22" t="s">
        <v>152</v>
      </c>
      <c r="BM145" s="22" t="s">
        <v>687</v>
      </c>
    </row>
    <row r="146" spans="2:47" s="1" customFormat="1" ht="24">
      <c r="B146" s="39"/>
      <c r="C146" s="61"/>
      <c r="D146" s="228" t="s">
        <v>154</v>
      </c>
      <c r="E146" s="61"/>
      <c r="F146" s="232" t="s">
        <v>495</v>
      </c>
      <c r="G146" s="61"/>
      <c r="H146" s="61"/>
      <c r="I146" s="161"/>
      <c r="J146" s="61"/>
      <c r="K146" s="61"/>
      <c r="L146" s="59"/>
      <c r="M146" s="205"/>
      <c r="N146" s="40"/>
      <c r="O146" s="40"/>
      <c r="P146" s="40"/>
      <c r="Q146" s="40"/>
      <c r="R146" s="40"/>
      <c r="S146" s="40"/>
      <c r="T146" s="76"/>
      <c r="AT146" s="22" t="s">
        <v>154</v>
      </c>
      <c r="AU146" s="22" t="s">
        <v>84</v>
      </c>
    </row>
    <row r="147" spans="2:65" s="1" customFormat="1" ht="28.8" customHeight="1">
      <c r="B147" s="39"/>
      <c r="C147" s="191" t="s">
        <v>252</v>
      </c>
      <c r="D147" s="191" t="s">
        <v>147</v>
      </c>
      <c r="E147" s="192" t="s">
        <v>253</v>
      </c>
      <c r="F147" s="193" t="s">
        <v>254</v>
      </c>
      <c r="G147" s="194" t="s">
        <v>249</v>
      </c>
      <c r="H147" s="195">
        <v>1.415</v>
      </c>
      <c r="I147" s="196"/>
      <c r="J147" s="197">
        <f>ROUND(I147*H147,2)</f>
        <v>0</v>
      </c>
      <c r="K147" s="193" t="s">
        <v>151</v>
      </c>
      <c r="L147" s="59"/>
      <c r="M147" s="198" t="s">
        <v>21</v>
      </c>
      <c r="N147" s="199" t="s">
        <v>45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152</v>
      </c>
      <c r="AT147" s="22" t="s">
        <v>147</v>
      </c>
      <c r="AU147" s="22" t="s">
        <v>84</v>
      </c>
      <c r="AY147" s="22" t="s">
        <v>144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82</v>
      </c>
      <c r="BK147" s="202">
        <f>ROUND(I147*H147,2)</f>
        <v>0</v>
      </c>
      <c r="BL147" s="22" t="s">
        <v>152</v>
      </c>
      <c r="BM147" s="22" t="s">
        <v>255</v>
      </c>
    </row>
    <row r="148" spans="2:47" s="1" customFormat="1" ht="24">
      <c r="B148" s="39"/>
      <c r="C148" s="61"/>
      <c r="D148" s="228" t="s">
        <v>154</v>
      </c>
      <c r="E148" s="61"/>
      <c r="F148" s="232" t="s">
        <v>256</v>
      </c>
      <c r="G148" s="61"/>
      <c r="H148" s="61"/>
      <c r="I148" s="161"/>
      <c r="J148" s="61"/>
      <c r="K148" s="61"/>
      <c r="L148" s="59"/>
      <c r="M148" s="205"/>
      <c r="N148" s="40"/>
      <c r="O148" s="40"/>
      <c r="P148" s="40"/>
      <c r="Q148" s="40"/>
      <c r="R148" s="40"/>
      <c r="S148" s="40"/>
      <c r="T148" s="76"/>
      <c r="AT148" s="22" t="s">
        <v>154</v>
      </c>
      <c r="AU148" s="22" t="s">
        <v>84</v>
      </c>
    </row>
    <row r="149" spans="2:65" s="1" customFormat="1" ht="20.4" customHeight="1">
      <c r="B149" s="39"/>
      <c r="C149" s="191" t="s">
        <v>257</v>
      </c>
      <c r="D149" s="191" t="s">
        <v>147</v>
      </c>
      <c r="E149" s="192" t="s">
        <v>258</v>
      </c>
      <c r="F149" s="193" t="s">
        <v>259</v>
      </c>
      <c r="G149" s="194" t="s">
        <v>249</v>
      </c>
      <c r="H149" s="195">
        <v>45.28</v>
      </c>
      <c r="I149" s="196"/>
      <c r="J149" s="197">
        <f>ROUND(I149*H149,2)</f>
        <v>0</v>
      </c>
      <c r="K149" s="193" t="s">
        <v>151</v>
      </c>
      <c r="L149" s="59"/>
      <c r="M149" s="198" t="s">
        <v>21</v>
      </c>
      <c r="N149" s="199" t="s">
        <v>45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152</v>
      </c>
      <c r="AT149" s="22" t="s">
        <v>147</v>
      </c>
      <c r="AU149" s="22" t="s">
        <v>84</v>
      </c>
      <c r="AY149" s="22" t="s">
        <v>144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82</v>
      </c>
      <c r="BK149" s="202">
        <f>ROUND(I149*H149,2)</f>
        <v>0</v>
      </c>
      <c r="BL149" s="22" t="s">
        <v>152</v>
      </c>
      <c r="BM149" s="22" t="s">
        <v>260</v>
      </c>
    </row>
    <row r="150" spans="2:47" s="1" customFormat="1" ht="24">
      <c r="B150" s="39"/>
      <c r="C150" s="61"/>
      <c r="D150" s="203" t="s">
        <v>154</v>
      </c>
      <c r="E150" s="61"/>
      <c r="F150" s="204" t="s">
        <v>261</v>
      </c>
      <c r="G150" s="61"/>
      <c r="H150" s="61"/>
      <c r="I150" s="161"/>
      <c r="J150" s="61"/>
      <c r="K150" s="61"/>
      <c r="L150" s="59"/>
      <c r="M150" s="205"/>
      <c r="N150" s="40"/>
      <c r="O150" s="40"/>
      <c r="P150" s="40"/>
      <c r="Q150" s="40"/>
      <c r="R150" s="40"/>
      <c r="S150" s="40"/>
      <c r="T150" s="76"/>
      <c r="AT150" s="22" t="s">
        <v>154</v>
      </c>
      <c r="AU150" s="22" t="s">
        <v>84</v>
      </c>
    </row>
    <row r="151" spans="2:47" s="1" customFormat="1" ht="24">
      <c r="B151" s="39"/>
      <c r="C151" s="61"/>
      <c r="D151" s="203" t="s">
        <v>262</v>
      </c>
      <c r="E151" s="61"/>
      <c r="F151" s="233" t="s">
        <v>263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262</v>
      </c>
      <c r="AU151" s="22" t="s">
        <v>84</v>
      </c>
    </row>
    <row r="152" spans="2:51" s="12" customFormat="1" ht="12">
      <c r="B152" s="217"/>
      <c r="C152" s="218"/>
      <c r="D152" s="203" t="s">
        <v>156</v>
      </c>
      <c r="E152" s="218"/>
      <c r="F152" s="220" t="s">
        <v>688</v>
      </c>
      <c r="G152" s="218"/>
      <c r="H152" s="221">
        <v>45.28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156</v>
      </c>
      <c r="AU152" s="227" t="s">
        <v>84</v>
      </c>
      <c r="AV152" s="12" t="s">
        <v>84</v>
      </c>
      <c r="AW152" s="12" t="s">
        <v>6</v>
      </c>
      <c r="AX152" s="12" t="s">
        <v>82</v>
      </c>
      <c r="AY152" s="227" t="s">
        <v>144</v>
      </c>
    </row>
    <row r="153" spans="2:63" s="10" customFormat="1" ht="29.85" customHeight="1">
      <c r="B153" s="174"/>
      <c r="C153" s="175"/>
      <c r="D153" s="188" t="s">
        <v>73</v>
      </c>
      <c r="E153" s="189" t="s">
        <v>265</v>
      </c>
      <c r="F153" s="189" t="s">
        <v>266</v>
      </c>
      <c r="G153" s="175"/>
      <c r="H153" s="175"/>
      <c r="I153" s="178"/>
      <c r="J153" s="190">
        <f>BK153</f>
        <v>0</v>
      </c>
      <c r="K153" s="175"/>
      <c r="L153" s="180"/>
      <c r="M153" s="181"/>
      <c r="N153" s="182"/>
      <c r="O153" s="182"/>
      <c r="P153" s="183">
        <f>SUM(P154:P155)</f>
        <v>0</v>
      </c>
      <c r="Q153" s="182"/>
      <c r="R153" s="183">
        <f>SUM(R154:R155)</f>
        <v>0</v>
      </c>
      <c r="S153" s="182"/>
      <c r="T153" s="184">
        <f>SUM(T154:T155)</f>
        <v>0</v>
      </c>
      <c r="AR153" s="185" t="s">
        <v>82</v>
      </c>
      <c r="AT153" s="186" t="s">
        <v>73</v>
      </c>
      <c r="AU153" s="186" t="s">
        <v>82</v>
      </c>
      <c r="AY153" s="185" t="s">
        <v>144</v>
      </c>
      <c r="BK153" s="187">
        <f>SUM(BK154:BK155)</f>
        <v>0</v>
      </c>
    </row>
    <row r="154" spans="2:65" s="1" customFormat="1" ht="20.4" customHeight="1">
      <c r="B154" s="39"/>
      <c r="C154" s="191" t="s">
        <v>267</v>
      </c>
      <c r="D154" s="191" t="s">
        <v>147</v>
      </c>
      <c r="E154" s="192" t="s">
        <v>497</v>
      </c>
      <c r="F154" s="193" t="s">
        <v>498</v>
      </c>
      <c r="G154" s="194" t="s">
        <v>249</v>
      </c>
      <c r="H154" s="195">
        <v>1.858</v>
      </c>
      <c r="I154" s="196"/>
      <c r="J154" s="197">
        <f>ROUND(I154*H154,2)</f>
        <v>0</v>
      </c>
      <c r="K154" s="193" t="s">
        <v>151</v>
      </c>
      <c r="L154" s="59"/>
      <c r="M154" s="198" t="s">
        <v>21</v>
      </c>
      <c r="N154" s="199" t="s">
        <v>45</v>
      </c>
      <c r="O154" s="40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2" t="s">
        <v>152</v>
      </c>
      <c r="AT154" s="22" t="s">
        <v>147</v>
      </c>
      <c r="AU154" s="22" t="s">
        <v>84</v>
      </c>
      <c r="AY154" s="22" t="s">
        <v>144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82</v>
      </c>
      <c r="BK154" s="202">
        <f>ROUND(I154*H154,2)</f>
        <v>0</v>
      </c>
      <c r="BL154" s="22" t="s">
        <v>152</v>
      </c>
      <c r="BM154" s="22" t="s">
        <v>689</v>
      </c>
    </row>
    <row r="155" spans="2:47" s="1" customFormat="1" ht="36">
      <c r="B155" s="39"/>
      <c r="C155" s="61"/>
      <c r="D155" s="203" t="s">
        <v>154</v>
      </c>
      <c r="E155" s="61"/>
      <c r="F155" s="204" t="s">
        <v>500</v>
      </c>
      <c r="G155" s="61"/>
      <c r="H155" s="61"/>
      <c r="I155" s="161"/>
      <c r="J155" s="61"/>
      <c r="K155" s="61"/>
      <c r="L155" s="59"/>
      <c r="M155" s="205"/>
      <c r="N155" s="40"/>
      <c r="O155" s="40"/>
      <c r="P155" s="40"/>
      <c r="Q155" s="40"/>
      <c r="R155" s="40"/>
      <c r="S155" s="40"/>
      <c r="T155" s="76"/>
      <c r="AT155" s="22" t="s">
        <v>154</v>
      </c>
      <c r="AU155" s="22" t="s">
        <v>84</v>
      </c>
    </row>
    <row r="156" spans="2:63" s="10" customFormat="1" ht="37.35" customHeight="1">
      <c r="B156" s="174"/>
      <c r="C156" s="175"/>
      <c r="D156" s="176" t="s">
        <v>73</v>
      </c>
      <c r="E156" s="177" t="s">
        <v>272</v>
      </c>
      <c r="F156" s="177" t="s">
        <v>273</v>
      </c>
      <c r="G156" s="175"/>
      <c r="H156" s="175"/>
      <c r="I156" s="178"/>
      <c r="J156" s="179">
        <f>BK156</f>
        <v>0</v>
      </c>
      <c r="K156" s="175"/>
      <c r="L156" s="180"/>
      <c r="M156" s="181"/>
      <c r="N156" s="182"/>
      <c r="O156" s="182"/>
      <c r="P156" s="183">
        <f>P157+P164+P176+P206+P215</f>
        <v>0</v>
      </c>
      <c r="Q156" s="182"/>
      <c r="R156" s="183">
        <f>R157+R164+R176+R206+R215</f>
        <v>0.40836784000000004</v>
      </c>
      <c r="S156" s="182"/>
      <c r="T156" s="184">
        <f>T157+T164+T176+T206+T215</f>
        <v>0.1281471</v>
      </c>
      <c r="AR156" s="185" t="s">
        <v>84</v>
      </c>
      <c r="AT156" s="186" t="s">
        <v>73</v>
      </c>
      <c r="AU156" s="186" t="s">
        <v>74</v>
      </c>
      <c r="AY156" s="185" t="s">
        <v>144</v>
      </c>
      <c r="BK156" s="187">
        <f>BK157+BK164+BK176+BK206+BK215</f>
        <v>0</v>
      </c>
    </row>
    <row r="157" spans="2:63" s="10" customFormat="1" ht="19.95" customHeight="1">
      <c r="B157" s="174"/>
      <c r="C157" s="175"/>
      <c r="D157" s="188" t="s">
        <v>73</v>
      </c>
      <c r="E157" s="189" t="s">
        <v>274</v>
      </c>
      <c r="F157" s="189" t="s">
        <v>275</v>
      </c>
      <c r="G157" s="175"/>
      <c r="H157" s="175"/>
      <c r="I157" s="178"/>
      <c r="J157" s="190">
        <f>BK157</f>
        <v>0</v>
      </c>
      <c r="K157" s="175"/>
      <c r="L157" s="180"/>
      <c r="M157" s="181"/>
      <c r="N157" s="182"/>
      <c r="O157" s="182"/>
      <c r="P157" s="183">
        <f>SUM(P158:P163)</f>
        <v>0</v>
      </c>
      <c r="Q157" s="182"/>
      <c r="R157" s="183">
        <f>SUM(R158:R163)</f>
        <v>0.0015</v>
      </c>
      <c r="S157" s="182"/>
      <c r="T157" s="184">
        <f>SUM(T158:T163)</f>
        <v>0</v>
      </c>
      <c r="AR157" s="185" t="s">
        <v>84</v>
      </c>
      <c r="AT157" s="186" t="s">
        <v>73</v>
      </c>
      <c r="AU157" s="186" t="s">
        <v>82</v>
      </c>
      <c r="AY157" s="185" t="s">
        <v>144</v>
      </c>
      <c r="BK157" s="187">
        <f>SUM(BK158:BK163)</f>
        <v>0</v>
      </c>
    </row>
    <row r="158" spans="2:65" s="1" customFormat="1" ht="28.8" customHeight="1">
      <c r="B158" s="39"/>
      <c r="C158" s="191" t="s">
        <v>9</v>
      </c>
      <c r="D158" s="191" t="s">
        <v>147</v>
      </c>
      <c r="E158" s="192" t="s">
        <v>276</v>
      </c>
      <c r="F158" s="193" t="s">
        <v>277</v>
      </c>
      <c r="G158" s="194" t="s">
        <v>278</v>
      </c>
      <c r="H158" s="195">
        <v>1</v>
      </c>
      <c r="I158" s="196"/>
      <c r="J158" s="197">
        <f>ROUND(I158*H158,2)</f>
        <v>0</v>
      </c>
      <c r="K158" s="193" t="s">
        <v>151</v>
      </c>
      <c r="L158" s="59"/>
      <c r="M158" s="198" t="s">
        <v>21</v>
      </c>
      <c r="N158" s="199" t="s">
        <v>45</v>
      </c>
      <c r="O158" s="40"/>
      <c r="P158" s="200">
        <f>O158*H158</f>
        <v>0</v>
      </c>
      <c r="Q158" s="200">
        <v>0.0015</v>
      </c>
      <c r="R158" s="200">
        <f>Q158*H158</f>
        <v>0.0015</v>
      </c>
      <c r="S158" s="200">
        <v>0</v>
      </c>
      <c r="T158" s="201">
        <f>S158*H158</f>
        <v>0</v>
      </c>
      <c r="AR158" s="22" t="s">
        <v>239</v>
      </c>
      <c r="AT158" s="22" t="s">
        <v>147</v>
      </c>
      <c r="AU158" s="22" t="s">
        <v>84</v>
      </c>
      <c r="AY158" s="22" t="s">
        <v>144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82</v>
      </c>
      <c r="BK158" s="202">
        <f>ROUND(I158*H158,2)</f>
        <v>0</v>
      </c>
      <c r="BL158" s="22" t="s">
        <v>239</v>
      </c>
      <c r="BM158" s="22" t="s">
        <v>279</v>
      </c>
    </row>
    <row r="159" spans="2:47" s="1" customFormat="1" ht="12">
      <c r="B159" s="39"/>
      <c r="C159" s="61"/>
      <c r="D159" s="228" t="s">
        <v>154</v>
      </c>
      <c r="E159" s="61"/>
      <c r="F159" s="232" t="s">
        <v>280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154</v>
      </c>
      <c r="AU159" s="22" t="s">
        <v>84</v>
      </c>
    </row>
    <row r="160" spans="2:65" s="1" customFormat="1" ht="20.4" customHeight="1">
      <c r="B160" s="39"/>
      <c r="C160" s="191" t="s">
        <v>281</v>
      </c>
      <c r="D160" s="191" t="s">
        <v>147</v>
      </c>
      <c r="E160" s="192" t="s">
        <v>690</v>
      </c>
      <c r="F160" s="193" t="s">
        <v>691</v>
      </c>
      <c r="G160" s="194" t="s">
        <v>249</v>
      </c>
      <c r="H160" s="195">
        <v>0.002</v>
      </c>
      <c r="I160" s="196"/>
      <c r="J160" s="197">
        <f>ROUND(I160*H160,2)</f>
        <v>0</v>
      </c>
      <c r="K160" s="193" t="s">
        <v>151</v>
      </c>
      <c r="L160" s="59"/>
      <c r="M160" s="198" t="s">
        <v>21</v>
      </c>
      <c r="N160" s="199" t="s">
        <v>45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2" t="s">
        <v>239</v>
      </c>
      <c r="AT160" s="22" t="s">
        <v>147</v>
      </c>
      <c r="AU160" s="22" t="s">
        <v>84</v>
      </c>
      <c r="AY160" s="22" t="s">
        <v>144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82</v>
      </c>
      <c r="BK160" s="202">
        <f>ROUND(I160*H160,2)</f>
        <v>0</v>
      </c>
      <c r="BL160" s="22" t="s">
        <v>239</v>
      </c>
      <c r="BM160" s="22" t="s">
        <v>692</v>
      </c>
    </row>
    <row r="161" spans="2:47" s="1" customFormat="1" ht="36">
      <c r="B161" s="39"/>
      <c r="C161" s="61"/>
      <c r="D161" s="228" t="s">
        <v>154</v>
      </c>
      <c r="E161" s="61"/>
      <c r="F161" s="232" t="s">
        <v>693</v>
      </c>
      <c r="G161" s="61"/>
      <c r="H161" s="61"/>
      <c r="I161" s="161"/>
      <c r="J161" s="61"/>
      <c r="K161" s="61"/>
      <c r="L161" s="59"/>
      <c r="M161" s="205"/>
      <c r="N161" s="40"/>
      <c r="O161" s="40"/>
      <c r="P161" s="40"/>
      <c r="Q161" s="40"/>
      <c r="R161" s="40"/>
      <c r="S161" s="40"/>
      <c r="T161" s="76"/>
      <c r="AT161" s="22" t="s">
        <v>154</v>
      </c>
      <c r="AU161" s="22" t="s">
        <v>84</v>
      </c>
    </row>
    <row r="162" spans="2:65" s="1" customFormat="1" ht="20.4" customHeight="1">
      <c r="B162" s="39"/>
      <c r="C162" s="191" t="s">
        <v>286</v>
      </c>
      <c r="D162" s="191" t="s">
        <v>147</v>
      </c>
      <c r="E162" s="192" t="s">
        <v>287</v>
      </c>
      <c r="F162" s="193" t="s">
        <v>288</v>
      </c>
      <c r="G162" s="194" t="s">
        <v>249</v>
      </c>
      <c r="H162" s="195">
        <v>0.002</v>
      </c>
      <c r="I162" s="196"/>
      <c r="J162" s="197">
        <f>ROUND(I162*H162,2)</f>
        <v>0</v>
      </c>
      <c r="K162" s="193" t="s">
        <v>151</v>
      </c>
      <c r="L162" s="59"/>
      <c r="M162" s="198" t="s">
        <v>21</v>
      </c>
      <c r="N162" s="199" t="s">
        <v>45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239</v>
      </c>
      <c r="AT162" s="22" t="s">
        <v>147</v>
      </c>
      <c r="AU162" s="22" t="s">
        <v>84</v>
      </c>
      <c r="AY162" s="22" t="s">
        <v>144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82</v>
      </c>
      <c r="BK162" s="202">
        <f>ROUND(I162*H162,2)</f>
        <v>0</v>
      </c>
      <c r="BL162" s="22" t="s">
        <v>239</v>
      </c>
      <c r="BM162" s="22" t="s">
        <v>289</v>
      </c>
    </row>
    <row r="163" spans="2:47" s="1" customFormat="1" ht="36">
      <c r="B163" s="39"/>
      <c r="C163" s="61"/>
      <c r="D163" s="203" t="s">
        <v>154</v>
      </c>
      <c r="E163" s="61"/>
      <c r="F163" s="204" t="s">
        <v>290</v>
      </c>
      <c r="G163" s="61"/>
      <c r="H163" s="61"/>
      <c r="I163" s="161"/>
      <c r="J163" s="61"/>
      <c r="K163" s="61"/>
      <c r="L163" s="59"/>
      <c r="M163" s="205"/>
      <c r="N163" s="40"/>
      <c r="O163" s="40"/>
      <c r="P163" s="40"/>
      <c r="Q163" s="40"/>
      <c r="R163" s="40"/>
      <c r="S163" s="40"/>
      <c r="T163" s="76"/>
      <c r="AT163" s="22" t="s">
        <v>154</v>
      </c>
      <c r="AU163" s="22" t="s">
        <v>84</v>
      </c>
    </row>
    <row r="164" spans="2:63" s="10" customFormat="1" ht="29.85" customHeight="1">
      <c r="B164" s="174"/>
      <c r="C164" s="175"/>
      <c r="D164" s="188" t="s">
        <v>73</v>
      </c>
      <c r="E164" s="189" t="s">
        <v>512</v>
      </c>
      <c r="F164" s="189" t="s">
        <v>513</v>
      </c>
      <c r="G164" s="175"/>
      <c r="H164" s="175"/>
      <c r="I164" s="178"/>
      <c r="J164" s="190">
        <f>BK164</f>
        <v>0</v>
      </c>
      <c r="K164" s="175"/>
      <c r="L164" s="180"/>
      <c r="M164" s="181"/>
      <c r="N164" s="182"/>
      <c r="O164" s="182"/>
      <c r="P164" s="183">
        <f>SUM(P165:P175)</f>
        <v>0</v>
      </c>
      <c r="Q164" s="182"/>
      <c r="R164" s="183">
        <f>SUM(R165:R175)</f>
        <v>0.0968</v>
      </c>
      <c r="S164" s="182"/>
      <c r="T164" s="184">
        <f>SUM(T165:T175)</f>
        <v>0</v>
      </c>
      <c r="AR164" s="185" t="s">
        <v>84</v>
      </c>
      <c r="AT164" s="186" t="s">
        <v>73</v>
      </c>
      <c r="AU164" s="186" t="s">
        <v>82</v>
      </c>
      <c r="AY164" s="185" t="s">
        <v>144</v>
      </c>
      <c r="BK164" s="187">
        <f>SUM(BK165:BK175)</f>
        <v>0</v>
      </c>
    </row>
    <row r="165" spans="2:65" s="1" customFormat="1" ht="20.4" customHeight="1">
      <c r="B165" s="39"/>
      <c r="C165" s="191" t="s">
        <v>293</v>
      </c>
      <c r="D165" s="191" t="s">
        <v>147</v>
      </c>
      <c r="E165" s="192" t="s">
        <v>514</v>
      </c>
      <c r="F165" s="193" t="s">
        <v>515</v>
      </c>
      <c r="G165" s="194" t="s">
        <v>150</v>
      </c>
      <c r="H165" s="195">
        <v>7.33</v>
      </c>
      <c r="I165" s="196"/>
      <c r="J165" s="197">
        <f>ROUND(I165*H165,2)</f>
        <v>0</v>
      </c>
      <c r="K165" s="193" t="s">
        <v>151</v>
      </c>
      <c r="L165" s="59"/>
      <c r="M165" s="198" t="s">
        <v>21</v>
      </c>
      <c r="N165" s="199" t="s">
        <v>45</v>
      </c>
      <c r="O165" s="40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2" t="s">
        <v>239</v>
      </c>
      <c r="AT165" s="22" t="s">
        <v>147</v>
      </c>
      <c r="AU165" s="22" t="s">
        <v>84</v>
      </c>
      <c r="AY165" s="22" t="s">
        <v>144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82</v>
      </c>
      <c r="BK165" s="202">
        <f>ROUND(I165*H165,2)</f>
        <v>0</v>
      </c>
      <c r="BL165" s="22" t="s">
        <v>239</v>
      </c>
      <c r="BM165" s="22" t="s">
        <v>694</v>
      </c>
    </row>
    <row r="166" spans="2:47" s="1" customFormat="1" ht="24">
      <c r="B166" s="39"/>
      <c r="C166" s="61"/>
      <c r="D166" s="203" t="s">
        <v>154</v>
      </c>
      <c r="E166" s="61"/>
      <c r="F166" s="204" t="s">
        <v>517</v>
      </c>
      <c r="G166" s="61"/>
      <c r="H166" s="61"/>
      <c r="I166" s="161"/>
      <c r="J166" s="61"/>
      <c r="K166" s="61"/>
      <c r="L166" s="59"/>
      <c r="M166" s="205"/>
      <c r="N166" s="40"/>
      <c r="O166" s="40"/>
      <c r="P166" s="40"/>
      <c r="Q166" s="40"/>
      <c r="R166" s="40"/>
      <c r="S166" s="40"/>
      <c r="T166" s="76"/>
      <c r="AT166" s="22" t="s">
        <v>154</v>
      </c>
      <c r="AU166" s="22" t="s">
        <v>84</v>
      </c>
    </row>
    <row r="167" spans="2:51" s="11" customFormat="1" ht="12">
      <c r="B167" s="206"/>
      <c r="C167" s="207"/>
      <c r="D167" s="203" t="s">
        <v>156</v>
      </c>
      <c r="E167" s="208" t="s">
        <v>21</v>
      </c>
      <c r="F167" s="209" t="s">
        <v>518</v>
      </c>
      <c r="G167" s="207"/>
      <c r="H167" s="210" t="s">
        <v>21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156</v>
      </c>
      <c r="AU167" s="216" t="s">
        <v>84</v>
      </c>
      <c r="AV167" s="11" t="s">
        <v>82</v>
      </c>
      <c r="AW167" s="11" t="s">
        <v>37</v>
      </c>
      <c r="AX167" s="11" t="s">
        <v>74</v>
      </c>
      <c r="AY167" s="216" t="s">
        <v>144</v>
      </c>
    </row>
    <row r="168" spans="2:51" s="12" customFormat="1" ht="12">
      <c r="B168" s="217"/>
      <c r="C168" s="218"/>
      <c r="D168" s="228" t="s">
        <v>156</v>
      </c>
      <c r="E168" s="229" t="s">
        <v>21</v>
      </c>
      <c r="F168" s="230" t="s">
        <v>695</v>
      </c>
      <c r="G168" s="218"/>
      <c r="H168" s="231">
        <v>7.33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156</v>
      </c>
      <c r="AU168" s="227" t="s">
        <v>84</v>
      </c>
      <c r="AV168" s="12" t="s">
        <v>84</v>
      </c>
      <c r="AW168" s="12" t="s">
        <v>37</v>
      </c>
      <c r="AX168" s="12" t="s">
        <v>74</v>
      </c>
      <c r="AY168" s="227" t="s">
        <v>144</v>
      </c>
    </row>
    <row r="169" spans="2:65" s="1" customFormat="1" ht="20.4" customHeight="1">
      <c r="B169" s="39"/>
      <c r="C169" s="234" t="s">
        <v>301</v>
      </c>
      <c r="D169" s="234" t="s">
        <v>351</v>
      </c>
      <c r="E169" s="235" t="s">
        <v>520</v>
      </c>
      <c r="F169" s="236" t="s">
        <v>521</v>
      </c>
      <c r="G169" s="237" t="s">
        <v>522</v>
      </c>
      <c r="H169" s="238">
        <v>0.176</v>
      </c>
      <c r="I169" s="239"/>
      <c r="J169" s="240">
        <f>ROUND(I169*H169,2)</f>
        <v>0</v>
      </c>
      <c r="K169" s="236" t="s">
        <v>151</v>
      </c>
      <c r="L169" s="241"/>
      <c r="M169" s="242" t="s">
        <v>21</v>
      </c>
      <c r="N169" s="243" t="s">
        <v>45</v>
      </c>
      <c r="O169" s="40"/>
      <c r="P169" s="200">
        <f>O169*H169</f>
        <v>0</v>
      </c>
      <c r="Q169" s="200">
        <v>0.55</v>
      </c>
      <c r="R169" s="200">
        <f>Q169*H169</f>
        <v>0.0968</v>
      </c>
      <c r="S169" s="200">
        <v>0</v>
      </c>
      <c r="T169" s="201">
        <f>S169*H169</f>
        <v>0</v>
      </c>
      <c r="AR169" s="22" t="s">
        <v>337</v>
      </c>
      <c r="AT169" s="22" t="s">
        <v>351</v>
      </c>
      <c r="AU169" s="22" t="s">
        <v>84</v>
      </c>
      <c r="AY169" s="22" t="s">
        <v>144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82</v>
      </c>
      <c r="BK169" s="202">
        <f>ROUND(I169*H169,2)</f>
        <v>0</v>
      </c>
      <c r="BL169" s="22" t="s">
        <v>239</v>
      </c>
      <c r="BM169" s="22" t="s">
        <v>696</v>
      </c>
    </row>
    <row r="170" spans="2:47" s="1" customFormat="1" ht="12">
      <c r="B170" s="39"/>
      <c r="C170" s="61"/>
      <c r="D170" s="203" t="s">
        <v>154</v>
      </c>
      <c r="E170" s="61"/>
      <c r="F170" s="204" t="s">
        <v>521</v>
      </c>
      <c r="G170" s="61"/>
      <c r="H170" s="61"/>
      <c r="I170" s="161"/>
      <c r="J170" s="61"/>
      <c r="K170" s="61"/>
      <c r="L170" s="59"/>
      <c r="M170" s="205"/>
      <c r="N170" s="40"/>
      <c r="O170" s="40"/>
      <c r="P170" s="40"/>
      <c r="Q170" s="40"/>
      <c r="R170" s="40"/>
      <c r="S170" s="40"/>
      <c r="T170" s="76"/>
      <c r="AT170" s="22" t="s">
        <v>154</v>
      </c>
      <c r="AU170" s="22" t="s">
        <v>84</v>
      </c>
    </row>
    <row r="171" spans="2:51" s="12" customFormat="1" ht="12">
      <c r="B171" s="217"/>
      <c r="C171" s="218"/>
      <c r="D171" s="228" t="s">
        <v>156</v>
      </c>
      <c r="E171" s="229" t="s">
        <v>21</v>
      </c>
      <c r="F171" s="230" t="s">
        <v>697</v>
      </c>
      <c r="G171" s="218"/>
      <c r="H171" s="231">
        <v>0.176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156</v>
      </c>
      <c r="AU171" s="227" t="s">
        <v>84</v>
      </c>
      <c r="AV171" s="12" t="s">
        <v>84</v>
      </c>
      <c r="AW171" s="12" t="s">
        <v>37</v>
      </c>
      <c r="AX171" s="12" t="s">
        <v>74</v>
      </c>
      <c r="AY171" s="227" t="s">
        <v>144</v>
      </c>
    </row>
    <row r="172" spans="2:65" s="1" customFormat="1" ht="20.4" customHeight="1">
      <c r="B172" s="39"/>
      <c r="C172" s="191" t="s">
        <v>307</v>
      </c>
      <c r="D172" s="191" t="s">
        <v>147</v>
      </c>
      <c r="E172" s="192" t="s">
        <v>525</v>
      </c>
      <c r="F172" s="193" t="s">
        <v>526</v>
      </c>
      <c r="G172" s="194" t="s">
        <v>249</v>
      </c>
      <c r="H172" s="195">
        <v>0.097</v>
      </c>
      <c r="I172" s="196"/>
      <c r="J172" s="197">
        <f>ROUND(I172*H172,2)</f>
        <v>0</v>
      </c>
      <c r="K172" s="193" t="s">
        <v>151</v>
      </c>
      <c r="L172" s="59"/>
      <c r="M172" s="198" t="s">
        <v>21</v>
      </c>
      <c r="N172" s="199" t="s">
        <v>45</v>
      </c>
      <c r="O172" s="40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2" t="s">
        <v>239</v>
      </c>
      <c r="AT172" s="22" t="s">
        <v>147</v>
      </c>
      <c r="AU172" s="22" t="s">
        <v>84</v>
      </c>
      <c r="AY172" s="22" t="s">
        <v>144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82</v>
      </c>
      <c r="BK172" s="202">
        <f>ROUND(I172*H172,2)</f>
        <v>0</v>
      </c>
      <c r="BL172" s="22" t="s">
        <v>239</v>
      </c>
      <c r="BM172" s="22" t="s">
        <v>698</v>
      </c>
    </row>
    <row r="173" spans="2:47" s="1" customFormat="1" ht="36">
      <c r="B173" s="39"/>
      <c r="C173" s="61"/>
      <c r="D173" s="228" t="s">
        <v>154</v>
      </c>
      <c r="E173" s="61"/>
      <c r="F173" s="232" t="s">
        <v>528</v>
      </c>
      <c r="G173" s="61"/>
      <c r="H173" s="61"/>
      <c r="I173" s="161"/>
      <c r="J173" s="61"/>
      <c r="K173" s="61"/>
      <c r="L173" s="59"/>
      <c r="M173" s="205"/>
      <c r="N173" s="40"/>
      <c r="O173" s="40"/>
      <c r="P173" s="40"/>
      <c r="Q173" s="40"/>
      <c r="R173" s="40"/>
      <c r="S173" s="40"/>
      <c r="T173" s="76"/>
      <c r="AT173" s="22" t="s">
        <v>154</v>
      </c>
      <c r="AU173" s="22" t="s">
        <v>84</v>
      </c>
    </row>
    <row r="174" spans="2:65" s="1" customFormat="1" ht="20.4" customHeight="1">
      <c r="B174" s="39"/>
      <c r="C174" s="191" t="s">
        <v>312</v>
      </c>
      <c r="D174" s="191" t="s">
        <v>147</v>
      </c>
      <c r="E174" s="192" t="s">
        <v>529</v>
      </c>
      <c r="F174" s="193" t="s">
        <v>530</v>
      </c>
      <c r="G174" s="194" t="s">
        <v>249</v>
      </c>
      <c r="H174" s="195">
        <v>0.097</v>
      </c>
      <c r="I174" s="196"/>
      <c r="J174" s="197">
        <f>ROUND(I174*H174,2)</f>
        <v>0</v>
      </c>
      <c r="K174" s="193" t="s">
        <v>151</v>
      </c>
      <c r="L174" s="59"/>
      <c r="M174" s="198" t="s">
        <v>21</v>
      </c>
      <c r="N174" s="199" t="s">
        <v>45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2" t="s">
        <v>239</v>
      </c>
      <c r="AT174" s="22" t="s">
        <v>147</v>
      </c>
      <c r="AU174" s="22" t="s">
        <v>84</v>
      </c>
      <c r="AY174" s="22" t="s">
        <v>144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82</v>
      </c>
      <c r="BK174" s="202">
        <f>ROUND(I174*H174,2)</f>
        <v>0</v>
      </c>
      <c r="BL174" s="22" t="s">
        <v>239</v>
      </c>
      <c r="BM174" s="22" t="s">
        <v>699</v>
      </c>
    </row>
    <row r="175" spans="2:47" s="1" customFormat="1" ht="36">
      <c r="B175" s="39"/>
      <c r="C175" s="61"/>
      <c r="D175" s="203" t="s">
        <v>154</v>
      </c>
      <c r="E175" s="61"/>
      <c r="F175" s="204" t="s">
        <v>532</v>
      </c>
      <c r="G175" s="61"/>
      <c r="H175" s="61"/>
      <c r="I175" s="161"/>
      <c r="J175" s="61"/>
      <c r="K175" s="61"/>
      <c r="L175" s="59"/>
      <c r="M175" s="205"/>
      <c r="N175" s="40"/>
      <c r="O175" s="40"/>
      <c r="P175" s="40"/>
      <c r="Q175" s="40"/>
      <c r="R175" s="40"/>
      <c r="S175" s="40"/>
      <c r="T175" s="76"/>
      <c r="AT175" s="22" t="s">
        <v>154</v>
      </c>
      <c r="AU175" s="22" t="s">
        <v>84</v>
      </c>
    </row>
    <row r="176" spans="2:63" s="10" customFormat="1" ht="29.85" customHeight="1">
      <c r="B176" s="174"/>
      <c r="C176" s="175"/>
      <c r="D176" s="188" t="s">
        <v>73</v>
      </c>
      <c r="E176" s="189" t="s">
        <v>299</v>
      </c>
      <c r="F176" s="189" t="s">
        <v>300</v>
      </c>
      <c r="G176" s="175"/>
      <c r="H176" s="175"/>
      <c r="I176" s="178"/>
      <c r="J176" s="190">
        <f>BK176</f>
        <v>0</v>
      </c>
      <c r="K176" s="175"/>
      <c r="L176" s="180"/>
      <c r="M176" s="181"/>
      <c r="N176" s="182"/>
      <c r="O176" s="182"/>
      <c r="P176" s="183">
        <f>SUM(P177:P205)</f>
        <v>0</v>
      </c>
      <c r="Q176" s="182"/>
      <c r="R176" s="183">
        <f>SUM(R177:R205)</f>
        <v>0.2105081</v>
      </c>
      <c r="S176" s="182"/>
      <c r="T176" s="184">
        <f>SUM(T177:T205)</f>
        <v>0.1281471</v>
      </c>
      <c r="AR176" s="185" t="s">
        <v>84</v>
      </c>
      <c r="AT176" s="186" t="s">
        <v>73</v>
      </c>
      <c r="AU176" s="186" t="s">
        <v>82</v>
      </c>
      <c r="AY176" s="185" t="s">
        <v>144</v>
      </c>
      <c r="BK176" s="187">
        <f>SUM(BK177:BK205)</f>
        <v>0</v>
      </c>
    </row>
    <row r="177" spans="2:65" s="1" customFormat="1" ht="20.4" customHeight="1">
      <c r="B177" s="39"/>
      <c r="C177" s="191" t="s">
        <v>317</v>
      </c>
      <c r="D177" s="191" t="s">
        <v>147</v>
      </c>
      <c r="E177" s="192" t="s">
        <v>302</v>
      </c>
      <c r="F177" s="193" t="s">
        <v>303</v>
      </c>
      <c r="G177" s="194" t="s">
        <v>296</v>
      </c>
      <c r="H177" s="195">
        <v>5.46</v>
      </c>
      <c r="I177" s="196"/>
      <c r="J177" s="197">
        <f>ROUND(I177*H177,2)</f>
        <v>0</v>
      </c>
      <c r="K177" s="193" t="s">
        <v>151</v>
      </c>
      <c r="L177" s="59"/>
      <c r="M177" s="198" t="s">
        <v>21</v>
      </c>
      <c r="N177" s="199" t="s">
        <v>45</v>
      </c>
      <c r="O177" s="40"/>
      <c r="P177" s="200">
        <f>O177*H177</f>
        <v>0</v>
      </c>
      <c r="Q177" s="200">
        <v>0</v>
      </c>
      <c r="R177" s="200">
        <f>Q177*H177</f>
        <v>0</v>
      </c>
      <c r="S177" s="200">
        <v>0.00167</v>
      </c>
      <c r="T177" s="201">
        <f>S177*H177</f>
        <v>0.0091182</v>
      </c>
      <c r="AR177" s="22" t="s">
        <v>239</v>
      </c>
      <c r="AT177" s="22" t="s">
        <v>147</v>
      </c>
      <c r="AU177" s="22" t="s">
        <v>84</v>
      </c>
      <c r="AY177" s="22" t="s">
        <v>144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2" t="s">
        <v>82</v>
      </c>
      <c r="BK177" s="202">
        <f>ROUND(I177*H177,2)</f>
        <v>0</v>
      </c>
      <c r="BL177" s="22" t="s">
        <v>239</v>
      </c>
      <c r="BM177" s="22" t="s">
        <v>304</v>
      </c>
    </row>
    <row r="178" spans="2:47" s="1" customFormat="1" ht="12">
      <c r="B178" s="39"/>
      <c r="C178" s="61"/>
      <c r="D178" s="203" t="s">
        <v>154</v>
      </c>
      <c r="E178" s="61"/>
      <c r="F178" s="204" t="s">
        <v>305</v>
      </c>
      <c r="G178" s="61"/>
      <c r="H178" s="61"/>
      <c r="I178" s="161"/>
      <c r="J178" s="61"/>
      <c r="K178" s="61"/>
      <c r="L178" s="59"/>
      <c r="M178" s="205"/>
      <c r="N178" s="40"/>
      <c r="O178" s="40"/>
      <c r="P178" s="40"/>
      <c r="Q178" s="40"/>
      <c r="R178" s="40"/>
      <c r="S178" s="40"/>
      <c r="T178" s="76"/>
      <c r="AT178" s="22" t="s">
        <v>154</v>
      </c>
      <c r="AU178" s="22" t="s">
        <v>84</v>
      </c>
    </row>
    <row r="179" spans="2:51" s="12" customFormat="1" ht="12">
      <c r="B179" s="217"/>
      <c r="C179" s="218"/>
      <c r="D179" s="228" t="s">
        <v>156</v>
      </c>
      <c r="E179" s="229" t="s">
        <v>21</v>
      </c>
      <c r="F179" s="230" t="s">
        <v>700</v>
      </c>
      <c r="G179" s="218"/>
      <c r="H179" s="231">
        <v>5.46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156</v>
      </c>
      <c r="AU179" s="227" t="s">
        <v>84</v>
      </c>
      <c r="AV179" s="12" t="s">
        <v>84</v>
      </c>
      <c r="AW179" s="12" t="s">
        <v>37</v>
      </c>
      <c r="AX179" s="12" t="s">
        <v>74</v>
      </c>
      <c r="AY179" s="227" t="s">
        <v>144</v>
      </c>
    </row>
    <row r="180" spans="2:65" s="1" customFormat="1" ht="20.4" customHeight="1">
      <c r="B180" s="39"/>
      <c r="C180" s="191" t="s">
        <v>322</v>
      </c>
      <c r="D180" s="191" t="s">
        <v>147</v>
      </c>
      <c r="E180" s="192" t="s">
        <v>534</v>
      </c>
      <c r="F180" s="193" t="s">
        <v>535</v>
      </c>
      <c r="G180" s="194" t="s">
        <v>296</v>
      </c>
      <c r="H180" s="195">
        <v>22.03</v>
      </c>
      <c r="I180" s="196"/>
      <c r="J180" s="197">
        <f>ROUND(I180*H180,2)</f>
        <v>0</v>
      </c>
      <c r="K180" s="193" t="s">
        <v>151</v>
      </c>
      <c r="L180" s="59"/>
      <c r="M180" s="198" t="s">
        <v>21</v>
      </c>
      <c r="N180" s="199" t="s">
        <v>45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0.00223</v>
      </c>
      <c r="T180" s="201">
        <f>S180*H180</f>
        <v>0.04912690000000001</v>
      </c>
      <c r="AR180" s="22" t="s">
        <v>239</v>
      </c>
      <c r="AT180" s="22" t="s">
        <v>147</v>
      </c>
      <c r="AU180" s="22" t="s">
        <v>84</v>
      </c>
      <c r="AY180" s="22" t="s">
        <v>144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82</v>
      </c>
      <c r="BK180" s="202">
        <f>ROUND(I180*H180,2)</f>
        <v>0</v>
      </c>
      <c r="BL180" s="22" t="s">
        <v>239</v>
      </c>
      <c r="BM180" s="22" t="s">
        <v>701</v>
      </c>
    </row>
    <row r="181" spans="2:47" s="1" customFormat="1" ht="12">
      <c r="B181" s="39"/>
      <c r="C181" s="61"/>
      <c r="D181" s="203" t="s">
        <v>154</v>
      </c>
      <c r="E181" s="61"/>
      <c r="F181" s="204" t="s">
        <v>537</v>
      </c>
      <c r="G181" s="61"/>
      <c r="H181" s="61"/>
      <c r="I181" s="161"/>
      <c r="J181" s="61"/>
      <c r="K181" s="61"/>
      <c r="L181" s="59"/>
      <c r="M181" s="205"/>
      <c r="N181" s="40"/>
      <c r="O181" s="40"/>
      <c r="P181" s="40"/>
      <c r="Q181" s="40"/>
      <c r="R181" s="40"/>
      <c r="S181" s="40"/>
      <c r="T181" s="76"/>
      <c r="AT181" s="22" t="s">
        <v>154</v>
      </c>
      <c r="AU181" s="22" t="s">
        <v>84</v>
      </c>
    </row>
    <row r="182" spans="2:51" s="12" customFormat="1" ht="12">
      <c r="B182" s="217"/>
      <c r="C182" s="218"/>
      <c r="D182" s="228" t="s">
        <v>156</v>
      </c>
      <c r="E182" s="229" t="s">
        <v>21</v>
      </c>
      <c r="F182" s="230" t="s">
        <v>702</v>
      </c>
      <c r="G182" s="218"/>
      <c r="H182" s="231">
        <v>22.03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156</v>
      </c>
      <c r="AU182" s="227" t="s">
        <v>84</v>
      </c>
      <c r="AV182" s="12" t="s">
        <v>84</v>
      </c>
      <c r="AW182" s="12" t="s">
        <v>37</v>
      </c>
      <c r="AX182" s="12" t="s">
        <v>74</v>
      </c>
      <c r="AY182" s="227" t="s">
        <v>144</v>
      </c>
    </row>
    <row r="183" spans="2:65" s="1" customFormat="1" ht="20.4" customHeight="1">
      <c r="B183" s="39"/>
      <c r="C183" s="191" t="s">
        <v>327</v>
      </c>
      <c r="D183" s="191" t="s">
        <v>147</v>
      </c>
      <c r="E183" s="192" t="s">
        <v>308</v>
      </c>
      <c r="F183" s="193" t="s">
        <v>309</v>
      </c>
      <c r="G183" s="194" t="s">
        <v>296</v>
      </c>
      <c r="H183" s="195">
        <v>3.7</v>
      </c>
      <c r="I183" s="196"/>
      <c r="J183" s="197">
        <f>ROUND(I183*H183,2)</f>
        <v>0</v>
      </c>
      <c r="K183" s="193" t="s">
        <v>151</v>
      </c>
      <c r="L183" s="59"/>
      <c r="M183" s="198" t="s">
        <v>21</v>
      </c>
      <c r="N183" s="199" t="s">
        <v>45</v>
      </c>
      <c r="O183" s="40"/>
      <c r="P183" s="200">
        <f>O183*H183</f>
        <v>0</v>
      </c>
      <c r="Q183" s="200">
        <v>0</v>
      </c>
      <c r="R183" s="200">
        <f>Q183*H183</f>
        <v>0</v>
      </c>
      <c r="S183" s="200">
        <v>0.0026</v>
      </c>
      <c r="T183" s="201">
        <f>S183*H183</f>
        <v>0.00962</v>
      </c>
      <c r="AR183" s="22" t="s">
        <v>239</v>
      </c>
      <c r="AT183" s="22" t="s">
        <v>147</v>
      </c>
      <c r="AU183" s="22" t="s">
        <v>84</v>
      </c>
      <c r="AY183" s="22" t="s">
        <v>144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2" t="s">
        <v>82</v>
      </c>
      <c r="BK183" s="202">
        <f>ROUND(I183*H183,2)</f>
        <v>0</v>
      </c>
      <c r="BL183" s="22" t="s">
        <v>239</v>
      </c>
      <c r="BM183" s="22" t="s">
        <v>310</v>
      </c>
    </row>
    <row r="184" spans="2:47" s="1" customFormat="1" ht="12">
      <c r="B184" s="39"/>
      <c r="C184" s="61"/>
      <c r="D184" s="228" t="s">
        <v>154</v>
      </c>
      <c r="E184" s="61"/>
      <c r="F184" s="232" t="s">
        <v>311</v>
      </c>
      <c r="G184" s="61"/>
      <c r="H184" s="61"/>
      <c r="I184" s="161"/>
      <c r="J184" s="61"/>
      <c r="K184" s="61"/>
      <c r="L184" s="59"/>
      <c r="M184" s="205"/>
      <c r="N184" s="40"/>
      <c r="O184" s="40"/>
      <c r="P184" s="40"/>
      <c r="Q184" s="40"/>
      <c r="R184" s="40"/>
      <c r="S184" s="40"/>
      <c r="T184" s="76"/>
      <c r="AT184" s="22" t="s">
        <v>154</v>
      </c>
      <c r="AU184" s="22" t="s">
        <v>84</v>
      </c>
    </row>
    <row r="185" spans="2:65" s="1" customFormat="1" ht="20.4" customHeight="1">
      <c r="B185" s="39"/>
      <c r="C185" s="191" t="s">
        <v>332</v>
      </c>
      <c r="D185" s="191" t="s">
        <v>147</v>
      </c>
      <c r="E185" s="192" t="s">
        <v>313</v>
      </c>
      <c r="F185" s="193" t="s">
        <v>314</v>
      </c>
      <c r="G185" s="194" t="s">
        <v>296</v>
      </c>
      <c r="H185" s="195">
        <v>15.3</v>
      </c>
      <c r="I185" s="196"/>
      <c r="J185" s="197">
        <f>ROUND(I185*H185,2)</f>
        <v>0</v>
      </c>
      <c r="K185" s="193" t="s">
        <v>151</v>
      </c>
      <c r="L185" s="59"/>
      <c r="M185" s="198" t="s">
        <v>21</v>
      </c>
      <c r="N185" s="199" t="s">
        <v>45</v>
      </c>
      <c r="O185" s="40"/>
      <c r="P185" s="200">
        <f>O185*H185</f>
        <v>0</v>
      </c>
      <c r="Q185" s="200">
        <v>0</v>
      </c>
      <c r="R185" s="200">
        <f>Q185*H185</f>
        <v>0</v>
      </c>
      <c r="S185" s="200">
        <v>0.00394</v>
      </c>
      <c r="T185" s="201">
        <f>S185*H185</f>
        <v>0.060282</v>
      </c>
      <c r="AR185" s="22" t="s">
        <v>239</v>
      </c>
      <c r="AT185" s="22" t="s">
        <v>147</v>
      </c>
      <c r="AU185" s="22" t="s">
        <v>84</v>
      </c>
      <c r="AY185" s="22" t="s">
        <v>144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82</v>
      </c>
      <c r="BK185" s="202">
        <f>ROUND(I185*H185,2)</f>
        <v>0</v>
      </c>
      <c r="BL185" s="22" t="s">
        <v>239</v>
      </c>
      <c r="BM185" s="22" t="s">
        <v>315</v>
      </c>
    </row>
    <row r="186" spans="2:47" s="1" customFormat="1" ht="12">
      <c r="B186" s="39"/>
      <c r="C186" s="61"/>
      <c r="D186" s="203" t="s">
        <v>154</v>
      </c>
      <c r="E186" s="61"/>
      <c r="F186" s="204" t="s">
        <v>316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154</v>
      </c>
      <c r="AU186" s="22" t="s">
        <v>84</v>
      </c>
    </row>
    <row r="187" spans="2:51" s="12" customFormat="1" ht="12">
      <c r="B187" s="217"/>
      <c r="C187" s="218"/>
      <c r="D187" s="228" t="s">
        <v>156</v>
      </c>
      <c r="E187" s="229" t="s">
        <v>21</v>
      </c>
      <c r="F187" s="230" t="s">
        <v>703</v>
      </c>
      <c r="G187" s="218"/>
      <c r="H187" s="231">
        <v>15.3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156</v>
      </c>
      <c r="AU187" s="227" t="s">
        <v>84</v>
      </c>
      <c r="AV187" s="12" t="s">
        <v>84</v>
      </c>
      <c r="AW187" s="12" t="s">
        <v>37</v>
      </c>
      <c r="AX187" s="12" t="s">
        <v>74</v>
      </c>
      <c r="AY187" s="227" t="s">
        <v>144</v>
      </c>
    </row>
    <row r="188" spans="2:65" s="1" customFormat="1" ht="20.4" customHeight="1">
      <c r="B188" s="39"/>
      <c r="C188" s="191" t="s">
        <v>337</v>
      </c>
      <c r="D188" s="191" t="s">
        <v>147</v>
      </c>
      <c r="E188" s="192" t="s">
        <v>318</v>
      </c>
      <c r="F188" s="193" t="s">
        <v>319</v>
      </c>
      <c r="G188" s="194" t="s">
        <v>296</v>
      </c>
      <c r="H188" s="195">
        <v>5.46</v>
      </c>
      <c r="I188" s="196"/>
      <c r="J188" s="197">
        <f>ROUND(I188*H188,2)</f>
        <v>0</v>
      </c>
      <c r="K188" s="193" t="s">
        <v>151</v>
      </c>
      <c r="L188" s="59"/>
      <c r="M188" s="198" t="s">
        <v>21</v>
      </c>
      <c r="N188" s="199" t="s">
        <v>45</v>
      </c>
      <c r="O188" s="40"/>
      <c r="P188" s="200">
        <f>O188*H188</f>
        <v>0</v>
      </c>
      <c r="Q188" s="200">
        <v>0.00148</v>
      </c>
      <c r="R188" s="200">
        <f>Q188*H188</f>
        <v>0.008080799999999999</v>
      </c>
      <c r="S188" s="200">
        <v>0</v>
      </c>
      <c r="T188" s="201">
        <f>S188*H188</f>
        <v>0</v>
      </c>
      <c r="AR188" s="22" t="s">
        <v>239</v>
      </c>
      <c r="AT188" s="22" t="s">
        <v>147</v>
      </c>
      <c r="AU188" s="22" t="s">
        <v>84</v>
      </c>
      <c r="AY188" s="22" t="s">
        <v>144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82</v>
      </c>
      <c r="BK188" s="202">
        <f>ROUND(I188*H188,2)</f>
        <v>0</v>
      </c>
      <c r="BL188" s="22" t="s">
        <v>239</v>
      </c>
      <c r="BM188" s="22" t="s">
        <v>320</v>
      </c>
    </row>
    <row r="189" spans="2:47" s="1" customFormat="1" ht="24">
      <c r="B189" s="39"/>
      <c r="C189" s="61"/>
      <c r="D189" s="203" t="s">
        <v>154</v>
      </c>
      <c r="E189" s="61"/>
      <c r="F189" s="204" t="s">
        <v>321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154</v>
      </c>
      <c r="AU189" s="22" t="s">
        <v>84</v>
      </c>
    </row>
    <row r="190" spans="2:51" s="12" customFormat="1" ht="12">
      <c r="B190" s="217"/>
      <c r="C190" s="218"/>
      <c r="D190" s="228" t="s">
        <v>156</v>
      </c>
      <c r="E190" s="229" t="s">
        <v>21</v>
      </c>
      <c r="F190" s="230" t="s">
        <v>700</v>
      </c>
      <c r="G190" s="218"/>
      <c r="H190" s="231">
        <v>5.46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156</v>
      </c>
      <c r="AU190" s="227" t="s">
        <v>84</v>
      </c>
      <c r="AV190" s="12" t="s">
        <v>84</v>
      </c>
      <c r="AW190" s="12" t="s">
        <v>37</v>
      </c>
      <c r="AX190" s="12" t="s">
        <v>74</v>
      </c>
      <c r="AY190" s="227" t="s">
        <v>144</v>
      </c>
    </row>
    <row r="191" spans="2:65" s="1" customFormat="1" ht="20.4" customHeight="1">
      <c r="B191" s="39"/>
      <c r="C191" s="191" t="s">
        <v>344</v>
      </c>
      <c r="D191" s="191" t="s">
        <v>147</v>
      </c>
      <c r="E191" s="192" t="s">
        <v>543</v>
      </c>
      <c r="F191" s="193" t="s">
        <v>544</v>
      </c>
      <c r="G191" s="194" t="s">
        <v>150</v>
      </c>
      <c r="H191" s="195">
        <v>22.03</v>
      </c>
      <c r="I191" s="196"/>
      <c r="J191" s="197">
        <f>ROUND(I191*H191,2)</f>
        <v>0</v>
      </c>
      <c r="K191" s="193" t="s">
        <v>151</v>
      </c>
      <c r="L191" s="59"/>
      <c r="M191" s="198" t="s">
        <v>21</v>
      </c>
      <c r="N191" s="199" t="s">
        <v>45</v>
      </c>
      <c r="O191" s="40"/>
      <c r="P191" s="200">
        <f>O191*H191</f>
        <v>0</v>
      </c>
      <c r="Q191" s="200">
        <v>0.00581</v>
      </c>
      <c r="R191" s="200">
        <f>Q191*H191</f>
        <v>0.1279943</v>
      </c>
      <c r="S191" s="200">
        <v>0</v>
      </c>
      <c r="T191" s="201">
        <f>S191*H191</f>
        <v>0</v>
      </c>
      <c r="AR191" s="22" t="s">
        <v>239</v>
      </c>
      <c r="AT191" s="22" t="s">
        <v>147</v>
      </c>
      <c r="AU191" s="22" t="s">
        <v>84</v>
      </c>
      <c r="AY191" s="22" t="s">
        <v>144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2" t="s">
        <v>82</v>
      </c>
      <c r="BK191" s="202">
        <f>ROUND(I191*H191,2)</f>
        <v>0</v>
      </c>
      <c r="BL191" s="22" t="s">
        <v>239</v>
      </c>
      <c r="BM191" s="22" t="s">
        <v>704</v>
      </c>
    </row>
    <row r="192" spans="2:47" s="1" customFormat="1" ht="24">
      <c r="B192" s="39"/>
      <c r="C192" s="61"/>
      <c r="D192" s="203" t="s">
        <v>154</v>
      </c>
      <c r="E192" s="61"/>
      <c r="F192" s="204" t="s">
        <v>546</v>
      </c>
      <c r="G192" s="61"/>
      <c r="H192" s="61"/>
      <c r="I192" s="161"/>
      <c r="J192" s="61"/>
      <c r="K192" s="61"/>
      <c r="L192" s="59"/>
      <c r="M192" s="205"/>
      <c r="N192" s="40"/>
      <c r="O192" s="40"/>
      <c r="P192" s="40"/>
      <c r="Q192" s="40"/>
      <c r="R192" s="40"/>
      <c r="S192" s="40"/>
      <c r="T192" s="76"/>
      <c r="AT192" s="22" t="s">
        <v>154</v>
      </c>
      <c r="AU192" s="22" t="s">
        <v>84</v>
      </c>
    </row>
    <row r="193" spans="2:51" s="12" customFormat="1" ht="12">
      <c r="B193" s="217"/>
      <c r="C193" s="218"/>
      <c r="D193" s="228" t="s">
        <v>156</v>
      </c>
      <c r="E193" s="229" t="s">
        <v>21</v>
      </c>
      <c r="F193" s="230" t="s">
        <v>702</v>
      </c>
      <c r="G193" s="218"/>
      <c r="H193" s="231">
        <v>22.03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156</v>
      </c>
      <c r="AU193" s="227" t="s">
        <v>84</v>
      </c>
      <c r="AV193" s="12" t="s">
        <v>84</v>
      </c>
      <c r="AW193" s="12" t="s">
        <v>37</v>
      </c>
      <c r="AX193" s="12" t="s">
        <v>74</v>
      </c>
      <c r="AY193" s="227" t="s">
        <v>144</v>
      </c>
    </row>
    <row r="194" spans="2:65" s="1" customFormat="1" ht="20.4" customHeight="1">
      <c r="B194" s="39"/>
      <c r="C194" s="191" t="s">
        <v>350</v>
      </c>
      <c r="D194" s="191" t="s">
        <v>147</v>
      </c>
      <c r="E194" s="192" t="s">
        <v>323</v>
      </c>
      <c r="F194" s="193" t="s">
        <v>324</v>
      </c>
      <c r="G194" s="194" t="s">
        <v>296</v>
      </c>
      <c r="H194" s="195">
        <v>3.7</v>
      </c>
      <c r="I194" s="196"/>
      <c r="J194" s="197">
        <f>ROUND(I194*H194,2)</f>
        <v>0</v>
      </c>
      <c r="K194" s="193" t="s">
        <v>151</v>
      </c>
      <c r="L194" s="59"/>
      <c r="M194" s="198" t="s">
        <v>21</v>
      </c>
      <c r="N194" s="199" t="s">
        <v>45</v>
      </c>
      <c r="O194" s="40"/>
      <c r="P194" s="200">
        <f>O194*H194</f>
        <v>0</v>
      </c>
      <c r="Q194" s="200">
        <v>0.00308</v>
      </c>
      <c r="R194" s="200">
        <f>Q194*H194</f>
        <v>0.011396</v>
      </c>
      <c r="S194" s="200">
        <v>0</v>
      </c>
      <c r="T194" s="201">
        <f>S194*H194</f>
        <v>0</v>
      </c>
      <c r="AR194" s="22" t="s">
        <v>239</v>
      </c>
      <c r="AT194" s="22" t="s">
        <v>147</v>
      </c>
      <c r="AU194" s="22" t="s">
        <v>84</v>
      </c>
      <c r="AY194" s="22" t="s">
        <v>144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82</v>
      </c>
      <c r="BK194" s="202">
        <f>ROUND(I194*H194,2)</f>
        <v>0</v>
      </c>
      <c r="BL194" s="22" t="s">
        <v>239</v>
      </c>
      <c r="BM194" s="22" t="s">
        <v>325</v>
      </c>
    </row>
    <row r="195" spans="2:47" s="1" customFormat="1" ht="12">
      <c r="B195" s="39"/>
      <c r="C195" s="61"/>
      <c r="D195" s="228" t="s">
        <v>154</v>
      </c>
      <c r="E195" s="61"/>
      <c r="F195" s="232" t="s">
        <v>326</v>
      </c>
      <c r="G195" s="61"/>
      <c r="H195" s="61"/>
      <c r="I195" s="161"/>
      <c r="J195" s="61"/>
      <c r="K195" s="61"/>
      <c r="L195" s="59"/>
      <c r="M195" s="205"/>
      <c r="N195" s="40"/>
      <c r="O195" s="40"/>
      <c r="P195" s="40"/>
      <c r="Q195" s="40"/>
      <c r="R195" s="40"/>
      <c r="S195" s="40"/>
      <c r="T195" s="76"/>
      <c r="AT195" s="22" t="s">
        <v>154</v>
      </c>
      <c r="AU195" s="22" t="s">
        <v>84</v>
      </c>
    </row>
    <row r="196" spans="2:65" s="1" customFormat="1" ht="28.8" customHeight="1">
      <c r="B196" s="39"/>
      <c r="C196" s="191" t="s">
        <v>356</v>
      </c>
      <c r="D196" s="191" t="s">
        <v>147</v>
      </c>
      <c r="E196" s="192" t="s">
        <v>547</v>
      </c>
      <c r="F196" s="193" t="s">
        <v>548</v>
      </c>
      <c r="G196" s="194" t="s">
        <v>278</v>
      </c>
      <c r="H196" s="195">
        <v>2</v>
      </c>
      <c r="I196" s="196"/>
      <c r="J196" s="197">
        <f>ROUND(I196*H196,2)</f>
        <v>0</v>
      </c>
      <c r="K196" s="193" t="s">
        <v>151</v>
      </c>
      <c r="L196" s="59"/>
      <c r="M196" s="198" t="s">
        <v>21</v>
      </c>
      <c r="N196" s="199" t="s">
        <v>45</v>
      </c>
      <c r="O196" s="40"/>
      <c r="P196" s="200">
        <f>O196*H196</f>
        <v>0</v>
      </c>
      <c r="Q196" s="200">
        <v>0.00329</v>
      </c>
      <c r="R196" s="200">
        <f>Q196*H196</f>
        <v>0.00658</v>
      </c>
      <c r="S196" s="200">
        <v>0</v>
      </c>
      <c r="T196" s="201">
        <f>S196*H196</f>
        <v>0</v>
      </c>
      <c r="AR196" s="22" t="s">
        <v>239</v>
      </c>
      <c r="AT196" s="22" t="s">
        <v>147</v>
      </c>
      <c r="AU196" s="22" t="s">
        <v>84</v>
      </c>
      <c r="AY196" s="22" t="s">
        <v>144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82</v>
      </c>
      <c r="BK196" s="202">
        <f>ROUND(I196*H196,2)</f>
        <v>0</v>
      </c>
      <c r="BL196" s="22" t="s">
        <v>239</v>
      </c>
      <c r="BM196" s="22" t="s">
        <v>705</v>
      </c>
    </row>
    <row r="197" spans="2:47" s="1" customFormat="1" ht="24">
      <c r="B197" s="39"/>
      <c r="C197" s="61"/>
      <c r="D197" s="203" t="s">
        <v>154</v>
      </c>
      <c r="E197" s="61"/>
      <c r="F197" s="204" t="s">
        <v>550</v>
      </c>
      <c r="G197" s="61"/>
      <c r="H197" s="61"/>
      <c r="I197" s="161"/>
      <c r="J197" s="61"/>
      <c r="K197" s="61"/>
      <c r="L197" s="59"/>
      <c r="M197" s="205"/>
      <c r="N197" s="40"/>
      <c r="O197" s="40"/>
      <c r="P197" s="40"/>
      <c r="Q197" s="40"/>
      <c r="R197" s="40"/>
      <c r="S197" s="40"/>
      <c r="T197" s="76"/>
      <c r="AT197" s="22" t="s">
        <v>154</v>
      </c>
      <c r="AU197" s="22" t="s">
        <v>84</v>
      </c>
    </row>
    <row r="198" spans="2:47" s="1" customFormat="1" ht="24">
      <c r="B198" s="39"/>
      <c r="C198" s="61"/>
      <c r="D198" s="228" t="s">
        <v>262</v>
      </c>
      <c r="E198" s="61"/>
      <c r="F198" s="247" t="s">
        <v>706</v>
      </c>
      <c r="G198" s="61"/>
      <c r="H198" s="61"/>
      <c r="I198" s="161"/>
      <c r="J198" s="61"/>
      <c r="K198" s="61"/>
      <c r="L198" s="59"/>
      <c r="M198" s="205"/>
      <c r="N198" s="40"/>
      <c r="O198" s="40"/>
      <c r="P198" s="40"/>
      <c r="Q198" s="40"/>
      <c r="R198" s="40"/>
      <c r="S198" s="40"/>
      <c r="T198" s="76"/>
      <c r="AT198" s="22" t="s">
        <v>262</v>
      </c>
      <c r="AU198" s="22" t="s">
        <v>84</v>
      </c>
    </row>
    <row r="199" spans="2:65" s="1" customFormat="1" ht="28.8" customHeight="1">
      <c r="B199" s="39"/>
      <c r="C199" s="191" t="s">
        <v>361</v>
      </c>
      <c r="D199" s="191" t="s">
        <v>147</v>
      </c>
      <c r="E199" s="192" t="s">
        <v>328</v>
      </c>
      <c r="F199" s="193" t="s">
        <v>329</v>
      </c>
      <c r="G199" s="194" t="s">
        <v>296</v>
      </c>
      <c r="H199" s="195">
        <v>15.3</v>
      </c>
      <c r="I199" s="196"/>
      <c r="J199" s="197">
        <f>ROUND(I199*H199,2)</f>
        <v>0</v>
      </c>
      <c r="K199" s="193" t="s">
        <v>151</v>
      </c>
      <c r="L199" s="59"/>
      <c r="M199" s="198" t="s">
        <v>21</v>
      </c>
      <c r="N199" s="199" t="s">
        <v>45</v>
      </c>
      <c r="O199" s="40"/>
      <c r="P199" s="200">
        <f>O199*H199</f>
        <v>0</v>
      </c>
      <c r="Q199" s="200">
        <v>0.00369</v>
      </c>
      <c r="R199" s="200">
        <f>Q199*H199</f>
        <v>0.05645700000000001</v>
      </c>
      <c r="S199" s="200">
        <v>0</v>
      </c>
      <c r="T199" s="201">
        <f>S199*H199</f>
        <v>0</v>
      </c>
      <c r="AR199" s="22" t="s">
        <v>239</v>
      </c>
      <c r="AT199" s="22" t="s">
        <v>147</v>
      </c>
      <c r="AU199" s="22" t="s">
        <v>84</v>
      </c>
      <c r="AY199" s="22" t="s">
        <v>144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82</v>
      </c>
      <c r="BK199" s="202">
        <f>ROUND(I199*H199,2)</f>
        <v>0</v>
      </c>
      <c r="BL199" s="22" t="s">
        <v>239</v>
      </c>
      <c r="BM199" s="22" t="s">
        <v>330</v>
      </c>
    </row>
    <row r="200" spans="2:47" s="1" customFormat="1" ht="24">
      <c r="B200" s="39"/>
      <c r="C200" s="61"/>
      <c r="D200" s="203" t="s">
        <v>154</v>
      </c>
      <c r="E200" s="61"/>
      <c r="F200" s="204" t="s">
        <v>331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154</v>
      </c>
      <c r="AU200" s="22" t="s">
        <v>84</v>
      </c>
    </row>
    <row r="201" spans="2:51" s="12" customFormat="1" ht="12">
      <c r="B201" s="217"/>
      <c r="C201" s="218"/>
      <c r="D201" s="228" t="s">
        <v>156</v>
      </c>
      <c r="E201" s="229" t="s">
        <v>21</v>
      </c>
      <c r="F201" s="230" t="s">
        <v>703</v>
      </c>
      <c r="G201" s="218"/>
      <c r="H201" s="231">
        <v>15.3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156</v>
      </c>
      <c r="AU201" s="227" t="s">
        <v>84</v>
      </c>
      <c r="AV201" s="12" t="s">
        <v>84</v>
      </c>
      <c r="AW201" s="12" t="s">
        <v>37</v>
      </c>
      <c r="AX201" s="12" t="s">
        <v>74</v>
      </c>
      <c r="AY201" s="227" t="s">
        <v>144</v>
      </c>
    </row>
    <row r="202" spans="2:65" s="1" customFormat="1" ht="20.4" customHeight="1">
      <c r="B202" s="39"/>
      <c r="C202" s="191" t="s">
        <v>366</v>
      </c>
      <c r="D202" s="191" t="s">
        <v>147</v>
      </c>
      <c r="E202" s="192" t="s">
        <v>551</v>
      </c>
      <c r="F202" s="193" t="s">
        <v>552</v>
      </c>
      <c r="G202" s="194" t="s">
        <v>249</v>
      </c>
      <c r="H202" s="195">
        <v>0.211</v>
      </c>
      <c r="I202" s="196"/>
      <c r="J202" s="197">
        <f>ROUND(I202*H202,2)</f>
        <v>0</v>
      </c>
      <c r="K202" s="193" t="s">
        <v>151</v>
      </c>
      <c r="L202" s="59"/>
      <c r="M202" s="198" t="s">
        <v>21</v>
      </c>
      <c r="N202" s="199" t="s">
        <v>45</v>
      </c>
      <c r="O202" s="40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2" t="s">
        <v>239</v>
      </c>
      <c r="AT202" s="22" t="s">
        <v>147</v>
      </c>
      <c r="AU202" s="22" t="s">
        <v>84</v>
      </c>
      <c r="AY202" s="22" t="s">
        <v>144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82</v>
      </c>
      <c r="BK202" s="202">
        <f>ROUND(I202*H202,2)</f>
        <v>0</v>
      </c>
      <c r="BL202" s="22" t="s">
        <v>239</v>
      </c>
      <c r="BM202" s="22" t="s">
        <v>707</v>
      </c>
    </row>
    <row r="203" spans="2:47" s="1" customFormat="1" ht="36">
      <c r="B203" s="39"/>
      <c r="C203" s="61"/>
      <c r="D203" s="228" t="s">
        <v>154</v>
      </c>
      <c r="E203" s="61"/>
      <c r="F203" s="232" t="s">
        <v>554</v>
      </c>
      <c r="G203" s="61"/>
      <c r="H203" s="61"/>
      <c r="I203" s="161"/>
      <c r="J203" s="61"/>
      <c r="K203" s="61"/>
      <c r="L203" s="59"/>
      <c r="M203" s="205"/>
      <c r="N203" s="40"/>
      <c r="O203" s="40"/>
      <c r="P203" s="40"/>
      <c r="Q203" s="40"/>
      <c r="R203" s="40"/>
      <c r="S203" s="40"/>
      <c r="T203" s="76"/>
      <c r="AT203" s="22" t="s">
        <v>154</v>
      </c>
      <c r="AU203" s="22" t="s">
        <v>84</v>
      </c>
    </row>
    <row r="204" spans="2:65" s="1" customFormat="1" ht="20.4" customHeight="1">
      <c r="B204" s="39"/>
      <c r="C204" s="191" t="s">
        <v>371</v>
      </c>
      <c r="D204" s="191" t="s">
        <v>147</v>
      </c>
      <c r="E204" s="192" t="s">
        <v>338</v>
      </c>
      <c r="F204" s="193" t="s">
        <v>339</v>
      </c>
      <c r="G204" s="194" t="s">
        <v>249</v>
      </c>
      <c r="H204" s="195">
        <v>0.211</v>
      </c>
      <c r="I204" s="196"/>
      <c r="J204" s="197">
        <f>ROUND(I204*H204,2)</f>
        <v>0</v>
      </c>
      <c r="K204" s="193" t="s">
        <v>151</v>
      </c>
      <c r="L204" s="59"/>
      <c r="M204" s="198" t="s">
        <v>21</v>
      </c>
      <c r="N204" s="199" t="s">
        <v>45</v>
      </c>
      <c r="O204" s="40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2" t="s">
        <v>239</v>
      </c>
      <c r="AT204" s="22" t="s">
        <v>147</v>
      </c>
      <c r="AU204" s="22" t="s">
        <v>84</v>
      </c>
      <c r="AY204" s="22" t="s">
        <v>144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82</v>
      </c>
      <c r="BK204" s="202">
        <f>ROUND(I204*H204,2)</f>
        <v>0</v>
      </c>
      <c r="BL204" s="22" t="s">
        <v>239</v>
      </c>
      <c r="BM204" s="22" t="s">
        <v>340</v>
      </c>
    </row>
    <row r="205" spans="2:47" s="1" customFormat="1" ht="36">
      <c r="B205" s="39"/>
      <c r="C205" s="61"/>
      <c r="D205" s="203" t="s">
        <v>154</v>
      </c>
      <c r="E205" s="61"/>
      <c r="F205" s="204" t="s">
        <v>341</v>
      </c>
      <c r="G205" s="61"/>
      <c r="H205" s="61"/>
      <c r="I205" s="161"/>
      <c r="J205" s="61"/>
      <c r="K205" s="61"/>
      <c r="L205" s="59"/>
      <c r="M205" s="205"/>
      <c r="N205" s="40"/>
      <c r="O205" s="40"/>
      <c r="P205" s="40"/>
      <c r="Q205" s="40"/>
      <c r="R205" s="40"/>
      <c r="S205" s="40"/>
      <c r="T205" s="76"/>
      <c r="AT205" s="22" t="s">
        <v>154</v>
      </c>
      <c r="AU205" s="22" t="s">
        <v>84</v>
      </c>
    </row>
    <row r="206" spans="2:63" s="10" customFormat="1" ht="29.85" customHeight="1">
      <c r="B206" s="174"/>
      <c r="C206" s="175"/>
      <c r="D206" s="188" t="s">
        <v>73</v>
      </c>
      <c r="E206" s="189" t="s">
        <v>342</v>
      </c>
      <c r="F206" s="189" t="s">
        <v>343</v>
      </c>
      <c r="G206" s="175"/>
      <c r="H206" s="175"/>
      <c r="I206" s="178"/>
      <c r="J206" s="190">
        <f>BK206</f>
        <v>0</v>
      </c>
      <c r="K206" s="175"/>
      <c r="L206" s="180"/>
      <c r="M206" s="181"/>
      <c r="N206" s="182"/>
      <c r="O206" s="182"/>
      <c r="P206" s="183">
        <f>SUM(P207:P214)</f>
        <v>0</v>
      </c>
      <c r="Q206" s="182"/>
      <c r="R206" s="183">
        <f>SUM(R207:R214)</f>
        <v>0.049</v>
      </c>
      <c r="S206" s="182"/>
      <c r="T206" s="184">
        <f>SUM(T207:T214)</f>
        <v>0</v>
      </c>
      <c r="AR206" s="185" t="s">
        <v>84</v>
      </c>
      <c r="AT206" s="186" t="s">
        <v>73</v>
      </c>
      <c r="AU206" s="186" t="s">
        <v>82</v>
      </c>
      <c r="AY206" s="185" t="s">
        <v>144</v>
      </c>
      <c r="BK206" s="187">
        <f>SUM(BK207:BK214)</f>
        <v>0</v>
      </c>
    </row>
    <row r="207" spans="2:65" s="1" customFormat="1" ht="28.8" customHeight="1">
      <c r="B207" s="39"/>
      <c r="C207" s="191" t="s">
        <v>378</v>
      </c>
      <c r="D207" s="191" t="s">
        <v>147</v>
      </c>
      <c r="E207" s="192" t="s">
        <v>345</v>
      </c>
      <c r="F207" s="193" t="s">
        <v>346</v>
      </c>
      <c r="G207" s="194" t="s">
        <v>278</v>
      </c>
      <c r="H207" s="195">
        <v>4</v>
      </c>
      <c r="I207" s="196"/>
      <c r="J207" s="197">
        <f>ROUND(I207*H207,2)</f>
        <v>0</v>
      </c>
      <c r="K207" s="193" t="s">
        <v>151</v>
      </c>
      <c r="L207" s="59"/>
      <c r="M207" s="198" t="s">
        <v>21</v>
      </c>
      <c r="N207" s="199" t="s">
        <v>45</v>
      </c>
      <c r="O207" s="40"/>
      <c r="P207" s="200">
        <f>O207*H207</f>
        <v>0</v>
      </c>
      <c r="Q207" s="200">
        <v>0.00025</v>
      </c>
      <c r="R207" s="200">
        <f>Q207*H207</f>
        <v>0.001</v>
      </c>
      <c r="S207" s="200">
        <v>0</v>
      </c>
      <c r="T207" s="201">
        <f>S207*H207</f>
        <v>0</v>
      </c>
      <c r="AR207" s="22" t="s">
        <v>239</v>
      </c>
      <c r="AT207" s="22" t="s">
        <v>147</v>
      </c>
      <c r="AU207" s="22" t="s">
        <v>84</v>
      </c>
      <c r="AY207" s="22" t="s">
        <v>144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2" t="s">
        <v>82</v>
      </c>
      <c r="BK207" s="202">
        <f>ROUND(I207*H207,2)</f>
        <v>0</v>
      </c>
      <c r="BL207" s="22" t="s">
        <v>239</v>
      </c>
      <c r="BM207" s="22" t="s">
        <v>708</v>
      </c>
    </row>
    <row r="208" spans="2:47" s="1" customFormat="1" ht="24">
      <c r="B208" s="39"/>
      <c r="C208" s="61"/>
      <c r="D208" s="228" t="s">
        <v>154</v>
      </c>
      <c r="E208" s="61"/>
      <c r="F208" s="232" t="s">
        <v>348</v>
      </c>
      <c r="G208" s="61"/>
      <c r="H208" s="61"/>
      <c r="I208" s="161"/>
      <c r="J208" s="61"/>
      <c r="K208" s="61"/>
      <c r="L208" s="59"/>
      <c r="M208" s="205"/>
      <c r="N208" s="40"/>
      <c r="O208" s="40"/>
      <c r="P208" s="40"/>
      <c r="Q208" s="40"/>
      <c r="R208" s="40"/>
      <c r="S208" s="40"/>
      <c r="T208" s="76"/>
      <c r="AT208" s="22" t="s">
        <v>154</v>
      </c>
      <c r="AU208" s="22" t="s">
        <v>84</v>
      </c>
    </row>
    <row r="209" spans="2:65" s="1" customFormat="1" ht="20.4" customHeight="1">
      <c r="B209" s="39"/>
      <c r="C209" s="234" t="s">
        <v>391</v>
      </c>
      <c r="D209" s="234" t="s">
        <v>351</v>
      </c>
      <c r="E209" s="235" t="s">
        <v>646</v>
      </c>
      <c r="F209" s="236" t="s">
        <v>709</v>
      </c>
      <c r="G209" s="237" t="s">
        <v>278</v>
      </c>
      <c r="H209" s="238">
        <v>4</v>
      </c>
      <c r="I209" s="239"/>
      <c r="J209" s="240">
        <f>ROUND(I209*H209,2)</f>
        <v>0</v>
      </c>
      <c r="K209" s="236" t="s">
        <v>21</v>
      </c>
      <c r="L209" s="241"/>
      <c r="M209" s="242" t="s">
        <v>21</v>
      </c>
      <c r="N209" s="243" t="s">
        <v>45</v>
      </c>
      <c r="O209" s="40"/>
      <c r="P209" s="200">
        <f>O209*H209</f>
        <v>0</v>
      </c>
      <c r="Q209" s="200">
        <v>0.012</v>
      </c>
      <c r="R209" s="200">
        <f>Q209*H209</f>
        <v>0.048</v>
      </c>
      <c r="S209" s="200">
        <v>0</v>
      </c>
      <c r="T209" s="201">
        <f>S209*H209</f>
        <v>0</v>
      </c>
      <c r="AR209" s="22" t="s">
        <v>337</v>
      </c>
      <c r="AT209" s="22" t="s">
        <v>351</v>
      </c>
      <c r="AU209" s="22" t="s">
        <v>84</v>
      </c>
      <c r="AY209" s="22" t="s">
        <v>144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82</v>
      </c>
      <c r="BK209" s="202">
        <f>ROUND(I209*H209,2)</f>
        <v>0</v>
      </c>
      <c r="BL209" s="22" t="s">
        <v>239</v>
      </c>
      <c r="BM209" s="22" t="s">
        <v>710</v>
      </c>
    </row>
    <row r="210" spans="2:47" s="1" customFormat="1" ht="12">
      <c r="B210" s="39"/>
      <c r="C210" s="61"/>
      <c r="D210" s="228" t="s">
        <v>154</v>
      </c>
      <c r="E210" s="61"/>
      <c r="F210" s="232" t="s">
        <v>711</v>
      </c>
      <c r="G210" s="61"/>
      <c r="H210" s="61"/>
      <c r="I210" s="161"/>
      <c r="J210" s="61"/>
      <c r="K210" s="61"/>
      <c r="L210" s="59"/>
      <c r="M210" s="205"/>
      <c r="N210" s="40"/>
      <c r="O210" s="40"/>
      <c r="P210" s="40"/>
      <c r="Q210" s="40"/>
      <c r="R210" s="40"/>
      <c r="S210" s="40"/>
      <c r="T210" s="76"/>
      <c r="AT210" s="22" t="s">
        <v>154</v>
      </c>
      <c r="AU210" s="22" t="s">
        <v>84</v>
      </c>
    </row>
    <row r="211" spans="2:65" s="1" customFormat="1" ht="20.4" customHeight="1">
      <c r="B211" s="39"/>
      <c r="C211" s="191" t="s">
        <v>396</v>
      </c>
      <c r="D211" s="191" t="s">
        <v>147</v>
      </c>
      <c r="E211" s="192" t="s">
        <v>372</v>
      </c>
      <c r="F211" s="193" t="s">
        <v>373</v>
      </c>
      <c r="G211" s="194" t="s">
        <v>249</v>
      </c>
      <c r="H211" s="195">
        <v>0.049</v>
      </c>
      <c r="I211" s="196"/>
      <c r="J211" s="197">
        <f>ROUND(I211*H211,2)</f>
        <v>0</v>
      </c>
      <c r="K211" s="193" t="s">
        <v>151</v>
      </c>
      <c r="L211" s="59"/>
      <c r="M211" s="198" t="s">
        <v>21</v>
      </c>
      <c r="N211" s="199" t="s">
        <v>45</v>
      </c>
      <c r="O211" s="40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2" t="s">
        <v>239</v>
      </c>
      <c r="AT211" s="22" t="s">
        <v>147</v>
      </c>
      <c r="AU211" s="22" t="s">
        <v>84</v>
      </c>
      <c r="AY211" s="22" t="s">
        <v>144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82</v>
      </c>
      <c r="BK211" s="202">
        <f>ROUND(I211*H211,2)</f>
        <v>0</v>
      </c>
      <c r="BL211" s="22" t="s">
        <v>239</v>
      </c>
      <c r="BM211" s="22" t="s">
        <v>712</v>
      </c>
    </row>
    <row r="212" spans="2:47" s="1" customFormat="1" ht="36">
      <c r="B212" s="39"/>
      <c r="C212" s="61"/>
      <c r="D212" s="228" t="s">
        <v>154</v>
      </c>
      <c r="E212" s="61"/>
      <c r="F212" s="232" t="s">
        <v>375</v>
      </c>
      <c r="G212" s="61"/>
      <c r="H212" s="61"/>
      <c r="I212" s="161"/>
      <c r="J212" s="61"/>
      <c r="K212" s="61"/>
      <c r="L212" s="59"/>
      <c r="M212" s="205"/>
      <c r="N212" s="40"/>
      <c r="O212" s="40"/>
      <c r="P212" s="40"/>
      <c r="Q212" s="40"/>
      <c r="R212" s="40"/>
      <c r="S212" s="40"/>
      <c r="T212" s="76"/>
      <c r="AT212" s="22" t="s">
        <v>154</v>
      </c>
      <c r="AU212" s="22" t="s">
        <v>84</v>
      </c>
    </row>
    <row r="213" spans="2:65" s="1" customFormat="1" ht="20.4" customHeight="1">
      <c r="B213" s="39"/>
      <c r="C213" s="191" t="s">
        <v>401</v>
      </c>
      <c r="D213" s="191" t="s">
        <v>147</v>
      </c>
      <c r="E213" s="192" t="s">
        <v>617</v>
      </c>
      <c r="F213" s="193" t="s">
        <v>618</v>
      </c>
      <c r="G213" s="194" t="s">
        <v>249</v>
      </c>
      <c r="H213" s="195">
        <v>0.049</v>
      </c>
      <c r="I213" s="196"/>
      <c r="J213" s="197">
        <f>ROUND(I213*H213,2)</f>
        <v>0</v>
      </c>
      <c r="K213" s="193" t="s">
        <v>151</v>
      </c>
      <c r="L213" s="59"/>
      <c r="M213" s="198" t="s">
        <v>21</v>
      </c>
      <c r="N213" s="199" t="s">
        <v>45</v>
      </c>
      <c r="O213" s="40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2" t="s">
        <v>239</v>
      </c>
      <c r="AT213" s="22" t="s">
        <v>147</v>
      </c>
      <c r="AU213" s="22" t="s">
        <v>84</v>
      </c>
      <c r="AY213" s="22" t="s">
        <v>144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82</v>
      </c>
      <c r="BK213" s="202">
        <f>ROUND(I213*H213,2)</f>
        <v>0</v>
      </c>
      <c r="BL213" s="22" t="s">
        <v>239</v>
      </c>
      <c r="BM213" s="22" t="s">
        <v>713</v>
      </c>
    </row>
    <row r="214" spans="2:47" s="1" customFormat="1" ht="36">
      <c r="B214" s="39"/>
      <c r="C214" s="61"/>
      <c r="D214" s="203" t="s">
        <v>154</v>
      </c>
      <c r="E214" s="61"/>
      <c r="F214" s="204" t="s">
        <v>620</v>
      </c>
      <c r="G214" s="61"/>
      <c r="H214" s="61"/>
      <c r="I214" s="161"/>
      <c r="J214" s="61"/>
      <c r="K214" s="61"/>
      <c r="L214" s="59"/>
      <c r="M214" s="205"/>
      <c r="N214" s="40"/>
      <c r="O214" s="40"/>
      <c r="P214" s="40"/>
      <c r="Q214" s="40"/>
      <c r="R214" s="40"/>
      <c r="S214" s="40"/>
      <c r="T214" s="76"/>
      <c r="AT214" s="22" t="s">
        <v>154</v>
      </c>
      <c r="AU214" s="22" t="s">
        <v>84</v>
      </c>
    </row>
    <row r="215" spans="2:63" s="10" customFormat="1" ht="29.85" customHeight="1">
      <c r="B215" s="174"/>
      <c r="C215" s="175"/>
      <c r="D215" s="188" t="s">
        <v>73</v>
      </c>
      <c r="E215" s="189" t="s">
        <v>376</v>
      </c>
      <c r="F215" s="189" t="s">
        <v>377</v>
      </c>
      <c r="G215" s="175"/>
      <c r="H215" s="175"/>
      <c r="I215" s="178"/>
      <c r="J215" s="190">
        <f>BK215</f>
        <v>0</v>
      </c>
      <c r="K215" s="175"/>
      <c r="L215" s="180"/>
      <c r="M215" s="181"/>
      <c r="N215" s="182"/>
      <c r="O215" s="182"/>
      <c r="P215" s="183">
        <f>SUM(P216:P234)</f>
        <v>0</v>
      </c>
      <c r="Q215" s="182"/>
      <c r="R215" s="183">
        <f>SUM(R216:R234)</f>
        <v>0.050559740000000006</v>
      </c>
      <c r="S215" s="182"/>
      <c r="T215" s="184">
        <f>SUM(T216:T234)</f>
        <v>0</v>
      </c>
      <c r="AR215" s="185" t="s">
        <v>84</v>
      </c>
      <c r="AT215" s="186" t="s">
        <v>73</v>
      </c>
      <c r="AU215" s="186" t="s">
        <v>82</v>
      </c>
      <c r="AY215" s="185" t="s">
        <v>144</v>
      </c>
      <c r="BK215" s="187">
        <f>SUM(BK216:BK234)</f>
        <v>0</v>
      </c>
    </row>
    <row r="216" spans="2:65" s="1" customFormat="1" ht="28.8" customHeight="1">
      <c r="B216" s="39"/>
      <c r="C216" s="191" t="s">
        <v>406</v>
      </c>
      <c r="D216" s="191" t="s">
        <v>147</v>
      </c>
      <c r="E216" s="192" t="s">
        <v>407</v>
      </c>
      <c r="F216" s="193" t="s">
        <v>408</v>
      </c>
      <c r="G216" s="194" t="s">
        <v>150</v>
      </c>
      <c r="H216" s="195">
        <v>14.03</v>
      </c>
      <c r="I216" s="196"/>
      <c r="J216" s="197">
        <f>ROUND(I216*H216,2)</f>
        <v>0</v>
      </c>
      <c r="K216" s="193" t="s">
        <v>409</v>
      </c>
      <c r="L216" s="59"/>
      <c r="M216" s="198" t="s">
        <v>21</v>
      </c>
      <c r="N216" s="199" t="s">
        <v>45</v>
      </c>
      <c r="O216" s="40"/>
      <c r="P216" s="200">
        <f>O216*H216</f>
        <v>0</v>
      </c>
      <c r="Q216" s="200">
        <v>0.00053</v>
      </c>
      <c r="R216" s="200">
        <f>Q216*H216</f>
        <v>0.0074359</v>
      </c>
      <c r="S216" s="200">
        <v>0</v>
      </c>
      <c r="T216" s="201">
        <f>S216*H216</f>
        <v>0</v>
      </c>
      <c r="AR216" s="22" t="s">
        <v>239</v>
      </c>
      <c r="AT216" s="22" t="s">
        <v>147</v>
      </c>
      <c r="AU216" s="22" t="s">
        <v>84</v>
      </c>
      <c r="AY216" s="22" t="s">
        <v>144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2" t="s">
        <v>82</v>
      </c>
      <c r="BK216" s="202">
        <f>ROUND(I216*H216,2)</f>
        <v>0</v>
      </c>
      <c r="BL216" s="22" t="s">
        <v>239</v>
      </c>
      <c r="BM216" s="22" t="s">
        <v>410</v>
      </c>
    </row>
    <row r="217" spans="2:47" s="1" customFormat="1" ht="60">
      <c r="B217" s="39"/>
      <c r="C217" s="61"/>
      <c r="D217" s="203" t="s">
        <v>154</v>
      </c>
      <c r="E217" s="61"/>
      <c r="F217" s="204" t="s">
        <v>411</v>
      </c>
      <c r="G217" s="61"/>
      <c r="H217" s="61"/>
      <c r="I217" s="161"/>
      <c r="J217" s="61"/>
      <c r="K217" s="61"/>
      <c r="L217" s="59"/>
      <c r="M217" s="205"/>
      <c r="N217" s="40"/>
      <c r="O217" s="40"/>
      <c r="P217" s="40"/>
      <c r="Q217" s="40"/>
      <c r="R217" s="40"/>
      <c r="S217" s="40"/>
      <c r="T217" s="76"/>
      <c r="AT217" s="22" t="s">
        <v>154</v>
      </c>
      <c r="AU217" s="22" t="s">
        <v>84</v>
      </c>
    </row>
    <row r="218" spans="2:51" s="11" customFormat="1" ht="12">
      <c r="B218" s="206"/>
      <c r="C218" s="207"/>
      <c r="D218" s="203" t="s">
        <v>156</v>
      </c>
      <c r="E218" s="208" t="s">
        <v>21</v>
      </c>
      <c r="F218" s="209" t="s">
        <v>412</v>
      </c>
      <c r="G218" s="207"/>
      <c r="H218" s="210" t="s">
        <v>21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156</v>
      </c>
      <c r="AU218" s="216" t="s">
        <v>84</v>
      </c>
      <c r="AV218" s="11" t="s">
        <v>82</v>
      </c>
      <c r="AW218" s="11" t="s">
        <v>37</v>
      </c>
      <c r="AX218" s="11" t="s">
        <v>74</v>
      </c>
      <c r="AY218" s="216" t="s">
        <v>144</v>
      </c>
    </row>
    <row r="219" spans="2:51" s="12" customFormat="1" ht="12">
      <c r="B219" s="217"/>
      <c r="C219" s="218"/>
      <c r="D219" s="228" t="s">
        <v>156</v>
      </c>
      <c r="E219" s="229" t="s">
        <v>21</v>
      </c>
      <c r="F219" s="230" t="s">
        <v>714</v>
      </c>
      <c r="G219" s="218"/>
      <c r="H219" s="231">
        <v>14.03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156</v>
      </c>
      <c r="AU219" s="227" t="s">
        <v>84</v>
      </c>
      <c r="AV219" s="12" t="s">
        <v>84</v>
      </c>
      <c r="AW219" s="12" t="s">
        <v>37</v>
      </c>
      <c r="AX219" s="12" t="s">
        <v>74</v>
      </c>
      <c r="AY219" s="227" t="s">
        <v>144</v>
      </c>
    </row>
    <row r="220" spans="2:65" s="1" customFormat="1" ht="28.8" customHeight="1">
      <c r="B220" s="39"/>
      <c r="C220" s="191" t="s">
        <v>414</v>
      </c>
      <c r="D220" s="191" t="s">
        <v>147</v>
      </c>
      <c r="E220" s="192" t="s">
        <v>415</v>
      </c>
      <c r="F220" s="193" t="s">
        <v>416</v>
      </c>
      <c r="G220" s="194" t="s">
        <v>278</v>
      </c>
      <c r="H220" s="195">
        <v>16</v>
      </c>
      <c r="I220" s="196"/>
      <c r="J220" s="197">
        <f>ROUND(I220*H220,2)</f>
        <v>0</v>
      </c>
      <c r="K220" s="193" t="s">
        <v>151</v>
      </c>
      <c r="L220" s="59"/>
      <c r="M220" s="198" t="s">
        <v>21</v>
      </c>
      <c r="N220" s="199" t="s">
        <v>45</v>
      </c>
      <c r="O220" s="40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AR220" s="22" t="s">
        <v>239</v>
      </c>
      <c r="AT220" s="22" t="s">
        <v>147</v>
      </c>
      <c r="AU220" s="22" t="s">
        <v>84</v>
      </c>
      <c r="AY220" s="22" t="s">
        <v>144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2" t="s">
        <v>82</v>
      </c>
      <c r="BK220" s="202">
        <f>ROUND(I220*H220,2)</f>
        <v>0</v>
      </c>
      <c r="BL220" s="22" t="s">
        <v>239</v>
      </c>
      <c r="BM220" s="22" t="s">
        <v>417</v>
      </c>
    </row>
    <row r="221" spans="2:47" s="1" customFormat="1" ht="24">
      <c r="B221" s="39"/>
      <c r="C221" s="61"/>
      <c r="D221" s="203" t="s">
        <v>154</v>
      </c>
      <c r="E221" s="61"/>
      <c r="F221" s="204" t="s">
        <v>418</v>
      </c>
      <c r="G221" s="61"/>
      <c r="H221" s="61"/>
      <c r="I221" s="161"/>
      <c r="J221" s="61"/>
      <c r="K221" s="61"/>
      <c r="L221" s="59"/>
      <c r="M221" s="205"/>
      <c r="N221" s="40"/>
      <c r="O221" s="40"/>
      <c r="P221" s="40"/>
      <c r="Q221" s="40"/>
      <c r="R221" s="40"/>
      <c r="S221" s="40"/>
      <c r="T221" s="76"/>
      <c r="AT221" s="22" t="s">
        <v>154</v>
      </c>
      <c r="AU221" s="22" t="s">
        <v>84</v>
      </c>
    </row>
    <row r="222" spans="2:51" s="12" customFormat="1" ht="12">
      <c r="B222" s="217"/>
      <c r="C222" s="218"/>
      <c r="D222" s="228" t="s">
        <v>156</v>
      </c>
      <c r="E222" s="229" t="s">
        <v>21</v>
      </c>
      <c r="F222" s="230" t="s">
        <v>715</v>
      </c>
      <c r="G222" s="218"/>
      <c r="H222" s="231">
        <v>16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156</v>
      </c>
      <c r="AU222" s="227" t="s">
        <v>84</v>
      </c>
      <c r="AV222" s="12" t="s">
        <v>84</v>
      </c>
      <c r="AW222" s="12" t="s">
        <v>37</v>
      </c>
      <c r="AX222" s="12" t="s">
        <v>74</v>
      </c>
      <c r="AY222" s="227" t="s">
        <v>144</v>
      </c>
    </row>
    <row r="223" spans="2:65" s="1" customFormat="1" ht="28.8" customHeight="1">
      <c r="B223" s="39"/>
      <c r="C223" s="191" t="s">
        <v>420</v>
      </c>
      <c r="D223" s="191" t="s">
        <v>147</v>
      </c>
      <c r="E223" s="192" t="s">
        <v>421</v>
      </c>
      <c r="F223" s="193" t="s">
        <v>422</v>
      </c>
      <c r="G223" s="194" t="s">
        <v>278</v>
      </c>
      <c r="H223" s="195">
        <v>16</v>
      </c>
      <c r="I223" s="196"/>
      <c r="J223" s="197">
        <f>ROUND(I223*H223,2)</f>
        <v>0</v>
      </c>
      <c r="K223" s="193" t="s">
        <v>151</v>
      </c>
      <c r="L223" s="59"/>
      <c r="M223" s="198" t="s">
        <v>21</v>
      </c>
      <c r="N223" s="199" t="s">
        <v>45</v>
      </c>
      <c r="O223" s="40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2" t="s">
        <v>239</v>
      </c>
      <c r="AT223" s="22" t="s">
        <v>147</v>
      </c>
      <c r="AU223" s="22" t="s">
        <v>84</v>
      </c>
      <c r="AY223" s="22" t="s">
        <v>144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2" t="s">
        <v>82</v>
      </c>
      <c r="BK223" s="202">
        <f>ROUND(I223*H223,2)</f>
        <v>0</v>
      </c>
      <c r="BL223" s="22" t="s">
        <v>239</v>
      </c>
      <c r="BM223" s="22" t="s">
        <v>423</v>
      </c>
    </row>
    <row r="224" spans="2:47" s="1" customFormat="1" ht="24">
      <c r="B224" s="39"/>
      <c r="C224" s="61"/>
      <c r="D224" s="228" t="s">
        <v>154</v>
      </c>
      <c r="E224" s="61"/>
      <c r="F224" s="232" t="s">
        <v>424</v>
      </c>
      <c r="G224" s="61"/>
      <c r="H224" s="61"/>
      <c r="I224" s="161"/>
      <c r="J224" s="61"/>
      <c r="K224" s="61"/>
      <c r="L224" s="59"/>
      <c r="M224" s="205"/>
      <c r="N224" s="40"/>
      <c r="O224" s="40"/>
      <c r="P224" s="40"/>
      <c r="Q224" s="40"/>
      <c r="R224" s="40"/>
      <c r="S224" s="40"/>
      <c r="T224" s="76"/>
      <c r="AT224" s="22" t="s">
        <v>154</v>
      </c>
      <c r="AU224" s="22" t="s">
        <v>84</v>
      </c>
    </row>
    <row r="225" spans="2:65" s="1" customFormat="1" ht="28.8" customHeight="1">
      <c r="B225" s="39"/>
      <c r="C225" s="191" t="s">
        <v>425</v>
      </c>
      <c r="D225" s="191" t="s">
        <v>147</v>
      </c>
      <c r="E225" s="192" t="s">
        <v>426</v>
      </c>
      <c r="F225" s="193" t="s">
        <v>427</v>
      </c>
      <c r="G225" s="194" t="s">
        <v>150</v>
      </c>
      <c r="H225" s="195">
        <v>14.03</v>
      </c>
      <c r="I225" s="196"/>
      <c r="J225" s="197">
        <f>ROUND(I225*H225,2)</f>
        <v>0</v>
      </c>
      <c r="K225" s="193" t="s">
        <v>151</v>
      </c>
      <c r="L225" s="59"/>
      <c r="M225" s="198" t="s">
        <v>21</v>
      </c>
      <c r="N225" s="199" t="s">
        <v>45</v>
      </c>
      <c r="O225" s="40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AR225" s="22" t="s">
        <v>239</v>
      </c>
      <c r="AT225" s="22" t="s">
        <v>147</v>
      </c>
      <c r="AU225" s="22" t="s">
        <v>84</v>
      </c>
      <c r="AY225" s="22" t="s">
        <v>144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82</v>
      </c>
      <c r="BK225" s="202">
        <f>ROUND(I225*H225,2)</f>
        <v>0</v>
      </c>
      <c r="BL225" s="22" t="s">
        <v>239</v>
      </c>
      <c r="BM225" s="22" t="s">
        <v>428</v>
      </c>
    </row>
    <row r="226" spans="2:47" s="1" customFormat="1" ht="24">
      <c r="B226" s="39"/>
      <c r="C226" s="61"/>
      <c r="D226" s="203" t="s">
        <v>154</v>
      </c>
      <c r="E226" s="61"/>
      <c r="F226" s="204" t="s">
        <v>429</v>
      </c>
      <c r="G226" s="61"/>
      <c r="H226" s="61"/>
      <c r="I226" s="161"/>
      <c r="J226" s="61"/>
      <c r="K226" s="61"/>
      <c r="L226" s="59"/>
      <c r="M226" s="205"/>
      <c r="N226" s="40"/>
      <c r="O226" s="40"/>
      <c r="P226" s="40"/>
      <c r="Q226" s="40"/>
      <c r="R226" s="40"/>
      <c r="S226" s="40"/>
      <c r="T226" s="76"/>
      <c r="AT226" s="22" t="s">
        <v>154</v>
      </c>
      <c r="AU226" s="22" t="s">
        <v>84</v>
      </c>
    </row>
    <row r="227" spans="2:51" s="12" customFormat="1" ht="12">
      <c r="B227" s="217"/>
      <c r="C227" s="218"/>
      <c r="D227" s="228" t="s">
        <v>156</v>
      </c>
      <c r="E227" s="229" t="s">
        <v>21</v>
      </c>
      <c r="F227" s="230" t="s">
        <v>716</v>
      </c>
      <c r="G227" s="218"/>
      <c r="H227" s="231">
        <v>14.03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156</v>
      </c>
      <c r="AU227" s="227" t="s">
        <v>84</v>
      </c>
      <c r="AV227" s="12" t="s">
        <v>84</v>
      </c>
      <c r="AW227" s="12" t="s">
        <v>37</v>
      </c>
      <c r="AX227" s="12" t="s">
        <v>74</v>
      </c>
      <c r="AY227" s="227" t="s">
        <v>144</v>
      </c>
    </row>
    <row r="228" spans="2:65" s="1" customFormat="1" ht="28.8" customHeight="1">
      <c r="B228" s="39"/>
      <c r="C228" s="191" t="s">
        <v>431</v>
      </c>
      <c r="D228" s="191" t="s">
        <v>147</v>
      </c>
      <c r="E228" s="192" t="s">
        <v>432</v>
      </c>
      <c r="F228" s="193" t="s">
        <v>433</v>
      </c>
      <c r="G228" s="194" t="s">
        <v>150</v>
      </c>
      <c r="H228" s="195">
        <v>5.498</v>
      </c>
      <c r="I228" s="196"/>
      <c r="J228" s="197">
        <f>ROUND(I228*H228,2)</f>
        <v>0</v>
      </c>
      <c r="K228" s="193" t="s">
        <v>151</v>
      </c>
      <c r="L228" s="59"/>
      <c r="M228" s="198" t="s">
        <v>21</v>
      </c>
      <c r="N228" s="199" t="s">
        <v>45</v>
      </c>
      <c r="O228" s="40"/>
      <c r="P228" s="200">
        <f>O228*H228</f>
        <v>0</v>
      </c>
      <c r="Q228" s="200">
        <v>0.00068</v>
      </c>
      <c r="R228" s="200">
        <f>Q228*H228</f>
        <v>0.0037386400000000005</v>
      </c>
      <c r="S228" s="200">
        <v>0</v>
      </c>
      <c r="T228" s="201">
        <f>S228*H228</f>
        <v>0</v>
      </c>
      <c r="AR228" s="22" t="s">
        <v>239</v>
      </c>
      <c r="AT228" s="22" t="s">
        <v>147</v>
      </c>
      <c r="AU228" s="22" t="s">
        <v>84</v>
      </c>
      <c r="AY228" s="22" t="s">
        <v>144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82</v>
      </c>
      <c r="BK228" s="202">
        <f>ROUND(I228*H228,2)</f>
        <v>0</v>
      </c>
      <c r="BL228" s="22" t="s">
        <v>239</v>
      </c>
      <c r="BM228" s="22" t="s">
        <v>434</v>
      </c>
    </row>
    <row r="229" spans="2:47" s="1" customFormat="1" ht="36">
      <c r="B229" s="39"/>
      <c r="C229" s="61"/>
      <c r="D229" s="203" t="s">
        <v>154</v>
      </c>
      <c r="E229" s="61"/>
      <c r="F229" s="204" t="s">
        <v>435</v>
      </c>
      <c r="G229" s="61"/>
      <c r="H229" s="61"/>
      <c r="I229" s="161"/>
      <c r="J229" s="61"/>
      <c r="K229" s="61"/>
      <c r="L229" s="59"/>
      <c r="M229" s="205"/>
      <c r="N229" s="40"/>
      <c r="O229" s="40"/>
      <c r="P229" s="40"/>
      <c r="Q229" s="40"/>
      <c r="R229" s="40"/>
      <c r="S229" s="40"/>
      <c r="T229" s="76"/>
      <c r="AT229" s="22" t="s">
        <v>154</v>
      </c>
      <c r="AU229" s="22" t="s">
        <v>84</v>
      </c>
    </row>
    <row r="230" spans="2:51" s="12" customFormat="1" ht="12">
      <c r="B230" s="217"/>
      <c r="C230" s="218"/>
      <c r="D230" s="228" t="s">
        <v>156</v>
      </c>
      <c r="E230" s="229" t="s">
        <v>21</v>
      </c>
      <c r="F230" s="230" t="s">
        <v>681</v>
      </c>
      <c r="G230" s="218"/>
      <c r="H230" s="231">
        <v>5.498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156</v>
      </c>
      <c r="AU230" s="227" t="s">
        <v>84</v>
      </c>
      <c r="AV230" s="12" t="s">
        <v>84</v>
      </c>
      <c r="AW230" s="12" t="s">
        <v>37</v>
      </c>
      <c r="AX230" s="12" t="s">
        <v>74</v>
      </c>
      <c r="AY230" s="227" t="s">
        <v>144</v>
      </c>
    </row>
    <row r="231" spans="2:65" s="1" customFormat="1" ht="20.4" customHeight="1">
      <c r="B231" s="39"/>
      <c r="C231" s="191" t="s">
        <v>436</v>
      </c>
      <c r="D231" s="191" t="s">
        <v>147</v>
      </c>
      <c r="E231" s="192" t="s">
        <v>437</v>
      </c>
      <c r="F231" s="193" t="s">
        <v>438</v>
      </c>
      <c r="G231" s="194" t="s">
        <v>150</v>
      </c>
      <c r="H231" s="195">
        <v>42.81</v>
      </c>
      <c r="I231" s="196"/>
      <c r="J231" s="197">
        <f>ROUND(I231*H231,2)</f>
        <v>0</v>
      </c>
      <c r="K231" s="193" t="s">
        <v>151</v>
      </c>
      <c r="L231" s="59"/>
      <c r="M231" s="198" t="s">
        <v>21</v>
      </c>
      <c r="N231" s="199" t="s">
        <v>45</v>
      </c>
      <c r="O231" s="40"/>
      <c r="P231" s="200">
        <f>O231*H231</f>
        <v>0</v>
      </c>
      <c r="Q231" s="200">
        <v>0.00027</v>
      </c>
      <c r="R231" s="200">
        <f>Q231*H231</f>
        <v>0.011558700000000002</v>
      </c>
      <c r="S231" s="200">
        <v>0</v>
      </c>
      <c r="T231" s="201">
        <f>S231*H231</f>
        <v>0</v>
      </c>
      <c r="AR231" s="22" t="s">
        <v>239</v>
      </c>
      <c r="AT231" s="22" t="s">
        <v>147</v>
      </c>
      <c r="AU231" s="22" t="s">
        <v>84</v>
      </c>
      <c r="AY231" s="22" t="s">
        <v>144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2" t="s">
        <v>82</v>
      </c>
      <c r="BK231" s="202">
        <f>ROUND(I231*H231,2)</f>
        <v>0</v>
      </c>
      <c r="BL231" s="22" t="s">
        <v>239</v>
      </c>
      <c r="BM231" s="22" t="s">
        <v>439</v>
      </c>
    </row>
    <row r="232" spans="2:47" s="1" customFormat="1" ht="24">
      <c r="B232" s="39"/>
      <c r="C232" s="61"/>
      <c r="D232" s="228" t="s">
        <v>154</v>
      </c>
      <c r="E232" s="61"/>
      <c r="F232" s="232" t="s">
        <v>440</v>
      </c>
      <c r="G232" s="61"/>
      <c r="H232" s="61"/>
      <c r="I232" s="161"/>
      <c r="J232" s="61"/>
      <c r="K232" s="61"/>
      <c r="L232" s="59"/>
      <c r="M232" s="205"/>
      <c r="N232" s="40"/>
      <c r="O232" s="40"/>
      <c r="P232" s="40"/>
      <c r="Q232" s="40"/>
      <c r="R232" s="40"/>
      <c r="S232" s="40"/>
      <c r="T232" s="76"/>
      <c r="AT232" s="22" t="s">
        <v>154</v>
      </c>
      <c r="AU232" s="22" t="s">
        <v>84</v>
      </c>
    </row>
    <row r="233" spans="2:65" s="1" customFormat="1" ht="20.4" customHeight="1">
      <c r="B233" s="39"/>
      <c r="C233" s="191" t="s">
        <v>441</v>
      </c>
      <c r="D233" s="191" t="s">
        <v>147</v>
      </c>
      <c r="E233" s="192" t="s">
        <v>452</v>
      </c>
      <c r="F233" s="193" t="s">
        <v>453</v>
      </c>
      <c r="G233" s="194" t="s">
        <v>150</v>
      </c>
      <c r="H233" s="195">
        <v>42.81</v>
      </c>
      <c r="I233" s="196"/>
      <c r="J233" s="197">
        <f>ROUND(I233*H233,2)</f>
        <v>0</v>
      </c>
      <c r="K233" s="193" t="s">
        <v>151</v>
      </c>
      <c r="L233" s="59"/>
      <c r="M233" s="198" t="s">
        <v>21</v>
      </c>
      <c r="N233" s="199" t="s">
        <v>45</v>
      </c>
      <c r="O233" s="40"/>
      <c r="P233" s="200">
        <f>O233*H233</f>
        <v>0</v>
      </c>
      <c r="Q233" s="200">
        <v>0.00065</v>
      </c>
      <c r="R233" s="200">
        <f>Q233*H233</f>
        <v>0.0278265</v>
      </c>
      <c r="S233" s="200">
        <v>0</v>
      </c>
      <c r="T233" s="201">
        <f>S233*H233</f>
        <v>0</v>
      </c>
      <c r="AR233" s="22" t="s">
        <v>239</v>
      </c>
      <c r="AT233" s="22" t="s">
        <v>147</v>
      </c>
      <c r="AU233" s="22" t="s">
        <v>84</v>
      </c>
      <c r="AY233" s="22" t="s">
        <v>144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2" t="s">
        <v>82</v>
      </c>
      <c r="BK233" s="202">
        <f>ROUND(I233*H233,2)</f>
        <v>0</v>
      </c>
      <c r="BL233" s="22" t="s">
        <v>239</v>
      </c>
      <c r="BM233" s="22" t="s">
        <v>454</v>
      </c>
    </row>
    <row r="234" spans="2:47" s="1" customFormat="1" ht="24">
      <c r="B234" s="39"/>
      <c r="C234" s="61"/>
      <c r="D234" s="203" t="s">
        <v>154</v>
      </c>
      <c r="E234" s="61"/>
      <c r="F234" s="204" t="s">
        <v>455</v>
      </c>
      <c r="G234" s="61"/>
      <c r="H234" s="61"/>
      <c r="I234" s="161"/>
      <c r="J234" s="61"/>
      <c r="K234" s="61"/>
      <c r="L234" s="59"/>
      <c r="M234" s="205"/>
      <c r="N234" s="40"/>
      <c r="O234" s="40"/>
      <c r="P234" s="40"/>
      <c r="Q234" s="40"/>
      <c r="R234" s="40"/>
      <c r="S234" s="40"/>
      <c r="T234" s="76"/>
      <c r="AT234" s="22" t="s">
        <v>154</v>
      </c>
      <c r="AU234" s="22" t="s">
        <v>84</v>
      </c>
    </row>
    <row r="235" spans="2:63" s="10" customFormat="1" ht="37.35" customHeight="1">
      <c r="B235" s="174"/>
      <c r="C235" s="175"/>
      <c r="D235" s="176" t="s">
        <v>73</v>
      </c>
      <c r="E235" s="177" t="s">
        <v>456</v>
      </c>
      <c r="F235" s="177" t="s">
        <v>457</v>
      </c>
      <c r="G235" s="175"/>
      <c r="H235" s="175"/>
      <c r="I235" s="178"/>
      <c r="J235" s="179">
        <f>BK235</f>
        <v>0</v>
      </c>
      <c r="K235" s="175"/>
      <c r="L235" s="180"/>
      <c r="M235" s="181"/>
      <c r="N235" s="182"/>
      <c r="O235" s="182"/>
      <c r="P235" s="183">
        <f>P236+P240+P243</f>
        <v>0</v>
      </c>
      <c r="Q235" s="182"/>
      <c r="R235" s="183">
        <f>R236+R240+R243</f>
        <v>0</v>
      </c>
      <c r="S235" s="182"/>
      <c r="T235" s="184">
        <f>T236+T240+T243</f>
        <v>0</v>
      </c>
      <c r="AR235" s="185" t="s">
        <v>178</v>
      </c>
      <c r="AT235" s="186" t="s">
        <v>73</v>
      </c>
      <c r="AU235" s="186" t="s">
        <v>74</v>
      </c>
      <c r="AY235" s="185" t="s">
        <v>144</v>
      </c>
      <c r="BK235" s="187">
        <f>BK236+BK240+BK243</f>
        <v>0</v>
      </c>
    </row>
    <row r="236" spans="2:63" s="10" customFormat="1" ht="19.95" customHeight="1">
      <c r="B236" s="174"/>
      <c r="C236" s="175"/>
      <c r="D236" s="188" t="s">
        <v>73</v>
      </c>
      <c r="E236" s="189" t="s">
        <v>458</v>
      </c>
      <c r="F236" s="189" t="s">
        <v>459</v>
      </c>
      <c r="G236" s="175"/>
      <c r="H236" s="175"/>
      <c r="I236" s="178"/>
      <c r="J236" s="190">
        <f>BK236</f>
        <v>0</v>
      </c>
      <c r="K236" s="175"/>
      <c r="L236" s="180"/>
      <c r="M236" s="181"/>
      <c r="N236" s="182"/>
      <c r="O236" s="182"/>
      <c r="P236" s="183">
        <f>SUM(P237:P239)</f>
        <v>0</v>
      </c>
      <c r="Q236" s="182"/>
      <c r="R236" s="183">
        <f>SUM(R237:R239)</f>
        <v>0</v>
      </c>
      <c r="S236" s="182"/>
      <c r="T236" s="184">
        <f>SUM(T237:T239)</f>
        <v>0</v>
      </c>
      <c r="AR236" s="185" t="s">
        <v>178</v>
      </c>
      <c r="AT236" s="186" t="s">
        <v>73</v>
      </c>
      <c r="AU236" s="186" t="s">
        <v>82</v>
      </c>
      <c r="AY236" s="185" t="s">
        <v>144</v>
      </c>
      <c r="BK236" s="187">
        <f>SUM(BK237:BK239)</f>
        <v>0</v>
      </c>
    </row>
    <row r="237" spans="2:65" s="1" customFormat="1" ht="20.4" customHeight="1">
      <c r="B237" s="39"/>
      <c r="C237" s="191" t="s">
        <v>451</v>
      </c>
      <c r="D237" s="191" t="s">
        <v>147</v>
      </c>
      <c r="E237" s="192" t="s">
        <v>461</v>
      </c>
      <c r="F237" s="193" t="s">
        <v>462</v>
      </c>
      <c r="G237" s="194" t="s">
        <v>463</v>
      </c>
      <c r="H237" s="195">
        <v>1</v>
      </c>
      <c r="I237" s="196"/>
      <c r="J237" s="197">
        <f>ROUND(I237*H237,2)</f>
        <v>0</v>
      </c>
      <c r="K237" s="193" t="s">
        <v>151</v>
      </c>
      <c r="L237" s="59"/>
      <c r="M237" s="198" t="s">
        <v>21</v>
      </c>
      <c r="N237" s="199" t="s">
        <v>45</v>
      </c>
      <c r="O237" s="40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AR237" s="22" t="s">
        <v>464</v>
      </c>
      <c r="AT237" s="22" t="s">
        <v>147</v>
      </c>
      <c r="AU237" s="22" t="s">
        <v>84</v>
      </c>
      <c r="AY237" s="22" t="s">
        <v>144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2" t="s">
        <v>82</v>
      </c>
      <c r="BK237" s="202">
        <f>ROUND(I237*H237,2)</f>
        <v>0</v>
      </c>
      <c r="BL237" s="22" t="s">
        <v>464</v>
      </c>
      <c r="BM237" s="22" t="s">
        <v>465</v>
      </c>
    </row>
    <row r="238" spans="2:47" s="1" customFormat="1" ht="24">
      <c r="B238" s="39"/>
      <c r="C238" s="61"/>
      <c r="D238" s="203" t="s">
        <v>154</v>
      </c>
      <c r="E238" s="61"/>
      <c r="F238" s="204" t="s">
        <v>466</v>
      </c>
      <c r="G238" s="61"/>
      <c r="H238" s="61"/>
      <c r="I238" s="161"/>
      <c r="J238" s="61"/>
      <c r="K238" s="61"/>
      <c r="L238" s="59"/>
      <c r="M238" s="205"/>
      <c r="N238" s="40"/>
      <c r="O238" s="40"/>
      <c r="P238" s="40"/>
      <c r="Q238" s="40"/>
      <c r="R238" s="40"/>
      <c r="S238" s="40"/>
      <c r="T238" s="76"/>
      <c r="AT238" s="22" t="s">
        <v>154</v>
      </c>
      <c r="AU238" s="22" t="s">
        <v>84</v>
      </c>
    </row>
    <row r="239" spans="2:47" s="1" customFormat="1" ht="24">
      <c r="B239" s="39"/>
      <c r="C239" s="61"/>
      <c r="D239" s="203" t="s">
        <v>262</v>
      </c>
      <c r="E239" s="61"/>
      <c r="F239" s="233" t="s">
        <v>467</v>
      </c>
      <c r="G239" s="61"/>
      <c r="H239" s="61"/>
      <c r="I239" s="161"/>
      <c r="J239" s="61"/>
      <c r="K239" s="61"/>
      <c r="L239" s="59"/>
      <c r="M239" s="205"/>
      <c r="N239" s="40"/>
      <c r="O239" s="40"/>
      <c r="P239" s="40"/>
      <c r="Q239" s="40"/>
      <c r="R239" s="40"/>
      <c r="S239" s="40"/>
      <c r="T239" s="76"/>
      <c r="AT239" s="22" t="s">
        <v>262</v>
      </c>
      <c r="AU239" s="22" t="s">
        <v>84</v>
      </c>
    </row>
    <row r="240" spans="2:63" s="10" customFormat="1" ht="29.85" customHeight="1">
      <c r="B240" s="174"/>
      <c r="C240" s="175"/>
      <c r="D240" s="188" t="s">
        <v>73</v>
      </c>
      <c r="E240" s="189" t="s">
        <v>468</v>
      </c>
      <c r="F240" s="189" t="s">
        <v>469</v>
      </c>
      <c r="G240" s="175"/>
      <c r="H240" s="175"/>
      <c r="I240" s="178"/>
      <c r="J240" s="190">
        <f>BK240</f>
        <v>0</v>
      </c>
      <c r="K240" s="175"/>
      <c r="L240" s="180"/>
      <c r="M240" s="181"/>
      <c r="N240" s="182"/>
      <c r="O240" s="182"/>
      <c r="P240" s="183">
        <f>SUM(P241:P242)</f>
        <v>0</v>
      </c>
      <c r="Q240" s="182"/>
      <c r="R240" s="183">
        <f>SUM(R241:R242)</f>
        <v>0</v>
      </c>
      <c r="S240" s="182"/>
      <c r="T240" s="184">
        <f>SUM(T241:T242)</f>
        <v>0</v>
      </c>
      <c r="AR240" s="185" t="s">
        <v>178</v>
      </c>
      <c r="AT240" s="186" t="s">
        <v>73</v>
      </c>
      <c r="AU240" s="186" t="s">
        <v>82</v>
      </c>
      <c r="AY240" s="185" t="s">
        <v>144</v>
      </c>
      <c r="BK240" s="187">
        <f>SUM(BK241:BK242)</f>
        <v>0</v>
      </c>
    </row>
    <row r="241" spans="2:65" s="1" customFormat="1" ht="20.4" customHeight="1">
      <c r="B241" s="39"/>
      <c r="C241" s="191" t="s">
        <v>460</v>
      </c>
      <c r="D241" s="191" t="s">
        <v>147</v>
      </c>
      <c r="E241" s="192" t="s">
        <v>471</v>
      </c>
      <c r="F241" s="193" t="s">
        <v>469</v>
      </c>
      <c r="G241" s="194" t="s">
        <v>463</v>
      </c>
      <c r="H241" s="195">
        <v>1</v>
      </c>
      <c r="I241" s="196"/>
      <c r="J241" s="197">
        <f>ROUND(I241*H241,2)</f>
        <v>0</v>
      </c>
      <c r="K241" s="193" t="s">
        <v>151</v>
      </c>
      <c r="L241" s="59"/>
      <c r="M241" s="198" t="s">
        <v>21</v>
      </c>
      <c r="N241" s="199" t="s">
        <v>45</v>
      </c>
      <c r="O241" s="40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2" t="s">
        <v>464</v>
      </c>
      <c r="AT241" s="22" t="s">
        <v>147</v>
      </c>
      <c r="AU241" s="22" t="s">
        <v>84</v>
      </c>
      <c r="AY241" s="22" t="s">
        <v>144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2" t="s">
        <v>82</v>
      </c>
      <c r="BK241" s="202">
        <f>ROUND(I241*H241,2)</f>
        <v>0</v>
      </c>
      <c r="BL241" s="22" t="s">
        <v>464</v>
      </c>
      <c r="BM241" s="22" t="s">
        <v>472</v>
      </c>
    </row>
    <row r="242" spans="2:47" s="1" customFormat="1" ht="12">
      <c r="B242" s="39"/>
      <c r="C242" s="61"/>
      <c r="D242" s="203" t="s">
        <v>154</v>
      </c>
      <c r="E242" s="61"/>
      <c r="F242" s="204" t="s">
        <v>473</v>
      </c>
      <c r="G242" s="61"/>
      <c r="H242" s="61"/>
      <c r="I242" s="161"/>
      <c r="J242" s="61"/>
      <c r="K242" s="61"/>
      <c r="L242" s="59"/>
      <c r="M242" s="205"/>
      <c r="N242" s="40"/>
      <c r="O242" s="40"/>
      <c r="P242" s="40"/>
      <c r="Q242" s="40"/>
      <c r="R242" s="40"/>
      <c r="S242" s="40"/>
      <c r="T242" s="76"/>
      <c r="AT242" s="22" t="s">
        <v>154</v>
      </c>
      <c r="AU242" s="22" t="s">
        <v>84</v>
      </c>
    </row>
    <row r="243" spans="2:63" s="10" customFormat="1" ht="29.85" customHeight="1">
      <c r="B243" s="174"/>
      <c r="C243" s="175"/>
      <c r="D243" s="188" t="s">
        <v>73</v>
      </c>
      <c r="E243" s="189" t="s">
        <v>474</v>
      </c>
      <c r="F243" s="189" t="s">
        <v>475</v>
      </c>
      <c r="G243" s="175"/>
      <c r="H243" s="175"/>
      <c r="I243" s="178"/>
      <c r="J243" s="190">
        <f>BK243</f>
        <v>0</v>
      </c>
      <c r="K243" s="175"/>
      <c r="L243" s="180"/>
      <c r="M243" s="181"/>
      <c r="N243" s="182"/>
      <c r="O243" s="182"/>
      <c r="P243" s="183">
        <f>SUM(P244:P245)</f>
        <v>0</v>
      </c>
      <c r="Q243" s="182"/>
      <c r="R243" s="183">
        <f>SUM(R244:R245)</f>
        <v>0</v>
      </c>
      <c r="S243" s="182"/>
      <c r="T243" s="184">
        <f>SUM(T244:T245)</f>
        <v>0</v>
      </c>
      <c r="AR243" s="185" t="s">
        <v>178</v>
      </c>
      <c r="AT243" s="186" t="s">
        <v>73</v>
      </c>
      <c r="AU243" s="186" t="s">
        <v>82</v>
      </c>
      <c r="AY243" s="185" t="s">
        <v>144</v>
      </c>
      <c r="BK243" s="187">
        <f>SUM(BK244:BK245)</f>
        <v>0</v>
      </c>
    </row>
    <row r="244" spans="2:65" s="1" customFormat="1" ht="20.4" customHeight="1">
      <c r="B244" s="39"/>
      <c r="C244" s="191" t="s">
        <v>470</v>
      </c>
      <c r="D244" s="191" t="s">
        <v>147</v>
      </c>
      <c r="E244" s="192" t="s">
        <v>477</v>
      </c>
      <c r="F244" s="193" t="s">
        <v>478</v>
      </c>
      <c r="G244" s="194" t="s">
        <v>463</v>
      </c>
      <c r="H244" s="195">
        <v>1</v>
      </c>
      <c r="I244" s="196"/>
      <c r="J244" s="197">
        <f>ROUND(I244*H244,2)</f>
        <v>0</v>
      </c>
      <c r="K244" s="193" t="s">
        <v>151</v>
      </c>
      <c r="L244" s="59"/>
      <c r="M244" s="198" t="s">
        <v>21</v>
      </c>
      <c r="N244" s="199" t="s">
        <v>45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2" t="s">
        <v>464</v>
      </c>
      <c r="AT244" s="22" t="s">
        <v>147</v>
      </c>
      <c r="AU244" s="22" t="s">
        <v>84</v>
      </c>
      <c r="AY244" s="22" t="s">
        <v>144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82</v>
      </c>
      <c r="BK244" s="202">
        <f>ROUND(I244*H244,2)</f>
        <v>0</v>
      </c>
      <c r="BL244" s="22" t="s">
        <v>464</v>
      </c>
      <c r="BM244" s="22" t="s">
        <v>479</v>
      </c>
    </row>
    <row r="245" spans="2:47" s="1" customFormat="1" ht="12">
      <c r="B245" s="39"/>
      <c r="C245" s="61"/>
      <c r="D245" s="203" t="s">
        <v>154</v>
      </c>
      <c r="E245" s="61"/>
      <c r="F245" s="204" t="s">
        <v>480</v>
      </c>
      <c r="G245" s="61"/>
      <c r="H245" s="61"/>
      <c r="I245" s="161"/>
      <c r="J245" s="61"/>
      <c r="K245" s="61"/>
      <c r="L245" s="59"/>
      <c r="M245" s="244"/>
      <c r="N245" s="245"/>
      <c r="O245" s="245"/>
      <c r="P245" s="245"/>
      <c r="Q245" s="245"/>
      <c r="R245" s="245"/>
      <c r="S245" s="245"/>
      <c r="T245" s="246"/>
      <c r="AT245" s="22" t="s">
        <v>154</v>
      </c>
      <c r="AU245" s="22" t="s">
        <v>84</v>
      </c>
    </row>
    <row r="246" spans="2:12" s="1" customFormat="1" ht="6.9" customHeight="1">
      <c r="B246" s="54"/>
      <c r="C246" s="55"/>
      <c r="D246" s="55"/>
      <c r="E246" s="55"/>
      <c r="F246" s="55"/>
      <c r="G246" s="55"/>
      <c r="H246" s="55"/>
      <c r="I246" s="137"/>
      <c r="J246" s="55"/>
      <c r="K246" s="55"/>
      <c r="L246" s="59"/>
    </row>
  </sheetData>
  <sheetProtection password="CC35" sheet="1" objects="1" scenarios="1" formatCells="0" formatColumns="0" formatRows="0" sort="0" autoFilter="0"/>
  <autoFilter ref="C92:K245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96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64" t="str">
        <f>'Rekapitulace stavby'!K6</f>
        <v>Obnova dvorní fasády radnice Jáchymov</v>
      </c>
      <c r="F7" s="365"/>
      <c r="G7" s="365"/>
      <c r="H7" s="365"/>
      <c r="I7" s="115"/>
      <c r="J7" s="27"/>
      <c r="K7" s="29"/>
    </row>
    <row r="8" spans="2:11" s="1" customFormat="1" ht="13.2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66" t="s">
        <v>717</v>
      </c>
      <c r="F9" s="367"/>
      <c r="G9" s="367"/>
      <c r="H9" s="367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17.3.2017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220.2" customHeight="1">
      <c r="B24" s="119"/>
      <c r="C24" s="120"/>
      <c r="D24" s="120"/>
      <c r="E24" s="333" t="s">
        <v>105</v>
      </c>
      <c r="F24" s="333"/>
      <c r="G24" s="333"/>
      <c r="H24" s="333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ROUND(J92,2)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" customHeight="1">
      <c r="B30" s="39"/>
      <c r="C30" s="40"/>
      <c r="D30" s="47" t="s">
        <v>44</v>
      </c>
      <c r="E30" s="47" t="s">
        <v>45</v>
      </c>
      <c r="F30" s="128">
        <f>ROUND(SUM(BE92:BE217),2)</f>
        <v>0</v>
      </c>
      <c r="G30" s="40"/>
      <c r="H30" s="40"/>
      <c r="I30" s="129">
        <v>0.21</v>
      </c>
      <c r="J30" s="128">
        <f>ROUND(ROUND((SUM(BE92:BE217)),2)*I30,2)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46</v>
      </c>
      <c r="F31" s="128">
        <f>ROUND(SUM(BF92:BF217),2)</f>
        <v>0</v>
      </c>
      <c r="G31" s="40"/>
      <c r="H31" s="40"/>
      <c r="I31" s="129">
        <v>0.15</v>
      </c>
      <c r="J31" s="128">
        <f>ROUND(ROUND((SUM(BF92:BF217)),2)*I31,2)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47</v>
      </c>
      <c r="F32" s="128">
        <f>ROUND(SUM(BG92:BG217),2)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48</v>
      </c>
      <c r="F33" s="128">
        <f>ROUND(SUM(BH92:BH217),2)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49</v>
      </c>
      <c r="F34" s="128">
        <f>ROUND(SUM(BI92:BI217),2)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106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64" t="str">
        <f>E7</f>
        <v>Obnova dvorní fasády radnice Jáchymov</v>
      </c>
      <c r="F45" s="365"/>
      <c r="G45" s="365"/>
      <c r="H45" s="365"/>
      <c r="I45" s="116"/>
      <c r="J45" s="40"/>
      <c r="K45" s="43"/>
    </row>
    <row r="46" spans="2:11" s="1" customFormat="1" ht="14.4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66" t="str">
        <f>E9</f>
        <v>D.1.1 - FASÁDA 7 - Architektonicko stavební část</v>
      </c>
      <c r="F47" s="367"/>
      <c r="G47" s="367"/>
      <c r="H47" s="367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nám. Republiky čp. 1, 362 51 Jáchymov</v>
      </c>
      <c r="G49" s="40"/>
      <c r="H49" s="40"/>
      <c r="I49" s="117" t="s">
        <v>25</v>
      </c>
      <c r="J49" s="118" t="str">
        <f>IF(J12="","",J12)</f>
        <v>17.3.2017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Jáchymov, nám. Republiky 1, 362 51 Jáchymov</v>
      </c>
      <c r="G51" s="40"/>
      <c r="H51" s="40"/>
      <c r="I51" s="117" t="s">
        <v>34</v>
      </c>
      <c r="J51" s="33" t="str">
        <f>E21</f>
        <v>Ing. arch. Jaroslav Egert, Komenského 851, Jáchymo</v>
      </c>
      <c r="K51" s="43"/>
    </row>
    <row r="52" spans="2:11" s="1" customFormat="1" ht="14.4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107</v>
      </c>
      <c r="D54" s="130"/>
      <c r="E54" s="130"/>
      <c r="F54" s="130"/>
      <c r="G54" s="130"/>
      <c r="H54" s="130"/>
      <c r="I54" s="143"/>
      <c r="J54" s="144" t="s">
        <v>108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109</v>
      </c>
      <c r="D56" s="40"/>
      <c r="E56" s="40"/>
      <c r="F56" s="40"/>
      <c r="G56" s="40"/>
      <c r="H56" s="40"/>
      <c r="I56" s="116"/>
      <c r="J56" s="126">
        <f>J92</f>
        <v>0</v>
      </c>
      <c r="K56" s="43"/>
      <c r="AU56" s="22" t="s">
        <v>110</v>
      </c>
    </row>
    <row r="57" spans="2:11" s="7" customFormat="1" ht="24.9" customHeight="1">
      <c r="B57" s="147"/>
      <c r="C57" s="148"/>
      <c r="D57" s="149" t="s">
        <v>111</v>
      </c>
      <c r="E57" s="150"/>
      <c r="F57" s="150"/>
      <c r="G57" s="150"/>
      <c r="H57" s="150"/>
      <c r="I57" s="151"/>
      <c r="J57" s="152">
        <f>J93</f>
        <v>0</v>
      </c>
      <c r="K57" s="153"/>
    </row>
    <row r="58" spans="2:11" s="8" customFormat="1" ht="19.95" customHeight="1">
      <c r="B58" s="154"/>
      <c r="C58" s="155"/>
      <c r="D58" s="156" t="s">
        <v>113</v>
      </c>
      <c r="E58" s="157"/>
      <c r="F58" s="157"/>
      <c r="G58" s="157"/>
      <c r="H58" s="157"/>
      <c r="I58" s="158"/>
      <c r="J58" s="159">
        <f>J94</f>
        <v>0</v>
      </c>
      <c r="K58" s="160"/>
    </row>
    <row r="59" spans="2:11" s="8" customFormat="1" ht="19.95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J114</f>
        <v>0</v>
      </c>
      <c r="K59" s="160"/>
    </row>
    <row r="60" spans="2:11" s="8" customFormat="1" ht="14.85" customHeight="1">
      <c r="B60" s="154"/>
      <c r="C60" s="155"/>
      <c r="D60" s="156" t="s">
        <v>115</v>
      </c>
      <c r="E60" s="157"/>
      <c r="F60" s="157"/>
      <c r="G60" s="157"/>
      <c r="H60" s="157"/>
      <c r="I60" s="158"/>
      <c r="J60" s="159">
        <f>J120</f>
        <v>0</v>
      </c>
      <c r="K60" s="160"/>
    </row>
    <row r="61" spans="2:11" s="8" customFormat="1" ht="19.95" customHeight="1">
      <c r="B61" s="154"/>
      <c r="C61" s="155"/>
      <c r="D61" s="156" t="s">
        <v>116</v>
      </c>
      <c r="E61" s="157"/>
      <c r="F61" s="157"/>
      <c r="G61" s="157"/>
      <c r="H61" s="157"/>
      <c r="I61" s="158"/>
      <c r="J61" s="159">
        <f>J135</f>
        <v>0</v>
      </c>
      <c r="K61" s="160"/>
    </row>
    <row r="62" spans="2:11" s="8" customFormat="1" ht="19.95" customHeight="1">
      <c r="B62" s="154"/>
      <c r="C62" s="155"/>
      <c r="D62" s="156" t="s">
        <v>117</v>
      </c>
      <c r="E62" s="157"/>
      <c r="F62" s="157"/>
      <c r="G62" s="157"/>
      <c r="H62" s="157"/>
      <c r="I62" s="158"/>
      <c r="J62" s="159">
        <f>J144</f>
        <v>0</v>
      </c>
      <c r="K62" s="160"/>
    </row>
    <row r="63" spans="2:11" s="7" customFormat="1" ht="24.9" customHeight="1">
      <c r="B63" s="147"/>
      <c r="C63" s="148"/>
      <c r="D63" s="149" t="s">
        <v>118</v>
      </c>
      <c r="E63" s="150"/>
      <c r="F63" s="150"/>
      <c r="G63" s="150"/>
      <c r="H63" s="150"/>
      <c r="I63" s="151"/>
      <c r="J63" s="152">
        <f>J147</f>
        <v>0</v>
      </c>
      <c r="K63" s="153"/>
    </row>
    <row r="64" spans="2:11" s="8" customFormat="1" ht="19.95" customHeight="1">
      <c r="B64" s="154"/>
      <c r="C64" s="155"/>
      <c r="D64" s="156" t="s">
        <v>482</v>
      </c>
      <c r="E64" s="157"/>
      <c r="F64" s="157"/>
      <c r="G64" s="157"/>
      <c r="H64" s="157"/>
      <c r="I64" s="158"/>
      <c r="J64" s="159">
        <f>J148</f>
        <v>0</v>
      </c>
      <c r="K64" s="160"/>
    </row>
    <row r="65" spans="2:11" s="8" customFormat="1" ht="19.95" customHeight="1">
      <c r="B65" s="154"/>
      <c r="C65" s="155"/>
      <c r="D65" s="156" t="s">
        <v>121</v>
      </c>
      <c r="E65" s="157"/>
      <c r="F65" s="157"/>
      <c r="G65" s="157"/>
      <c r="H65" s="157"/>
      <c r="I65" s="158"/>
      <c r="J65" s="159">
        <f>J160</f>
        <v>0</v>
      </c>
      <c r="K65" s="160"/>
    </row>
    <row r="66" spans="2:11" s="8" customFormat="1" ht="19.95" customHeight="1">
      <c r="B66" s="154"/>
      <c r="C66" s="155"/>
      <c r="D66" s="156" t="s">
        <v>123</v>
      </c>
      <c r="E66" s="157"/>
      <c r="F66" s="157"/>
      <c r="G66" s="157"/>
      <c r="H66" s="157"/>
      <c r="I66" s="158"/>
      <c r="J66" s="159">
        <f>J175</f>
        <v>0</v>
      </c>
      <c r="K66" s="160"/>
    </row>
    <row r="67" spans="2:11" s="7" customFormat="1" ht="24.9" customHeight="1">
      <c r="B67" s="147"/>
      <c r="C67" s="148"/>
      <c r="D67" s="149" t="s">
        <v>483</v>
      </c>
      <c r="E67" s="150"/>
      <c r="F67" s="150"/>
      <c r="G67" s="150"/>
      <c r="H67" s="150"/>
      <c r="I67" s="151"/>
      <c r="J67" s="152">
        <f>J197</f>
        <v>0</v>
      </c>
      <c r="K67" s="153"/>
    </row>
    <row r="68" spans="2:11" s="8" customFormat="1" ht="19.95" customHeight="1">
      <c r="B68" s="154"/>
      <c r="C68" s="155"/>
      <c r="D68" s="156" t="s">
        <v>484</v>
      </c>
      <c r="E68" s="157"/>
      <c r="F68" s="157"/>
      <c r="G68" s="157"/>
      <c r="H68" s="157"/>
      <c r="I68" s="158"/>
      <c r="J68" s="159">
        <f>J198</f>
        <v>0</v>
      </c>
      <c r="K68" s="160"/>
    </row>
    <row r="69" spans="2:11" s="7" customFormat="1" ht="24.9" customHeight="1">
      <c r="B69" s="147"/>
      <c r="C69" s="148"/>
      <c r="D69" s="149" t="s">
        <v>124</v>
      </c>
      <c r="E69" s="150"/>
      <c r="F69" s="150"/>
      <c r="G69" s="150"/>
      <c r="H69" s="150"/>
      <c r="I69" s="151"/>
      <c r="J69" s="152">
        <f>J207</f>
        <v>0</v>
      </c>
      <c r="K69" s="153"/>
    </row>
    <row r="70" spans="2:11" s="8" customFormat="1" ht="19.95" customHeight="1">
      <c r="B70" s="154"/>
      <c r="C70" s="155"/>
      <c r="D70" s="156" t="s">
        <v>125</v>
      </c>
      <c r="E70" s="157"/>
      <c r="F70" s="157"/>
      <c r="G70" s="157"/>
      <c r="H70" s="157"/>
      <c r="I70" s="158"/>
      <c r="J70" s="159">
        <f>J208</f>
        <v>0</v>
      </c>
      <c r="K70" s="160"/>
    </row>
    <row r="71" spans="2:11" s="8" customFormat="1" ht="19.95" customHeight="1">
      <c r="B71" s="154"/>
      <c r="C71" s="155"/>
      <c r="D71" s="156" t="s">
        <v>126</v>
      </c>
      <c r="E71" s="157"/>
      <c r="F71" s="157"/>
      <c r="G71" s="157"/>
      <c r="H71" s="157"/>
      <c r="I71" s="158"/>
      <c r="J71" s="159">
        <f>J212</f>
        <v>0</v>
      </c>
      <c r="K71" s="160"/>
    </row>
    <row r="72" spans="2:11" s="8" customFormat="1" ht="19.95" customHeight="1">
      <c r="B72" s="154"/>
      <c r="C72" s="155"/>
      <c r="D72" s="156" t="s">
        <v>127</v>
      </c>
      <c r="E72" s="157"/>
      <c r="F72" s="157"/>
      <c r="G72" s="157"/>
      <c r="H72" s="157"/>
      <c r="I72" s="158"/>
      <c r="J72" s="159">
        <f>J215</f>
        <v>0</v>
      </c>
      <c r="K72" s="160"/>
    </row>
    <row r="73" spans="2:11" s="1" customFormat="1" ht="21.75" customHeight="1">
      <c r="B73" s="39"/>
      <c r="C73" s="40"/>
      <c r="D73" s="40"/>
      <c r="E73" s="40"/>
      <c r="F73" s="40"/>
      <c r="G73" s="40"/>
      <c r="H73" s="40"/>
      <c r="I73" s="116"/>
      <c r="J73" s="40"/>
      <c r="K73" s="43"/>
    </row>
    <row r="74" spans="2:11" s="1" customFormat="1" ht="6.9" customHeight="1">
      <c r="B74" s="54"/>
      <c r="C74" s="55"/>
      <c r="D74" s="55"/>
      <c r="E74" s="55"/>
      <c r="F74" s="55"/>
      <c r="G74" s="55"/>
      <c r="H74" s="55"/>
      <c r="I74" s="137"/>
      <c r="J74" s="55"/>
      <c r="K74" s="56"/>
    </row>
    <row r="78" spans="2:12" s="1" customFormat="1" ht="6.9" customHeight="1">
      <c r="B78" s="57"/>
      <c r="C78" s="58"/>
      <c r="D78" s="58"/>
      <c r="E78" s="58"/>
      <c r="F78" s="58"/>
      <c r="G78" s="58"/>
      <c r="H78" s="58"/>
      <c r="I78" s="140"/>
      <c r="J78" s="58"/>
      <c r="K78" s="58"/>
      <c r="L78" s="59"/>
    </row>
    <row r="79" spans="2:12" s="1" customFormat="1" ht="36.9" customHeight="1">
      <c r="B79" s="39"/>
      <c r="C79" s="60" t="s">
        <v>128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6.9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4.4" customHeight="1">
      <c r="B81" s="39"/>
      <c r="C81" s="63" t="s">
        <v>18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20.4" customHeight="1">
      <c r="B82" s="39"/>
      <c r="C82" s="61"/>
      <c r="D82" s="61"/>
      <c r="E82" s="368" t="str">
        <f>E7</f>
        <v>Obnova dvorní fasády radnice Jáchymov</v>
      </c>
      <c r="F82" s="369"/>
      <c r="G82" s="369"/>
      <c r="H82" s="369"/>
      <c r="I82" s="161"/>
      <c r="J82" s="61"/>
      <c r="K82" s="61"/>
      <c r="L82" s="59"/>
    </row>
    <row r="83" spans="2:12" s="1" customFormat="1" ht="14.4" customHeight="1">
      <c r="B83" s="39"/>
      <c r="C83" s="63" t="s">
        <v>103</v>
      </c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22.2" customHeight="1">
      <c r="B84" s="39"/>
      <c r="C84" s="61"/>
      <c r="D84" s="61"/>
      <c r="E84" s="344" t="str">
        <f>E9</f>
        <v>D.1.1 - FASÁDA 7 - Architektonicko stavební část</v>
      </c>
      <c r="F84" s="370"/>
      <c r="G84" s="370"/>
      <c r="H84" s="370"/>
      <c r="I84" s="161"/>
      <c r="J84" s="61"/>
      <c r="K84" s="61"/>
      <c r="L84" s="59"/>
    </row>
    <row r="85" spans="2:12" s="1" customFormat="1" ht="6.9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8" customHeight="1">
      <c r="B86" s="39"/>
      <c r="C86" s="63" t="s">
        <v>23</v>
      </c>
      <c r="D86" s="61"/>
      <c r="E86" s="61"/>
      <c r="F86" s="162" t="str">
        <f>F12</f>
        <v>nám. Republiky čp. 1, 362 51 Jáchymov</v>
      </c>
      <c r="G86" s="61"/>
      <c r="H86" s="61"/>
      <c r="I86" s="163" t="s">
        <v>25</v>
      </c>
      <c r="J86" s="71" t="str">
        <f>IF(J12="","",J12)</f>
        <v>17.3.2017</v>
      </c>
      <c r="K86" s="61"/>
      <c r="L86" s="59"/>
    </row>
    <row r="87" spans="2:12" s="1" customFormat="1" ht="6.9" customHeight="1">
      <c r="B87" s="39"/>
      <c r="C87" s="61"/>
      <c r="D87" s="61"/>
      <c r="E87" s="61"/>
      <c r="F87" s="61"/>
      <c r="G87" s="61"/>
      <c r="H87" s="61"/>
      <c r="I87" s="161"/>
      <c r="J87" s="61"/>
      <c r="K87" s="61"/>
      <c r="L87" s="59"/>
    </row>
    <row r="88" spans="2:12" s="1" customFormat="1" ht="13.2">
      <c r="B88" s="39"/>
      <c r="C88" s="63" t="s">
        <v>27</v>
      </c>
      <c r="D88" s="61"/>
      <c r="E88" s="61"/>
      <c r="F88" s="162" t="str">
        <f>E15</f>
        <v>Město Jáchymov, nám. Republiky 1, 362 51 Jáchymov</v>
      </c>
      <c r="G88" s="61"/>
      <c r="H88" s="61"/>
      <c r="I88" s="163" t="s">
        <v>34</v>
      </c>
      <c r="J88" s="162" t="str">
        <f>E21</f>
        <v>Ing. arch. Jaroslav Egert, Komenského 851, Jáchymo</v>
      </c>
      <c r="K88" s="61"/>
      <c r="L88" s="59"/>
    </row>
    <row r="89" spans="2:12" s="1" customFormat="1" ht="14.4" customHeight="1">
      <c r="B89" s="39"/>
      <c r="C89" s="63" t="s">
        <v>32</v>
      </c>
      <c r="D89" s="61"/>
      <c r="E89" s="61"/>
      <c r="F89" s="162" t="str">
        <f>IF(E18="","",E18)</f>
        <v/>
      </c>
      <c r="G89" s="61"/>
      <c r="H89" s="61"/>
      <c r="I89" s="161"/>
      <c r="J89" s="61"/>
      <c r="K89" s="61"/>
      <c r="L89" s="59"/>
    </row>
    <row r="90" spans="2:12" s="1" customFormat="1" ht="10.3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20" s="9" customFormat="1" ht="29.25" customHeight="1">
      <c r="B91" s="164"/>
      <c r="C91" s="165" t="s">
        <v>129</v>
      </c>
      <c r="D91" s="166" t="s">
        <v>59</v>
      </c>
      <c r="E91" s="166" t="s">
        <v>55</v>
      </c>
      <c r="F91" s="166" t="s">
        <v>130</v>
      </c>
      <c r="G91" s="166" t="s">
        <v>131</v>
      </c>
      <c r="H91" s="166" t="s">
        <v>132</v>
      </c>
      <c r="I91" s="167" t="s">
        <v>133</v>
      </c>
      <c r="J91" s="166" t="s">
        <v>108</v>
      </c>
      <c r="K91" s="168" t="s">
        <v>134</v>
      </c>
      <c r="L91" s="169"/>
      <c r="M91" s="79" t="s">
        <v>135</v>
      </c>
      <c r="N91" s="80" t="s">
        <v>44</v>
      </c>
      <c r="O91" s="80" t="s">
        <v>136</v>
      </c>
      <c r="P91" s="80" t="s">
        <v>137</v>
      </c>
      <c r="Q91" s="80" t="s">
        <v>138</v>
      </c>
      <c r="R91" s="80" t="s">
        <v>139</v>
      </c>
      <c r="S91" s="80" t="s">
        <v>140</v>
      </c>
      <c r="T91" s="81" t="s">
        <v>141</v>
      </c>
    </row>
    <row r="92" spans="2:63" s="1" customFormat="1" ht="29.25" customHeight="1">
      <c r="B92" s="39"/>
      <c r="C92" s="85" t="s">
        <v>109</v>
      </c>
      <c r="D92" s="61"/>
      <c r="E92" s="61"/>
      <c r="F92" s="61"/>
      <c r="G92" s="61"/>
      <c r="H92" s="61"/>
      <c r="I92" s="161"/>
      <c r="J92" s="170">
        <f>BK92</f>
        <v>0</v>
      </c>
      <c r="K92" s="61"/>
      <c r="L92" s="59"/>
      <c r="M92" s="82"/>
      <c r="N92" s="83"/>
      <c r="O92" s="83"/>
      <c r="P92" s="171">
        <f>P93+P147+P197+P207</f>
        <v>0</v>
      </c>
      <c r="Q92" s="83"/>
      <c r="R92" s="171">
        <f>R93+R147+R197+R207</f>
        <v>5.43619596</v>
      </c>
      <c r="S92" s="83"/>
      <c r="T92" s="172">
        <f>T93+T147+T197+T207</f>
        <v>3.5146390000000003</v>
      </c>
      <c r="AT92" s="22" t="s">
        <v>73</v>
      </c>
      <c r="AU92" s="22" t="s">
        <v>110</v>
      </c>
      <c r="BK92" s="173">
        <f>BK93+BK147+BK197+BK207</f>
        <v>0</v>
      </c>
    </row>
    <row r="93" spans="2:63" s="10" customFormat="1" ht="37.35" customHeight="1">
      <c r="B93" s="174"/>
      <c r="C93" s="175"/>
      <c r="D93" s="176" t="s">
        <v>73</v>
      </c>
      <c r="E93" s="177" t="s">
        <v>142</v>
      </c>
      <c r="F93" s="177" t="s">
        <v>143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P94+P114+P135+P144</f>
        <v>0</v>
      </c>
      <c r="Q93" s="182"/>
      <c r="R93" s="183">
        <f>R94+R114+R135+R144</f>
        <v>5.09318384</v>
      </c>
      <c r="S93" s="182"/>
      <c r="T93" s="184">
        <f>T94+T114+T135+T144</f>
        <v>3.4811600000000005</v>
      </c>
      <c r="AR93" s="185" t="s">
        <v>82</v>
      </c>
      <c r="AT93" s="186" t="s">
        <v>73</v>
      </c>
      <c r="AU93" s="186" t="s">
        <v>74</v>
      </c>
      <c r="AY93" s="185" t="s">
        <v>144</v>
      </c>
      <c r="BK93" s="187">
        <f>BK94+BK114+BK135+BK144</f>
        <v>0</v>
      </c>
    </row>
    <row r="94" spans="2:63" s="10" customFormat="1" ht="19.95" customHeight="1">
      <c r="B94" s="174"/>
      <c r="C94" s="175"/>
      <c r="D94" s="188" t="s">
        <v>73</v>
      </c>
      <c r="E94" s="189" t="s">
        <v>159</v>
      </c>
      <c r="F94" s="189" t="s">
        <v>160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SUM(P95:P113)</f>
        <v>0</v>
      </c>
      <c r="Q94" s="182"/>
      <c r="R94" s="183">
        <f>SUM(R95:R113)</f>
        <v>2.8604398399999997</v>
      </c>
      <c r="S94" s="182"/>
      <c r="T94" s="184">
        <f>SUM(T95:T113)</f>
        <v>0</v>
      </c>
      <c r="AR94" s="185" t="s">
        <v>82</v>
      </c>
      <c r="AT94" s="186" t="s">
        <v>73</v>
      </c>
      <c r="AU94" s="186" t="s">
        <v>82</v>
      </c>
      <c r="AY94" s="185" t="s">
        <v>144</v>
      </c>
      <c r="BK94" s="187">
        <f>SUM(BK95:BK113)</f>
        <v>0</v>
      </c>
    </row>
    <row r="95" spans="2:65" s="1" customFormat="1" ht="20.4" customHeight="1">
      <c r="B95" s="39"/>
      <c r="C95" s="191" t="s">
        <v>82</v>
      </c>
      <c r="D95" s="191" t="s">
        <v>147</v>
      </c>
      <c r="E95" s="192" t="s">
        <v>161</v>
      </c>
      <c r="F95" s="193" t="s">
        <v>162</v>
      </c>
      <c r="G95" s="194" t="s">
        <v>150</v>
      </c>
      <c r="H95" s="195">
        <v>120.04</v>
      </c>
      <c r="I95" s="196"/>
      <c r="J95" s="197">
        <f>ROUND(I95*H95,2)</f>
        <v>0</v>
      </c>
      <c r="K95" s="193" t="s">
        <v>151</v>
      </c>
      <c r="L95" s="59"/>
      <c r="M95" s="198" t="s">
        <v>21</v>
      </c>
      <c r="N95" s="199" t="s">
        <v>45</v>
      </c>
      <c r="O95" s="40"/>
      <c r="P95" s="200">
        <f>O95*H95</f>
        <v>0</v>
      </c>
      <c r="Q95" s="200">
        <v>0.00026</v>
      </c>
      <c r="R95" s="200">
        <f>Q95*H95</f>
        <v>0.0312104</v>
      </c>
      <c r="S95" s="200">
        <v>0</v>
      </c>
      <c r="T95" s="201">
        <f>S95*H95</f>
        <v>0</v>
      </c>
      <c r="AR95" s="22" t="s">
        <v>152</v>
      </c>
      <c r="AT95" s="22" t="s">
        <v>147</v>
      </c>
      <c r="AU95" s="22" t="s">
        <v>84</v>
      </c>
      <c r="AY95" s="22" t="s">
        <v>144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82</v>
      </c>
      <c r="BK95" s="202">
        <f>ROUND(I95*H95,2)</f>
        <v>0</v>
      </c>
      <c r="BL95" s="22" t="s">
        <v>152</v>
      </c>
      <c r="BM95" s="22" t="s">
        <v>163</v>
      </c>
    </row>
    <row r="96" spans="2:47" s="1" customFormat="1" ht="24">
      <c r="B96" s="39"/>
      <c r="C96" s="61"/>
      <c r="D96" s="203" t="s">
        <v>154</v>
      </c>
      <c r="E96" s="61"/>
      <c r="F96" s="204" t="s">
        <v>164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154</v>
      </c>
      <c r="AU96" s="22" t="s">
        <v>84</v>
      </c>
    </row>
    <row r="97" spans="2:51" s="11" customFormat="1" ht="12">
      <c r="B97" s="206"/>
      <c r="C97" s="207"/>
      <c r="D97" s="203" t="s">
        <v>156</v>
      </c>
      <c r="E97" s="208" t="s">
        <v>21</v>
      </c>
      <c r="F97" s="209" t="s">
        <v>165</v>
      </c>
      <c r="G97" s="207"/>
      <c r="H97" s="210" t="s">
        <v>21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156</v>
      </c>
      <c r="AU97" s="216" t="s">
        <v>84</v>
      </c>
      <c r="AV97" s="11" t="s">
        <v>82</v>
      </c>
      <c r="AW97" s="11" t="s">
        <v>37</v>
      </c>
      <c r="AX97" s="11" t="s">
        <v>74</v>
      </c>
      <c r="AY97" s="216" t="s">
        <v>144</v>
      </c>
    </row>
    <row r="98" spans="2:51" s="12" customFormat="1" ht="12">
      <c r="B98" s="217"/>
      <c r="C98" s="218"/>
      <c r="D98" s="203" t="s">
        <v>156</v>
      </c>
      <c r="E98" s="219" t="s">
        <v>21</v>
      </c>
      <c r="F98" s="220" t="s">
        <v>718</v>
      </c>
      <c r="G98" s="218"/>
      <c r="H98" s="221">
        <v>60.02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156</v>
      </c>
      <c r="AU98" s="227" t="s">
        <v>84</v>
      </c>
      <c r="AV98" s="12" t="s">
        <v>84</v>
      </c>
      <c r="AW98" s="12" t="s">
        <v>37</v>
      </c>
      <c r="AX98" s="12" t="s">
        <v>74</v>
      </c>
      <c r="AY98" s="227" t="s">
        <v>144</v>
      </c>
    </row>
    <row r="99" spans="2:51" s="12" customFormat="1" ht="12">
      <c r="B99" s="217"/>
      <c r="C99" s="218"/>
      <c r="D99" s="228" t="s">
        <v>156</v>
      </c>
      <c r="E99" s="229" t="s">
        <v>21</v>
      </c>
      <c r="F99" s="230" t="s">
        <v>719</v>
      </c>
      <c r="G99" s="218"/>
      <c r="H99" s="231">
        <v>60.02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156</v>
      </c>
      <c r="AU99" s="227" t="s">
        <v>84</v>
      </c>
      <c r="AV99" s="12" t="s">
        <v>84</v>
      </c>
      <c r="AW99" s="12" t="s">
        <v>37</v>
      </c>
      <c r="AX99" s="12" t="s">
        <v>74</v>
      </c>
      <c r="AY99" s="227" t="s">
        <v>144</v>
      </c>
    </row>
    <row r="100" spans="2:65" s="1" customFormat="1" ht="20.4" customHeight="1">
      <c r="B100" s="39"/>
      <c r="C100" s="191" t="s">
        <v>84</v>
      </c>
      <c r="D100" s="191" t="s">
        <v>147</v>
      </c>
      <c r="E100" s="192" t="s">
        <v>168</v>
      </c>
      <c r="F100" s="193" t="s">
        <v>169</v>
      </c>
      <c r="G100" s="194" t="s">
        <v>150</v>
      </c>
      <c r="H100" s="195">
        <v>120.04</v>
      </c>
      <c r="I100" s="196"/>
      <c r="J100" s="197">
        <f>ROUND(I100*H100,2)</f>
        <v>0</v>
      </c>
      <c r="K100" s="193" t="s">
        <v>151</v>
      </c>
      <c r="L100" s="59"/>
      <c r="M100" s="198" t="s">
        <v>21</v>
      </c>
      <c r="N100" s="199" t="s">
        <v>45</v>
      </c>
      <c r="O100" s="40"/>
      <c r="P100" s="200">
        <f>O100*H100</f>
        <v>0</v>
      </c>
      <c r="Q100" s="200">
        <v>0.00273</v>
      </c>
      <c r="R100" s="200">
        <f>Q100*H100</f>
        <v>0.3277092</v>
      </c>
      <c r="S100" s="200">
        <v>0</v>
      </c>
      <c r="T100" s="201">
        <f>S100*H100</f>
        <v>0</v>
      </c>
      <c r="AR100" s="22" t="s">
        <v>152</v>
      </c>
      <c r="AT100" s="22" t="s">
        <v>147</v>
      </c>
      <c r="AU100" s="22" t="s">
        <v>84</v>
      </c>
      <c r="AY100" s="22" t="s">
        <v>144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82</v>
      </c>
      <c r="BK100" s="202">
        <f>ROUND(I100*H100,2)</f>
        <v>0</v>
      </c>
      <c r="BL100" s="22" t="s">
        <v>152</v>
      </c>
      <c r="BM100" s="22" t="s">
        <v>170</v>
      </c>
    </row>
    <row r="101" spans="2:47" s="1" customFormat="1" ht="12">
      <c r="B101" s="39"/>
      <c r="C101" s="61"/>
      <c r="D101" s="228" t="s">
        <v>154</v>
      </c>
      <c r="E101" s="61"/>
      <c r="F101" s="232" t="s">
        <v>171</v>
      </c>
      <c r="G101" s="61"/>
      <c r="H101" s="61"/>
      <c r="I101" s="161"/>
      <c r="J101" s="61"/>
      <c r="K101" s="61"/>
      <c r="L101" s="59"/>
      <c r="M101" s="205"/>
      <c r="N101" s="40"/>
      <c r="O101" s="40"/>
      <c r="P101" s="40"/>
      <c r="Q101" s="40"/>
      <c r="R101" s="40"/>
      <c r="S101" s="40"/>
      <c r="T101" s="76"/>
      <c r="AT101" s="22" t="s">
        <v>154</v>
      </c>
      <c r="AU101" s="22" t="s">
        <v>84</v>
      </c>
    </row>
    <row r="102" spans="2:65" s="1" customFormat="1" ht="28.8" customHeight="1">
      <c r="B102" s="39"/>
      <c r="C102" s="191" t="s">
        <v>145</v>
      </c>
      <c r="D102" s="191" t="s">
        <v>147</v>
      </c>
      <c r="E102" s="192" t="s">
        <v>172</v>
      </c>
      <c r="F102" s="193" t="s">
        <v>173</v>
      </c>
      <c r="G102" s="194" t="s">
        <v>150</v>
      </c>
      <c r="H102" s="195">
        <v>55.97</v>
      </c>
      <c r="I102" s="196"/>
      <c r="J102" s="197">
        <f>ROUND(I102*H102,2)</f>
        <v>0</v>
      </c>
      <c r="K102" s="193" t="s">
        <v>151</v>
      </c>
      <c r="L102" s="59"/>
      <c r="M102" s="198" t="s">
        <v>21</v>
      </c>
      <c r="N102" s="199" t="s">
        <v>45</v>
      </c>
      <c r="O102" s="40"/>
      <c r="P102" s="200">
        <f>O102*H102</f>
        <v>0</v>
      </c>
      <c r="Q102" s="200">
        <v>0.04218</v>
      </c>
      <c r="R102" s="200">
        <f>Q102*H102</f>
        <v>2.3608146</v>
      </c>
      <c r="S102" s="200">
        <v>0</v>
      </c>
      <c r="T102" s="201">
        <f>S102*H102</f>
        <v>0</v>
      </c>
      <c r="AR102" s="22" t="s">
        <v>152</v>
      </c>
      <c r="AT102" s="22" t="s">
        <v>147</v>
      </c>
      <c r="AU102" s="22" t="s">
        <v>84</v>
      </c>
      <c r="AY102" s="22" t="s">
        <v>144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82</v>
      </c>
      <c r="BK102" s="202">
        <f>ROUND(I102*H102,2)</f>
        <v>0</v>
      </c>
      <c r="BL102" s="22" t="s">
        <v>152</v>
      </c>
      <c r="BM102" s="22" t="s">
        <v>174</v>
      </c>
    </row>
    <row r="103" spans="2:47" s="1" customFormat="1" ht="24">
      <c r="B103" s="39"/>
      <c r="C103" s="61"/>
      <c r="D103" s="203" t="s">
        <v>154</v>
      </c>
      <c r="E103" s="61"/>
      <c r="F103" s="204" t="s">
        <v>175</v>
      </c>
      <c r="G103" s="61"/>
      <c r="H103" s="61"/>
      <c r="I103" s="161"/>
      <c r="J103" s="61"/>
      <c r="K103" s="61"/>
      <c r="L103" s="59"/>
      <c r="M103" s="205"/>
      <c r="N103" s="40"/>
      <c r="O103" s="40"/>
      <c r="P103" s="40"/>
      <c r="Q103" s="40"/>
      <c r="R103" s="40"/>
      <c r="S103" s="40"/>
      <c r="T103" s="76"/>
      <c r="AT103" s="22" t="s">
        <v>154</v>
      </c>
      <c r="AU103" s="22" t="s">
        <v>84</v>
      </c>
    </row>
    <row r="104" spans="2:51" s="11" customFormat="1" ht="12">
      <c r="B104" s="206"/>
      <c r="C104" s="207"/>
      <c r="D104" s="203" t="s">
        <v>156</v>
      </c>
      <c r="E104" s="208" t="s">
        <v>21</v>
      </c>
      <c r="F104" s="209" t="s">
        <v>176</v>
      </c>
      <c r="G104" s="207"/>
      <c r="H104" s="210" t="s">
        <v>21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156</v>
      </c>
      <c r="AU104" s="216" t="s">
        <v>84</v>
      </c>
      <c r="AV104" s="11" t="s">
        <v>82</v>
      </c>
      <c r="AW104" s="11" t="s">
        <v>37</v>
      </c>
      <c r="AX104" s="11" t="s">
        <v>74</v>
      </c>
      <c r="AY104" s="216" t="s">
        <v>144</v>
      </c>
    </row>
    <row r="105" spans="2:51" s="12" customFormat="1" ht="12">
      <c r="B105" s="217"/>
      <c r="C105" s="218"/>
      <c r="D105" s="228" t="s">
        <v>156</v>
      </c>
      <c r="E105" s="229" t="s">
        <v>21</v>
      </c>
      <c r="F105" s="230" t="s">
        <v>720</v>
      </c>
      <c r="G105" s="218"/>
      <c r="H105" s="231">
        <v>55.97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156</v>
      </c>
      <c r="AU105" s="227" t="s">
        <v>84</v>
      </c>
      <c r="AV105" s="12" t="s">
        <v>84</v>
      </c>
      <c r="AW105" s="12" t="s">
        <v>37</v>
      </c>
      <c r="AX105" s="12" t="s">
        <v>74</v>
      </c>
      <c r="AY105" s="227" t="s">
        <v>144</v>
      </c>
    </row>
    <row r="106" spans="2:65" s="1" customFormat="1" ht="20.4" customHeight="1">
      <c r="B106" s="39"/>
      <c r="C106" s="191" t="s">
        <v>152</v>
      </c>
      <c r="D106" s="191" t="s">
        <v>147</v>
      </c>
      <c r="E106" s="192" t="s">
        <v>179</v>
      </c>
      <c r="F106" s="193" t="s">
        <v>180</v>
      </c>
      <c r="G106" s="194" t="s">
        <v>150</v>
      </c>
      <c r="H106" s="195">
        <v>4.05</v>
      </c>
      <c r="I106" s="196"/>
      <c r="J106" s="197">
        <f>ROUND(I106*H106,2)</f>
        <v>0</v>
      </c>
      <c r="K106" s="193" t="s">
        <v>151</v>
      </c>
      <c r="L106" s="59"/>
      <c r="M106" s="198" t="s">
        <v>21</v>
      </c>
      <c r="N106" s="199" t="s">
        <v>45</v>
      </c>
      <c r="O106" s="40"/>
      <c r="P106" s="200">
        <f>O106*H106</f>
        <v>0</v>
      </c>
      <c r="Q106" s="200">
        <v>0.0345</v>
      </c>
      <c r="R106" s="200">
        <f>Q106*H106</f>
        <v>0.13972500000000002</v>
      </c>
      <c r="S106" s="200">
        <v>0</v>
      </c>
      <c r="T106" s="201">
        <f>S106*H106</f>
        <v>0</v>
      </c>
      <c r="AR106" s="22" t="s">
        <v>152</v>
      </c>
      <c r="AT106" s="22" t="s">
        <v>147</v>
      </c>
      <c r="AU106" s="22" t="s">
        <v>84</v>
      </c>
      <c r="AY106" s="22" t="s">
        <v>144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82</v>
      </c>
      <c r="BK106" s="202">
        <f>ROUND(I106*H106,2)</f>
        <v>0</v>
      </c>
      <c r="BL106" s="22" t="s">
        <v>152</v>
      </c>
      <c r="BM106" s="22" t="s">
        <v>181</v>
      </c>
    </row>
    <row r="107" spans="2:47" s="1" customFormat="1" ht="24">
      <c r="B107" s="39"/>
      <c r="C107" s="61"/>
      <c r="D107" s="203" t="s">
        <v>154</v>
      </c>
      <c r="E107" s="61"/>
      <c r="F107" s="204" t="s">
        <v>182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154</v>
      </c>
      <c r="AU107" s="22" t="s">
        <v>84</v>
      </c>
    </row>
    <row r="108" spans="2:51" s="12" customFormat="1" ht="12">
      <c r="B108" s="217"/>
      <c r="C108" s="218"/>
      <c r="D108" s="228" t="s">
        <v>156</v>
      </c>
      <c r="E108" s="229" t="s">
        <v>21</v>
      </c>
      <c r="F108" s="230" t="s">
        <v>721</v>
      </c>
      <c r="G108" s="218"/>
      <c r="H108" s="231">
        <v>4.05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156</v>
      </c>
      <c r="AU108" s="227" t="s">
        <v>84</v>
      </c>
      <c r="AV108" s="12" t="s">
        <v>84</v>
      </c>
      <c r="AW108" s="12" t="s">
        <v>37</v>
      </c>
      <c r="AX108" s="12" t="s">
        <v>74</v>
      </c>
      <c r="AY108" s="227" t="s">
        <v>144</v>
      </c>
    </row>
    <row r="109" spans="2:65" s="1" customFormat="1" ht="20.4" customHeight="1">
      <c r="B109" s="39"/>
      <c r="C109" s="191" t="s">
        <v>178</v>
      </c>
      <c r="D109" s="191" t="s">
        <v>147</v>
      </c>
      <c r="E109" s="192" t="s">
        <v>184</v>
      </c>
      <c r="F109" s="193" t="s">
        <v>185</v>
      </c>
      <c r="G109" s="194" t="s">
        <v>150</v>
      </c>
      <c r="H109" s="195">
        <v>120.04</v>
      </c>
      <c r="I109" s="196"/>
      <c r="J109" s="197">
        <f>ROUND(I109*H109,2)</f>
        <v>0</v>
      </c>
      <c r="K109" s="193" t="s">
        <v>151</v>
      </c>
      <c r="L109" s="59"/>
      <c r="M109" s="198" t="s">
        <v>21</v>
      </c>
      <c r="N109" s="199" t="s">
        <v>45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2" t="s">
        <v>152</v>
      </c>
      <c r="AT109" s="22" t="s">
        <v>147</v>
      </c>
      <c r="AU109" s="22" t="s">
        <v>84</v>
      </c>
      <c r="AY109" s="22" t="s">
        <v>144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82</v>
      </c>
      <c r="BK109" s="202">
        <f>ROUND(I109*H109,2)</f>
        <v>0</v>
      </c>
      <c r="BL109" s="22" t="s">
        <v>152</v>
      </c>
      <c r="BM109" s="22" t="s">
        <v>186</v>
      </c>
    </row>
    <row r="110" spans="2:47" s="1" customFormat="1" ht="12">
      <c r="B110" s="39"/>
      <c r="C110" s="61"/>
      <c r="D110" s="228" t="s">
        <v>154</v>
      </c>
      <c r="E110" s="61"/>
      <c r="F110" s="232" t="s">
        <v>187</v>
      </c>
      <c r="G110" s="61"/>
      <c r="H110" s="61"/>
      <c r="I110" s="161"/>
      <c r="J110" s="61"/>
      <c r="K110" s="61"/>
      <c r="L110" s="59"/>
      <c r="M110" s="205"/>
      <c r="N110" s="40"/>
      <c r="O110" s="40"/>
      <c r="P110" s="40"/>
      <c r="Q110" s="40"/>
      <c r="R110" s="40"/>
      <c r="S110" s="40"/>
      <c r="T110" s="76"/>
      <c r="AT110" s="22" t="s">
        <v>154</v>
      </c>
      <c r="AU110" s="22" t="s">
        <v>84</v>
      </c>
    </row>
    <row r="111" spans="2:65" s="1" customFormat="1" ht="20.4" customHeight="1">
      <c r="B111" s="39"/>
      <c r="C111" s="191" t="s">
        <v>159</v>
      </c>
      <c r="D111" s="191" t="s">
        <v>147</v>
      </c>
      <c r="E111" s="192" t="s">
        <v>189</v>
      </c>
      <c r="F111" s="193" t="s">
        <v>190</v>
      </c>
      <c r="G111" s="194" t="s">
        <v>150</v>
      </c>
      <c r="H111" s="195">
        <v>8.172</v>
      </c>
      <c r="I111" s="196"/>
      <c r="J111" s="197">
        <f>ROUND(I111*H111,2)</f>
        <v>0</v>
      </c>
      <c r="K111" s="193" t="s">
        <v>151</v>
      </c>
      <c r="L111" s="59"/>
      <c r="M111" s="198" t="s">
        <v>21</v>
      </c>
      <c r="N111" s="199" t="s">
        <v>45</v>
      </c>
      <c r="O111" s="40"/>
      <c r="P111" s="200">
        <f>O111*H111</f>
        <v>0</v>
      </c>
      <c r="Q111" s="200">
        <v>0.00012</v>
      </c>
      <c r="R111" s="200">
        <f>Q111*H111</f>
        <v>0.00098064</v>
      </c>
      <c r="S111" s="200">
        <v>0</v>
      </c>
      <c r="T111" s="201">
        <f>S111*H111</f>
        <v>0</v>
      </c>
      <c r="AR111" s="22" t="s">
        <v>152</v>
      </c>
      <c r="AT111" s="22" t="s">
        <v>147</v>
      </c>
      <c r="AU111" s="22" t="s">
        <v>84</v>
      </c>
      <c r="AY111" s="22" t="s">
        <v>144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82</v>
      </c>
      <c r="BK111" s="202">
        <f>ROUND(I111*H111,2)</f>
        <v>0</v>
      </c>
      <c r="BL111" s="22" t="s">
        <v>152</v>
      </c>
      <c r="BM111" s="22" t="s">
        <v>191</v>
      </c>
    </row>
    <row r="112" spans="2:47" s="1" customFormat="1" ht="24">
      <c r="B112" s="39"/>
      <c r="C112" s="61"/>
      <c r="D112" s="203" t="s">
        <v>154</v>
      </c>
      <c r="E112" s="61"/>
      <c r="F112" s="204" t="s">
        <v>192</v>
      </c>
      <c r="G112" s="61"/>
      <c r="H112" s="61"/>
      <c r="I112" s="161"/>
      <c r="J112" s="61"/>
      <c r="K112" s="61"/>
      <c r="L112" s="59"/>
      <c r="M112" s="205"/>
      <c r="N112" s="40"/>
      <c r="O112" s="40"/>
      <c r="P112" s="40"/>
      <c r="Q112" s="40"/>
      <c r="R112" s="40"/>
      <c r="S112" s="40"/>
      <c r="T112" s="76"/>
      <c r="AT112" s="22" t="s">
        <v>154</v>
      </c>
      <c r="AU112" s="22" t="s">
        <v>84</v>
      </c>
    </row>
    <row r="113" spans="2:51" s="12" customFormat="1" ht="12">
      <c r="B113" s="217"/>
      <c r="C113" s="218"/>
      <c r="D113" s="203" t="s">
        <v>156</v>
      </c>
      <c r="E113" s="219" t="s">
        <v>21</v>
      </c>
      <c r="F113" s="220" t="s">
        <v>722</v>
      </c>
      <c r="G113" s="218"/>
      <c r="H113" s="221">
        <v>8.172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156</v>
      </c>
      <c r="AU113" s="227" t="s">
        <v>84</v>
      </c>
      <c r="AV113" s="12" t="s">
        <v>84</v>
      </c>
      <c r="AW113" s="12" t="s">
        <v>37</v>
      </c>
      <c r="AX113" s="12" t="s">
        <v>74</v>
      </c>
      <c r="AY113" s="227" t="s">
        <v>144</v>
      </c>
    </row>
    <row r="114" spans="2:63" s="10" customFormat="1" ht="29.85" customHeight="1">
      <c r="B114" s="174"/>
      <c r="C114" s="175"/>
      <c r="D114" s="188" t="s">
        <v>73</v>
      </c>
      <c r="E114" s="189" t="s">
        <v>194</v>
      </c>
      <c r="F114" s="189" t="s">
        <v>195</v>
      </c>
      <c r="G114" s="175"/>
      <c r="H114" s="175"/>
      <c r="I114" s="178"/>
      <c r="J114" s="190">
        <f>BK114</f>
        <v>0</v>
      </c>
      <c r="K114" s="175"/>
      <c r="L114" s="180"/>
      <c r="M114" s="181"/>
      <c r="N114" s="182"/>
      <c r="O114" s="182"/>
      <c r="P114" s="183">
        <f>P115+SUM(P116:P120)</f>
        <v>0</v>
      </c>
      <c r="Q114" s="182"/>
      <c r="R114" s="183">
        <f>R115+SUM(R116:R120)</f>
        <v>2.232744</v>
      </c>
      <c r="S114" s="182"/>
      <c r="T114" s="184">
        <f>T115+SUM(T116:T120)</f>
        <v>3.4811600000000005</v>
      </c>
      <c r="AR114" s="185" t="s">
        <v>82</v>
      </c>
      <c r="AT114" s="186" t="s">
        <v>73</v>
      </c>
      <c r="AU114" s="186" t="s">
        <v>82</v>
      </c>
      <c r="AY114" s="185" t="s">
        <v>144</v>
      </c>
      <c r="BK114" s="187">
        <f>BK115+SUM(BK116:BK120)</f>
        <v>0</v>
      </c>
    </row>
    <row r="115" spans="2:65" s="1" customFormat="1" ht="20.4" customHeight="1">
      <c r="B115" s="39"/>
      <c r="C115" s="191" t="s">
        <v>188</v>
      </c>
      <c r="D115" s="191" t="s">
        <v>147</v>
      </c>
      <c r="E115" s="192" t="s">
        <v>202</v>
      </c>
      <c r="F115" s="193" t="s">
        <v>203</v>
      </c>
      <c r="G115" s="194" t="s">
        <v>150</v>
      </c>
      <c r="H115" s="195">
        <v>120.04</v>
      </c>
      <c r="I115" s="196"/>
      <c r="J115" s="197">
        <f>ROUND(I115*H115,2)</f>
        <v>0</v>
      </c>
      <c r="K115" s="193" t="s">
        <v>151</v>
      </c>
      <c r="L115" s="59"/>
      <c r="M115" s="198" t="s">
        <v>21</v>
      </c>
      <c r="N115" s="199" t="s">
        <v>45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0.029</v>
      </c>
      <c r="T115" s="201">
        <f>S115*H115</f>
        <v>3.4811600000000005</v>
      </c>
      <c r="AR115" s="22" t="s">
        <v>152</v>
      </c>
      <c r="AT115" s="22" t="s">
        <v>147</v>
      </c>
      <c r="AU115" s="22" t="s">
        <v>84</v>
      </c>
      <c r="AY115" s="22" t="s">
        <v>144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82</v>
      </c>
      <c r="BK115" s="202">
        <f>ROUND(I115*H115,2)</f>
        <v>0</v>
      </c>
      <c r="BL115" s="22" t="s">
        <v>152</v>
      </c>
      <c r="BM115" s="22" t="s">
        <v>204</v>
      </c>
    </row>
    <row r="116" spans="2:47" s="1" customFormat="1" ht="24">
      <c r="B116" s="39"/>
      <c r="C116" s="61"/>
      <c r="D116" s="228" t="s">
        <v>154</v>
      </c>
      <c r="E116" s="61"/>
      <c r="F116" s="232" t="s">
        <v>205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154</v>
      </c>
      <c r="AU116" s="22" t="s">
        <v>84</v>
      </c>
    </row>
    <row r="117" spans="2:65" s="1" customFormat="1" ht="20.4" customHeight="1">
      <c r="B117" s="39"/>
      <c r="C117" s="191" t="s">
        <v>196</v>
      </c>
      <c r="D117" s="191" t="s">
        <v>147</v>
      </c>
      <c r="E117" s="192" t="s">
        <v>207</v>
      </c>
      <c r="F117" s="193" t="s">
        <v>208</v>
      </c>
      <c r="G117" s="194" t="s">
        <v>150</v>
      </c>
      <c r="H117" s="195">
        <v>60.02</v>
      </c>
      <c r="I117" s="196"/>
      <c r="J117" s="197">
        <f>ROUND(I117*H117,2)</f>
        <v>0</v>
      </c>
      <c r="K117" s="193" t="s">
        <v>151</v>
      </c>
      <c r="L117" s="59"/>
      <c r="M117" s="198" t="s">
        <v>21</v>
      </c>
      <c r="N117" s="199" t="s">
        <v>45</v>
      </c>
      <c r="O117" s="40"/>
      <c r="P117" s="200">
        <f>O117*H117</f>
        <v>0</v>
      </c>
      <c r="Q117" s="200">
        <v>0.0372</v>
      </c>
      <c r="R117" s="200">
        <f>Q117*H117</f>
        <v>2.232744</v>
      </c>
      <c r="S117" s="200">
        <v>0</v>
      </c>
      <c r="T117" s="201">
        <f>S117*H117</f>
        <v>0</v>
      </c>
      <c r="AR117" s="22" t="s">
        <v>152</v>
      </c>
      <c r="AT117" s="22" t="s">
        <v>147</v>
      </c>
      <c r="AU117" s="22" t="s">
        <v>84</v>
      </c>
      <c r="AY117" s="22" t="s">
        <v>144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2" t="s">
        <v>82</v>
      </c>
      <c r="BK117" s="202">
        <f>ROUND(I117*H117,2)</f>
        <v>0</v>
      </c>
      <c r="BL117" s="22" t="s">
        <v>152</v>
      </c>
      <c r="BM117" s="22" t="s">
        <v>209</v>
      </c>
    </row>
    <row r="118" spans="2:47" s="1" customFormat="1" ht="24">
      <c r="B118" s="39"/>
      <c r="C118" s="61"/>
      <c r="D118" s="203" t="s">
        <v>154</v>
      </c>
      <c r="E118" s="61"/>
      <c r="F118" s="204" t="s">
        <v>210</v>
      </c>
      <c r="G118" s="61"/>
      <c r="H118" s="61"/>
      <c r="I118" s="161"/>
      <c r="J118" s="61"/>
      <c r="K118" s="61"/>
      <c r="L118" s="59"/>
      <c r="M118" s="205"/>
      <c r="N118" s="40"/>
      <c r="O118" s="40"/>
      <c r="P118" s="40"/>
      <c r="Q118" s="40"/>
      <c r="R118" s="40"/>
      <c r="S118" s="40"/>
      <c r="T118" s="76"/>
      <c r="AT118" s="22" t="s">
        <v>154</v>
      </c>
      <c r="AU118" s="22" t="s">
        <v>84</v>
      </c>
    </row>
    <row r="119" spans="2:51" s="12" customFormat="1" ht="12">
      <c r="B119" s="217"/>
      <c r="C119" s="218"/>
      <c r="D119" s="203" t="s">
        <v>156</v>
      </c>
      <c r="E119" s="219" t="s">
        <v>21</v>
      </c>
      <c r="F119" s="220" t="s">
        <v>723</v>
      </c>
      <c r="G119" s="218"/>
      <c r="H119" s="221">
        <v>60.02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156</v>
      </c>
      <c r="AU119" s="227" t="s">
        <v>84</v>
      </c>
      <c r="AV119" s="12" t="s">
        <v>84</v>
      </c>
      <c r="AW119" s="12" t="s">
        <v>37</v>
      </c>
      <c r="AX119" s="12" t="s">
        <v>74</v>
      </c>
      <c r="AY119" s="227" t="s">
        <v>144</v>
      </c>
    </row>
    <row r="120" spans="2:63" s="10" customFormat="1" ht="22.35" customHeight="1">
      <c r="B120" s="174"/>
      <c r="C120" s="175"/>
      <c r="D120" s="188" t="s">
        <v>73</v>
      </c>
      <c r="E120" s="189" t="s">
        <v>212</v>
      </c>
      <c r="F120" s="189" t="s">
        <v>213</v>
      </c>
      <c r="G120" s="175"/>
      <c r="H120" s="175"/>
      <c r="I120" s="178"/>
      <c r="J120" s="190">
        <f>BK120</f>
        <v>0</v>
      </c>
      <c r="K120" s="175"/>
      <c r="L120" s="180"/>
      <c r="M120" s="181"/>
      <c r="N120" s="182"/>
      <c r="O120" s="182"/>
      <c r="P120" s="183">
        <f>SUM(P121:P134)</f>
        <v>0</v>
      </c>
      <c r="Q120" s="182"/>
      <c r="R120" s="183">
        <f>SUM(R121:R134)</f>
        <v>0</v>
      </c>
      <c r="S120" s="182"/>
      <c r="T120" s="184">
        <f>SUM(T121:T134)</f>
        <v>0</v>
      </c>
      <c r="AR120" s="185" t="s">
        <v>82</v>
      </c>
      <c r="AT120" s="186" t="s">
        <v>73</v>
      </c>
      <c r="AU120" s="186" t="s">
        <v>84</v>
      </c>
      <c r="AY120" s="185" t="s">
        <v>144</v>
      </c>
      <c r="BK120" s="187">
        <f>SUM(BK121:BK134)</f>
        <v>0</v>
      </c>
    </row>
    <row r="121" spans="2:65" s="1" customFormat="1" ht="28.8" customHeight="1">
      <c r="B121" s="39"/>
      <c r="C121" s="191" t="s">
        <v>194</v>
      </c>
      <c r="D121" s="191" t="s">
        <v>147</v>
      </c>
      <c r="E121" s="192" t="s">
        <v>215</v>
      </c>
      <c r="F121" s="193" t="s">
        <v>216</v>
      </c>
      <c r="G121" s="194" t="s">
        <v>150</v>
      </c>
      <c r="H121" s="195">
        <v>120</v>
      </c>
      <c r="I121" s="196"/>
      <c r="J121" s="197">
        <f>ROUND(I121*H121,2)</f>
        <v>0</v>
      </c>
      <c r="K121" s="193" t="s">
        <v>151</v>
      </c>
      <c r="L121" s="59"/>
      <c r="M121" s="198" t="s">
        <v>21</v>
      </c>
      <c r="N121" s="199" t="s">
        <v>45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152</v>
      </c>
      <c r="AT121" s="22" t="s">
        <v>147</v>
      </c>
      <c r="AU121" s="22" t="s">
        <v>145</v>
      </c>
      <c r="AY121" s="22" t="s">
        <v>144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82</v>
      </c>
      <c r="BK121" s="202">
        <f>ROUND(I121*H121,2)</f>
        <v>0</v>
      </c>
      <c r="BL121" s="22" t="s">
        <v>152</v>
      </c>
      <c r="BM121" s="22" t="s">
        <v>217</v>
      </c>
    </row>
    <row r="122" spans="2:47" s="1" customFormat="1" ht="36">
      <c r="B122" s="39"/>
      <c r="C122" s="61"/>
      <c r="D122" s="228" t="s">
        <v>154</v>
      </c>
      <c r="E122" s="61"/>
      <c r="F122" s="232" t="s">
        <v>218</v>
      </c>
      <c r="G122" s="61"/>
      <c r="H122" s="61"/>
      <c r="I122" s="161"/>
      <c r="J122" s="61"/>
      <c r="K122" s="61"/>
      <c r="L122" s="59"/>
      <c r="M122" s="205"/>
      <c r="N122" s="40"/>
      <c r="O122" s="40"/>
      <c r="P122" s="40"/>
      <c r="Q122" s="40"/>
      <c r="R122" s="40"/>
      <c r="S122" s="40"/>
      <c r="T122" s="76"/>
      <c r="AT122" s="22" t="s">
        <v>154</v>
      </c>
      <c r="AU122" s="22" t="s">
        <v>145</v>
      </c>
    </row>
    <row r="123" spans="2:65" s="1" customFormat="1" ht="28.8" customHeight="1">
      <c r="B123" s="39"/>
      <c r="C123" s="191" t="s">
        <v>206</v>
      </c>
      <c r="D123" s="191" t="s">
        <v>147</v>
      </c>
      <c r="E123" s="192" t="s">
        <v>220</v>
      </c>
      <c r="F123" s="193" t="s">
        <v>221</v>
      </c>
      <c r="G123" s="194" t="s">
        <v>150</v>
      </c>
      <c r="H123" s="195">
        <v>3600</v>
      </c>
      <c r="I123" s="196"/>
      <c r="J123" s="197">
        <f>ROUND(I123*H123,2)</f>
        <v>0</v>
      </c>
      <c r="K123" s="193" t="s">
        <v>151</v>
      </c>
      <c r="L123" s="59"/>
      <c r="M123" s="198" t="s">
        <v>21</v>
      </c>
      <c r="N123" s="199" t="s">
        <v>45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152</v>
      </c>
      <c r="AT123" s="22" t="s">
        <v>147</v>
      </c>
      <c r="AU123" s="22" t="s">
        <v>145</v>
      </c>
      <c r="AY123" s="22" t="s">
        <v>144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82</v>
      </c>
      <c r="BK123" s="202">
        <f>ROUND(I123*H123,2)</f>
        <v>0</v>
      </c>
      <c r="BL123" s="22" t="s">
        <v>152</v>
      </c>
      <c r="BM123" s="22" t="s">
        <v>222</v>
      </c>
    </row>
    <row r="124" spans="2:47" s="1" customFormat="1" ht="36">
      <c r="B124" s="39"/>
      <c r="C124" s="61"/>
      <c r="D124" s="203" t="s">
        <v>154</v>
      </c>
      <c r="E124" s="61"/>
      <c r="F124" s="204" t="s">
        <v>223</v>
      </c>
      <c r="G124" s="61"/>
      <c r="H124" s="61"/>
      <c r="I124" s="161"/>
      <c r="J124" s="61"/>
      <c r="K124" s="61"/>
      <c r="L124" s="59"/>
      <c r="M124" s="205"/>
      <c r="N124" s="40"/>
      <c r="O124" s="40"/>
      <c r="P124" s="40"/>
      <c r="Q124" s="40"/>
      <c r="R124" s="40"/>
      <c r="S124" s="40"/>
      <c r="T124" s="76"/>
      <c r="AT124" s="22" t="s">
        <v>154</v>
      </c>
      <c r="AU124" s="22" t="s">
        <v>145</v>
      </c>
    </row>
    <row r="125" spans="2:51" s="12" customFormat="1" ht="12">
      <c r="B125" s="217"/>
      <c r="C125" s="218"/>
      <c r="D125" s="228" t="s">
        <v>156</v>
      </c>
      <c r="E125" s="218"/>
      <c r="F125" s="230" t="s">
        <v>724</v>
      </c>
      <c r="G125" s="218"/>
      <c r="H125" s="231">
        <v>3600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156</v>
      </c>
      <c r="AU125" s="227" t="s">
        <v>145</v>
      </c>
      <c r="AV125" s="12" t="s">
        <v>84</v>
      </c>
      <c r="AW125" s="12" t="s">
        <v>6</v>
      </c>
      <c r="AX125" s="12" t="s">
        <v>82</v>
      </c>
      <c r="AY125" s="227" t="s">
        <v>144</v>
      </c>
    </row>
    <row r="126" spans="2:65" s="1" customFormat="1" ht="28.8" customHeight="1">
      <c r="B126" s="39"/>
      <c r="C126" s="191" t="s">
        <v>214</v>
      </c>
      <c r="D126" s="191" t="s">
        <v>147</v>
      </c>
      <c r="E126" s="192" t="s">
        <v>226</v>
      </c>
      <c r="F126" s="193" t="s">
        <v>227</v>
      </c>
      <c r="G126" s="194" t="s">
        <v>150</v>
      </c>
      <c r="H126" s="195">
        <v>120</v>
      </c>
      <c r="I126" s="196"/>
      <c r="J126" s="197">
        <f>ROUND(I126*H126,2)</f>
        <v>0</v>
      </c>
      <c r="K126" s="193" t="s">
        <v>151</v>
      </c>
      <c r="L126" s="59"/>
      <c r="M126" s="198" t="s">
        <v>21</v>
      </c>
      <c r="N126" s="199" t="s">
        <v>45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152</v>
      </c>
      <c r="AT126" s="22" t="s">
        <v>147</v>
      </c>
      <c r="AU126" s="22" t="s">
        <v>145</v>
      </c>
      <c r="AY126" s="22" t="s">
        <v>144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82</v>
      </c>
      <c r="BK126" s="202">
        <f>ROUND(I126*H126,2)</f>
        <v>0</v>
      </c>
      <c r="BL126" s="22" t="s">
        <v>152</v>
      </c>
      <c r="BM126" s="22" t="s">
        <v>228</v>
      </c>
    </row>
    <row r="127" spans="2:47" s="1" customFormat="1" ht="36">
      <c r="B127" s="39"/>
      <c r="C127" s="61"/>
      <c r="D127" s="228" t="s">
        <v>154</v>
      </c>
      <c r="E127" s="61"/>
      <c r="F127" s="232" t="s">
        <v>229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154</v>
      </c>
      <c r="AU127" s="22" t="s">
        <v>145</v>
      </c>
    </row>
    <row r="128" spans="2:65" s="1" customFormat="1" ht="20.4" customHeight="1">
      <c r="B128" s="39"/>
      <c r="C128" s="191" t="s">
        <v>219</v>
      </c>
      <c r="D128" s="191" t="s">
        <v>147</v>
      </c>
      <c r="E128" s="192" t="s">
        <v>231</v>
      </c>
      <c r="F128" s="193" t="s">
        <v>232</v>
      </c>
      <c r="G128" s="194" t="s">
        <v>150</v>
      </c>
      <c r="H128" s="195">
        <v>120</v>
      </c>
      <c r="I128" s="196"/>
      <c r="J128" s="197">
        <f>ROUND(I128*H128,2)</f>
        <v>0</v>
      </c>
      <c r="K128" s="193" t="s">
        <v>151</v>
      </c>
      <c r="L128" s="59"/>
      <c r="M128" s="198" t="s">
        <v>21</v>
      </c>
      <c r="N128" s="199" t="s">
        <v>45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152</v>
      </c>
      <c r="AT128" s="22" t="s">
        <v>147</v>
      </c>
      <c r="AU128" s="22" t="s">
        <v>145</v>
      </c>
      <c r="AY128" s="22" t="s">
        <v>144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82</v>
      </c>
      <c r="BK128" s="202">
        <f>ROUND(I128*H128,2)</f>
        <v>0</v>
      </c>
      <c r="BL128" s="22" t="s">
        <v>152</v>
      </c>
      <c r="BM128" s="22" t="s">
        <v>233</v>
      </c>
    </row>
    <row r="129" spans="2:47" s="1" customFormat="1" ht="24">
      <c r="B129" s="39"/>
      <c r="C129" s="61"/>
      <c r="D129" s="228" t="s">
        <v>154</v>
      </c>
      <c r="E129" s="61"/>
      <c r="F129" s="232" t="s">
        <v>234</v>
      </c>
      <c r="G129" s="61"/>
      <c r="H129" s="61"/>
      <c r="I129" s="161"/>
      <c r="J129" s="61"/>
      <c r="K129" s="61"/>
      <c r="L129" s="59"/>
      <c r="M129" s="205"/>
      <c r="N129" s="40"/>
      <c r="O129" s="40"/>
      <c r="P129" s="40"/>
      <c r="Q129" s="40"/>
      <c r="R129" s="40"/>
      <c r="S129" s="40"/>
      <c r="T129" s="76"/>
      <c r="AT129" s="22" t="s">
        <v>154</v>
      </c>
      <c r="AU129" s="22" t="s">
        <v>145</v>
      </c>
    </row>
    <row r="130" spans="2:65" s="1" customFormat="1" ht="20.4" customHeight="1">
      <c r="B130" s="39"/>
      <c r="C130" s="191" t="s">
        <v>225</v>
      </c>
      <c r="D130" s="191" t="s">
        <v>147</v>
      </c>
      <c r="E130" s="192" t="s">
        <v>235</v>
      </c>
      <c r="F130" s="193" t="s">
        <v>236</v>
      </c>
      <c r="G130" s="194" t="s">
        <v>150</v>
      </c>
      <c r="H130" s="195">
        <v>3600</v>
      </c>
      <c r="I130" s="196"/>
      <c r="J130" s="197">
        <f>ROUND(I130*H130,2)</f>
        <v>0</v>
      </c>
      <c r="K130" s="193" t="s">
        <v>151</v>
      </c>
      <c r="L130" s="59"/>
      <c r="M130" s="198" t="s">
        <v>21</v>
      </c>
      <c r="N130" s="199" t="s">
        <v>45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152</v>
      </c>
      <c r="AT130" s="22" t="s">
        <v>147</v>
      </c>
      <c r="AU130" s="22" t="s">
        <v>145</v>
      </c>
      <c r="AY130" s="22" t="s">
        <v>144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82</v>
      </c>
      <c r="BK130" s="202">
        <f>ROUND(I130*H130,2)</f>
        <v>0</v>
      </c>
      <c r="BL130" s="22" t="s">
        <v>152</v>
      </c>
      <c r="BM130" s="22" t="s">
        <v>237</v>
      </c>
    </row>
    <row r="131" spans="2:47" s="1" customFormat="1" ht="24">
      <c r="B131" s="39"/>
      <c r="C131" s="61"/>
      <c r="D131" s="203" t="s">
        <v>154</v>
      </c>
      <c r="E131" s="61"/>
      <c r="F131" s="204" t="s">
        <v>238</v>
      </c>
      <c r="G131" s="61"/>
      <c r="H131" s="61"/>
      <c r="I131" s="161"/>
      <c r="J131" s="61"/>
      <c r="K131" s="61"/>
      <c r="L131" s="59"/>
      <c r="M131" s="205"/>
      <c r="N131" s="40"/>
      <c r="O131" s="40"/>
      <c r="P131" s="40"/>
      <c r="Q131" s="40"/>
      <c r="R131" s="40"/>
      <c r="S131" s="40"/>
      <c r="T131" s="76"/>
      <c r="AT131" s="22" t="s">
        <v>154</v>
      </c>
      <c r="AU131" s="22" t="s">
        <v>145</v>
      </c>
    </row>
    <row r="132" spans="2:51" s="12" customFormat="1" ht="12">
      <c r="B132" s="217"/>
      <c r="C132" s="218"/>
      <c r="D132" s="228" t="s">
        <v>156</v>
      </c>
      <c r="E132" s="218"/>
      <c r="F132" s="230" t="s">
        <v>724</v>
      </c>
      <c r="G132" s="218"/>
      <c r="H132" s="231">
        <v>3600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156</v>
      </c>
      <c r="AU132" s="227" t="s">
        <v>145</v>
      </c>
      <c r="AV132" s="12" t="s">
        <v>84</v>
      </c>
      <c r="AW132" s="12" t="s">
        <v>6</v>
      </c>
      <c r="AX132" s="12" t="s">
        <v>82</v>
      </c>
      <c r="AY132" s="227" t="s">
        <v>144</v>
      </c>
    </row>
    <row r="133" spans="2:65" s="1" customFormat="1" ht="20.4" customHeight="1">
      <c r="B133" s="39"/>
      <c r="C133" s="191" t="s">
        <v>230</v>
      </c>
      <c r="D133" s="191" t="s">
        <v>147</v>
      </c>
      <c r="E133" s="192" t="s">
        <v>240</v>
      </c>
      <c r="F133" s="193" t="s">
        <v>241</v>
      </c>
      <c r="G133" s="194" t="s">
        <v>150</v>
      </c>
      <c r="H133" s="195">
        <v>120</v>
      </c>
      <c r="I133" s="196"/>
      <c r="J133" s="197">
        <f>ROUND(I133*H133,2)</f>
        <v>0</v>
      </c>
      <c r="K133" s="193" t="s">
        <v>151</v>
      </c>
      <c r="L133" s="59"/>
      <c r="M133" s="198" t="s">
        <v>21</v>
      </c>
      <c r="N133" s="199" t="s">
        <v>45</v>
      </c>
      <c r="O133" s="40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2" t="s">
        <v>152</v>
      </c>
      <c r="AT133" s="22" t="s">
        <v>147</v>
      </c>
      <c r="AU133" s="22" t="s">
        <v>145</v>
      </c>
      <c r="AY133" s="22" t="s">
        <v>144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82</v>
      </c>
      <c r="BK133" s="202">
        <f>ROUND(I133*H133,2)</f>
        <v>0</v>
      </c>
      <c r="BL133" s="22" t="s">
        <v>152</v>
      </c>
      <c r="BM133" s="22" t="s">
        <v>242</v>
      </c>
    </row>
    <row r="134" spans="2:47" s="1" customFormat="1" ht="24">
      <c r="B134" s="39"/>
      <c r="C134" s="61"/>
      <c r="D134" s="203" t="s">
        <v>154</v>
      </c>
      <c r="E134" s="61"/>
      <c r="F134" s="204" t="s">
        <v>243</v>
      </c>
      <c r="G134" s="61"/>
      <c r="H134" s="61"/>
      <c r="I134" s="161"/>
      <c r="J134" s="61"/>
      <c r="K134" s="61"/>
      <c r="L134" s="59"/>
      <c r="M134" s="205"/>
      <c r="N134" s="40"/>
      <c r="O134" s="40"/>
      <c r="P134" s="40"/>
      <c r="Q134" s="40"/>
      <c r="R134" s="40"/>
      <c r="S134" s="40"/>
      <c r="T134" s="76"/>
      <c r="AT134" s="22" t="s">
        <v>154</v>
      </c>
      <c r="AU134" s="22" t="s">
        <v>145</v>
      </c>
    </row>
    <row r="135" spans="2:63" s="10" customFormat="1" ht="29.85" customHeight="1">
      <c r="B135" s="174"/>
      <c r="C135" s="175"/>
      <c r="D135" s="188" t="s">
        <v>73</v>
      </c>
      <c r="E135" s="189" t="s">
        <v>244</v>
      </c>
      <c r="F135" s="189" t="s">
        <v>245</v>
      </c>
      <c r="G135" s="175"/>
      <c r="H135" s="175"/>
      <c r="I135" s="178"/>
      <c r="J135" s="190">
        <f>BK135</f>
        <v>0</v>
      </c>
      <c r="K135" s="175"/>
      <c r="L135" s="180"/>
      <c r="M135" s="181"/>
      <c r="N135" s="182"/>
      <c r="O135" s="182"/>
      <c r="P135" s="183">
        <f>SUM(P136:P143)</f>
        <v>0</v>
      </c>
      <c r="Q135" s="182"/>
      <c r="R135" s="183">
        <f>SUM(R136:R143)</f>
        <v>0</v>
      </c>
      <c r="S135" s="182"/>
      <c r="T135" s="184">
        <f>SUM(T136:T143)</f>
        <v>0</v>
      </c>
      <c r="AR135" s="185" t="s">
        <v>82</v>
      </c>
      <c r="AT135" s="186" t="s">
        <v>73</v>
      </c>
      <c r="AU135" s="186" t="s">
        <v>82</v>
      </c>
      <c r="AY135" s="185" t="s">
        <v>144</v>
      </c>
      <c r="BK135" s="187">
        <f>SUM(BK136:BK143)</f>
        <v>0</v>
      </c>
    </row>
    <row r="136" spans="2:65" s="1" customFormat="1" ht="28.8" customHeight="1">
      <c r="B136" s="39"/>
      <c r="C136" s="191" t="s">
        <v>10</v>
      </c>
      <c r="D136" s="191" t="s">
        <v>147</v>
      </c>
      <c r="E136" s="192" t="s">
        <v>492</v>
      </c>
      <c r="F136" s="193" t="s">
        <v>493</v>
      </c>
      <c r="G136" s="194" t="s">
        <v>249</v>
      </c>
      <c r="H136" s="195">
        <v>3.515</v>
      </c>
      <c r="I136" s="196"/>
      <c r="J136" s="197">
        <f>ROUND(I136*H136,2)</f>
        <v>0</v>
      </c>
      <c r="K136" s="193" t="s">
        <v>151</v>
      </c>
      <c r="L136" s="59"/>
      <c r="M136" s="198" t="s">
        <v>21</v>
      </c>
      <c r="N136" s="199" t="s">
        <v>45</v>
      </c>
      <c r="O136" s="40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2" t="s">
        <v>152</v>
      </c>
      <c r="AT136" s="22" t="s">
        <v>147</v>
      </c>
      <c r="AU136" s="22" t="s">
        <v>84</v>
      </c>
      <c r="AY136" s="22" t="s">
        <v>144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2" t="s">
        <v>82</v>
      </c>
      <c r="BK136" s="202">
        <f>ROUND(I136*H136,2)</f>
        <v>0</v>
      </c>
      <c r="BL136" s="22" t="s">
        <v>152</v>
      </c>
      <c r="BM136" s="22" t="s">
        <v>725</v>
      </c>
    </row>
    <row r="137" spans="2:47" s="1" customFormat="1" ht="24">
      <c r="B137" s="39"/>
      <c r="C137" s="61"/>
      <c r="D137" s="228" t="s">
        <v>154</v>
      </c>
      <c r="E137" s="61"/>
      <c r="F137" s="232" t="s">
        <v>495</v>
      </c>
      <c r="G137" s="61"/>
      <c r="H137" s="61"/>
      <c r="I137" s="161"/>
      <c r="J137" s="61"/>
      <c r="K137" s="61"/>
      <c r="L137" s="59"/>
      <c r="M137" s="205"/>
      <c r="N137" s="40"/>
      <c r="O137" s="40"/>
      <c r="P137" s="40"/>
      <c r="Q137" s="40"/>
      <c r="R137" s="40"/>
      <c r="S137" s="40"/>
      <c r="T137" s="76"/>
      <c r="AT137" s="22" t="s">
        <v>154</v>
      </c>
      <c r="AU137" s="22" t="s">
        <v>84</v>
      </c>
    </row>
    <row r="138" spans="2:65" s="1" customFormat="1" ht="28.8" customHeight="1">
      <c r="B138" s="39"/>
      <c r="C138" s="191" t="s">
        <v>239</v>
      </c>
      <c r="D138" s="191" t="s">
        <v>147</v>
      </c>
      <c r="E138" s="192" t="s">
        <v>253</v>
      </c>
      <c r="F138" s="193" t="s">
        <v>254</v>
      </c>
      <c r="G138" s="194" t="s">
        <v>249</v>
      </c>
      <c r="H138" s="195">
        <v>3.515</v>
      </c>
      <c r="I138" s="196"/>
      <c r="J138" s="197">
        <f>ROUND(I138*H138,2)</f>
        <v>0</v>
      </c>
      <c r="K138" s="193" t="s">
        <v>151</v>
      </c>
      <c r="L138" s="59"/>
      <c r="M138" s="198" t="s">
        <v>21</v>
      </c>
      <c r="N138" s="199" t="s">
        <v>45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152</v>
      </c>
      <c r="AT138" s="22" t="s">
        <v>147</v>
      </c>
      <c r="AU138" s="22" t="s">
        <v>84</v>
      </c>
      <c r="AY138" s="22" t="s">
        <v>144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82</v>
      </c>
      <c r="BK138" s="202">
        <f>ROUND(I138*H138,2)</f>
        <v>0</v>
      </c>
      <c r="BL138" s="22" t="s">
        <v>152</v>
      </c>
      <c r="BM138" s="22" t="s">
        <v>255</v>
      </c>
    </row>
    <row r="139" spans="2:47" s="1" customFormat="1" ht="24">
      <c r="B139" s="39"/>
      <c r="C139" s="61"/>
      <c r="D139" s="228" t="s">
        <v>154</v>
      </c>
      <c r="E139" s="61"/>
      <c r="F139" s="232" t="s">
        <v>256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154</v>
      </c>
      <c r="AU139" s="22" t="s">
        <v>84</v>
      </c>
    </row>
    <row r="140" spans="2:65" s="1" customFormat="1" ht="20.4" customHeight="1">
      <c r="B140" s="39"/>
      <c r="C140" s="191" t="s">
        <v>246</v>
      </c>
      <c r="D140" s="191" t="s">
        <v>147</v>
      </c>
      <c r="E140" s="192" t="s">
        <v>258</v>
      </c>
      <c r="F140" s="193" t="s">
        <v>259</v>
      </c>
      <c r="G140" s="194" t="s">
        <v>249</v>
      </c>
      <c r="H140" s="195">
        <v>112.48</v>
      </c>
      <c r="I140" s="196"/>
      <c r="J140" s="197">
        <f>ROUND(I140*H140,2)</f>
        <v>0</v>
      </c>
      <c r="K140" s="193" t="s">
        <v>151</v>
      </c>
      <c r="L140" s="59"/>
      <c r="M140" s="198" t="s">
        <v>21</v>
      </c>
      <c r="N140" s="199" t="s">
        <v>45</v>
      </c>
      <c r="O140" s="40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2" t="s">
        <v>152</v>
      </c>
      <c r="AT140" s="22" t="s">
        <v>147</v>
      </c>
      <c r="AU140" s="22" t="s">
        <v>84</v>
      </c>
      <c r="AY140" s="22" t="s">
        <v>144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82</v>
      </c>
      <c r="BK140" s="202">
        <f>ROUND(I140*H140,2)</f>
        <v>0</v>
      </c>
      <c r="BL140" s="22" t="s">
        <v>152</v>
      </c>
      <c r="BM140" s="22" t="s">
        <v>260</v>
      </c>
    </row>
    <row r="141" spans="2:47" s="1" customFormat="1" ht="24">
      <c r="B141" s="39"/>
      <c r="C141" s="61"/>
      <c r="D141" s="203" t="s">
        <v>154</v>
      </c>
      <c r="E141" s="61"/>
      <c r="F141" s="204" t="s">
        <v>261</v>
      </c>
      <c r="G141" s="61"/>
      <c r="H141" s="61"/>
      <c r="I141" s="161"/>
      <c r="J141" s="61"/>
      <c r="K141" s="61"/>
      <c r="L141" s="59"/>
      <c r="M141" s="205"/>
      <c r="N141" s="40"/>
      <c r="O141" s="40"/>
      <c r="P141" s="40"/>
      <c r="Q141" s="40"/>
      <c r="R141" s="40"/>
      <c r="S141" s="40"/>
      <c r="T141" s="76"/>
      <c r="AT141" s="22" t="s">
        <v>154</v>
      </c>
      <c r="AU141" s="22" t="s">
        <v>84</v>
      </c>
    </row>
    <row r="142" spans="2:47" s="1" customFormat="1" ht="24">
      <c r="B142" s="39"/>
      <c r="C142" s="61"/>
      <c r="D142" s="203" t="s">
        <v>262</v>
      </c>
      <c r="E142" s="61"/>
      <c r="F142" s="233" t="s">
        <v>263</v>
      </c>
      <c r="G142" s="61"/>
      <c r="H142" s="61"/>
      <c r="I142" s="161"/>
      <c r="J142" s="61"/>
      <c r="K142" s="61"/>
      <c r="L142" s="59"/>
      <c r="M142" s="205"/>
      <c r="N142" s="40"/>
      <c r="O142" s="40"/>
      <c r="P142" s="40"/>
      <c r="Q142" s="40"/>
      <c r="R142" s="40"/>
      <c r="S142" s="40"/>
      <c r="T142" s="76"/>
      <c r="AT142" s="22" t="s">
        <v>262</v>
      </c>
      <c r="AU142" s="22" t="s">
        <v>84</v>
      </c>
    </row>
    <row r="143" spans="2:51" s="12" customFormat="1" ht="12">
      <c r="B143" s="217"/>
      <c r="C143" s="218"/>
      <c r="D143" s="203" t="s">
        <v>156</v>
      </c>
      <c r="E143" s="218"/>
      <c r="F143" s="220" t="s">
        <v>726</v>
      </c>
      <c r="G143" s="218"/>
      <c r="H143" s="221">
        <v>112.48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156</v>
      </c>
      <c r="AU143" s="227" t="s">
        <v>84</v>
      </c>
      <c r="AV143" s="12" t="s">
        <v>84</v>
      </c>
      <c r="AW143" s="12" t="s">
        <v>6</v>
      </c>
      <c r="AX143" s="12" t="s">
        <v>82</v>
      </c>
      <c r="AY143" s="227" t="s">
        <v>144</v>
      </c>
    </row>
    <row r="144" spans="2:63" s="10" customFormat="1" ht="29.85" customHeight="1">
      <c r="B144" s="174"/>
      <c r="C144" s="175"/>
      <c r="D144" s="188" t="s">
        <v>73</v>
      </c>
      <c r="E144" s="189" t="s">
        <v>265</v>
      </c>
      <c r="F144" s="189" t="s">
        <v>266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SUM(P145:P146)</f>
        <v>0</v>
      </c>
      <c r="Q144" s="182"/>
      <c r="R144" s="183">
        <f>SUM(R145:R146)</f>
        <v>0</v>
      </c>
      <c r="S144" s="182"/>
      <c r="T144" s="184">
        <f>SUM(T145:T146)</f>
        <v>0</v>
      </c>
      <c r="AR144" s="185" t="s">
        <v>82</v>
      </c>
      <c r="AT144" s="186" t="s">
        <v>73</v>
      </c>
      <c r="AU144" s="186" t="s">
        <v>82</v>
      </c>
      <c r="AY144" s="185" t="s">
        <v>144</v>
      </c>
      <c r="BK144" s="187">
        <f>SUM(BK145:BK146)</f>
        <v>0</v>
      </c>
    </row>
    <row r="145" spans="2:65" s="1" customFormat="1" ht="20.4" customHeight="1">
      <c r="B145" s="39"/>
      <c r="C145" s="191" t="s">
        <v>252</v>
      </c>
      <c r="D145" s="191" t="s">
        <v>147</v>
      </c>
      <c r="E145" s="192" t="s">
        <v>497</v>
      </c>
      <c r="F145" s="193" t="s">
        <v>498</v>
      </c>
      <c r="G145" s="194" t="s">
        <v>249</v>
      </c>
      <c r="H145" s="195">
        <v>5.093</v>
      </c>
      <c r="I145" s="196"/>
      <c r="J145" s="197">
        <f>ROUND(I145*H145,2)</f>
        <v>0</v>
      </c>
      <c r="K145" s="193" t="s">
        <v>151</v>
      </c>
      <c r="L145" s="59"/>
      <c r="M145" s="198" t="s">
        <v>21</v>
      </c>
      <c r="N145" s="199" t="s">
        <v>45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152</v>
      </c>
      <c r="AT145" s="22" t="s">
        <v>147</v>
      </c>
      <c r="AU145" s="22" t="s">
        <v>84</v>
      </c>
      <c r="AY145" s="22" t="s">
        <v>144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82</v>
      </c>
      <c r="BK145" s="202">
        <f>ROUND(I145*H145,2)</f>
        <v>0</v>
      </c>
      <c r="BL145" s="22" t="s">
        <v>152</v>
      </c>
      <c r="BM145" s="22" t="s">
        <v>727</v>
      </c>
    </row>
    <row r="146" spans="2:47" s="1" customFormat="1" ht="36">
      <c r="B146" s="39"/>
      <c r="C146" s="61"/>
      <c r="D146" s="203" t="s">
        <v>154</v>
      </c>
      <c r="E146" s="61"/>
      <c r="F146" s="204" t="s">
        <v>500</v>
      </c>
      <c r="G146" s="61"/>
      <c r="H146" s="61"/>
      <c r="I146" s="161"/>
      <c r="J146" s="61"/>
      <c r="K146" s="61"/>
      <c r="L146" s="59"/>
      <c r="M146" s="205"/>
      <c r="N146" s="40"/>
      <c r="O146" s="40"/>
      <c r="P146" s="40"/>
      <c r="Q146" s="40"/>
      <c r="R146" s="40"/>
      <c r="S146" s="40"/>
      <c r="T146" s="76"/>
      <c r="AT146" s="22" t="s">
        <v>154</v>
      </c>
      <c r="AU146" s="22" t="s">
        <v>84</v>
      </c>
    </row>
    <row r="147" spans="2:63" s="10" customFormat="1" ht="37.35" customHeight="1">
      <c r="B147" s="174"/>
      <c r="C147" s="175"/>
      <c r="D147" s="176" t="s">
        <v>73</v>
      </c>
      <c r="E147" s="177" t="s">
        <v>272</v>
      </c>
      <c r="F147" s="177" t="s">
        <v>273</v>
      </c>
      <c r="G147" s="175"/>
      <c r="H147" s="175"/>
      <c r="I147" s="178"/>
      <c r="J147" s="179">
        <f>BK147</f>
        <v>0</v>
      </c>
      <c r="K147" s="175"/>
      <c r="L147" s="180"/>
      <c r="M147" s="181"/>
      <c r="N147" s="182"/>
      <c r="O147" s="182"/>
      <c r="P147" s="183">
        <f>P148+P160+P175</f>
        <v>0</v>
      </c>
      <c r="Q147" s="182"/>
      <c r="R147" s="183">
        <f>R148+R160+R175</f>
        <v>0.33601212</v>
      </c>
      <c r="S147" s="182"/>
      <c r="T147" s="184">
        <f>T148+T160+T175</f>
        <v>0.033478999999999995</v>
      </c>
      <c r="AR147" s="185" t="s">
        <v>84</v>
      </c>
      <c r="AT147" s="186" t="s">
        <v>73</v>
      </c>
      <c r="AU147" s="186" t="s">
        <v>74</v>
      </c>
      <c r="AY147" s="185" t="s">
        <v>144</v>
      </c>
      <c r="BK147" s="187">
        <f>BK148+BK160+BK175</f>
        <v>0</v>
      </c>
    </row>
    <row r="148" spans="2:63" s="10" customFormat="1" ht="19.95" customHeight="1">
      <c r="B148" s="174"/>
      <c r="C148" s="175"/>
      <c r="D148" s="188" t="s">
        <v>73</v>
      </c>
      <c r="E148" s="189" t="s">
        <v>512</v>
      </c>
      <c r="F148" s="189" t="s">
        <v>513</v>
      </c>
      <c r="G148" s="175"/>
      <c r="H148" s="175"/>
      <c r="I148" s="178"/>
      <c r="J148" s="190">
        <f>BK148</f>
        <v>0</v>
      </c>
      <c r="K148" s="175"/>
      <c r="L148" s="180"/>
      <c r="M148" s="181"/>
      <c r="N148" s="182"/>
      <c r="O148" s="182"/>
      <c r="P148" s="183">
        <f>SUM(P149:P159)</f>
        <v>0</v>
      </c>
      <c r="Q148" s="182"/>
      <c r="R148" s="183">
        <f>SUM(R149:R159)</f>
        <v>0.1716</v>
      </c>
      <c r="S148" s="182"/>
      <c r="T148" s="184">
        <f>SUM(T149:T159)</f>
        <v>0</v>
      </c>
      <c r="AR148" s="185" t="s">
        <v>84</v>
      </c>
      <c r="AT148" s="186" t="s">
        <v>73</v>
      </c>
      <c r="AU148" s="186" t="s">
        <v>82</v>
      </c>
      <c r="AY148" s="185" t="s">
        <v>144</v>
      </c>
      <c r="BK148" s="187">
        <f>SUM(BK149:BK159)</f>
        <v>0</v>
      </c>
    </row>
    <row r="149" spans="2:65" s="1" customFormat="1" ht="20.4" customHeight="1">
      <c r="B149" s="39"/>
      <c r="C149" s="191" t="s">
        <v>257</v>
      </c>
      <c r="D149" s="191" t="s">
        <v>147</v>
      </c>
      <c r="E149" s="192" t="s">
        <v>514</v>
      </c>
      <c r="F149" s="193" t="s">
        <v>515</v>
      </c>
      <c r="G149" s="194" t="s">
        <v>150</v>
      </c>
      <c r="H149" s="195">
        <v>12.98</v>
      </c>
      <c r="I149" s="196"/>
      <c r="J149" s="197">
        <f>ROUND(I149*H149,2)</f>
        <v>0</v>
      </c>
      <c r="K149" s="193" t="s">
        <v>151</v>
      </c>
      <c r="L149" s="59"/>
      <c r="M149" s="198" t="s">
        <v>21</v>
      </c>
      <c r="N149" s="199" t="s">
        <v>45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239</v>
      </c>
      <c r="AT149" s="22" t="s">
        <v>147</v>
      </c>
      <c r="AU149" s="22" t="s">
        <v>84</v>
      </c>
      <c r="AY149" s="22" t="s">
        <v>144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82</v>
      </c>
      <c r="BK149" s="202">
        <f>ROUND(I149*H149,2)</f>
        <v>0</v>
      </c>
      <c r="BL149" s="22" t="s">
        <v>239</v>
      </c>
      <c r="BM149" s="22" t="s">
        <v>728</v>
      </c>
    </row>
    <row r="150" spans="2:47" s="1" customFormat="1" ht="24">
      <c r="B150" s="39"/>
      <c r="C150" s="61"/>
      <c r="D150" s="203" t="s">
        <v>154</v>
      </c>
      <c r="E150" s="61"/>
      <c r="F150" s="204" t="s">
        <v>517</v>
      </c>
      <c r="G150" s="61"/>
      <c r="H150" s="61"/>
      <c r="I150" s="161"/>
      <c r="J150" s="61"/>
      <c r="K150" s="61"/>
      <c r="L150" s="59"/>
      <c r="M150" s="205"/>
      <c r="N150" s="40"/>
      <c r="O150" s="40"/>
      <c r="P150" s="40"/>
      <c r="Q150" s="40"/>
      <c r="R150" s="40"/>
      <c r="S150" s="40"/>
      <c r="T150" s="76"/>
      <c r="AT150" s="22" t="s">
        <v>154</v>
      </c>
      <c r="AU150" s="22" t="s">
        <v>84</v>
      </c>
    </row>
    <row r="151" spans="2:51" s="11" customFormat="1" ht="12">
      <c r="B151" s="206"/>
      <c r="C151" s="207"/>
      <c r="D151" s="203" t="s">
        <v>156</v>
      </c>
      <c r="E151" s="208" t="s">
        <v>21</v>
      </c>
      <c r="F151" s="209" t="s">
        <v>518</v>
      </c>
      <c r="G151" s="207"/>
      <c r="H151" s="210" t="s">
        <v>21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156</v>
      </c>
      <c r="AU151" s="216" t="s">
        <v>84</v>
      </c>
      <c r="AV151" s="11" t="s">
        <v>82</v>
      </c>
      <c r="AW151" s="11" t="s">
        <v>37</v>
      </c>
      <c r="AX151" s="11" t="s">
        <v>74</v>
      </c>
      <c r="AY151" s="216" t="s">
        <v>144</v>
      </c>
    </row>
    <row r="152" spans="2:51" s="12" customFormat="1" ht="12">
      <c r="B152" s="217"/>
      <c r="C152" s="218"/>
      <c r="D152" s="228" t="s">
        <v>156</v>
      </c>
      <c r="E152" s="229" t="s">
        <v>21</v>
      </c>
      <c r="F152" s="230" t="s">
        <v>729</v>
      </c>
      <c r="G152" s="218"/>
      <c r="H152" s="231">
        <v>12.98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156</v>
      </c>
      <c r="AU152" s="227" t="s">
        <v>84</v>
      </c>
      <c r="AV152" s="12" t="s">
        <v>84</v>
      </c>
      <c r="AW152" s="12" t="s">
        <v>37</v>
      </c>
      <c r="AX152" s="12" t="s">
        <v>74</v>
      </c>
      <c r="AY152" s="227" t="s">
        <v>144</v>
      </c>
    </row>
    <row r="153" spans="2:65" s="1" customFormat="1" ht="20.4" customHeight="1">
      <c r="B153" s="39"/>
      <c r="C153" s="234" t="s">
        <v>267</v>
      </c>
      <c r="D153" s="234" t="s">
        <v>351</v>
      </c>
      <c r="E153" s="235" t="s">
        <v>520</v>
      </c>
      <c r="F153" s="236" t="s">
        <v>521</v>
      </c>
      <c r="G153" s="237" t="s">
        <v>522</v>
      </c>
      <c r="H153" s="238">
        <v>0.312</v>
      </c>
      <c r="I153" s="239"/>
      <c r="J153" s="240">
        <f>ROUND(I153*H153,2)</f>
        <v>0</v>
      </c>
      <c r="K153" s="236" t="s">
        <v>151</v>
      </c>
      <c r="L153" s="241"/>
      <c r="M153" s="242" t="s">
        <v>21</v>
      </c>
      <c r="N153" s="243" t="s">
        <v>45</v>
      </c>
      <c r="O153" s="40"/>
      <c r="P153" s="200">
        <f>O153*H153</f>
        <v>0</v>
      </c>
      <c r="Q153" s="200">
        <v>0.55</v>
      </c>
      <c r="R153" s="200">
        <f>Q153*H153</f>
        <v>0.1716</v>
      </c>
      <c r="S153" s="200">
        <v>0</v>
      </c>
      <c r="T153" s="201">
        <f>S153*H153</f>
        <v>0</v>
      </c>
      <c r="AR153" s="22" t="s">
        <v>337</v>
      </c>
      <c r="AT153" s="22" t="s">
        <v>351</v>
      </c>
      <c r="AU153" s="22" t="s">
        <v>84</v>
      </c>
      <c r="AY153" s="22" t="s">
        <v>144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82</v>
      </c>
      <c r="BK153" s="202">
        <f>ROUND(I153*H153,2)</f>
        <v>0</v>
      </c>
      <c r="BL153" s="22" t="s">
        <v>239</v>
      </c>
      <c r="BM153" s="22" t="s">
        <v>730</v>
      </c>
    </row>
    <row r="154" spans="2:47" s="1" customFormat="1" ht="12">
      <c r="B154" s="39"/>
      <c r="C154" s="61"/>
      <c r="D154" s="203" t="s">
        <v>154</v>
      </c>
      <c r="E154" s="61"/>
      <c r="F154" s="204" t="s">
        <v>521</v>
      </c>
      <c r="G154" s="61"/>
      <c r="H154" s="61"/>
      <c r="I154" s="161"/>
      <c r="J154" s="61"/>
      <c r="K154" s="61"/>
      <c r="L154" s="59"/>
      <c r="M154" s="205"/>
      <c r="N154" s="40"/>
      <c r="O154" s="40"/>
      <c r="P154" s="40"/>
      <c r="Q154" s="40"/>
      <c r="R154" s="40"/>
      <c r="S154" s="40"/>
      <c r="T154" s="76"/>
      <c r="AT154" s="22" t="s">
        <v>154</v>
      </c>
      <c r="AU154" s="22" t="s">
        <v>84</v>
      </c>
    </row>
    <row r="155" spans="2:51" s="12" customFormat="1" ht="12">
      <c r="B155" s="217"/>
      <c r="C155" s="218"/>
      <c r="D155" s="228" t="s">
        <v>156</v>
      </c>
      <c r="E155" s="229" t="s">
        <v>21</v>
      </c>
      <c r="F155" s="230" t="s">
        <v>731</v>
      </c>
      <c r="G155" s="218"/>
      <c r="H155" s="231">
        <v>0.312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156</v>
      </c>
      <c r="AU155" s="227" t="s">
        <v>84</v>
      </c>
      <c r="AV155" s="12" t="s">
        <v>84</v>
      </c>
      <c r="AW155" s="12" t="s">
        <v>37</v>
      </c>
      <c r="AX155" s="12" t="s">
        <v>74</v>
      </c>
      <c r="AY155" s="227" t="s">
        <v>144</v>
      </c>
    </row>
    <row r="156" spans="2:65" s="1" customFormat="1" ht="20.4" customHeight="1">
      <c r="B156" s="39"/>
      <c r="C156" s="191" t="s">
        <v>9</v>
      </c>
      <c r="D156" s="191" t="s">
        <v>147</v>
      </c>
      <c r="E156" s="192" t="s">
        <v>525</v>
      </c>
      <c r="F156" s="193" t="s">
        <v>526</v>
      </c>
      <c r="G156" s="194" t="s">
        <v>249</v>
      </c>
      <c r="H156" s="195">
        <v>0.172</v>
      </c>
      <c r="I156" s="196"/>
      <c r="J156" s="197">
        <f>ROUND(I156*H156,2)</f>
        <v>0</v>
      </c>
      <c r="K156" s="193" t="s">
        <v>151</v>
      </c>
      <c r="L156" s="59"/>
      <c r="M156" s="198" t="s">
        <v>21</v>
      </c>
      <c r="N156" s="199" t="s">
        <v>45</v>
      </c>
      <c r="O156" s="40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2" t="s">
        <v>239</v>
      </c>
      <c r="AT156" s="22" t="s">
        <v>147</v>
      </c>
      <c r="AU156" s="22" t="s">
        <v>84</v>
      </c>
      <c r="AY156" s="22" t="s">
        <v>144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82</v>
      </c>
      <c r="BK156" s="202">
        <f>ROUND(I156*H156,2)</f>
        <v>0</v>
      </c>
      <c r="BL156" s="22" t="s">
        <v>239</v>
      </c>
      <c r="BM156" s="22" t="s">
        <v>732</v>
      </c>
    </row>
    <row r="157" spans="2:47" s="1" customFormat="1" ht="36">
      <c r="B157" s="39"/>
      <c r="C157" s="61"/>
      <c r="D157" s="228" t="s">
        <v>154</v>
      </c>
      <c r="E157" s="61"/>
      <c r="F157" s="232" t="s">
        <v>528</v>
      </c>
      <c r="G157" s="61"/>
      <c r="H157" s="61"/>
      <c r="I157" s="161"/>
      <c r="J157" s="61"/>
      <c r="K157" s="61"/>
      <c r="L157" s="59"/>
      <c r="M157" s="205"/>
      <c r="N157" s="40"/>
      <c r="O157" s="40"/>
      <c r="P157" s="40"/>
      <c r="Q157" s="40"/>
      <c r="R157" s="40"/>
      <c r="S157" s="40"/>
      <c r="T157" s="76"/>
      <c r="AT157" s="22" t="s">
        <v>154</v>
      </c>
      <c r="AU157" s="22" t="s">
        <v>84</v>
      </c>
    </row>
    <row r="158" spans="2:65" s="1" customFormat="1" ht="20.4" customHeight="1">
      <c r="B158" s="39"/>
      <c r="C158" s="191" t="s">
        <v>281</v>
      </c>
      <c r="D158" s="191" t="s">
        <v>147</v>
      </c>
      <c r="E158" s="192" t="s">
        <v>529</v>
      </c>
      <c r="F158" s="193" t="s">
        <v>530</v>
      </c>
      <c r="G158" s="194" t="s">
        <v>249</v>
      </c>
      <c r="H158" s="195">
        <v>0.172</v>
      </c>
      <c r="I158" s="196"/>
      <c r="J158" s="197">
        <f>ROUND(I158*H158,2)</f>
        <v>0</v>
      </c>
      <c r="K158" s="193" t="s">
        <v>151</v>
      </c>
      <c r="L158" s="59"/>
      <c r="M158" s="198" t="s">
        <v>21</v>
      </c>
      <c r="N158" s="199" t="s">
        <v>45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239</v>
      </c>
      <c r="AT158" s="22" t="s">
        <v>147</v>
      </c>
      <c r="AU158" s="22" t="s">
        <v>84</v>
      </c>
      <c r="AY158" s="22" t="s">
        <v>144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82</v>
      </c>
      <c r="BK158" s="202">
        <f>ROUND(I158*H158,2)</f>
        <v>0</v>
      </c>
      <c r="BL158" s="22" t="s">
        <v>239</v>
      </c>
      <c r="BM158" s="22" t="s">
        <v>733</v>
      </c>
    </row>
    <row r="159" spans="2:47" s="1" customFormat="1" ht="36">
      <c r="B159" s="39"/>
      <c r="C159" s="61"/>
      <c r="D159" s="203" t="s">
        <v>154</v>
      </c>
      <c r="E159" s="61"/>
      <c r="F159" s="204" t="s">
        <v>532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154</v>
      </c>
      <c r="AU159" s="22" t="s">
        <v>84</v>
      </c>
    </row>
    <row r="160" spans="2:63" s="10" customFormat="1" ht="29.85" customHeight="1">
      <c r="B160" s="174"/>
      <c r="C160" s="175"/>
      <c r="D160" s="188" t="s">
        <v>73</v>
      </c>
      <c r="E160" s="189" t="s">
        <v>299</v>
      </c>
      <c r="F160" s="189" t="s">
        <v>300</v>
      </c>
      <c r="G160" s="175"/>
      <c r="H160" s="175"/>
      <c r="I160" s="178"/>
      <c r="J160" s="190">
        <f>BK160</f>
        <v>0</v>
      </c>
      <c r="K160" s="175"/>
      <c r="L160" s="180"/>
      <c r="M160" s="181"/>
      <c r="N160" s="182"/>
      <c r="O160" s="182"/>
      <c r="P160" s="183">
        <f>SUM(P161:P174)</f>
        <v>0</v>
      </c>
      <c r="Q160" s="182"/>
      <c r="R160" s="183">
        <f>SUM(R161:R174)</f>
        <v>0.037816</v>
      </c>
      <c r="S160" s="182"/>
      <c r="T160" s="184">
        <f>SUM(T161:T174)</f>
        <v>0.033478999999999995</v>
      </c>
      <c r="AR160" s="185" t="s">
        <v>84</v>
      </c>
      <c r="AT160" s="186" t="s">
        <v>73</v>
      </c>
      <c r="AU160" s="186" t="s">
        <v>82</v>
      </c>
      <c r="AY160" s="185" t="s">
        <v>144</v>
      </c>
      <c r="BK160" s="187">
        <f>SUM(BK161:BK174)</f>
        <v>0</v>
      </c>
    </row>
    <row r="161" spans="2:65" s="1" customFormat="1" ht="20.4" customHeight="1">
      <c r="B161" s="39"/>
      <c r="C161" s="191" t="s">
        <v>286</v>
      </c>
      <c r="D161" s="191" t="s">
        <v>147</v>
      </c>
      <c r="E161" s="192" t="s">
        <v>302</v>
      </c>
      <c r="F161" s="193" t="s">
        <v>303</v>
      </c>
      <c r="G161" s="194" t="s">
        <v>296</v>
      </c>
      <c r="H161" s="195">
        <v>3.7</v>
      </c>
      <c r="I161" s="196"/>
      <c r="J161" s="197">
        <f>ROUND(I161*H161,2)</f>
        <v>0</v>
      </c>
      <c r="K161" s="193" t="s">
        <v>151</v>
      </c>
      <c r="L161" s="59"/>
      <c r="M161" s="198" t="s">
        <v>21</v>
      </c>
      <c r="N161" s="199" t="s">
        <v>45</v>
      </c>
      <c r="O161" s="40"/>
      <c r="P161" s="200">
        <f>O161*H161</f>
        <v>0</v>
      </c>
      <c r="Q161" s="200">
        <v>0</v>
      </c>
      <c r="R161" s="200">
        <f>Q161*H161</f>
        <v>0</v>
      </c>
      <c r="S161" s="200">
        <v>0.00167</v>
      </c>
      <c r="T161" s="201">
        <f>S161*H161</f>
        <v>0.0061790000000000005</v>
      </c>
      <c r="AR161" s="22" t="s">
        <v>239</v>
      </c>
      <c r="AT161" s="22" t="s">
        <v>147</v>
      </c>
      <c r="AU161" s="22" t="s">
        <v>84</v>
      </c>
      <c r="AY161" s="22" t="s">
        <v>144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82</v>
      </c>
      <c r="BK161" s="202">
        <f>ROUND(I161*H161,2)</f>
        <v>0</v>
      </c>
      <c r="BL161" s="22" t="s">
        <v>239</v>
      </c>
      <c r="BM161" s="22" t="s">
        <v>304</v>
      </c>
    </row>
    <row r="162" spans="2:47" s="1" customFormat="1" ht="12">
      <c r="B162" s="39"/>
      <c r="C162" s="61"/>
      <c r="D162" s="203" t="s">
        <v>154</v>
      </c>
      <c r="E162" s="61"/>
      <c r="F162" s="204" t="s">
        <v>305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154</v>
      </c>
      <c r="AU162" s="22" t="s">
        <v>84</v>
      </c>
    </row>
    <row r="163" spans="2:51" s="12" customFormat="1" ht="12">
      <c r="B163" s="217"/>
      <c r="C163" s="218"/>
      <c r="D163" s="228" t="s">
        <v>156</v>
      </c>
      <c r="E163" s="229" t="s">
        <v>21</v>
      </c>
      <c r="F163" s="230" t="s">
        <v>734</v>
      </c>
      <c r="G163" s="218"/>
      <c r="H163" s="231">
        <v>3.7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156</v>
      </c>
      <c r="AU163" s="227" t="s">
        <v>84</v>
      </c>
      <c r="AV163" s="12" t="s">
        <v>84</v>
      </c>
      <c r="AW163" s="12" t="s">
        <v>37</v>
      </c>
      <c r="AX163" s="12" t="s">
        <v>74</v>
      </c>
      <c r="AY163" s="227" t="s">
        <v>144</v>
      </c>
    </row>
    <row r="164" spans="2:65" s="1" customFormat="1" ht="20.4" customHeight="1">
      <c r="B164" s="39"/>
      <c r="C164" s="191" t="s">
        <v>293</v>
      </c>
      <c r="D164" s="191" t="s">
        <v>147</v>
      </c>
      <c r="E164" s="192" t="s">
        <v>308</v>
      </c>
      <c r="F164" s="193" t="s">
        <v>309</v>
      </c>
      <c r="G164" s="194" t="s">
        <v>296</v>
      </c>
      <c r="H164" s="195">
        <v>10.5</v>
      </c>
      <c r="I164" s="196"/>
      <c r="J164" s="197">
        <f>ROUND(I164*H164,2)</f>
        <v>0</v>
      </c>
      <c r="K164" s="193" t="s">
        <v>151</v>
      </c>
      <c r="L164" s="59"/>
      <c r="M164" s="198" t="s">
        <v>21</v>
      </c>
      <c r="N164" s="199" t="s">
        <v>45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0.0026</v>
      </c>
      <c r="T164" s="201">
        <f>S164*H164</f>
        <v>0.027299999999999998</v>
      </c>
      <c r="AR164" s="22" t="s">
        <v>239</v>
      </c>
      <c r="AT164" s="22" t="s">
        <v>147</v>
      </c>
      <c r="AU164" s="22" t="s">
        <v>84</v>
      </c>
      <c r="AY164" s="22" t="s">
        <v>144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82</v>
      </c>
      <c r="BK164" s="202">
        <f>ROUND(I164*H164,2)</f>
        <v>0</v>
      </c>
      <c r="BL164" s="22" t="s">
        <v>239</v>
      </c>
      <c r="BM164" s="22" t="s">
        <v>310</v>
      </c>
    </row>
    <row r="165" spans="2:47" s="1" customFormat="1" ht="12">
      <c r="B165" s="39"/>
      <c r="C165" s="61"/>
      <c r="D165" s="228" t="s">
        <v>154</v>
      </c>
      <c r="E165" s="61"/>
      <c r="F165" s="232" t="s">
        <v>311</v>
      </c>
      <c r="G165" s="61"/>
      <c r="H165" s="61"/>
      <c r="I165" s="161"/>
      <c r="J165" s="61"/>
      <c r="K165" s="61"/>
      <c r="L165" s="59"/>
      <c r="M165" s="205"/>
      <c r="N165" s="40"/>
      <c r="O165" s="40"/>
      <c r="P165" s="40"/>
      <c r="Q165" s="40"/>
      <c r="R165" s="40"/>
      <c r="S165" s="40"/>
      <c r="T165" s="76"/>
      <c r="AT165" s="22" t="s">
        <v>154</v>
      </c>
      <c r="AU165" s="22" t="s">
        <v>84</v>
      </c>
    </row>
    <row r="166" spans="2:65" s="1" customFormat="1" ht="20.4" customHeight="1">
      <c r="B166" s="39"/>
      <c r="C166" s="191" t="s">
        <v>301</v>
      </c>
      <c r="D166" s="191" t="s">
        <v>147</v>
      </c>
      <c r="E166" s="192" t="s">
        <v>318</v>
      </c>
      <c r="F166" s="193" t="s">
        <v>319</v>
      </c>
      <c r="G166" s="194" t="s">
        <v>296</v>
      </c>
      <c r="H166" s="195">
        <v>3.7</v>
      </c>
      <c r="I166" s="196"/>
      <c r="J166" s="197">
        <f>ROUND(I166*H166,2)</f>
        <v>0</v>
      </c>
      <c r="K166" s="193" t="s">
        <v>151</v>
      </c>
      <c r="L166" s="59"/>
      <c r="M166" s="198" t="s">
        <v>21</v>
      </c>
      <c r="N166" s="199" t="s">
        <v>45</v>
      </c>
      <c r="O166" s="40"/>
      <c r="P166" s="200">
        <f>O166*H166</f>
        <v>0</v>
      </c>
      <c r="Q166" s="200">
        <v>0.00148</v>
      </c>
      <c r="R166" s="200">
        <f>Q166*H166</f>
        <v>0.005476</v>
      </c>
      <c r="S166" s="200">
        <v>0</v>
      </c>
      <c r="T166" s="201">
        <f>S166*H166</f>
        <v>0</v>
      </c>
      <c r="AR166" s="22" t="s">
        <v>239</v>
      </c>
      <c r="AT166" s="22" t="s">
        <v>147</v>
      </c>
      <c r="AU166" s="22" t="s">
        <v>84</v>
      </c>
      <c r="AY166" s="22" t="s">
        <v>144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82</v>
      </c>
      <c r="BK166" s="202">
        <f>ROUND(I166*H166,2)</f>
        <v>0</v>
      </c>
      <c r="BL166" s="22" t="s">
        <v>239</v>
      </c>
      <c r="BM166" s="22" t="s">
        <v>320</v>
      </c>
    </row>
    <row r="167" spans="2:47" s="1" customFormat="1" ht="24">
      <c r="B167" s="39"/>
      <c r="C167" s="61"/>
      <c r="D167" s="203" t="s">
        <v>154</v>
      </c>
      <c r="E167" s="61"/>
      <c r="F167" s="204" t="s">
        <v>321</v>
      </c>
      <c r="G167" s="61"/>
      <c r="H167" s="61"/>
      <c r="I167" s="161"/>
      <c r="J167" s="61"/>
      <c r="K167" s="61"/>
      <c r="L167" s="59"/>
      <c r="M167" s="205"/>
      <c r="N167" s="40"/>
      <c r="O167" s="40"/>
      <c r="P167" s="40"/>
      <c r="Q167" s="40"/>
      <c r="R167" s="40"/>
      <c r="S167" s="40"/>
      <c r="T167" s="76"/>
      <c r="AT167" s="22" t="s">
        <v>154</v>
      </c>
      <c r="AU167" s="22" t="s">
        <v>84</v>
      </c>
    </row>
    <row r="168" spans="2:51" s="12" customFormat="1" ht="12">
      <c r="B168" s="217"/>
      <c r="C168" s="218"/>
      <c r="D168" s="228" t="s">
        <v>156</v>
      </c>
      <c r="E168" s="229" t="s">
        <v>21</v>
      </c>
      <c r="F168" s="230" t="s">
        <v>734</v>
      </c>
      <c r="G168" s="218"/>
      <c r="H168" s="231">
        <v>3.7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156</v>
      </c>
      <c r="AU168" s="227" t="s">
        <v>84</v>
      </c>
      <c r="AV168" s="12" t="s">
        <v>84</v>
      </c>
      <c r="AW168" s="12" t="s">
        <v>37</v>
      </c>
      <c r="AX168" s="12" t="s">
        <v>74</v>
      </c>
      <c r="AY168" s="227" t="s">
        <v>144</v>
      </c>
    </row>
    <row r="169" spans="2:65" s="1" customFormat="1" ht="20.4" customHeight="1">
      <c r="B169" s="39"/>
      <c r="C169" s="191" t="s">
        <v>307</v>
      </c>
      <c r="D169" s="191" t="s">
        <v>147</v>
      </c>
      <c r="E169" s="192" t="s">
        <v>323</v>
      </c>
      <c r="F169" s="193" t="s">
        <v>324</v>
      </c>
      <c r="G169" s="194" t="s">
        <v>296</v>
      </c>
      <c r="H169" s="195">
        <v>10.5</v>
      </c>
      <c r="I169" s="196"/>
      <c r="J169" s="197">
        <f>ROUND(I169*H169,2)</f>
        <v>0</v>
      </c>
      <c r="K169" s="193" t="s">
        <v>151</v>
      </c>
      <c r="L169" s="59"/>
      <c r="M169" s="198" t="s">
        <v>21</v>
      </c>
      <c r="N169" s="199" t="s">
        <v>45</v>
      </c>
      <c r="O169" s="40"/>
      <c r="P169" s="200">
        <f>O169*H169</f>
        <v>0</v>
      </c>
      <c r="Q169" s="200">
        <v>0.00308</v>
      </c>
      <c r="R169" s="200">
        <f>Q169*H169</f>
        <v>0.03234</v>
      </c>
      <c r="S169" s="200">
        <v>0</v>
      </c>
      <c r="T169" s="201">
        <f>S169*H169</f>
        <v>0</v>
      </c>
      <c r="AR169" s="22" t="s">
        <v>239</v>
      </c>
      <c r="AT169" s="22" t="s">
        <v>147</v>
      </c>
      <c r="AU169" s="22" t="s">
        <v>84</v>
      </c>
      <c r="AY169" s="22" t="s">
        <v>144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82</v>
      </c>
      <c r="BK169" s="202">
        <f>ROUND(I169*H169,2)</f>
        <v>0</v>
      </c>
      <c r="BL169" s="22" t="s">
        <v>239</v>
      </c>
      <c r="BM169" s="22" t="s">
        <v>325</v>
      </c>
    </row>
    <row r="170" spans="2:47" s="1" customFormat="1" ht="12">
      <c r="B170" s="39"/>
      <c r="C170" s="61"/>
      <c r="D170" s="228" t="s">
        <v>154</v>
      </c>
      <c r="E170" s="61"/>
      <c r="F170" s="232" t="s">
        <v>326</v>
      </c>
      <c r="G170" s="61"/>
      <c r="H170" s="61"/>
      <c r="I170" s="161"/>
      <c r="J170" s="61"/>
      <c r="K170" s="61"/>
      <c r="L170" s="59"/>
      <c r="M170" s="205"/>
      <c r="N170" s="40"/>
      <c r="O170" s="40"/>
      <c r="P170" s="40"/>
      <c r="Q170" s="40"/>
      <c r="R170" s="40"/>
      <c r="S170" s="40"/>
      <c r="T170" s="76"/>
      <c r="AT170" s="22" t="s">
        <v>154</v>
      </c>
      <c r="AU170" s="22" t="s">
        <v>84</v>
      </c>
    </row>
    <row r="171" spans="2:65" s="1" customFormat="1" ht="20.4" customHeight="1">
      <c r="B171" s="39"/>
      <c r="C171" s="191" t="s">
        <v>312</v>
      </c>
      <c r="D171" s="191" t="s">
        <v>147</v>
      </c>
      <c r="E171" s="192" t="s">
        <v>333</v>
      </c>
      <c r="F171" s="193" t="s">
        <v>334</v>
      </c>
      <c r="G171" s="194" t="s">
        <v>249</v>
      </c>
      <c r="H171" s="195">
        <v>0.038</v>
      </c>
      <c r="I171" s="196"/>
      <c r="J171" s="197">
        <f>ROUND(I171*H171,2)</f>
        <v>0</v>
      </c>
      <c r="K171" s="193" t="s">
        <v>151</v>
      </c>
      <c r="L171" s="59"/>
      <c r="M171" s="198" t="s">
        <v>21</v>
      </c>
      <c r="N171" s="199" t="s">
        <v>45</v>
      </c>
      <c r="O171" s="40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AR171" s="22" t="s">
        <v>239</v>
      </c>
      <c r="AT171" s="22" t="s">
        <v>147</v>
      </c>
      <c r="AU171" s="22" t="s">
        <v>84</v>
      </c>
      <c r="AY171" s="22" t="s">
        <v>144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82</v>
      </c>
      <c r="BK171" s="202">
        <f>ROUND(I171*H171,2)</f>
        <v>0</v>
      </c>
      <c r="BL171" s="22" t="s">
        <v>239</v>
      </c>
      <c r="BM171" s="22" t="s">
        <v>335</v>
      </c>
    </row>
    <row r="172" spans="2:47" s="1" customFormat="1" ht="36">
      <c r="B172" s="39"/>
      <c r="C172" s="61"/>
      <c r="D172" s="228" t="s">
        <v>154</v>
      </c>
      <c r="E172" s="61"/>
      <c r="F172" s="232" t="s">
        <v>336</v>
      </c>
      <c r="G172" s="61"/>
      <c r="H172" s="61"/>
      <c r="I172" s="161"/>
      <c r="J172" s="61"/>
      <c r="K172" s="61"/>
      <c r="L172" s="59"/>
      <c r="M172" s="205"/>
      <c r="N172" s="40"/>
      <c r="O172" s="40"/>
      <c r="P172" s="40"/>
      <c r="Q172" s="40"/>
      <c r="R172" s="40"/>
      <c r="S172" s="40"/>
      <c r="T172" s="76"/>
      <c r="AT172" s="22" t="s">
        <v>154</v>
      </c>
      <c r="AU172" s="22" t="s">
        <v>84</v>
      </c>
    </row>
    <row r="173" spans="2:65" s="1" customFormat="1" ht="20.4" customHeight="1">
      <c r="B173" s="39"/>
      <c r="C173" s="191" t="s">
        <v>317</v>
      </c>
      <c r="D173" s="191" t="s">
        <v>147</v>
      </c>
      <c r="E173" s="192" t="s">
        <v>338</v>
      </c>
      <c r="F173" s="193" t="s">
        <v>339</v>
      </c>
      <c r="G173" s="194" t="s">
        <v>249</v>
      </c>
      <c r="H173" s="195">
        <v>0.038</v>
      </c>
      <c r="I173" s="196"/>
      <c r="J173" s="197">
        <f>ROUND(I173*H173,2)</f>
        <v>0</v>
      </c>
      <c r="K173" s="193" t="s">
        <v>151</v>
      </c>
      <c r="L173" s="59"/>
      <c r="M173" s="198" t="s">
        <v>21</v>
      </c>
      <c r="N173" s="199" t="s">
        <v>45</v>
      </c>
      <c r="O173" s="40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2" t="s">
        <v>239</v>
      </c>
      <c r="AT173" s="22" t="s">
        <v>147</v>
      </c>
      <c r="AU173" s="22" t="s">
        <v>84</v>
      </c>
      <c r="AY173" s="22" t="s">
        <v>144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82</v>
      </c>
      <c r="BK173" s="202">
        <f>ROUND(I173*H173,2)</f>
        <v>0</v>
      </c>
      <c r="BL173" s="22" t="s">
        <v>239</v>
      </c>
      <c r="BM173" s="22" t="s">
        <v>340</v>
      </c>
    </row>
    <row r="174" spans="2:47" s="1" customFormat="1" ht="36">
      <c r="B174" s="39"/>
      <c r="C174" s="61"/>
      <c r="D174" s="203" t="s">
        <v>154</v>
      </c>
      <c r="E174" s="61"/>
      <c r="F174" s="204" t="s">
        <v>341</v>
      </c>
      <c r="G174" s="61"/>
      <c r="H174" s="61"/>
      <c r="I174" s="161"/>
      <c r="J174" s="61"/>
      <c r="K174" s="61"/>
      <c r="L174" s="59"/>
      <c r="M174" s="205"/>
      <c r="N174" s="40"/>
      <c r="O174" s="40"/>
      <c r="P174" s="40"/>
      <c r="Q174" s="40"/>
      <c r="R174" s="40"/>
      <c r="S174" s="40"/>
      <c r="T174" s="76"/>
      <c r="AT174" s="22" t="s">
        <v>154</v>
      </c>
      <c r="AU174" s="22" t="s">
        <v>84</v>
      </c>
    </row>
    <row r="175" spans="2:63" s="10" customFormat="1" ht="29.85" customHeight="1">
      <c r="B175" s="174"/>
      <c r="C175" s="175"/>
      <c r="D175" s="188" t="s">
        <v>73</v>
      </c>
      <c r="E175" s="189" t="s">
        <v>376</v>
      </c>
      <c r="F175" s="189" t="s">
        <v>377</v>
      </c>
      <c r="G175" s="175"/>
      <c r="H175" s="175"/>
      <c r="I175" s="178"/>
      <c r="J175" s="190">
        <f>BK175</f>
        <v>0</v>
      </c>
      <c r="K175" s="175"/>
      <c r="L175" s="180"/>
      <c r="M175" s="181"/>
      <c r="N175" s="182"/>
      <c r="O175" s="182"/>
      <c r="P175" s="183">
        <f>SUM(P176:P196)</f>
        <v>0</v>
      </c>
      <c r="Q175" s="182"/>
      <c r="R175" s="183">
        <f>SUM(R176:R196)</f>
        <v>0.12659612</v>
      </c>
      <c r="S175" s="182"/>
      <c r="T175" s="184">
        <f>SUM(T176:T196)</f>
        <v>0</v>
      </c>
      <c r="AR175" s="185" t="s">
        <v>84</v>
      </c>
      <c r="AT175" s="186" t="s">
        <v>73</v>
      </c>
      <c r="AU175" s="186" t="s">
        <v>82</v>
      </c>
      <c r="AY175" s="185" t="s">
        <v>144</v>
      </c>
      <c r="BK175" s="187">
        <f>SUM(BK176:BK196)</f>
        <v>0</v>
      </c>
    </row>
    <row r="176" spans="2:65" s="1" customFormat="1" ht="28.8" customHeight="1">
      <c r="B176" s="39"/>
      <c r="C176" s="191" t="s">
        <v>322</v>
      </c>
      <c r="D176" s="191" t="s">
        <v>147</v>
      </c>
      <c r="E176" s="192" t="s">
        <v>407</v>
      </c>
      <c r="F176" s="193" t="s">
        <v>408</v>
      </c>
      <c r="G176" s="194" t="s">
        <v>150</v>
      </c>
      <c r="H176" s="195">
        <v>16.344</v>
      </c>
      <c r="I176" s="196"/>
      <c r="J176" s="197">
        <f>ROUND(I176*H176,2)</f>
        <v>0</v>
      </c>
      <c r="K176" s="193" t="s">
        <v>409</v>
      </c>
      <c r="L176" s="59"/>
      <c r="M176" s="198" t="s">
        <v>21</v>
      </c>
      <c r="N176" s="199" t="s">
        <v>45</v>
      </c>
      <c r="O176" s="40"/>
      <c r="P176" s="200">
        <f>O176*H176</f>
        <v>0</v>
      </c>
      <c r="Q176" s="200">
        <v>0.00053</v>
      </c>
      <c r="R176" s="200">
        <f>Q176*H176</f>
        <v>0.008662320000000001</v>
      </c>
      <c r="S176" s="200">
        <v>0</v>
      </c>
      <c r="T176" s="201">
        <f>S176*H176</f>
        <v>0</v>
      </c>
      <c r="AR176" s="22" t="s">
        <v>239</v>
      </c>
      <c r="AT176" s="22" t="s">
        <v>147</v>
      </c>
      <c r="AU176" s="22" t="s">
        <v>84</v>
      </c>
      <c r="AY176" s="22" t="s">
        <v>144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82</v>
      </c>
      <c r="BK176" s="202">
        <f>ROUND(I176*H176,2)</f>
        <v>0</v>
      </c>
      <c r="BL176" s="22" t="s">
        <v>239</v>
      </c>
      <c r="BM176" s="22" t="s">
        <v>410</v>
      </c>
    </row>
    <row r="177" spans="2:47" s="1" customFormat="1" ht="60">
      <c r="B177" s="39"/>
      <c r="C177" s="61"/>
      <c r="D177" s="203" t="s">
        <v>154</v>
      </c>
      <c r="E177" s="61"/>
      <c r="F177" s="204" t="s">
        <v>411</v>
      </c>
      <c r="G177" s="61"/>
      <c r="H177" s="61"/>
      <c r="I177" s="161"/>
      <c r="J177" s="61"/>
      <c r="K177" s="61"/>
      <c r="L177" s="59"/>
      <c r="M177" s="205"/>
      <c r="N177" s="40"/>
      <c r="O177" s="40"/>
      <c r="P177" s="40"/>
      <c r="Q177" s="40"/>
      <c r="R177" s="40"/>
      <c r="S177" s="40"/>
      <c r="T177" s="76"/>
      <c r="AT177" s="22" t="s">
        <v>154</v>
      </c>
      <c r="AU177" s="22" t="s">
        <v>84</v>
      </c>
    </row>
    <row r="178" spans="2:51" s="11" customFormat="1" ht="12">
      <c r="B178" s="206"/>
      <c r="C178" s="207"/>
      <c r="D178" s="203" t="s">
        <v>156</v>
      </c>
      <c r="E178" s="208" t="s">
        <v>21</v>
      </c>
      <c r="F178" s="209" t="s">
        <v>412</v>
      </c>
      <c r="G178" s="207"/>
      <c r="H178" s="210" t="s">
        <v>21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156</v>
      </c>
      <c r="AU178" s="216" t="s">
        <v>84</v>
      </c>
      <c r="AV178" s="11" t="s">
        <v>82</v>
      </c>
      <c r="AW178" s="11" t="s">
        <v>37</v>
      </c>
      <c r="AX178" s="11" t="s">
        <v>74</v>
      </c>
      <c r="AY178" s="216" t="s">
        <v>144</v>
      </c>
    </row>
    <row r="179" spans="2:51" s="12" customFormat="1" ht="12">
      <c r="B179" s="217"/>
      <c r="C179" s="218"/>
      <c r="D179" s="228" t="s">
        <v>156</v>
      </c>
      <c r="E179" s="229" t="s">
        <v>21</v>
      </c>
      <c r="F179" s="230" t="s">
        <v>735</v>
      </c>
      <c r="G179" s="218"/>
      <c r="H179" s="231">
        <v>16.344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156</v>
      </c>
      <c r="AU179" s="227" t="s">
        <v>84</v>
      </c>
      <c r="AV179" s="12" t="s">
        <v>84</v>
      </c>
      <c r="AW179" s="12" t="s">
        <v>37</v>
      </c>
      <c r="AX179" s="12" t="s">
        <v>74</v>
      </c>
      <c r="AY179" s="227" t="s">
        <v>144</v>
      </c>
    </row>
    <row r="180" spans="2:65" s="1" customFormat="1" ht="28.8" customHeight="1">
      <c r="B180" s="39"/>
      <c r="C180" s="191" t="s">
        <v>327</v>
      </c>
      <c r="D180" s="191" t="s">
        <v>147</v>
      </c>
      <c r="E180" s="192" t="s">
        <v>415</v>
      </c>
      <c r="F180" s="193" t="s">
        <v>416</v>
      </c>
      <c r="G180" s="194" t="s">
        <v>278</v>
      </c>
      <c r="H180" s="195">
        <v>16</v>
      </c>
      <c r="I180" s="196"/>
      <c r="J180" s="197">
        <f>ROUND(I180*H180,2)</f>
        <v>0</v>
      </c>
      <c r="K180" s="193" t="s">
        <v>151</v>
      </c>
      <c r="L180" s="59"/>
      <c r="M180" s="198" t="s">
        <v>21</v>
      </c>
      <c r="N180" s="199" t="s">
        <v>45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2" t="s">
        <v>239</v>
      </c>
      <c r="AT180" s="22" t="s">
        <v>147</v>
      </c>
      <c r="AU180" s="22" t="s">
        <v>84</v>
      </c>
      <c r="AY180" s="22" t="s">
        <v>144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82</v>
      </c>
      <c r="BK180" s="202">
        <f>ROUND(I180*H180,2)</f>
        <v>0</v>
      </c>
      <c r="BL180" s="22" t="s">
        <v>239</v>
      </c>
      <c r="BM180" s="22" t="s">
        <v>417</v>
      </c>
    </row>
    <row r="181" spans="2:47" s="1" customFormat="1" ht="24">
      <c r="B181" s="39"/>
      <c r="C181" s="61"/>
      <c r="D181" s="203" t="s">
        <v>154</v>
      </c>
      <c r="E181" s="61"/>
      <c r="F181" s="204" t="s">
        <v>418</v>
      </c>
      <c r="G181" s="61"/>
      <c r="H181" s="61"/>
      <c r="I181" s="161"/>
      <c r="J181" s="61"/>
      <c r="K181" s="61"/>
      <c r="L181" s="59"/>
      <c r="M181" s="205"/>
      <c r="N181" s="40"/>
      <c r="O181" s="40"/>
      <c r="P181" s="40"/>
      <c r="Q181" s="40"/>
      <c r="R181" s="40"/>
      <c r="S181" s="40"/>
      <c r="T181" s="76"/>
      <c r="AT181" s="22" t="s">
        <v>154</v>
      </c>
      <c r="AU181" s="22" t="s">
        <v>84</v>
      </c>
    </row>
    <row r="182" spans="2:51" s="12" customFormat="1" ht="12">
      <c r="B182" s="217"/>
      <c r="C182" s="218"/>
      <c r="D182" s="228" t="s">
        <v>156</v>
      </c>
      <c r="E182" s="229" t="s">
        <v>21</v>
      </c>
      <c r="F182" s="230" t="s">
        <v>715</v>
      </c>
      <c r="G182" s="218"/>
      <c r="H182" s="231">
        <v>16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156</v>
      </c>
      <c r="AU182" s="227" t="s">
        <v>84</v>
      </c>
      <c r="AV182" s="12" t="s">
        <v>84</v>
      </c>
      <c r="AW182" s="12" t="s">
        <v>37</v>
      </c>
      <c r="AX182" s="12" t="s">
        <v>74</v>
      </c>
      <c r="AY182" s="227" t="s">
        <v>144</v>
      </c>
    </row>
    <row r="183" spans="2:65" s="1" customFormat="1" ht="28.8" customHeight="1">
      <c r="B183" s="39"/>
      <c r="C183" s="191" t="s">
        <v>332</v>
      </c>
      <c r="D183" s="191" t="s">
        <v>147</v>
      </c>
      <c r="E183" s="192" t="s">
        <v>421</v>
      </c>
      <c r="F183" s="193" t="s">
        <v>422</v>
      </c>
      <c r="G183" s="194" t="s">
        <v>278</v>
      </c>
      <c r="H183" s="195">
        <v>40</v>
      </c>
      <c r="I183" s="196"/>
      <c r="J183" s="197">
        <f>ROUND(I183*H183,2)</f>
        <v>0</v>
      </c>
      <c r="K183" s="193" t="s">
        <v>151</v>
      </c>
      <c r="L183" s="59"/>
      <c r="M183" s="198" t="s">
        <v>21</v>
      </c>
      <c r="N183" s="199" t="s">
        <v>45</v>
      </c>
      <c r="O183" s="40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2" t="s">
        <v>239</v>
      </c>
      <c r="AT183" s="22" t="s">
        <v>147</v>
      </c>
      <c r="AU183" s="22" t="s">
        <v>84</v>
      </c>
      <c r="AY183" s="22" t="s">
        <v>144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2" t="s">
        <v>82</v>
      </c>
      <c r="BK183" s="202">
        <f>ROUND(I183*H183,2)</f>
        <v>0</v>
      </c>
      <c r="BL183" s="22" t="s">
        <v>239</v>
      </c>
      <c r="BM183" s="22" t="s">
        <v>423</v>
      </c>
    </row>
    <row r="184" spans="2:47" s="1" customFormat="1" ht="24">
      <c r="B184" s="39"/>
      <c r="C184" s="61"/>
      <c r="D184" s="203" t="s">
        <v>154</v>
      </c>
      <c r="E184" s="61"/>
      <c r="F184" s="204" t="s">
        <v>424</v>
      </c>
      <c r="G184" s="61"/>
      <c r="H184" s="61"/>
      <c r="I184" s="161"/>
      <c r="J184" s="61"/>
      <c r="K184" s="61"/>
      <c r="L184" s="59"/>
      <c r="M184" s="205"/>
      <c r="N184" s="40"/>
      <c r="O184" s="40"/>
      <c r="P184" s="40"/>
      <c r="Q184" s="40"/>
      <c r="R184" s="40"/>
      <c r="S184" s="40"/>
      <c r="T184" s="76"/>
      <c r="AT184" s="22" t="s">
        <v>154</v>
      </c>
      <c r="AU184" s="22" t="s">
        <v>84</v>
      </c>
    </row>
    <row r="185" spans="2:51" s="12" customFormat="1" ht="12">
      <c r="B185" s="217"/>
      <c r="C185" s="218"/>
      <c r="D185" s="228" t="s">
        <v>156</v>
      </c>
      <c r="E185" s="229" t="s">
        <v>21</v>
      </c>
      <c r="F185" s="230" t="s">
        <v>736</v>
      </c>
      <c r="G185" s="218"/>
      <c r="H185" s="231">
        <v>40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156</v>
      </c>
      <c r="AU185" s="227" t="s">
        <v>84</v>
      </c>
      <c r="AV185" s="12" t="s">
        <v>84</v>
      </c>
      <c r="AW185" s="12" t="s">
        <v>37</v>
      </c>
      <c r="AX185" s="12" t="s">
        <v>74</v>
      </c>
      <c r="AY185" s="227" t="s">
        <v>144</v>
      </c>
    </row>
    <row r="186" spans="2:65" s="1" customFormat="1" ht="28.8" customHeight="1">
      <c r="B186" s="39"/>
      <c r="C186" s="191" t="s">
        <v>337</v>
      </c>
      <c r="D186" s="191" t="s">
        <v>147</v>
      </c>
      <c r="E186" s="192" t="s">
        <v>426</v>
      </c>
      <c r="F186" s="193" t="s">
        <v>427</v>
      </c>
      <c r="G186" s="194" t="s">
        <v>150</v>
      </c>
      <c r="H186" s="195">
        <v>16</v>
      </c>
      <c r="I186" s="196"/>
      <c r="J186" s="197">
        <f>ROUND(I186*H186,2)</f>
        <v>0</v>
      </c>
      <c r="K186" s="193" t="s">
        <v>151</v>
      </c>
      <c r="L186" s="59"/>
      <c r="M186" s="198" t="s">
        <v>21</v>
      </c>
      <c r="N186" s="199" t="s">
        <v>45</v>
      </c>
      <c r="O186" s="40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2" t="s">
        <v>239</v>
      </c>
      <c r="AT186" s="22" t="s">
        <v>147</v>
      </c>
      <c r="AU186" s="22" t="s">
        <v>84</v>
      </c>
      <c r="AY186" s="22" t="s">
        <v>144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2" t="s">
        <v>82</v>
      </c>
      <c r="BK186" s="202">
        <f>ROUND(I186*H186,2)</f>
        <v>0</v>
      </c>
      <c r="BL186" s="22" t="s">
        <v>239</v>
      </c>
      <c r="BM186" s="22" t="s">
        <v>428</v>
      </c>
    </row>
    <row r="187" spans="2:47" s="1" customFormat="1" ht="24">
      <c r="B187" s="39"/>
      <c r="C187" s="61"/>
      <c r="D187" s="203" t="s">
        <v>154</v>
      </c>
      <c r="E187" s="61"/>
      <c r="F187" s="204" t="s">
        <v>429</v>
      </c>
      <c r="G187" s="61"/>
      <c r="H187" s="61"/>
      <c r="I187" s="161"/>
      <c r="J187" s="61"/>
      <c r="K187" s="61"/>
      <c r="L187" s="59"/>
      <c r="M187" s="205"/>
      <c r="N187" s="40"/>
      <c r="O187" s="40"/>
      <c r="P187" s="40"/>
      <c r="Q187" s="40"/>
      <c r="R187" s="40"/>
      <c r="S187" s="40"/>
      <c r="T187" s="76"/>
      <c r="AT187" s="22" t="s">
        <v>154</v>
      </c>
      <c r="AU187" s="22" t="s">
        <v>84</v>
      </c>
    </row>
    <row r="188" spans="2:51" s="12" customFormat="1" ht="12">
      <c r="B188" s="217"/>
      <c r="C188" s="218"/>
      <c r="D188" s="228" t="s">
        <v>156</v>
      </c>
      <c r="E188" s="229" t="s">
        <v>21</v>
      </c>
      <c r="F188" s="230" t="s">
        <v>737</v>
      </c>
      <c r="G188" s="218"/>
      <c r="H188" s="231">
        <v>16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156</v>
      </c>
      <c r="AU188" s="227" t="s">
        <v>84</v>
      </c>
      <c r="AV188" s="12" t="s">
        <v>84</v>
      </c>
      <c r="AW188" s="12" t="s">
        <v>37</v>
      </c>
      <c r="AX188" s="12" t="s">
        <v>74</v>
      </c>
      <c r="AY188" s="227" t="s">
        <v>144</v>
      </c>
    </row>
    <row r="189" spans="2:65" s="1" customFormat="1" ht="28.8" customHeight="1">
      <c r="B189" s="39"/>
      <c r="C189" s="191" t="s">
        <v>344</v>
      </c>
      <c r="D189" s="191" t="s">
        <v>147</v>
      </c>
      <c r="E189" s="192" t="s">
        <v>432</v>
      </c>
      <c r="F189" s="193" t="s">
        <v>433</v>
      </c>
      <c r="G189" s="194" t="s">
        <v>150</v>
      </c>
      <c r="H189" s="195">
        <v>11.025</v>
      </c>
      <c r="I189" s="196"/>
      <c r="J189" s="197">
        <f>ROUND(I189*H189,2)</f>
        <v>0</v>
      </c>
      <c r="K189" s="193" t="s">
        <v>151</v>
      </c>
      <c r="L189" s="59"/>
      <c r="M189" s="198" t="s">
        <v>21</v>
      </c>
      <c r="N189" s="199" t="s">
        <v>45</v>
      </c>
      <c r="O189" s="40"/>
      <c r="P189" s="200">
        <f>O189*H189</f>
        <v>0</v>
      </c>
      <c r="Q189" s="200">
        <v>0.00068</v>
      </c>
      <c r="R189" s="200">
        <f>Q189*H189</f>
        <v>0.007497000000000001</v>
      </c>
      <c r="S189" s="200">
        <v>0</v>
      </c>
      <c r="T189" s="201">
        <f>S189*H189</f>
        <v>0</v>
      </c>
      <c r="AR189" s="22" t="s">
        <v>239</v>
      </c>
      <c r="AT189" s="22" t="s">
        <v>147</v>
      </c>
      <c r="AU189" s="22" t="s">
        <v>84</v>
      </c>
      <c r="AY189" s="22" t="s">
        <v>144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2" t="s">
        <v>82</v>
      </c>
      <c r="BK189" s="202">
        <f>ROUND(I189*H189,2)</f>
        <v>0</v>
      </c>
      <c r="BL189" s="22" t="s">
        <v>239</v>
      </c>
      <c r="BM189" s="22" t="s">
        <v>434</v>
      </c>
    </row>
    <row r="190" spans="2:47" s="1" customFormat="1" ht="36">
      <c r="B190" s="39"/>
      <c r="C190" s="61"/>
      <c r="D190" s="203" t="s">
        <v>154</v>
      </c>
      <c r="E190" s="61"/>
      <c r="F190" s="204" t="s">
        <v>435</v>
      </c>
      <c r="G190" s="61"/>
      <c r="H190" s="61"/>
      <c r="I190" s="161"/>
      <c r="J190" s="61"/>
      <c r="K190" s="61"/>
      <c r="L190" s="59"/>
      <c r="M190" s="205"/>
      <c r="N190" s="40"/>
      <c r="O190" s="40"/>
      <c r="P190" s="40"/>
      <c r="Q190" s="40"/>
      <c r="R190" s="40"/>
      <c r="S190" s="40"/>
      <c r="T190" s="76"/>
      <c r="AT190" s="22" t="s">
        <v>154</v>
      </c>
      <c r="AU190" s="22" t="s">
        <v>84</v>
      </c>
    </row>
    <row r="191" spans="2:51" s="12" customFormat="1" ht="12">
      <c r="B191" s="217"/>
      <c r="C191" s="218"/>
      <c r="D191" s="203" t="s">
        <v>156</v>
      </c>
      <c r="E191" s="219" t="s">
        <v>21</v>
      </c>
      <c r="F191" s="220" t="s">
        <v>488</v>
      </c>
      <c r="G191" s="218"/>
      <c r="H191" s="221">
        <v>6.975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156</v>
      </c>
      <c r="AU191" s="227" t="s">
        <v>84</v>
      </c>
      <c r="AV191" s="12" t="s">
        <v>84</v>
      </c>
      <c r="AW191" s="12" t="s">
        <v>37</v>
      </c>
      <c r="AX191" s="12" t="s">
        <v>74</v>
      </c>
      <c r="AY191" s="227" t="s">
        <v>144</v>
      </c>
    </row>
    <row r="192" spans="2:51" s="12" customFormat="1" ht="12">
      <c r="B192" s="217"/>
      <c r="C192" s="218"/>
      <c r="D192" s="228" t="s">
        <v>156</v>
      </c>
      <c r="E192" s="229" t="s">
        <v>21</v>
      </c>
      <c r="F192" s="230" t="s">
        <v>721</v>
      </c>
      <c r="G192" s="218"/>
      <c r="H192" s="231">
        <v>4.05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156</v>
      </c>
      <c r="AU192" s="227" t="s">
        <v>84</v>
      </c>
      <c r="AV192" s="12" t="s">
        <v>84</v>
      </c>
      <c r="AW192" s="12" t="s">
        <v>37</v>
      </c>
      <c r="AX192" s="12" t="s">
        <v>74</v>
      </c>
      <c r="AY192" s="227" t="s">
        <v>144</v>
      </c>
    </row>
    <row r="193" spans="2:65" s="1" customFormat="1" ht="20.4" customHeight="1">
      <c r="B193" s="39"/>
      <c r="C193" s="191" t="s">
        <v>350</v>
      </c>
      <c r="D193" s="191" t="s">
        <v>147</v>
      </c>
      <c r="E193" s="192" t="s">
        <v>437</v>
      </c>
      <c r="F193" s="193" t="s">
        <v>438</v>
      </c>
      <c r="G193" s="194" t="s">
        <v>150</v>
      </c>
      <c r="H193" s="195">
        <v>120.04</v>
      </c>
      <c r="I193" s="196"/>
      <c r="J193" s="197">
        <f>ROUND(I193*H193,2)</f>
        <v>0</v>
      </c>
      <c r="K193" s="193" t="s">
        <v>151</v>
      </c>
      <c r="L193" s="59"/>
      <c r="M193" s="198" t="s">
        <v>21</v>
      </c>
      <c r="N193" s="199" t="s">
        <v>45</v>
      </c>
      <c r="O193" s="40"/>
      <c r="P193" s="200">
        <f>O193*H193</f>
        <v>0</v>
      </c>
      <c r="Q193" s="200">
        <v>0.00027</v>
      </c>
      <c r="R193" s="200">
        <f>Q193*H193</f>
        <v>0.032410800000000003</v>
      </c>
      <c r="S193" s="200">
        <v>0</v>
      </c>
      <c r="T193" s="201">
        <f>S193*H193</f>
        <v>0</v>
      </c>
      <c r="AR193" s="22" t="s">
        <v>239</v>
      </c>
      <c r="AT193" s="22" t="s">
        <v>147</v>
      </c>
      <c r="AU193" s="22" t="s">
        <v>84</v>
      </c>
      <c r="AY193" s="22" t="s">
        <v>144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82</v>
      </c>
      <c r="BK193" s="202">
        <f>ROUND(I193*H193,2)</f>
        <v>0</v>
      </c>
      <c r="BL193" s="22" t="s">
        <v>239</v>
      </c>
      <c r="BM193" s="22" t="s">
        <v>439</v>
      </c>
    </row>
    <row r="194" spans="2:47" s="1" customFormat="1" ht="24">
      <c r="B194" s="39"/>
      <c r="C194" s="61"/>
      <c r="D194" s="228" t="s">
        <v>154</v>
      </c>
      <c r="E194" s="61"/>
      <c r="F194" s="232" t="s">
        <v>440</v>
      </c>
      <c r="G194" s="61"/>
      <c r="H194" s="61"/>
      <c r="I194" s="161"/>
      <c r="J194" s="61"/>
      <c r="K194" s="61"/>
      <c r="L194" s="59"/>
      <c r="M194" s="205"/>
      <c r="N194" s="40"/>
      <c r="O194" s="40"/>
      <c r="P194" s="40"/>
      <c r="Q194" s="40"/>
      <c r="R194" s="40"/>
      <c r="S194" s="40"/>
      <c r="T194" s="76"/>
      <c r="AT194" s="22" t="s">
        <v>154</v>
      </c>
      <c r="AU194" s="22" t="s">
        <v>84</v>
      </c>
    </row>
    <row r="195" spans="2:65" s="1" customFormat="1" ht="20.4" customHeight="1">
      <c r="B195" s="39"/>
      <c r="C195" s="191" t="s">
        <v>356</v>
      </c>
      <c r="D195" s="191" t="s">
        <v>147</v>
      </c>
      <c r="E195" s="192" t="s">
        <v>452</v>
      </c>
      <c r="F195" s="193" t="s">
        <v>453</v>
      </c>
      <c r="G195" s="194" t="s">
        <v>150</v>
      </c>
      <c r="H195" s="195">
        <v>120.04</v>
      </c>
      <c r="I195" s="196"/>
      <c r="J195" s="197">
        <f>ROUND(I195*H195,2)</f>
        <v>0</v>
      </c>
      <c r="K195" s="193" t="s">
        <v>151</v>
      </c>
      <c r="L195" s="59"/>
      <c r="M195" s="198" t="s">
        <v>21</v>
      </c>
      <c r="N195" s="199" t="s">
        <v>45</v>
      </c>
      <c r="O195" s="40"/>
      <c r="P195" s="200">
        <f>O195*H195</f>
        <v>0</v>
      </c>
      <c r="Q195" s="200">
        <v>0.00065</v>
      </c>
      <c r="R195" s="200">
        <f>Q195*H195</f>
        <v>0.078026</v>
      </c>
      <c r="S195" s="200">
        <v>0</v>
      </c>
      <c r="T195" s="201">
        <f>S195*H195</f>
        <v>0</v>
      </c>
      <c r="AR195" s="22" t="s">
        <v>239</v>
      </c>
      <c r="AT195" s="22" t="s">
        <v>147</v>
      </c>
      <c r="AU195" s="22" t="s">
        <v>84</v>
      </c>
      <c r="AY195" s="22" t="s">
        <v>144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82</v>
      </c>
      <c r="BK195" s="202">
        <f>ROUND(I195*H195,2)</f>
        <v>0</v>
      </c>
      <c r="BL195" s="22" t="s">
        <v>239</v>
      </c>
      <c r="BM195" s="22" t="s">
        <v>454</v>
      </c>
    </row>
    <row r="196" spans="2:47" s="1" customFormat="1" ht="24">
      <c r="B196" s="39"/>
      <c r="C196" s="61"/>
      <c r="D196" s="203" t="s">
        <v>154</v>
      </c>
      <c r="E196" s="61"/>
      <c r="F196" s="204" t="s">
        <v>455</v>
      </c>
      <c r="G196" s="61"/>
      <c r="H196" s="61"/>
      <c r="I196" s="161"/>
      <c r="J196" s="61"/>
      <c r="K196" s="61"/>
      <c r="L196" s="59"/>
      <c r="M196" s="205"/>
      <c r="N196" s="40"/>
      <c r="O196" s="40"/>
      <c r="P196" s="40"/>
      <c r="Q196" s="40"/>
      <c r="R196" s="40"/>
      <c r="S196" s="40"/>
      <c r="T196" s="76"/>
      <c r="AT196" s="22" t="s">
        <v>154</v>
      </c>
      <c r="AU196" s="22" t="s">
        <v>84</v>
      </c>
    </row>
    <row r="197" spans="2:63" s="10" customFormat="1" ht="37.35" customHeight="1">
      <c r="B197" s="174"/>
      <c r="C197" s="175"/>
      <c r="D197" s="176" t="s">
        <v>73</v>
      </c>
      <c r="E197" s="177" t="s">
        <v>351</v>
      </c>
      <c r="F197" s="177" t="s">
        <v>560</v>
      </c>
      <c r="G197" s="175"/>
      <c r="H197" s="175"/>
      <c r="I197" s="178"/>
      <c r="J197" s="179">
        <f>BK197</f>
        <v>0</v>
      </c>
      <c r="K197" s="175"/>
      <c r="L197" s="180"/>
      <c r="M197" s="181"/>
      <c r="N197" s="182"/>
      <c r="O197" s="182"/>
      <c r="P197" s="183">
        <f>P198</f>
        <v>0</v>
      </c>
      <c r="Q197" s="182"/>
      <c r="R197" s="183">
        <f>R198</f>
        <v>0.007</v>
      </c>
      <c r="S197" s="182"/>
      <c r="T197" s="184">
        <f>T198</f>
        <v>0</v>
      </c>
      <c r="AR197" s="185" t="s">
        <v>145</v>
      </c>
      <c r="AT197" s="186" t="s">
        <v>73</v>
      </c>
      <c r="AU197" s="186" t="s">
        <v>74</v>
      </c>
      <c r="AY197" s="185" t="s">
        <v>144</v>
      </c>
      <c r="BK197" s="187">
        <f>BK198</f>
        <v>0</v>
      </c>
    </row>
    <row r="198" spans="2:63" s="10" customFormat="1" ht="19.95" customHeight="1">
      <c r="B198" s="174"/>
      <c r="C198" s="175"/>
      <c r="D198" s="188" t="s">
        <v>73</v>
      </c>
      <c r="E198" s="189" t="s">
        <v>561</v>
      </c>
      <c r="F198" s="189" t="s">
        <v>562</v>
      </c>
      <c r="G198" s="175"/>
      <c r="H198" s="175"/>
      <c r="I198" s="178"/>
      <c r="J198" s="190">
        <f>BK198</f>
        <v>0</v>
      </c>
      <c r="K198" s="175"/>
      <c r="L198" s="180"/>
      <c r="M198" s="181"/>
      <c r="N198" s="182"/>
      <c r="O198" s="182"/>
      <c r="P198" s="183">
        <f>SUM(P199:P206)</f>
        <v>0</v>
      </c>
      <c r="Q198" s="182"/>
      <c r="R198" s="183">
        <f>SUM(R199:R206)</f>
        <v>0.007</v>
      </c>
      <c r="S198" s="182"/>
      <c r="T198" s="184">
        <f>SUM(T199:T206)</f>
        <v>0</v>
      </c>
      <c r="AR198" s="185" t="s">
        <v>145</v>
      </c>
      <c r="AT198" s="186" t="s">
        <v>73</v>
      </c>
      <c r="AU198" s="186" t="s">
        <v>82</v>
      </c>
      <c r="AY198" s="185" t="s">
        <v>144</v>
      </c>
      <c r="BK198" s="187">
        <f>SUM(BK199:BK206)</f>
        <v>0</v>
      </c>
    </row>
    <row r="199" spans="2:65" s="1" customFormat="1" ht="28.8" customHeight="1">
      <c r="B199" s="39"/>
      <c r="C199" s="191" t="s">
        <v>361</v>
      </c>
      <c r="D199" s="191" t="s">
        <v>147</v>
      </c>
      <c r="E199" s="192" t="s">
        <v>563</v>
      </c>
      <c r="F199" s="193" t="s">
        <v>564</v>
      </c>
      <c r="G199" s="194" t="s">
        <v>296</v>
      </c>
      <c r="H199" s="195">
        <v>17.5</v>
      </c>
      <c r="I199" s="196"/>
      <c r="J199" s="197">
        <f>ROUND(I199*H199,2)</f>
        <v>0</v>
      </c>
      <c r="K199" s="193" t="s">
        <v>151</v>
      </c>
      <c r="L199" s="59"/>
      <c r="M199" s="198" t="s">
        <v>21</v>
      </c>
      <c r="N199" s="199" t="s">
        <v>45</v>
      </c>
      <c r="O199" s="40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2" t="s">
        <v>565</v>
      </c>
      <c r="AT199" s="22" t="s">
        <v>147</v>
      </c>
      <c r="AU199" s="22" t="s">
        <v>84</v>
      </c>
      <c r="AY199" s="22" t="s">
        <v>144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82</v>
      </c>
      <c r="BK199" s="202">
        <f>ROUND(I199*H199,2)</f>
        <v>0</v>
      </c>
      <c r="BL199" s="22" t="s">
        <v>565</v>
      </c>
      <c r="BM199" s="22" t="s">
        <v>738</v>
      </c>
    </row>
    <row r="200" spans="2:47" s="1" customFormat="1" ht="24">
      <c r="B200" s="39"/>
      <c r="C200" s="61"/>
      <c r="D200" s="228" t="s">
        <v>154</v>
      </c>
      <c r="E200" s="61"/>
      <c r="F200" s="232" t="s">
        <v>567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154</v>
      </c>
      <c r="AU200" s="22" t="s">
        <v>84</v>
      </c>
    </row>
    <row r="201" spans="2:65" s="1" customFormat="1" ht="20.4" customHeight="1">
      <c r="B201" s="39"/>
      <c r="C201" s="234" t="s">
        <v>366</v>
      </c>
      <c r="D201" s="234" t="s">
        <v>351</v>
      </c>
      <c r="E201" s="235" t="s">
        <v>568</v>
      </c>
      <c r="F201" s="236" t="s">
        <v>569</v>
      </c>
      <c r="G201" s="237" t="s">
        <v>570</v>
      </c>
      <c r="H201" s="238">
        <v>7</v>
      </c>
      <c r="I201" s="239"/>
      <c r="J201" s="240">
        <f>ROUND(I201*H201,2)</f>
        <v>0</v>
      </c>
      <c r="K201" s="236" t="s">
        <v>151</v>
      </c>
      <c r="L201" s="241"/>
      <c r="M201" s="242" t="s">
        <v>21</v>
      </c>
      <c r="N201" s="243" t="s">
        <v>45</v>
      </c>
      <c r="O201" s="40"/>
      <c r="P201" s="200">
        <f>O201*H201</f>
        <v>0</v>
      </c>
      <c r="Q201" s="200">
        <v>0.001</v>
      </c>
      <c r="R201" s="200">
        <f>Q201*H201</f>
        <v>0.007</v>
      </c>
      <c r="S201" s="200">
        <v>0</v>
      </c>
      <c r="T201" s="201">
        <f>S201*H201</f>
        <v>0</v>
      </c>
      <c r="AR201" s="22" t="s">
        <v>571</v>
      </c>
      <c r="AT201" s="22" t="s">
        <v>351</v>
      </c>
      <c r="AU201" s="22" t="s">
        <v>84</v>
      </c>
      <c r="AY201" s="22" t="s">
        <v>144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82</v>
      </c>
      <c r="BK201" s="202">
        <f>ROUND(I201*H201,2)</f>
        <v>0</v>
      </c>
      <c r="BL201" s="22" t="s">
        <v>571</v>
      </c>
      <c r="BM201" s="22" t="s">
        <v>739</v>
      </c>
    </row>
    <row r="202" spans="2:47" s="1" customFormat="1" ht="12">
      <c r="B202" s="39"/>
      <c r="C202" s="61"/>
      <c r="D202" s="203" t="s">
        <v>154</v>
      </c>
      <c r="E202" s="61"/>
      <c r="F202" s="204" t="s">
        <v>569</v>
      </c>
      <c r="G202" s="61"/>
      <c r="H202" s="61"/>
      <c r="I202" s="161"/>
      <c r="J202" s="61"/>
      <c r="K202" s="61"/>
      <c r="L202" s="59"/>
      <c r="M202" s="205"/>
      <c r="N202" s="40"/>
      <c r="O202" s="40"/>
      <c r="P202" s="40"/>
      <c r="Q202" s="40"/>
      <c r="R202" s="40"/>
      <c r="S202" s="40"/>
      <c r="T202" s="76"/>
      <c r="AT202" s="22" t="s">
        <v>154</v>
      </c>
      <c r="AU202" s="22" t="s">
        <v>84</v>
      </c>
    </row>
    <row r="203" spans="2:47" s="1" customFormat="1" ht="24">
      <c r="B203" s="39"/>
      <c r="C203" s="61"/>
      <c r="D203" s="203" t="s">
        <v>262</v>
      </c>
      <c r="E203" s="61"/>
      <c r="F203" s="233" t="s">
        <v>573</v>
      </c>
      <c r="G203" s="61"/>
      <c r="H203" s="61"/>
      <c r="I203" s="161"/>
      <c r="J203" s="61"/>
      <c r="K203" s="61"/>
      <c r="L203" s="59"/>
      <c r="M203" s="205"/>
      <c r="N203" s="40"/>
      <c r="O203" s="40"/>
      <c r="P203" s="40"/>
      <c r="Q203" s="40"/>
      <c r="R203" s="40"/>
      <c r="S203" s="40"/>
      <c r="T203" s="76"/>
      <c r="AT203" s="22" t="s">
        <v>262</v>
      </c>
      <c r="AU203" s="22" t="s">
        <v>84</v>
      </c>
    </row>
    <row r="204" spans="2:51" s="12" customFormat="1" ht="12">
      <c r="B204" s="217"/>
      <c r="C204" s="218"/>
      <c r="D204" s="228" t="s">
        <v>156</v>
      </c>
      <c r="E204" s="229" t="s">
        <v>21</v>
      </c>
      <c r="F204" s="230" t="s">
        <v>740</v>
      </c>
      <c r="G204" s="218"/>
      <c r="H204" s="231">
        <v>7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156</v>
      </c>
      <c r="AU204" s="227" t="s">
        <v>84</v>
      </c>
      <c r="AV204" s="12" t="s">
        <v>84</v>
      </c>
      <c r="AW204" s="12" t="s">
        <v>37</v>
      </c>
      <c r="AX204" s="12" t="s">
        <v>74</v>
      </c>
      <c r="AY204" s="227" t="s">
        <v>144</v>
      </c>
    </row>
    <row r="205" spans="2:65" s="1" customFormat="1" ht="28.8" customHeight="1">
      <c r="B205" s="39"/>
      <c r="C205" s="191" t="s">
        <v>371</v>
      </c>
      <c r="D205" s="191" t="s">
        <v>147</v>
      </c>
      <c r="E205" s="192" t="s">
        <v>575</v>
      </c>
      <c r="F205" s="193" t="s">
        <v>576</v>
      </c>
      <c r="G205" s="194" t="s">
        <v>296</v>
      </c>
      <c r="H205" s="195">
        <v>17.5</v>
      </c>
      <c r="I205" s="196"/>
      <c r="J205" s="197">
        <f>ROUND(I205*H205,2)</f>
        <v>0</v>
      </c>
      <c r="K205" s="193" t="s">
        <v>151</v>
      </c>
      <c r="L205" s="59"/>
      <c r="M205" s="198" t="s">
        <v>21</v>
      </c>
      <c r="N205" s="199" t="s">
        <v>45</v>
      </c>
      <c r="O205" s="40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2" t="s">
        <v>565</v>
      </c>
      <c r="AT205" s="22" t="s">
        <v>147</v>
      </c>
      <c r="AU205" s="22" t="s">
        <v>84</v>
      </c>
      <c r="AY205" s="22" t="s">
        <v>144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82</v>
      </c>
      <c r="BK205" s="202">
        <f>ROUND(I205*H205,2)</f>
        <v>0</v>
      </c>
      <c r="BL205" s="22" t="s">
        <v>565</v>
      </c>
      <c r="BM205" s="22" t="s">
        <v>741</v>
      </c>
    </row>
    <row r="206" spans="2:47" s="1" customFormat="1" ht="24">
      <c r="B206" s="39"/>
      <c r="C206" s="61"/>
      <c r="D206" s="203" t="s">
        <v>154</v>
      </c>
      <c r="E206" s="61"/>
      <c r="F206" s="204" t="s">
        <v>578</v>
      </c>
      <c r="G206" s="61"/>
      <c r="H206" s="61"/>
      <c r="I206" s="161"/>
      <c r="J206" s="61"/>
      <c r="K206" s="61"/>
      <c r="L206" s="59"/>
      <c r="M206" s="205"/>
      <c r="N206" s="40"/>
      <c r="O206" s="40"/>
      <c r="P206" s="40"/>
      <c r="Q206" s="40"/>
      <c r="R206" s="40"/>
      <c r="S206" s="40"/>
      <c r="T206" s="76"/>
      <c r="AT206" s="22" t="s">
        <v>154</v>
      </c>
      <c r="AU206" s="22" t="s">
        <v>84</v>
      </c>
    </row>
    <row r="207" spans="2:63" s="10" customFormat="1" ht="37.35" customHeight="1">
      <c r="B207" s="174"/>
      <c r="C207" s="175"/>
      <c r="D207" s="176" t="s">
        <v>73</v>
      </c>
      <c r="E207" s="177" t="s">
        <v>456</v>
      </c>
      <c r="F207" s="177" t="s">
        <v>457</v>
      </c>
      <c r="G207" s="175"/>
      <c r="H207" s="175"/>
      <c r="I207" s="178"/>
      <c r="J207" s="179">
        <f>BK207</f>
        <v>0</v>
      </c>
      <c r="K207" s="175"/>
      <c r="L207" s="180"/>
      <c r="M207" s="181"/>
      <c r="N207" s="182"/>
      <c r="O207" s="182"/>
      <c r="P207" s="183">
        <f>P208+P212+P215</f>
        <v>0</v>
      </c>
      <c r="Q207" s="182"/>
      <c r="R207" s="183">
        <f>R208+R212+R215</f>
        <v>0</v>
      </c>
      <c r="S207" s="182"/>
      <c r="T207" s="184">
        <f>T208+T212+T215</f>
        <v>0</v>
      </c>
      <c r="AR207" s="185" t="s">
        <v>178</v>
      </c>
      <c r="AT207" s="186" t="s">
        <v>73</v>
      </c>
      <c r="AU207" s="186" t="s">
        <v>74</v>
      </c>
      <c r="AY207" s="185" t="s">
        <v>144</v>
      </c>
      <c r="BK207" s="187">
        <f>BK208+BK212+BK215</f>
        <v>0</v>
      </c>
    </row>
    <row r="208" spans="2:63" s="10" customFormat="1" ht="19.95" customHeight="1">
      <c r="B208" s="174"/>
      <c r="C208" s="175"/>
      <c r="D208" s="188" t="s">
        <v>73</v>
      </c>
      <c r="E208" s="189" t="s">
        <v>458</v>
      </c>
      <c r="F208" s="189" t="s">
        <v>459</v>
      </c>
      <c r="G208" s="175"/>
      <c r="H208" s="175"/>
      <c r="I208" s="178"/>
      <c r="J208" s="190">
        <f>BK208</f>
        <v>0</v>
      </c>
      <c r="K208" s="175"/>
      <c r="L208" s="180"/>
      <c r="M208" s="181"/>
      <c r="N208" s="182"/>
      <c r="O208" s="182"/>
      <c r="P208" s="183">
        <f>SUM(P209:P211)</f>
        <v>0</v>
      </c>
      <c r="Q208" s="182"/>
      <c r="R208" s="183">
        <f>SUM(R209:R211)</f>
        <v>0</v>
      </c>
      <c r="S208" s="182"/>
      <c r="T208" s="184">
        <f>SUM(T209:T211)</f>
        <v>0</v>
      </c>
      <c r="AR208" s="185" t="s">
        <v>178</v>
      </c>
      <c r="AT208" s="186" t="s">
        <v>73</v>
      </c>
      <c r="AU208" s="186" t="s">
        <v>82</v>
      </c>
      <c r="AY208" s="185" t="s">
        <v>144</v>
      </c>
      <c r="BK208" s="187">
        <f>SUM(BK209:BK211)</f>
        <v>0</v>
      </c>
    </row>
    <row r="209" spans="2:65" s="1" customFormat="1" ht="20.4" customHeight="1">
      <c r="B209" s="39"/>
      <c r="C209" s="191" t="s">
        <v>378</v>
      </c>
      <c r="D209" s="191" t="s">
        <v>147</v>
      </c>
      <c r="E209" s="192" t="s">
        <v>461</v>
      </c>
      <c r="F209" s="193" t="s">
        <v>462</v>
      </c>
      <c r="G209" s="194" t="s">
        <v>463</v>
      </c>
      <c r="H209" s="195">
        <v>1</v>
      </c>
      <c r="I209" s="196"/>
      <c r="J209" s="197">
        <f>ROUND(I209*H209,2)</f>
        <v>0</v>
      </c>
      <c r="K209" s="193" t="s">
        <v>151</v>
      </c>
      <c r="L209" s="59"/>
      <c r="M209" s="198" t="s">
        <v>21</v>
      </c>
      <c r="N209" s="199" t="s">
        <v>45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2" t="s">
        <v>464</v>
      </c>
      <c r="AT209" s="22" t="s">
        <v>147</v>
      </c>
      <c r="AU209" s="22" t="s">
        <v>84</v>
      </c>
      <c r="AY209" s="22" t="s">
        <v>144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82</v>
      </c>
      <c r="BK209" s="202">
        <f>ROUND(I209*H209,2)</f>
        <v>0</v>
      </c>
      <c r="BL209" s="22" t="s">
        <v>464</v>
      </c>
      <c r="BM209" s="22" t="s">
        <v>465</v>
      </c>
    </row>
    <row r="210" spans="2:47" s="1" customFormat="1" ht="24">
      <c r="B210" s="39"/>
      <c r="C210" s="61"/>
      <c r="D210" s="203" t="s">
        <v>154</v>
      </c>
      <c r="E210" s="61"/>
      <c r="F210" s="204" t="s">
        <v>466</v>
      </c>
      <c r="G210" s="61"/>
      <c r="H210" s="61"/>
      <c r="I210" s="161"/>
      <c r="J210" s="61"/>
      <c r="K210" s="61"/>
      <c r="L210" s="59"/>
      <c r="M210" s="205"/>
      <c r="N210" s="40"/>
      <c r="O210" s="40"/>
      <c r="P210" s="40"/>
      <c r="Q210" s="40"/>
      <c r="R210" s="40"/>
      <c r="S210" s="40"/>
      <c r="T210" s="76"/>
      <c r="AT210" s="22" t="s">
        <v>154</v>
      </c>
      <c r="AU210" s="22" t="s">
        <v>84</v>
      </c>
    </row>
    <row r="211" spans="2:47" s="1" customFormat="1" ht="24">
      <c r="B211" s="39"/>
      <c r="C211" s="61"/>
      <c r="D211" s="203" t="s">
        <v>262</v>
      </c>
      <c r="E211" s="61"/>
      <c r="F211" s="233" t="s">
        <v>467</v>
      </c>
      <c r="G211" s="61"/>
      <c r="H211" s="61"/>
      <c r="I211" s="161"/>
      <c r="J211" s="61"/>
      <c r="K211" s="61"/>
      <c r="L211" s="59"/>
      <c r="M211" s="205"/>
      <c r="N211" s="40"/>
      <c r="O211" s="40"/>
      <c r="P211" s="40"/>
      <c r="Q211" s="40"/>
      <c r="R211" s="40"/>
      <c r="S211" s="40"/>
      <c r="T211" s="76"/>
      <c r="AT211" s="22" t="s">
        <v>262</v>
      </c>
      <c r="AU211" s="22" t="s">
        <v>84</v>
      </c>
    </row>
    <row r="212" spans="2:63" s="10" customFormat="1" ht="29.85" customHeight="1">
      <c r="B212" s="174"/>
      <c r="C212" s="175"/>
      <c r="D212" s="188" t="s">
        <v>73</v>
      </c>
      <c r="E212" s="189" t="s">
        <v>468</v>
      </c>
      <c r="F212" s="189" t="s">
        <v>469</v>
      </c>
      <c r="G212" s="175"/>
      <c r="H212" s="175"/>
      <c r="I212" s="178"/>
      <c r="J212" s="190">
        <f>BK212</f>
        <v>0</v>
      </c>
      <c r="K212" s="175"/>
      <c r="L212" s="180"/>
      <c r="M212" s="181"/>
      <c r="N212" s="182"/>
      <c r="O212" s="182"/>
      <c r="P212" s="183">
        <f>SUM(P213:P214)</f>
        <v>0</v>
      </c>
      <c r="Q212" s="182"/>
      <c r="R212" s="183">
        <f>SUM(R213:R214)</f>
        <v>0</v>
      </c>
      <c r="S212" s="182"/>
      <c r="T212" s="184">
        <f>SUM(T213:T214)</f>
        <v>0</v>
      </c>
      <c r="AR212" s="185" t="s">
        <v>178</v>
      </c>
      <c r="AT212" s="186" t="s">
        <v>73</v>
      </c>
      <c r="AU212" s="186" t="s">
        <v>82</v>
      </c>
      <c r="AY212" s="185" t="s">
        <v>144</v>
      </c>
      <c r="BK212" s="187">
        <f>SUM(BK213:BK214)</f>
        <v>0</v>
      </c>
    </row>
    <row r="213" spans="2:65" s="1" customFormat="1" ht="20.4" customHeight="1">
      <c r="B213" s="39"/>
      <c r="C213" s="191" t="s">
        <v>391</v>
      </c>
      <c r="D213" s="191" t="s">
        <v>147</v>
      </c>
      <c r="E213" s="192" t="s">
        <v>471</v>
      </c>
      <c r="F213" s="193" t="s">
        <v>469</v>
      </c>
      <c r="G213" s="194" t="s">
        <v>463</v>
      </c>
      <c r="H213" s="195">
        <v>1</v>
      </c>
      <c r="I213" s="196"/>
      <c r="J213" s="197">
        <f>ROUND(I213*H213,2)</f>
        <v>0</v>
      </c>
      <c r="K213" s="193" t="s">
        <v>151</v>
      </c>
      <c r="L213" s="59"/>
      <c r="M213" s="198" t="s">
        <v>21</v>
      </c>
      <c r="N213" s="199" t="s">
        <v>45</v>
      </c>
      <c r="O213" s="40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2" t="s">
        <v>464</v>
      </c>
      <c r="AT213" s="22" t="s">
        <v>147</v>
      </c>
      <c r="AU213" s="22" t="s">
        <v>84</v>
      </c>
      <c r="AY213" s="22" t="s">
        <v>144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82</v>
      </c>
      <c r="BK213" s="202">
        <f>ROUND(I213*H213,2)</f>
        <v>0</v>
      </c>
      <c r="BL213" s="22" t="s">
        <v>464</v>
      </c>
      <c r="BM213" s="22" t="s">
        <v>472</v>
      </c>
    </row>
    <row r="214" spans="2:47" s="1" customFormat="1" ht="12">
      <c r="B214" s="39"/>
      <c r="C214" s="61"/>
      <c r="D214" s="203" t="s">
        <v>154</v>
      </c>
      <c r="E214" s="61"/>
      <c r="F214" s="204" t="s">
        <v>473</v>
      </c>
      <c r="G214" s="61"/>
      <c r="H214" s="61"/>
      <c r="I214" s="161"/>
      <c r="J214" s="61"/>
      <c r="K214" s="61"/>
      <c r="L214" s="59"/>
      <c r="M214" s="205"/>
      <c r="N214" s="40"/>
      <c r="O214" s="40"/>
      <c r="P214" s="40"/>
      <c r="Q214" s="40"/>
      <c r="R214" s="40"/>
      <c r="S214" s="40"/>
      <c r="T214" s="76"/>
      <c r="AT214" s="22" t="s">
        <v>154</v>
      </c>
      <c r="AU214" s="22" t="s">
        <v>84</v>
      </c>
    </row>
    <row r="215" spans="2:63" s="10" customFormat="1" ht="29.85" customHeight="1">
      <c r="B215" s="174"/>
      <c r="C215" s="175"/>
      <c r="D215" s="188" t="s">
        <v>73</v>
      </c>
      <c r="E215" s="189" t="s">
        <v>474</v>
      </c>
      <c r="F215" s="189" t="s">
        <v>475</v>
      </c>
      <c r="G215" s="175"/>
      <c r="H215" s="175"/>
      <c r="I215" s="178"/>
      <c r="J215" s="190">
        <f>BK215</f>
        <v>0</v>
      </c>
      <c r="K215" s="175"/>
      <c r="L215" s="180"/>
      <c r="M215" s="181"/>
      <c r="N215" s="182"/>
      <c r="O215" s="182"/>
      <c r="P215" s="183">
        <f>SUM(P216:P217)</f>
        <v>0</v>
      </c>
      <c r="Q215" s="182"/>
      <c r="R215" s="183">
        <f>SUM(R216:R217)</f>
        <v>0</v>
      </c>
      <c r="S215" s="182"/>
      <c r="T215" s="184">
        <f>SUM(T216:T217)</f>
        <v>0</v>
      </c>
      <c r="AR215" s="185" t="s">
        <v>178</v>
      </c>
      <c r="AT215" s="186" t="s">
        <v>73</v>
      </c>
      <c r="AU215" s="186" t="s">
        <v>82</v>
      </c>
      <c r="AY215" s="185" t="s">
        <v>144</v>
      </c>
      <c r="BK215" s="187">
        <f>SUM(BK216:BK217)</f>
        <v>0</v>
      </c>
    </row>
    <row r="216" spans="2:65" s="1" customFormat="1" ht="20.4" customHeight="1">
      <c r="B216" s="39"/>
      <c r="C216" s="191" t="s">
        <v>396</v>
      </c>
      <c r="D216" s="191" t="s">
        <v>147</v>
      </c>
      <c r="E216" s="192" t="s">
        <v>477</v>
      </c>
      <c r="F216" s="193" t="s">
        <v>478</v>
      </c>
      <c r="G216" s="194" t="s">
        <v>463</v>
      </c>
      <c r="H216" s="195">
        <v>1</v>
      </c>
      <c r="I216" s="196"/>
      <c r="J216" s="197">
        <f>ROUND(I216*H216,2)</f>
        <v>0</v>
      </c>
      <c r="K216" s="193" t="s">
        <v>151</v>
      </c>
      <c r="L216" s="59"/>
      <c r="M216" s="198" t="s">
        <v>21</v>
      </c>
      <c r="N216" s="199" t="s">
        <v>45</v>
      </c>
      <c r="O216" s="40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AR216" s="22" t="s">
        <v>464</v>
      </c>
      <c r="AT216" s="22" t="s">
        <v>147</v>
      </c>
      <c r="AU216" s="22" t="s">
        <v>84</v>
      </c>
      <c r="AY216" s="22" t="s">
        <v>144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2" t="s">
        <v>82</v>
      </c>
      <c r="BK216" s="202">
        <f>ROUND(I216*H216,2)</f>
        <v>0</v>
      </c>
      <c r="BL216" s="22" t="s">
        <v>464</v>
      </c>
      <c r="BM216" s="22" t="s">
        <v>479</v>
      </c>
    </row>
    <row r="217" spans="2:47" s="1" customFormat="1" ht="12">
      <c r="B217" s="39"/>
      <c r="C217" s="61"/>
      <c r="D217" s="203" t="s">
        <v>154</v>
      </c>
      <c r="E217" s="61"/>
      <c r="F217" s="204" t="s">
        <v>480</v>
      </c>
      <c r="G217" s="61"/>
      <c r="H217" s="61"/>
      <c r="I217" s="161"/>
      <c r="J217" s="61"/>
      <c r="K217" s="61"/>
      <c r="L217" s="59"/>
      <c r="M217" s="244"/>
      <c r="N217" s="245"/>
      <c r="O217" s="245"/>
      <c r="P217" s="245"/>
      <c r="Q217" s="245"/>
      <c r="R217" s="245"/>
      <c r="S217" s="245"/>
      <c r="T217" s="246"/>
      <c r="AT217" s="22" t="s">
        <v>154</v>
      </c>
      <c r="AU217" s="22" t="s">
        <v>84</v>
      </c>
    </row>
    <row r="218" spans="2:12" s="1" customFormat="1" ht="6.9" customHeight="1">
      <c r="B218" s="54"/>
      <c r="C218" s="55"/>
      <c r="D218" s="55"/>
      <c r="E218" s="55"/>
      <c r="F218" s="55"/>
      <c r="G218" s="55"/>
      <c r="H218" s="55"/>
      <c r="I218" s="137"/>
      <c r="J218" s="55"/>
      <c r="K218" s="55"/>
      <c r="L218" s="59"/>
    </row>
  </sheetData>
  <sheetProtection password="CC35" sheet="1" objects="1" scenarios="1" formatCells="0" formatColumns="0" formatRows="0" sort="0" autoFilter="0"/>
  <autoFilter ref="C91:K217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3" customFormat="1" ht="45" customHeight="1">
      <c r="B3" s="252"/>
      <c r="C3" s="375" t="s">
        <v>742</v>
      </c>
      <c r="D3" s="375"/>
      <c r="E3" s="375"/>
      <c r="F3" s="375"/>
      <c r="G3" s="375"/>
      <c r="H3" s="375"/>
      <c r="I3" s="375"/>
      <c r="J3" s="375"/>
      <c r="K3" s="253"/>
    </row>
    <row r="4" spans="2:11" ht="25.5" customHeight="1">
      <c r="B4" s="254"/>
      <c r="C4" s="379" t="s">
        <v>743</v>
      </c>
      <c r="D4" s="379"/>
      <c r="E4" s="379"/>
      <c r="F4" s="379"/>
      <c r="G4" s="379"/>
      <c r="H4" s="379"/>
      <c r="I4" s="379"/>
      <c r="J4" s="379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78" t="s">
        <v>744</v>
      </c>
      <c r="D6" s="378"/>
      <c r="E6" s="378"/>
      <c r="F6" s="378"/>
      <c r="G6" s="378"/>
      <c r="H6" s="378"/>
      <c r="I6" s="378"/>
      <c r="J6" s="378"/>
      <c r="K6" s="255"/>
    </row>
    <row r="7" spans="2:11" ht="15" customHeight="1">
      <c r="B7" s="258"/>
      <c r="C7" s="378" t="s">
        <v>745</v>
      </c>
      <c r="D7" s="378"/>
      <c r="E7" s="378"/>
      <c r="F7" s="378"/>
      <c r="G7" s="378"/>
      <c r="H7" s="378"/>
      <c r="I7" s="378"/>
      <c r="J7" s="378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78" t="s">
        <v>746</v>
      </c>
      <c r="D9" s="378"/>
      <c r="E9" s="378"/>
      <c r="F9" s="378"/>
      <c r="G9" s="378"/>
      <c r="H9" s="378"/>
      <c r="I9" s="378"/>
      <c r="J9" s="378"/>
      <c r="K9" s="255"/>
    </row>
    <row r="10" spans="2:11" ht="15" customHeight="1">
      <c r="B10" s="258"/>
      <c r="C10" s="257"/>
      <c r="D10" s="378" t="s">
        <v>747</v>
      </c>
      <c r="E10" s="378"/>
      <c r="F10" s="378"/>
      <c r="G10" s="378"/>
      <c r="H10" s="378"/>
      <c r="I10" s="378"/>
      <c r="J10" s="378"/>
      <c r="K10" s="255"/>
    </row>
    <row r="11" spans="2:11" ht="15" customHeight="1">
      <c r="B11" s="258"/>
      <c r="C11" s="259"/>
      <c r="D11" s="378" t="s">
        <v>748</v>
      </c>
      <c r="E11" s="378"/>
      <c r="F11" s="378"/>
      <c r="G11" s="378"/>
      <c r="H11" s="378"/>
      <c r="I11" s="378"/>
      <c r="J11" s="378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78" t="s">
        <v>749</v>
      </c>
      <c r="E13" s="378"/>
      <c r="F13" s="378"/>
      <c r="G13" s="378"/>
      <c r="H13" s="378"/>
      <c r="I13" s="378"/>
      <c r="J13" s="378"/>
      <c r="K13" s="255"/>
    </row>
    <row r="14" spans="2:11" ht="15" customHeight="1">
      <c r="B14" s="258"/>
      <c r="C14" s="259"/>
      <c r="D14" s="378" t="s">
        <v>750</v>
      </c>
      <c r="E14" s="378"/>
      <c r="F14" s="378"/>
      <c r="G14" s="378"/>
      <c r="H14" s="378"/>
      <c r="I14" s="378"/>
      <c r="J14" s="378"/>
      <c r="K14" s="255"/>
    </row>
    <row r="15" spans="2:11" ht="15" customHeight="1">
      <c r="B15" s="258"/>
      <c r="C15" s="259"/>
      <c r="D15" s="378" t="s">
        <v>751</v>
      </c>
      <c r="E15" s="378"/>
      <c r="F15" s="378"/>
      <c r="G15" s="378"/>
      <c r="H15" s="378"/>
      <c r="I15" s="378"/>
      <c r="J15" s="378"/>
      <c r="K15" s="255"/>
    </row>
    <row r="16" spans="2:11" ht="15" customHeight="1">
      <c r="B16" s="258"/>
      <c r="C16" s="259"/>
      <c r="D16" s="259"/>
      <c r="E16" s="260" t="s">
        <v>81</v>
      </c>
      <c r="F16" s="378" t="s">
        <v>752</v>
      </c>
      <c r="G16" s="378"/>
      <c r="H16" s="378"/>
      <c r="I16" s="378"/>
      <c r="J16" s="378"/>
      <c r="K16" s="255"/>
    </row>
    <row r="17" spans="2:11" ht="15" customHeight="1">
      <c r="B17" s="258"/>
      <c r="C17" s="259"/>
      <c r="D17" s="259"/>
      <c r="E17" s="260" t="s">
        <v>753</v>
      </c>
      <c r="F17" s="378" t="s">
        <v>754</v>
      </c>
      <c r="G17" s="378"/>
      <c r="H17" s="378"/>
      <c r="I17" s="378"/>
      <c r="J17" s="378"/>
      <c r="K17" s="255"/>
    </row>
    <row r="18" spans="2:11" ht="15" customHeight="1">
      <c r="B18" s="258"/>
      <c r="C18" s="259"/>
      <c r="D18" s="259"/>
      <c r="E18" s="260" t="s">
        <v>755</v>
      </c>
      <c r="F18" s="378" t="s">
        <v>756</v>
      </c>
      <c r="G18" s="378"/>
      <c r="H18" s="378"/>
      <c r="I18" s="378"/>
      <c r="J18" s="378"/>
      <c r="K18" s="255"/>
    </row>
    <row r="19" spans="2:11" ht="15" customHeight="1">
      <c r="B19" s="258"/>
      <c r="C19" s="259"/>
      <c r="D19" s="259"/>
      <c r="E19" s="260" t="s">
        <v>757</v>
      </c>
      <c r="F19" s="378" t="s">
        <v>758</v>
      </c>
      <c r="G19" s="378"/>
      <c r="H19" s="378"/>
      <c r="I19" s="378"/>
      <c r="J19" s="378"/>
      <c r="K19" s="255"/>
    </row>
    <row r="20" spans="2:11" ht="15" customHeight="1">
      <c r="B20" s="258"/>
      <c r="C20" s="259"/>
      <c r="D20" s="259"/>
      <c r="E20" s="260" t="s">
        <v>759</v>
      </c>
      <c r="F20" s="378" t="s">
        <v>760</v>
      </c>
      <c r="G20" s="378"/>
      <c r="H20" s="378"/>
      <c r="I20" s="378"/>
      <c r="J20" s="378"/>
      <c r="K20" s="255"/>
    </row>
    <row r="21" spans="2:11" ht="15" customHeight="1">
      <c r="B21" s="258"/>
      <c r="C21" s="259"/>
      <c r="D21" s="259"/>
      <c r="E21" s="260" t="s">
        <v>761</v>
      </c>
      <c r="F21" s="378" t="s">
        <v>762</v>
      </c>
      <c r="G21" s="378"/>
      <c r="H21" s="378"/>
      <c r="I21" s="378"/>
      <c r="J21" s="378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78" t="s">
        <v>763</v>
      </c>
      <c r="D23" s="378"/>
      <c r="E23" s="378"/>
      <c r="F23" s="378"/>
      <c r="G23" s="378"/>
      <c r="H23" s="378"/>
      <c r="I23" s="378"/>
      <c r="J23" s="378"/>
      <c r="K23" s="255"/>
    </row>
    <row r="24" spans="2:11" ht="15" customHeight="1">
      <c r="B24" s="258"/>
      <c r="C24" s="378" t="s">
        <v>764</v>
      </c>
      <c r="D24" s="378"/>
      <c r="E24" s="378"/>
      <c r="F24" s="378"/>
      <c r="G24" s="378"/>
      <c r="H24" s="378"/>
      <c r="I24" s="378"/>
      <c r="J24" s="378"/>
      <c r="K24" s="255"/>
    </row>
    <row r="25" spans="2:11" ht="15" customHeight="1">
      <c r="B25" s="258"/>
      <c r="C25" s="257"/>
      <c r="D25" s="378" t="s">
        <v>765</v>
      </c>
      <c r="E25" s="378"/>
      <c r="F25" s="378"/>
      <c r="G25" s="378"/>
      <c r="H25" s="378"/>
      <c r="I25" s="378"/>
      <c r="J25" s="378"/>
      <c r="K25" s="255"/>
    </row>
    <row r="26" spans="2:11" ht="15" customHeight="1">
      <c r="B26" s="258"/>
      <c r="C26" s="259"/>
      <c r="D26" s="378" t="s">
        <v>766</v>
      </c>
      <c r="E26" s="378"/>
      <c r="F26" s="378"/>
      <c r="G26" s="378"/>
      <c r="H26" s="378"/>
      <c r="I26" s="378"/>
      <c r="J26" s="378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78" t="s">
        <v>767</v>
      </c>
      <c r="E28" s="378"/>
      <c r="F28" s="378"/>
      <c r="G28" s="378"/>
      <c r="H28" s="378"/>
      <c r="I28" s="378"/>
      <c r="J28" s="378"/>
      <c r="K28" s="255"/>
    </row>
    <row r="29" spans="2:11" ht="15" customHeight="1">
      <c r="B29" s="258"/>
      <c r="C29" s="259"/>
      <c r="D29" s="378" t="s">
        <v>768</v>
      </c>
      <c r="E29" s="378"/>
      <c r="F29" s="378"/>
      <c r="G29" s="378"/>
      <c r="H29" s="378"/>
      <c r="I29" s="378"/>
      <c r="J29" s="378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78" t="s">
        <v>769</v>
      </c>
      <c r="E31" s="378"/>
      <c r="F31" s="378"/>
      <c r="G31" s="378"/>
      <c r="H31" s="378"/>
      <c r="I31" s="378"/>
      <c r="J31" s="378"/>
      <c r="K31" s="255"/>
    </row>
    <row r="32" spans="2:11" ht="15" customHeight="1">
      <c r="B32" s="258"/>
      <c r="C32" s="259"/>
      <c r="D32" s="378" t="s">
        <v>770</v>
      </c>
      <c r="E32" s="378"/>
      <c r="F32" s="378"/>
      <c r="G32" s="378"/>
      <c r="H32" s="378"/>
      <c r="I32" s="378"/>
      <c r="J32" s="378"/>
      <c r="K32" s="255"/>
    </row>
    <row r="33" spans="2:11" ht="15" customHeight="1">
      <c r="B33" s="258"/>
      <c r="C33" s="259"/>
      <c r="D33" s="378" t="s">
        <v>771</v>
      </c>
      <c r="E33" s="378"/>
      <c r="F33" s="378"/>
      <c r="G33" s="378"/>
      <c r="H33" s="378"/>
      <c r="I33" s="378"/>
      <c r="J33" s="378"/>
      <c r="K33" s="255"/>
    </row>
    <row r="34" spans="2:11" ht="15" customHeight="1">
      <c r="B34" s="258"/>
      <c r="C34" s="259"/>
      <c r="D34" s="257"/>
      <c r="E34" s="261" t="s">
        <v>129</v>
      </c>
      <c r="F34" s="257"/>
      <c r="G34" s="378" t="s">
        <v>772</v>
      </c>
      <c r="H34" s="378"/>
      <c r="I34" s="378"/>
      <c r="J34" s="378"/>
      <c r="K34" s="255"/>
    </row>
    <row r="35" spans="2:11" ht="30.75" customHeight="1">
      <c r="B35" s="258"/>
      <c r="C35" s="259"/>
      <c r="D35" s="257"/>
      <c r="E35" s="261" t="s">
        <v>773</v>
      </c>
      <c r="F35" s="257"/>
      <c r="G35" s="378" t="s">
        <v>774</v>
      </c>
      <c r="H35" s="378"/>
      <c r="I35" s="378"/>
      <c r="J35" s="378"/>
      <c r="K35" s="255"/>
    </row>
    <row r="36" spans="2:11" ht="15" customHeight="1">
      <c r="B36" s="258"/>
      <c r="C36" s="259"/>
      <c r="D36" s="257"/>
      <c r="E36" s="261" t="s">
        <v>55</v>
      </c>
      <c r="F36" s="257"/>
      <c r="G36" s="378" t="s">
        <v>775</v>
      </c>
      <c r="H36" s="378"/>
      <c r="I36" s="378"/>
      <c r="J36" s="378"/>
      <c r="K36" s="255"/>
    </row>
    <row r="37" spans="2:11" ht="15" customHeight="1">
      <c r="B37" s="258"/>
      <c r="C37" s="259"/>
      <c r="D37" s="257"/>
      <c r="E37" s="261" t="s">
        <v>130</v>
      </c>
      <c r="F37" s="257"/>
      <c r="G37" s="378" t="s">
        <v>776</v>
      </c>
      <c r="H37" s="378"/>
      <c r="I37" s="378"/>
      <c r="J37" s="378"/>
      <c r="K37" s="255"/>
    </row>
    <row r="38" spans="2:11" ht="15" customHeight="1">
      <c r="B38" s="258"/>
      <c r="C38" s="259"/>
      <c r="D38" s="257"/>
      <c r="E38" s="261" t="s">
        <v>131</v>
      </c>
      <c r="F38" s="257"/>
      <c r="G38" s="378" t="s">
        <v>777</v>
      </c>
      <c r="H38" s="378"/>
      <c r="I38" s="378"/>
      <c r="J38" s="378"/>
      <c r="K38" s="255"/>
    </row>
    <row r="39" spans="2:11" ht="15" customHeight="1">
      <c r="B39" s="258"/>
      <c r="C39" s="259"/>
      <c r="D39" s="257"/>
      <c r="E39" s="261" t="s">
        <v>132</v>
      </c>
      <c r="F39" s="257"/>
      <c r="G39" s="378" t="s">
        <v>778</v>
      </c>
      <c r="H39" s="378"/>
      <c r="I39" s="378"/>
      <c r="J39" s="378"/>
      <c r="K39" s="255"/>
    </row>
    <row r="40" spans="2:11" ht="15" customHeight="1">
      <c r="B40" s="258"/>
      <c r="C40" s="259"/>
      <c r="D40" s="257"/>
      <c r="E40" s="261" t="s">
        <v>779</v>
      </c>
      <c r="F40" s="257"/>
      <c r="G40" s="378" t="s">
        <v>780</v>
      </c>
      <c r="H40" s="378"/>
      <c r="I40" s="378"/>
      <c r="J40" s="378"/>
      <c r="K40" s="255"/>
    </row>
    <row r="41" spans="2:11" ht="15" customHeight="1">
      <c r="B41" s="258"/>
      <c r="C41" s="259"/>
      <c r="D41" s="257"/>
      <c r="E41" s="261"/>
      <c r="F41" s="257"/>
      <c r="G41" s="378" t="s">
        <v>781</v>
      </c>
      <c r="H41" s="378"/>
      <c r="I41" s="378"/>
      <c r="J41" s="378"/>
      <c r="K41" s="255"/>
    </row>
    <row r="42" spans="2:11" ht="15" customHeight="1">
      <c r="B42" s="258"/>
      <c r="C42" s="259"/>
      <c r="D42" s="257"/>
      <c r="E42" s="261" t="s">
        <v>782</v>
      </c>
      <c r="F42" s="257"/>
      <c r="G42" s="378" t="s">
        <v>783</v>
      </c>
      <c r="H42" s="378"/>
      <c r="I42" s="378"/>
      <c r="J42" s="378"/>
      <c r="K42" s="255"/>
    </row>
    <row r="43" spans="2:11" ht="15" customHeight="1">
      <c r="B43" s="258"/>
      <c r="C43" s="259"/>
      <c r="D43" s="257"/>
      <c r="E43" s="261" t="s">
        <v>134</v>
      </c>
      <c r="F43" s="257"/>
      <c r="G43" s="378" t="s">
        <v>784</v>
      </c>
      <c r="H43" s="378"/>
      <c r="I43" s="378"/>
      <c r="J43" s="378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78" t="s">
        <v>785</v>
      </c>
      <c r="E45" s="378"/>
      <c r="F45" s="378"/>
      <c r="G45" s="378"/>
      <c r="H45" s="378"/>
      <c r="I45" s="378"/>
      <c r="J45" s="378"/>
      <c r="K45" s="255"/>
    </row>
    <row r="46" spans="2:11" ht="15" customHeight="1">
      <c r="B46" s="258"/>
      <c r="C46" s="259"/>
      <c r="D46" s="259"/>
      <c r="E46" s="378" t="s">
        <v>786</v>
      </c>
      <c r="F46" s="378"/>
      <c r="G46" s="378"/>
      <c r="H46" s="378"/>
      <c r="I46" s="378"/>
      <c r="J46" s="378"/>
      <c r="K46" s="255"/>
    </row>
    <row r="47" spans="2:11" ht="15" customHeight="1">
      <c r="B47" s="258"/>
      <c r="C47" s="259"/>
      <c r="D47" s="259"/>
      <c r="E47" s="378" t="s">
        <v>787</v>
      </c>
      <c r="F47" s="378"/>
      <c r="G47" s="378"/>
      <c r="H47" s="378"/>
      <c r="I47" s="378"/>
      <c r="J47" s="378"/>
      <c r="K47" s="255"/>
    </row>
    <row r="48" spans="2:11" ht="15" customHeight="1">
      <c r="B48" s="258"/>
      <c r="C48" s="259"/>
      <c r="D48" s="259"/>
      <c r="E48" s="378" t="s">
        <v>788</v>
      </c>
      <c r="F48" s="378"/>
      <c r="G48" s="378"/>
      <c r="H48" s="378"/>
      <c r="I48" s="378"/>
      <c r="J48" s="378"/>
      <c r="K48" s="255"/>
    </row>
    <row r="49" spans="2:11" ht="15" customHeight="1">
      <c r="B49" s="258"/>
      <c r="C49" s="259"/>
      <c r="D49" s="378" t="s">
        <v>789</v>
      </c>
      <c r="E49" s="378"/>
      <c r="F49" s="378"/>
      <c r="G49" s="378"/>
      <c r="H49" s="378"/>
      <c r="I49" s="378"/>
      <c r="J49" s="378"/>
      <c r="K49" s="255"/>
    </row>
    <row r="50" spans="2:11" ht="25.5" customHeight="1">
      <c r="B50" s="254"/>
      <c r="C50" s="379" t="s">
        <v>790</v>
      </c>
      <c r="D50" s="379"/>
      <c r="E50" s="379"/>
      <c r="F50" s="379"/>
      <c r="G50" s="379"/>
      <c r="H50" s="379"/>
      <c r="I50" s="379"/>
      <c r="J50" s="379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78" t="s">
        <v>791</v>
      </c>
      <c r="D52" s="378"/>
      <c r="E52" s="378"/>
      <c r="F52" s="378"/>
      <c r="G52" s="378"/>
      <c r="H52" s="378"/>
      <c r="I52" s="378"/>
      <c r="J52" s="378"/>
      <c r="K52" s="255"/>
    </row>
    <row r="53" spans="2:11" ht="15" customHeight="1">
      <c r="B53" s="254"/>
      <c r="C53" s="378" t="s">
        <v>792</v>
      </c>
      <c r="D53" s="378"/>
      <c r="E53" s="378"/>
      <c r="F53" s="378"/>
      <c r="G53" s="378"/>
      <c r="H53" s="378"/>
      <c r="I53" s="378"/>
      <c r="J53" s="378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78" t="s">
        <v>793</v>
      </c>
      <c r="D55" s="378"/>
      <c r="E55" s="378"/>
      <c r="F55" s="378"/>
      <c r="G55" s="378"/>
      <c r="H55" s="378"/>
      <c r="I55" s="378"/>
      <c r="J55" s="378"/>
      <c r="K55" s="255"/>
    </row>
    <row r="56" spans="2:11" ht="15" customHeight="1">
      <c r="B56" s="254"/>
      <c r="C56" s="259"/>
      <c r="D56" s="378" t="s">
        <v>794</v>
      </c>
      <c r="E56" s="378"/>
      <c r="F56" s="378"/>
      <c r="G56" s="378"/>
      <c r="H56" s="378"/>
      <c r="I56" s="378"/>
      <c r="J56" s="378"/>
      <c r="K56" s="255"/>
    </row>
    <row r="57" spans="2:11" ht="15" customHeight="1">
      <c r="B57" s="254"/>
      <c r="C57" s="259"/>
      <c r="D57" s="378" t="s">
        <v>795</v>
      </c>
      <c r="E57" s="378"/>
      <c r="F57" s="378"/>
      <c r="G57" s="378"/>
      <c r="H57" s="378"/>
      <c r="I57" s="378"/>
      <c r="J57" s="378"/>
      <c r="K57" s="255"/>
    </row>
    <row r="58" spans="2:11" ht="15" customHeight="1">
      <c r="B58" s="254"/>
      <c r="C58" s="259"/>
      <c r="D58" s="378" t="s">
        <v>796</v>
      </c>
      <c r="E58" s="378"/>
      <c r="F58" s="378"/>
      <c r="G58" s="378"/>
      <c r="H58" s="378"/>
      <c r="I58" s="378"/>
      <c r="J58" s="378"/>
      <c r="K58" s="255"/>
    </row>
    <row r="59" spans="2:11" ht="15" customHeight="1">
      <c r="B59" s="254"/>
      <c r="C59" s="259"/>
      <c r="D59" s="378" t="s">
        <v>797</v>
      </c>
      <c r="E59" s="378"/>
      <c r="F59" s="378"/>
      <c r="G59" s="378"/>
      <c r="H59" s="378"/>
      <c r="I59" s="378"/>
      <c r="J59" s="378"/>
      <c r="K59" s="255"/>
    </row>
    <row r="60" spans="2:11" ht="15" customHeight="1">
      <c r="B60" s="254"/>
      <c r="C60" s="259"/>
      <c r="D60" s="377" t="s">
        <v>798</v>
      </c>
      <c r="E60" s="377"/>
      <c r="F60" s="377"/>
      <c r="G60" s="377"/>
      <c r="H60" s="377"/>
      <c r="I60" s="377"/>
      <c r="J60" s="377"/>
      <c r="K60" s="255"/>
    </row>
    <row r="61" spans="2:11" ht="15" customHeight="1">
      <c r="B61" s="254"/>
      <c r="C61" s="259"/>
      <c r="D61" s="378" t="s">
        <v>799</v>
      </c>
      <c r="E61" s="378"/>
      <c r="F61" s="378"/>
      <c r="G61" s="378"/>
      <c r="H61" s="378"/>
      <c r="I61" s="378"/>
      <c r="J61" s="378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78" t="s">
        <v>800</v>
      </c>
      <c r="E63" s="378"/>
      <c r="F63" s="378"/>
      <c r="G63" s="378"/>
      <c r="H63" s="378"/>
      <c r="I63" s="378"/>
      <c r="J63" s="378"/>
      <c r="K63" s="255"/>
    </row>
    <row r="64" spans="2:11" ht="15" customHeight="1">
      <c r="B64" s="254"/>
      <c r="C64" s="259"/>
      <c r="D64" s="377" t="s">
        <v>801</v>
      </c>
      <c r="E64" s="377"/>
      <c r="F64" s="377"/>
      <c r="G64" s="377"/>
      <c r="H64" s="377"/>
      <c r="I64" s="377"/>
      <c r="J64" s="377"/>
      <c r="K64" s="255"/>
    </row>
    <row r="65" spans="2:11" ht="15" customHeight="1">
      <c r="B65" s="254"/>
      <c r="C65" s="259"/>
      <c r="D65" s="378" t="s">
        <v>802</v>
      </c>
      <c r="E65" s="378"/>
      <c r="F65" s="378"/>
      <c r="G65" s="378"/>
      <c r="H65" s="378"/>
      <c r="I65" s="378"/>
      <c r="J65" s="378"/>
      <c r="K65" s="255"/>
    </row>
    <row r="66" spans="2:11" ht="15" customHeight="1">
      <c r="B66" s="254"/>
      <c r="C66" s="259"/>
      <c r="D66" s="378" t="s">
        <v>803</v>
      </c>
      <c r="E66" s="378"/>
      <c r="F66" s="378"/>
      <c r="G66" s="378"/>
      <c r="H66" s="378"/>
      <c r="I66" s="378"/>
      <c r="J66" s="378"/>
      <c r="K66" s="255"/>
    </row>
    <row r="67" spans="2:11" ht="15" customHeight="1">
      <c r="B67" s="254"/>
      <c r="C67" s="259"/>
      <c r="D67" s="378" t="s">
        <v>804</v>
      </c>
      <c r="E67" s="378"/>
      <c r="F67" s="378"/>
      <c r="G67" s="378"/>
      <c r="H67" s="378"/>
      <c r="I67" s="378"/>
      <c r="J67" s="378"/>
      <c r="K67" s="255"/>
    </row>
    <row r="68" spans="2:11" ht="15" customHeight="1">
      <c r="B68" s="254"/>
      <c r="C68" s="259"/>
      <c r="D68" s="378" t="s">
        <v>805</v>
      </c>
      <c r="E68" s="378"/>
      <c r="F68" s="378"/>
      <c r="G68" s="378"/>
      <c r="H68" s="378"/>
      <c r="I68" s="378"/>
      <c r="J68" s="378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76" t="s">
        <v>101</v>
      </c>
      <c r="D73" s="376"/>
      <c r="E73" s="376"/>
      <c r="F73" s="376"/>
      <c r="G73" s="376"/>
      <c r="H73" s="376"/>
      <c r="I73" s="376"/>
      <c r="J73" s="376"/>
      <c r="K73" s="272"/>
    </row>
    <row r="74" spans="2:11" ht="17.25" customHeight="1">
      <c r="B74" s="271"/>
      <c r="C74" s="273" t="s">
        <v>806</v>
      </c>
      <c r="D74" s="273"/>
      <c r="E74" s="273"/>
      <c r="F74" s="273" t="s">
        <v>807</v>
      </c>
      <c r="G74" s="274"/>
      <c r="H74" s="273" t="s">
        <v>130</v>
      </c>
      <c r="I74" s="273" t="s">
        <v>59</v>
      </c>
      <c r="J74" s="273" t="s">
        <v>808</v>
      </c>
      <c r="K74" s="272"/>
    </row>
    <row r="75" spans="2:11" ht="17.25" customHeight="1">
      <c r="B75" s="271"/>
      <c r="C75" s="275" t="s">
        <v>809</v>
      </c>
      <c r="D75" s="275"/>
      <c r="E75" s="275"/>
      <c r="F75" s="276" t="s">
        <v>810</v>
      </c>
      <c r="G75" s="277"/>
      <c r="H75" s="275"/>
      <c r="I75" s="275"/>
      <c r="J75" s="275" t="s">
        <v>811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55</v>
      </c>
      <c r="D77" s="278"/>
      <c r="E77" s="278"/>
      <c r="F77" s="280" t="s">
        <v>812</v>
      </c>
      <c r="G77" s="279"/>
      <c r="H77" s="261" t="s">
        <v>813</v>
      </c>
      <c r="I77" s="261" t="s">
        <v>814</v>
      </c>
      <c r="J77" s="261">
        <v>20</v>
      </c>
      <c r="K77" s="272"/>
    </row>
    <row r="78" spans="2:11" ht="15" customHeight="1">
      <c r="B78" s="271"/>
      <c r="C78" s="261" t="s">
        <v>815</v>
      </c>
      <c r="D78" s="261"/>
      <c r="E78" s="261"/>
      <c r="F78" s="280" t="s">
        <v>812</v>
      </c>
      <c r="G78" s="279"/>
      <c r="H78" s="261" t="s">
        <v>816</v>
      </c>
      <c r="I78" s="261" t="s">
        <v>814</v>
      </c>
      <c r="J78" s="261">
        <v>120</v>
      </c>
      <c r="K78" s="272"/>
    </row>
    <row r="79" spans="2:11" ht="15" customHeight="1">
      <c r="B79" s="281"/>
      <c r="C79" s="261" t="s">
        <v>817</v>
      </c>
      <c r="D79" s="261"/>
      <c r="E79" s="261"/>
      <c r="F79" s="280" t="s">
        <v>818</v>
      </c>
      <c r="G79" s="279"/>
      <c r="H79" s="261" t="s">
        <v>819</v>
      </c>
      <c r="I79" s="261" t="s">
        <v>814</v>
      </c>
      <c r="J79" s="261">
        <v>50</v>
      </c>
      <c r="K79" s="272"/>
    </row>
    <row r="80" spans="2:11" ht="15" customHeight="1">
      <c r="B80" s="281"/>
      <c r="C80" s="261" t="s">
        <v>820</v>
      </c>
      <c r="D80" s="261"/>
      <c r="E80" s="261"/>
      <c r="F80" s="280" t="s">
        <v>812</v>
      </c>
      <c r="G80" s="279"/>
      <c r="H80" s="261" t="s">
        <v>821</v>
      </c>
      <c r="I80" s="261" t="s">
        <v>822</v>
      </c>
      <c r="J80" s="261"/>
      <c r="K80" s="272"/>
    </row>
    <row r="81" spans="2:11" ht="15" customHeight="1">
      <c r="B81" s="281"/>
      <c r="C81" s="282" t="s">
        <v>823</v>
      </c>
      <c r="D81" s="282"/>
      <c r="E81" s="282"/>
      <c r="F81" s="283" t="s">
        <v>818</v>
      </c>
      <c r="G81" s="282"/>
      <c r="H81" s="282" t="s">
        <v>824</v>
      </c>
      <c r="I81" s="282" t="s">
        <v>814</v>
      </c>
      <c r="J81" s="282">
        <v>15</v>
      </c>
      <c r="K81" s="272"/>
    </row>
    <row r="82" spans="2:11" ht="15" customHeight="1">
      <c r="B82" s="281"/>
      <c r="C82" s="282" t="s">
        <v>825</v>
      </c>
      <c r="D82" s="282"/>
      <c r="E82" s="282"/>
      <c r="F82" s="283" t="s">
        <v>818</v>
      </c>
      <c r="G82" s="282"/>
      <c r="H82" s="282" t="s">
        <v>826</v>
      </c>
      <c r="I82" s="282" t="s">
        <v>814</v>
      </c>
      <c r="J82" s="282">
        <v>15</v>
      </c>
      <c r="K82" s="272"/>
    </row>
    <row r="83" spans="2:11" ht="15" customHeight="1">
      <c r="B83" s="281"/>
      <c r="C83" s="282" t="s">
        <v>827</v>
      </c>
      <c r="D83" s="282"/>
      <c r="E83" s="282"/>
      <c r="F83" s="283" t="s">
        <v>818</v>
      </c>
      <c r="G83" s="282"/>
      <c r="H83" s="282" t="s">
        <v>828</v>
      </c>
      <c r="I83" s="282" t="s">
        <v>814</v>
      </c>
      <c r="J83" s="282">
        <v>20</v>
      </c>
      <c r="K83" s="272"/>
    </row>
    <row r="84" spans="2:11" ht="15" customHeight="1">
      <c r="B84" s="281"/>
      <c r="C84" s="282" t="s">
        <v>829</v>
      </c>
      <c r="D84" s="282"/>
      <c r="E84" s="282"/>
      <c r="F84" s="283" t="s">
        <v>818</v>
      </c>
      <c r="G84" s="282"/>
      <c r="H84" s="282" t="s">
        <v>830</v>
      </c>
      <c r="I84" s="282" t="s">
        <v>814</v>
      </c>
      <c r="J84" s="282">
        <v>20</v>
      </c>
      <c r="K84" s="272"/>
    </row>
    <row r="85" spans="2:11" ht="15" customHeight="1">
      <c r="B85" s="281"/>
      <c r="C85" s="261" t="s">
        <v>831</v>
      </c>
      <c r="D85" s="261"/>
      <c r="E85" s="261"/>
      <c r="F85" s="280" t="s">
        <v>818</v>
      </c>
      <c r="G85" s="279"/>
      <c r="H85" s="261" t="s">
        <v>832</v>
      </c>
      <c r="I85" s="261" t="s">
        <v>814</v>
      </c>
      <c r="J85" s="261">
        <v>50</v>
      </c>
      <c r="K85" s="272"/>
    </row>
    <row r="86" spans="2:11" ht="15" customHeight="1">
      <c r="B86" s="281"/>
      <c r="C86" s="261" t="s">
        <v>833</v>
      </c>
      <c r="D86" s="261"/>
      <c r="E86" s="261"/>
      <c r="F86" s="280" t="s">
        <v>818</v>
      </c>
      <c r="G86" s="279"/>
      <c r="H86" s="261" t="s">
        <v>834</v>
      </c>
      <c r="I86" s="261" t="s">
        <v>814</v>
      </c>
      <c r="J86" s="261">
        <v>20</v>
      </c>
      <c r="K86" s="272"/>
    </row>
    <row r="87" spans="2:11" ht="15" customHeight="1">
      <c r="B87" s="281"/>
      <c r="C87" s="261" t="s">
        <v>835</v>
      </c>
      <c r="D87" s="261"/>
      <c r="E87" s="261"/>
      <c r="F87" s="280" t="s">
        <v>818</v>
      </c>
      <c r="G87" s="279"/>
      <c r="H87" s="261" t="s">
        <v>836</v>
      </c>
      <c r="I87" s="261" t="s">
        <v>814</v>
      </c>
      <c r="J87" s="261">
        <v>20</v>
      </c>
      <c r="K87" s="272"/>
    </row>
    <row r="88" spans="2:11" ht="15" customHeight="1">
      <c r="B88" s="281"/>
      <c r="C88" s="261" t="s">
        <v>837</v>
      </c>
      <c r="D88" s="261"/>
      <c r="E88" s="261"/>
      <c r="F88" s="280" t="s">
        <v>818</v>
      </c>
      <c r="G88" s="279"/>
      <c r="H88" s="261" t="s">
        <v>838</v>
      </c>
      <c r="I88" s="261" t="s">
        <v>814</v>
      </c>
      <c r="J88" s="261">
        <v>50</v>
      </c>
      <c r="K88" s="272"/>
    </row>
    <row r="89" spans="2:11" ht="15" customHeight="1">
      <c r="B89" s="281"/>
      <c r="C89" s="261" t="s">
        <v>839</v>
      </c>
      <c r="D89" s="261"/>
      <c r="E89" s="261"/>
      <c r="F89" s="280" t="s">
        <v>818</v>
      </c>
      <c r="G89" s="279"/>
      <c r="H89" s="261" t="s">
        <v>839</v>
      </c>
      <c r="I89" s="261" t="s">
        <v>814</v>
      </c>
      <c r="J89" s="261">
        <v>50</v>
      </c>
      <c r="K89" s="272"/>
    </row>
    <row r="90" spans="2:11" ht="15" customHeight="1">
      <c r="B90" s="281"/>
      <c r="C90" s="261" t="s">
        <v>135</v>
      </c>
      <c r="D90" s="261"/>
      <c r="E90" s="261"/>
      <c r="F90" s="280" t="s">
        <v>818</v>
      </c>
      <c r="G90" s="279"/>
      <c r="H90" s="261" t="s">
        <v>840</v>
      </c>
      <c r="I90" s="261" t="s">
        <v>814</v>
      </c>
      <c r="J90" s="261">
        <v>255</v>
      </c>
      <c r="K90" s="272"/>
    </row>
    <row r="91" spans="2:11" ht="15" customHeight="1">
      <c r="B91" s="281"/>
      <c r="C91" s="261" t="s">
        <v>841</v>
      </c>
      <c r="D91" s="261"/>
      <c r="E91" s="261"/>
      <c r="F91" s="280" t="s">
        <v>812</v>
      </c>
      <c r="G91" s="279"/>
      <c r="H91" s="261" t="s">
        <v>842</v>
      </c>
      <c r="I91" s="261" t="s">
        <v>843</v>
      </c>
      <c r="J91" s="261"/>
      <c r="K91" s="272"/>
    </row>
    <row r="92" spans="2:11" ht="15" customHeight="1">
      <c r="B92" s="281"/>
      <c r="C92" s="261" t="s">
        <v>844</v>
      </c>
      <c r="D92" s="261"/>
      <c r="E92" s="261"/>
      <c r="F92" s="280" t="s">
        <v>812</v>
      </c>
      <c r="G92" s="279"/>
      <c r="H92" s="261" t="s">
        <v>845</v>
      </c>
      <c r="I92" s="261" t="s">
        <v>846</v>
      </c>
      <c r="J92" s="261"/>
      <c r="K92" s="272"/>
    </row>
    <row r="93" spans="2:11" ht="15" customHeight="1">
      <c r="B93" s="281"/>
      <c r="C93" s="261" t="s">
        <v>847</v>
      </c>
      <c r="D93" s="261"/>
      <c r="E93" s="261"/>
      <c r="F93" s="280" t="s">
        <v>812</v>
      </c>
      <c r="G93" s="279"/>
      <c r="H93" s="261" t="s">
        <v>847</v>
      </c>
      <c r="I93" s="261" t="s">
        <v>846</v>
      </c>
      <c r="J93" s="261"/>
      <c r="K93" s="272"/>
    </row>
    <row r="94" spans="2:11" ht="15" customHeight="1">
      <c r="B94" s="281"/>
      <c r="C94" s="261" t="s">
        <v>40</v>
      </c>
      <c r="D94" s="261"/>
      <c r="E94" s="261"/>
      <c r="F94" s="280" t="s">
        <v>812</v>
      </c>
      <c r="G94" s="279"/>
      <c r="H94" s="261" t="s">
        <v>848</v>
      </c>
      <c r="I94" s="261" t="s">
        <v>846</v>
      </c>
      <c r="J94" s="261"/>
      <c r="K94" s="272"/>
    </row>
    <row r="95" spans="2:11" ht="15" customHeight="1">
      <c r="B95" s="281"/>
      <c r="C95" s="261" t="s">
        <v>50</v>
      </c>
      <c r="D95" s="261"/>
      <c r="E95" s="261"/>
      <c r="F95" s="280" t="s">
        <v>812</v>
      </c>
      <c r="G95" s="279"/>
      <c r="H95" s="261" t="s">
        <v>849</v>
      </c>
      <c r="I95" s="261" t="s">
        <v>846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76" t="s">
        <v>850</v>
      </c>
      <c r="D100" s="376"/>
      <c r="E100" s="376"/>
      <c r="F100" s="376"/>
      <c r="G100" s="376"/>
      <c r="H100" s="376"/>
      <c r="I100" s="376"/>
      <c r="J100" s="376"/>
      <c r="K100" s="272"/>
    </row>
    <row r="101" spans="2:11" ht="17.25" customHeight="1">
      <c r="B101" s="271"/>
      <c r="C101" s="273" t="s">
        <v>806</v>
      </c>
      <c r="D101" s="273"/>
      <c r="E101" s="273"/>
      <c r="F101" s="273" t="s">
        <v>807</v>
      </c>
      <c r="G101" s="274"/>
      <c r="H101" s="273" t="s">
        <v>130</v>
      </c>
      <c r="I101" s="273" t="s">
        <v>59</v>
      </c>
      <c r="J101" s="273" t="s">
        <v>808</v>
      </c>
      <c r="K101" s="272"/>
    </row>
    <row r="102" spans="2:11" ht="17.25" customHeight="1">
      <c r="B102" s="271"/>
      <c r="C102" s="275" t="s">
        <v>809</v>
      </c>
      <c r="D102" s="275"/>
      <c r="E102" s="275"/>
      <c r="F102" s="276" t="s">
        <v>810</v>
      </c>
      <c r="G102" s="277"/>
      <c r="H102" s="275"/>
      <c r="I102" s="275"/>
      <c r="J102" s="275" t="s">
        <v>811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55</v>
      </c>
      <c r="D104" s="278"/>
      <c r="E104" s="278"/>
      <c r="F104" s="280" t="s">
        <v>812</v>
      </c>
      <c r="G104" s="289"/>
      <c r="H104" s="261" t="s">
        <v>851</v>
      </c>
      <c r="I104" s="261" t="s">
        <v>814</v>
      </c>
      <c r="J104" s="261">
        <v>20</v>
      </c>
      <c r="K104" s="272"/>
    </row>
    <row r="105" spans="2:11" ht="15" customHeight="1">
      <c r="B105" s="271"/>
      <c r="C105" s="261" t="s">
        <v>815</v>
      </c>
      <c r="D105" s="261"/>
      <c r="E105" s="261"/>
      <c r="F105" s="280" t="s">
        <v>812</v>
      </c>
      <c r="G105" s="261"/>
      <c r="H105" s="261" t="s">
        <v>851</v>
      </c>
      <c r="I105" s="261" t="s">
        <v>814</v>
      </c>
      <c r="J105" s="261">
        <v>120</v>
      </c>
      <c r="K105" s="272"/>
    </row>
    <row r="106" spans="2:11" ht="15" customHeight="1">
      <c r="B106" s="281"/>
      <c r="C106" s="261" t="s">
        <v>817</v>
      </c>
      <c r="D106" s="261"/>
      <c r="E106" s="261"/>
      <c r="F106" s="280" t="s">
        <v>818</v>
      </c>
      <c r="G106" s="261"/>
      <c r="H106" s="261" t="s">
        <v>851</v>
      </c>
      <c r="I106" s="261" t="s">
        <v>814</v>
      </c>
      <c r="J106" s="261">
        <v>50</v>
      </c>
      <c r="K106" s="272"/>
    </row>
    <row r="107" spans="2:11" ht="15" customHeight="1">
      <c r="B107" s="281"/>
      <c r="C107" s="261" t="s">
        <v>820</v>
      </c>
      <c r="D107" s="261"/>
      <c r="E107" s="261"/>
      <c r="F107" s="280" t="s">
        <v>812</v>
      </c>
      <c r="G107" s="261"/>
      <c r="H107" s="261" t="s">
        <v>851</v>
      </c>
      <c r="I107" s="261" t="s">
        <v>822</v>
      </c>
      <c r="J107" s="261"/>
      <c r="K107" s="272"/>
    </row>
    <row r="108" spans="2:11" ht="15" customHeight="1">
      <c r="B108" s="281"/>
      <c r="C108" s="261" t="s">
        <v>831</v>
      </c>
      <c r="D108" s="261"/>
      <c r="E108" s="261"/>
      <c r="F108" s="280" t="s">
        <v>818</v>
      </c>
      <c r="G108" s="261"/>
      <c r="H108" s="261" t="s">
        <v>851</v>
      </c>
      <c r="I108" s="261" t="s">
        <v>814</v>
      </c>
      <c r="J108" s="261">
        <v>50</v>
      </c>
      <c r="K108" s="272"/>
    </row>
    <row r="109" spans="2:11" ht="15" customHeight="1">
      <c r="B109" s="281"/>
      <c r="C109" s="261" t="s">
        <v>839</v>
      </c>
      <c r="D109" s="261"/>
      <c r="E109" s="261"/>
      <c r="F109" s="280" t="s">
        <v>818</v>
      </c>
      <c r="G109" s="261"/>
      <c r="H109" s="261" t="s">
        <v>851</v>
      </c>
      <c r="I109" s="261" t="s">
        <v>814</v>
      </c>
      <c r="J109" s="261">
        <v>50</v>
      </c>
      <c r="K109" s="272"/>
    </row>
    <row r="110" spans="2:11" ht="15" customHeight="1">
      <c r="B110" s="281"/>
      <c r="C110" s="261" t="s">
        <v>837</v>
      </c>
      <c r="D110" s="261"/>
      <c r="E110" s="261"/>
      <c r="F110" s="280" t="s">
        <v>818</v>
      </c>
      <c r="G110" s="261"/>
      <c r="H110" s="261" t="s">
        <v>851</v>
      </c>
      <c r="I110" s="261" t="s">
        <v>814</v>
      </c>
      <c r="J110" s="261">
        <v>50</v>
      </c>
      <c r="K110" s="272"/>
    </row>
    <row r="111" spans="2:11" ht="15" customHeight="1">
      <c r="B111" s="281"/>
      <c r="C111" s="261" t="s">
        <v>55</v>
      </c>
      <c r="D111" s="261"/>
      <c r="E111" s="261"/>
      <c r="F111" s="280" t="s">
        <v>812</v>
      </c>
      <c r="G111" s="261"/>
      <c r="H111" s="261" t="s">
        <v>852</v>
      </c>
      <c r="I111" s="261" t="s">
        <v>814</v>
      </c>
      <c r="J111" s="261">
        <v>20</v>
      </c>
      <c r="K111" s="272"/>
    </row>
    <row r="112" spans="2:11" ht="15" customHeight="1">
      <c r="B112" s="281"/>
      <c r="C112" s="261" t="s">
        <v>853</v>
      </c>
      <c r="D112" s="261"/>
      <c r="E112" s="261"/>
      <c r="F112" s="280" t="s">
        <v>812</v>
      </c>
      <c r="G112" s="261"/>
      <c r="H112" s="261" t="s">
        <v>854</v>
      </c>
      <c r="I112" s="261" t="s">
        <v>814</v>
      </c>
      <c r="J112" s="261">
        <v>120</v>
      </c>
      <c r="K112" s="272"/>
    </row>
    <row r="113" spans="2:11" ht="15" customHeight="1">
      <c r="B113" s="281"/>
      <c r="C113" s="261" t="s">
        <v>40</v>
      </c>
      <c r="D113" s="261"/>
      <c r="E113" s="261"/>
      <c r="F113" s="280" t="s">
        <v>812</v>
      </c>
      <c r="G113" s="261"/>
      <c r="H113" s="261" t="s">
        <v>855</v>
      </c>
      <c r="I113" s="261" t="s">
        <v>846</v>
      </c>
      <c r="J113" s="261"/>
      <c r="K113" s="272"/>
    </row>
    <row r="114" spans="2:11" ht="15" customHeight="1">
      <c r="B114" s="281"/>
      <c r="C114" s="261" t="s">
        <v>50</v>
      </c>
      <c r="D114" s="261"/>
      <c r="E114" s="261"/>
      <c r="F114" s="280" t="s">
        <v>812</v>
      </c>
      <c r="G114" s="261"/>
      <c r="H114" s="261" t="s">
        <v>856</v>
      </c>
      <c r="I114" s="261" t="s">
        <v>846</v>
      </c>
      <c r="J114" s="261"/>
      <c r="K114" s="272"/>
    </row>
    <row r="115" spans="2:11" ht="15" customHeight="1">
      <c r="B115" s="281"/>
      <c r="C115" s="261" t="s">
        <v>59</v>
      </c>
      <c r="D115" s="261"/>
      <c r="E115" s="261"/>
      <c r="F115" s="280" t="s">
        <v>812</v>
      </c>
      <c r="G115" s="261"/>
      <c r="H115" s="261" t="s">
        <v>857</v>
      </c>
      <c r="I115" s="261" t="s">
        <v>858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75" t="s">
        <v>859</v>
      </c>
      <c r="D120" s="375"/>
      <c r="E120" s="375"/>
      <c r="F120" s="375"/>
      <c r="G120" s="375"/>
      <c r="H120" s="375"/>
      <c r="I120" s="375"/>
      <c r="J120" s="375"/>
      <c r="K120" s="297"/>
    </row>
    <row r="121" spans="2:11" ht="17.25" customHeight="1">
      <c r="B121" s="298"/>
      <c r="C121" s="273" t="s">
        <v>806</v>
      </c>
      <c r="D121" s="273"/>
      <c r="E121" s="273"/>
      <c r="F121" s="273" t="s">
        <v>807</v>
      </c>
      <c r="G121" s="274"/>
      <c r="H121" s="273" t="s">
        <v>130</v>
      </c>
      <c r="I121" s="273" t="s">
        <v>59</v>
      </c>
      <c r="J121" s="273" t="s">
        <v>808</v>
      </c>
      <c r="K121" s="299"/>
    </row>
    <row r="122" spans="2:11" ht="17.25" customHeight="1">
      <c r="B122" s="298"/>
      <c r="C122" s="275" t="s">
        <v>809</v>
      </c>
      <c r="D122" s="275"/>
      <c r="E122" s="275"/>
      <c r="F122" s="276" t="s">
        <v>810</v>
      </c>
      <c r="G122" s="277"/>
      <c r="H122" s="275"/>
      <c r="I122" s="275"/>
      <c r="J122" s="275" t="s">
        <v>811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815</v>
      </c>
      <c r="D124" s="278"/>
      <c r="E124" s="278"/>
      <c r="F124" s="280" t="s">
        <v>812</v>
      </c>
      <c r="G124" s="261"/>
      <c r="H124" s="261" t="s">
        <v>851</v>
      </c>
      <c r="I124" s="261" t="s">
        <v>814</v>
      </c>
      <c r="J124" s="261">
        <v>120</v>
      </c>
      <c r="K124" s="302"/>
    </row>
    <row r="125" spans="2:11" ht="15" customHeight="1">
      <c r="B125" s="300"/>
      <c r="C125" s="261" t="s">
        <v>860</v>
      </c>
      <c r="D125" s="261"/>
      <c r="E125" s="261"/>
      <c r="F125" s="280" t="s">
        <v>812</v>
      </c>
      <c r="G125" s="261"/>
      <c r="H125" s="261" t="s">
        <v>861</v>
      </c>
      <c r="I125" s="261" t="s">
        <v>814</v>
      </c>
      <c r="J125" s="261" t="s">
        <v>862</v>
      </c>
      <c r="K125" s="302"/>
    </row>
    <row r="126" spans="2:11" ht="15" customHeight="1">
      <c r="B126" s="300"/>
      <c r="C126" s="261" t="s">
        <v>761</v>
      </c>
      <c r="D126" s="261"/>
      <c r="E126" s="261"/>
      <c r="F126" s="280" t="s">
        <v>812</v>
      </c>
      <c r="G126" s="261"/>
      <c r="H126" s="261" t="s">
        <v>863</v>
      </c>
      <c r="I126" s="261" t="s">
        <v>814</v>
      </c>
      <c r="J126" s="261" t="s">
        <v>862</v>
      </c>
      <c r="K126" s="302"/>
    </row>
    <row r="127" spans="2:11" ht="15" customHeight="1">
      <c r="B127" s="300"/>
      <c r="C127" s="261" t="s">
        <v>823</v>
      </c>
      <c r="D127" s="261"/>
      <c r="E127" s="261"/>
      <c r="F127" s="280" t="s">
        <v>818</v>
      </c>
      <c r="G127" s="261"/>
      <c r="H127" s="261" t="s">
        <v>824</v>
      </c>
      <c r="I127" s="261" t="s">
        <v>814</v>
      </c>
      <c r="J127" s="261">
        <v>15</v>
      </c>
      <c r="K127" s="302"/>
    </row>
    <row r="128" spans="2:11" ht="15" customHeight="1">
      <c r="B128" s="300"/>
      <c r="C128" s="282" t="s">
        <v>825</v>
      </c>
      <c r="D128" s="282"/>
      <c r="E128" s="282"/>
      <c r="F128" s="283" t="s">
        <v>818</v>
      </c>
      <c r="G128" s="282"/>
      <c r="H128" s="282" t="s">
        <v>826</v>
      </c>
      <c r="I128" s="282" t="s">
        <v>814</v>
      </c>
      <c r="J128" s="282">
        <v>15</v>
      </c>
      <c r="K128" s="302"/>
    </row>
    <row r="129" spans="2:11" ht="15" customHeight="1">
      <c r="B129" s="300"/>
      <c r="C129" s="282" t="s">
        <v>827</v>
      </c>
      <c r="D129" s="282"/>
      <c r="E129" s="282"/>
      <c r="F129" s="283" t="s">
        <v>818</v>
      </c>
      <c r="G129" s="282"/>
      <c r="H129" s="282" t="s">
        <v>828</v>
      </c>
      <c r="I129" s="282" t="s">
        <v>814</v>
      </c>
      <c r="J129" s="282">
        <v>20</v>
      </c>
      <c r="K129" s="302"/>
    </row>
    <row r="130" spans="2:11" ht="15" customHeight="1">
      <c r="B130" s="300"/>
      <c r="C130" s="282" t="s">
        <v>829</v>
      </c>
      <c r="D130" s="282"/>
      <c r="E130" s="282"/>
      <c r="F130" s="283" t="s">
        <v>818</v>
      </c>
      <c r="G130" s="282"/>
      <c r="H130" s="282" t="s">
        <v>830</v>
      </c>
      <c r="I130" s="282" t="s">
        <v>814</v>
      </c>
      <c r="J130" s="282">
        <v>20</v>
      </c>
      <c r="K130" s="302"/>
    </row>
    <row r="131" spans="2:11" ht="15" customHeight="1">
      <c r="B131" s="300"/>
      <c r="C131" s="261" t="s">
        <v>817</v>
      </c>
      <c r="D131" s="261"/>
      <c r="E131" s="261"/>
      <c r="F131" s="280" t="s">
        <v>818</v>
      </c>
      <c r="G131" s="261"/>
      <c r="H131" s="261" t="s">
        <v>851</v>
      </c>
      <c r="I131" s="261" t="s">
        <v>814</v>
      </c>
      <c r="J131" s="261">
        <v>50</v>
      </c>
      <c r="K131" s="302"/>
    </row>
    <row r="132" spans="2:11" ht="15" customHeight="1">
      <c r="B132" s="300"/>
      <c r="C132" s="261" t="s">
        <v>831</v>
      </c>
      <c r="D132" s="261"/>
      <c r="E132" s="261"/>
      <c r="F132" s="280" t="s">
        <v>818</v>
      </c>
      <c r="G132" s="261"/>
      <c r="H132" s="261" t="s">
        <v>851</v>
      </c>
      <c r="I132" s="261" t="s">
        <v>814</v>
      </c>
      <c r="J132" s="261">
        <v>50</v>
      </c>
      <c r="K132" s="302"/>
    </row>
    <row r="133" spans="2:11" ht="15" customHeight="1">
      <c r="B133" s="300"/>
      <c r="C133" s="261" t="s">
        <v>837</v>
      </c>
      <c r="D133" s="261"/>
      <c r="E133" s="261"/>
      <c r="F133" s="280" t="s">
        <v>818</v>
      </c>
      <c r="G133" s="261"/>
      <c r="H133" s="261" t="s">
        <v>851</v>
      </c>
      <c r="I133" s="261" t="s">
        <v>814</v>
      </c>
      <c r="J133" s="261">
        <v>50</v>
      </c>
      <c r="K133" s="302"/>
    </row>
    <row r="134" spans="2:11" ht="15" customHeight="1">
      <c r="B134" s="300"/>
      <c r="C134" s="261" t="s">
        <v>839</v>
      </c>
      <c r="D134" s="261"/>
      <c r="E134" s="261"/>
      <c r="F134" s="280" t="s">
        <v>818</v>
      </c>
      <c r="G134" s="261"/>
      <c r="H134" s="261" t="s">
        <v>851</v>
      </c>
      <c r="I134" s="261" t="s">
        <v>814</v>
      </c>
      <c r="J134" s="261">
        <v>50</v>
      </c>
      <c r="K134" s="302"/>
    </row>
    <row r="135" spans="2:11" ht="15" customHeight="1">
      <c r="B135" s="300"/>
      <c r="C135" s="261" t="s">
        <v>135</v>
      </c>
      <c r="D135" s="261"/>
      <c r="E135" s="261"/>
      <c r="F135" s="280" t="s">
        <v>818</v>
      </c>
      <c r="G135" s="261"/>
      <c r="H135" s="261" t="s">
        <v>864</v>
      </c>
      <c r="I135" s="261" t="s">
        <v>814</v>
      </c>
      <c r="J135" s="261">
        <v>255</v>
      </c>
      <c r="K135" s="302"/>
    </row>
    <row r="136" spans="2:11" ht="15" customHeight="1">
      <c r="B136" s="300"/>
      <c r="C136" s="261" t="s">
        <v>841</v>
      </c>
      <c r="D136" s="261"/>
      <c r="E136" s="261"/>
      <c r="F136" s="280" t="s">
        <v>812</v>
      </c>
      <c r="G136" s="261"/>
      <c r="H136" s="261" t="s">
        <v>865</v>
      </c>
      <c r="I136" s="261" t="s">
        <v>843</v>
      </c>
      <c r="J136" s="261"/>
      <c r="K136" s="302"/>
    </row>
    <row r="137" spans="2:11" ht="15" customHeight="1">
      <c r="B137" s="300"/>
      <c r="C137" s="261" t="s">
        <v>844</v>
      </c>
      <c r="D137" s="261"/>
      <c r="E137" s="261"/>
      <c r="F137" s="280" t="s">
        <v>812</v>
      </c>
      <c r="G137" s="261"/>
      <c r="H137" s="261" t="s">
        <v>866</v>
      </c>
      <c r="I137" s="261" t="s">
        <v>846</v>
      </c>
      <c r="J137" s="261"/>
      <c r="K137" s="302"/>
    </row>
    <row r="138" spans="2:11" ht="15" customHeight="1">
      <c r="B138" s="300"/>
      <c r="C138" s="261" t="s">
        <v>847</v>
      </c>
      <c r="D138" s="261"/>
      <c r="E138" s="261"/>
      <c r="F138" s="280" t="s">
        <v>812</v>
      </c>
      <c r="G138" s="261"/>
      <c r="H138" s="261" t="s">
        <v>847</v>
      </c>
      <c r="I138" s="261" t="s">
        <v>846</v>
      </c>
      <c r="J138" s="261"/>
      <c r="K138" s="302"/>
    </row>
    <row r="139" spans="2:11" ht="15" customHeight="1">
      <c r="B139" s="300"/>
      <c r="C139" s="261" t="s">
        <v>40</v>
      </c>
      <c r="D139" s="261"/>
      <c r="E139" s="261"/>
      <c r="F139" s="280" t="s">
        <v>812</v>
      </c>
      <c r="G139" s="261"/>
      <c r="H139" s="261" t="s">
        <v>867</v>
      </c>
      <c r="I139" s="261" t="s">
        <v>846</v>
      </c>
      <c r="J139" s="261"/>
      <c r="K139" s="302"/>
    </row>
    <row r="140" spans="2:11" ht="15" customHeight="1">
      <c r="B140" s="300"/>
      <c r="C140" s="261" t="s">
        <v>868</v>
      </c>
      <c r="D140" s="261"/>
      <c r="E140" s="261"/>
      <c r="F140" s="280" t="s">
        <v>812</v>
      </c>
      <c r="G140" s="261"/>
      <c r="H140" s="261" t="s">
        <v>869</v>
      </c>
      <c r="I140" s="261" t="s">
        <v>846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76" t="s">
        <v>870</v>
      </c>
      <c r="D145" s="376"/>
      <c r="E145" s="376"/>
      <c r="F145" s="376"/>
      <c r="G145" s="376"/>
      <c r="H145" s="376"/>
      <c r="I145" s="376"/>
      <c r="J145" s="376"/>
      <c r="K145" s="272"/>
    </row>
    <row r="146" spans="2:11" ht="17.25" customHeight="1">
      <c r="B146" s="271"/>
      <c r="C146" s="273" t="s">
        <v>806</v>
      </c>
      <c r="D146" s="273"/>
      <c r="E146" s="273"/>
      <c r="F146" s="273" t="s">
        <v>807</v>
      </c>
      <c r="G146" s="274"/>
      <c r="H146" s="273" t="s">
        <v>130</v>
      </c>
      <c r="I146" s="273" t="s">
        <v>59</v>
      </c>
      <c r="J146" s="273" t="s">
        <v>808</v>
      </c>
      <c r="K146" s="272"/>
    </row>
    <row r="147" spans="2:11" ht="17.25" customHeight="1">
      <c r="B147" s="271"/>
      <c r="C147" s="275" t="s">
        <v>809</v>
      </c>
      <c r="D147" s="275"/>
      <c r="E147" s="275"/>
      <c r="F147" s="276" t="s">
        <v>810</v>
      </c>
      <c r="G147" s="277"/>
      <c r="H147" s="275"/>
      <c r="I147" s="275"/>
      <c r="J147" s="275" t="s">
        <v>811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815</v>
      </c>
      <c r="D149" s="261"/>
      <c r="E149" s="261"/>
      <c r="F149" s="307" t="s">
        <v>812</v>
      </c>
      <c r="G149" s="261"/>
      <c r="H149" s="306" t="s">
        <v>851</v>
      </c>
      <c r="I149" s="306" t="s">
        <v>814</v>
      </c>
      <c r="J149" s="306">
        <v>120</v>
      </c>
      <c r="K149" s="302"/>
    </row>
    <row r="150" spans="2:11" ht="15" customHeight="1">
      <c r="B150" s="281"/>
      <c r="C150" s="306" t="s">
        <v>860</v>
      </c>
      <c r="D150" s="261"/>
      <c r="E150" s="261"/>
      <c r="F150" s="307" t="s">
        <v>812</v>
      </c>
      <c r="G150" s="261"/>
      <c r="H150" s="306" t="s">
        <v>871</v>
      </c>
      <c r="I150" s="306" t="s">
        <v>814</v>
      </c>
      <c r="J150" s="306" t="s">
        <v>862</v>
      </c>
      <c r="K150" s="302"/>
    </row>
    <row r="151" spans="2:11" ht="15" customHeight="1">
      <c r="B151" s="281"/>
      <c r="C151" s="306" t="s">
        <v>761</v>
      </c>
      <c r="D151" s="261"/>
      <c r="E151" s="261"/>
      <c r="F151" s="307" t="s">
        <v>812</v>
      </c>
      <c r="G151" s="261"/>
      <c r="H151" s="306" t="s">
        <v>872</v>
      </c>
      <c r="I151" s="306" t="s">
        <v>814</v>
      </c>
      <c r="J151" s="306" t="s">
        <v>862</v>
      </c>
      <c r="K151" s="302"/>
    </row>
    <row r="152" spans="2:11" ht="15" customHeight="1">
      <c r="B152" s="281"/>
      <c r="C152" s="306" t="s">
        <v>817</v>
      </c>
      <c r="D152" s="261"/>
      <c r="E152" s="261"/>
      <c r="F152" s="307" t="s">
        <v>818</v>
      </c>
      <c r="G152" s="261"/>
      <c r="H152" s="306" t="s">
        <v>851</v>
      </c>
      <c r="I152" s="306" t="s">
        <v>814</v>
      </c>
      <c r="J152" s="306">
        <v>50</v>
      </c>
      <c r="K152" s="302"/>
    </row>
    <row r="153" spans="2:11" ht="15" customHeight="1">
      <c r="B153" s="281"/>
      <c r="C153" s="306" t="s">
        <v>820</v>
      </c>
      <c r="D153" s="261"/>
      <c r="E153" s="261"/>
      <c r="F153" s="307" t="s">
        <v>812</v>
      </c>
      <c r="G153" s="261"/>
      <c r="H153" s="306" t="s">
        <v>851</v>
      </c>
      <c r="I153" s="306" t="s">
        <v>822</v>
      </c>
      <c r="J153" s="306"/>
      <c r="K153" s="302"/>
    </row>
    <row r="154" spans="2:11" ht="15" customHeight="1">
      <c r="B154" s="281"/>
      <c r="C154" s="306" t="s">
        <v>831</v>
      </c>
      <c r="D154" s="261"/>
      <c r="E154" s="261"/>
      <c r="F154" s="307" t="s">
        <v>818</v>
      </c>
      <c r="G154" s="261"/>
      <c r="H154" s="306" t="s">
        <v>851</v>
      </c>
      <c r="I154" s="306" t="s">
        <v>814</v>
      </c>
      <c r="J154" s="306">
        <v>50</v>
      </c>
      <c r="K154" s="302"/>
    </row>
    <row r="155" spans="2:11" ht="15" customHeight="1">
      <c r="B155" s="281"/>
      <c r="C155" s="306" t="s">
        <v>839</v>
      </c>
      <c r="D155" s="261"/>
      <c r="E155" s="261"/>
      <c r="F155" s="307" t="s">
        <v>818</v>
      </c>
      <c r="G155" s="261"/>
      <c r="H155" s="306" t="s">
        <v>851</v>
      </c>
      <c r="I155" s="306" t="s">
        <v>814</v>
      </c>
      <c r="J155" s="306">
        <v>50</v>
      </c>
      <c r="K155" s="302"/>
    </row>
    <row r="156" spans="2:11" ht="15" customHeight="1">
      <c r="B156" s="281"/>
      <c r="C156" s="306" t="s">
        <v>837</v>
      </c>
      <c r="D156" s="261"/>
      <c r="E156" s="261"/>
      <c r="F156" s="307" t="s">
        <v>818</v>
      </c>
      <c r="G156" s="261"/>
      <c r="H156" s="306" t="s">
        <v>851</v>
      </c>
      <c r="I156" s="306" t="s">
        <v>814</v>
      </c>
      <c r="J156" s="306">
        <v>50</v>
      </c>
      <c r="K156" s="302"/>
    </row>
    <row r="157" spans="2:11" ht="15" customHeight="1">
      <c r="B157" s="281"/>
      <c r="C157" s="306" t="s">
        <v>107</v>
      </c>
      <c r="D157" s="261"/>
      <c r="E157" s="261"/>
      <c r="F157" s="307" t="s">
        <v>812</v>
      </c>
      <c r="G157" s="261"/>
      <c r="H157" s="306" t="s">
        <v>873</v>
      </c>
      <c r="I157" s="306" t="s">
        <v>814</v>
      </c>
      <c r="J157" s="306" t="s">
        <v>874</v>
      </c>
      <c r="K157" s="302"/>
    </row>
    <row r="158" spans="2:11" ht="15" customHeight="1">
      <c r="B158" s="281"/>
      <c r="C158" s="306" t="s">
        <v>875</v>
      </c>
      <c r="D158" s="261"/>
      <c r="E158" s="261"/>
      <c r="F158" s="307" t="s">
        <v>812</v>
      </c>
      <c r="G158" s="261"/>
      <c r="H158" s="306" t="s">
        <v>876</v>
      </c>
      <c r="I158" s="306" t="s">
        <v>846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5" t="s">
        <v>877</v>
      </c>
      <c r="D163" s="375"/>
      <c r="E163" s="375"/>
      <c r="F163" s="375"/>
      <c r="G163" s="375"/>
      <c r="H163" s="375"/>
      <c r="I163" s="375"/>
      <c r="J163" s="375"/>
      <c r="K163" s="253"/>
    </row>
    <row r="164" spans="2:11" ht="17.25" customHeight="1">
      <c r="B164" s="252"/>
      <c r="C164" s="273" t="s">
        <v>806</v>
      </c>
      <c r="D164" s="273"/>
      <c r="E164" s="273"/>
      <c r="F164" s="273" t="s">
        <v>807</v>
      </c>
      <c r="G164" s="310"/>
      <c r="H164" s="311" t="s">
        <v>130</v>
      </c>
      <c r="I164" s="311" t="s">
        <v>59</v>
      </c>
      <c r="J164" s="273" t="s">
        <v>808</v>
      </c>
      <c r="K164" s="253"/>
    </row>
    <row r="165" spans="2:11" ht="17.25" customHeight="1">
      <c r="B165" s="254"/>
      <c r="C165" s="275" t="s">
        <v>809</v>
      </c>
      <c r="D165" s="275"/>
      <c r="E165" s="275"/>
      <c r="F165" s="276" t="s">
        <v>810</v>
      </c>
      <c r="G165" s="312"/>
      <c r="H165" s="313"/>
      <c r="I165" s="313"/>
      <c r="J165" s="275" t="s">
        <v>811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815</v>
      </c>
      <c r="D167" s="261"/>
      <c r="E167" s="261"/>
      <c r="F167" s="280" t="s">
        <v>812</v>
      </c>
      <c r="G167" s="261"/>
      <c r="H167" s="261" t="s">
        <v>851</v>
      </c>
      <c r="I167" s="261" t="s">
        <v>814</v>
      </c>
      <c r="J167" s="261">
        <v>120</v>
      </c>
      <c r="K167" s="302"/>
    </row>
    <row r="168" spans="2:11" ht="15" customHeight="1">
      <c r="B168" s="281"/>
      <c r="C168" s="261" t="s">
        <v>860</v>
      </c>
      <c r="D168" s="261"/>
      <c r="E168" s="261"/>
      <c r="F168" s="280" t="s">
        <v>812</v>
      </c>
      <c r="G168" s="261"/>
      <c r="H168" s="261" t="s">
        <v>861</v>
      </c>
      <c r="I168" s="261" t="s">
        <v>814</v>
      </c>
      <c r="J168" s="261" t="s">
        <v>862</v>
      </c>
      <c r="K168" s="302"/>
    </row>
    <row r="169" spans="2:11" ht="15" customHeight="1">
      <c r="B169" s="281"/>
      <c r="C169" s="261" t="s">
        <v>761</v>
      </c>
      <c r="D169" s="261"/>
      <c r="E169" s="261"/>
      <c r="F169" s="280" t="s">
        <v>812</v>
      </c>
      <c r="G169" s="261"/>
      <c r="H169" s="261" t="s">
        <v>878</v>
      </c>
      <c r="I169" s="261" t="s">
        <v>814</v>
      </c>
      <c r="J169" s="261" t="s">
        <v>862</v>
      </c>
      <c r="K169" s="302"/>
    </row>
    <row r="170" spans="2:11" ht="15" customHeight="1">
      <c r="B170" s="281"/>
      <c r="C170" s="261" t="s">
        <v>817</v>
      </c>
      <c r="D170" s="261"/>
      <c r="E170" s="261"/>
      <c r="F170" s="280" t="s">
        <v>818</v>
      </c>
      <c r="G170" s="261"/>
      <c r="H170" s="261" t="s">
        <v>878</v>
      </c>
      <c r="I170" s="261" t="s">
        <v>814</v>
      </c>
      <c r="J170" s="261">
        <v>50</v>
      </c>
      <c r="K170" s="302"/>
    </row>
    <row r="171" spans="2:11" ht="15" customHeight="1">
      <c r="B171" s="281"/>
      <c r="C171" s="261" t="s">
        <v>820</v>
      </c>
      <c r="D171" s="261"/>
      <c r="E171" s="261"/>
      <c r="F171" s="280" t="s">
        <v>812</v>
      </c>
      <c r="G171" s="261"/>
      <c r="H171" s="261" t="s">
        <v>878</v>
      </c>
      <c r="I171" s="261" t="s">
        <v>822</v>
      </c>
      <c r="J171" s="261"/>
      <c r="K171" s="302"/>
    </row>
    <row r="172" spans="2:11" ht="15" customHeight="1">
      <c r="B172" s="281"/>
      <c r="C172" s="261" t="s">
        <v>831</v>
      </c>
      <c r="D172" s="261"/>
      <c r="E172" s="261"/>
      <c r="F172" s="280" t="s">
        <v>818</v>
      </c>
      <c r="G172" s="261"/>
      <c r="H172" s="261" t="s">
        <v>878</v>
      </c>
      <c r="I172" s="261" t="s">
        <v>814</v>
      </c>
      <c r="J172" s="261">
        <v>50</v>
      </c>
      <c r="K172" s="302"/>
    </row>
    <row r="173" spans="2:11" ht="15" customHeight="1">
      <c r="B173" s="281"/>
      <c r="C173" s="261" t="s">
        <v>839</v>
      </c>
      <c r="D173" s="261"/>
      <c r="E173" s="261"/>
      <c r="F173" s="280" t="s">
        <v>818</v>
      </c>
      <c r="G173" s="261"/>
      <c r="H173" s="261" t="s">
        <v>878</v>
      </c>
      <c r="I173" s="261" t="s">
        <v>814</v>
      </c>
      <c r="J173" s="261">
        <v>50</v>
      </c>
      <c r="K173" s="302"/>
    </row>
    <row r="174" spans="2:11" ht="15" customHeight="1">
      <c r="B174" s="281"/>
      <c r="C174" s="261" t="s">
        <v>837</v>
      </c>
      <c r="D174" s="261"/>
      <c r="E174" s="261"/>
      <c r="F174" s="280" t="s">
        <v>818</v>
      </c>
      <c r="G174" s="261"/>
      <c r="H174" s="261" t="s">
        <v>878</v>
      </c>
      <c r="I174" s="261" t="s">
        <v>814</v>
      </c>
      <c r="J174" s="261">
        <v>50</v>
      </c>
      <c r="K174" s="302"/>
    </row>
    <row r="175" spans="2:11" ht="15" customHeight="1">
      <c r="B175" s="281"/>
      <c r="C175" s="261" t="s">
        <v>129</v>
      </c>
      <c r="D175" s="261"/>
      <c r="E175" s="261"/>
      <c r="F175" s="280" t="s">
        <v>812</v>
      </c>
      <c r="G175" s="261"/>
      <c r="H175" s="261" t="s">
        <v>879</v>
      </c>
      <c r="I175" s="261" t="s">
        <v>880</v>
      </c>
      <c r="J175" s="261"/>
      <c r="K175" s="302"/>
    </row>
    <row r="176" spans="2:11" ht="15" customHeight="1">
      <c r="B176" s="281"/>
      <c r="C176" s="261" t="s">
        <v>59</v>
      </c>
      <c r="D176" s="261"/>
      <c r="E176" s="261"/>
      <c r="F176" s="280" t="s">
        <v>812</v>
      </c>
      <c r="G176" s="261"/>
      <c r="H176" s="261" t="s">
        <v>881</v>
      </c>
      <c r="I176" s="261" t="s">
        <v>882</v>
      </c>
      <c r="J176" s="261">
        <v>1</v>
      </c>
      <c r="K176" s="302"/>
    </row>
    <row r="177" spans="2:11" ht="15" customHeight="1">
      <c r="B177" s="281"/>
      <c r="C177" s="261" t="s">
        <v>55</v>
      </c>
      <c r="D177" s="261"/>
      <c r="E177" s="261"/>
      <c r="F177" s="280" t="s">
        <v>812</v>
      </c>
      <c r="G177" s="261"/>
      <c r="H177" s="261" t="s">
        <v>883</v>
      </c>
      <c r="I177" s="261" t="s">
        <v>814</v>
      </c>
      <c r="J177" s="261">
        <v>20</v>
      </c>
      <c r="K177" s="302"/>
    </row>
    <row r="178" spans="2:11" ht="15" customHeight="1">
      <c r="B178" s="281"/>
      <c r="C178" s="261" t="s">
        <v>130</v>
      </c>
      <c r="D178" s="261"/>
      <c r="E178" s="261"/>
      <c r="F178" s="280" t="s">
        <v>812</v>
      </c>
      <c r="G178" s="261"/>
      <c r="H178" s="261" t="s">
        <v>884</v>
      </c>
      <c r="I178" s="261" t="s">
        <v>814</v>
      </c>
      <c r="J178" s="261">
        <v>255</v>
      </c>
      <c r="K178" s="302"/>
    </row>
    <row r="179" spans="2:11" ht="15" customHeight="1">
      <c r="B179" s="281"/>
      <c r="C179" s="261" t="s">
        <v>131</v>
      </c>
      <c r="D179" s="261"/>
      <c r="E179" s="261"/>
      <c r="F179" s="280" t="s">
        <v>812</v>
      </c>
      <c r="G179" s="261"/>
      <c r="H179" s="261" t="s">
        <v>777</v>
      </c>
      <c r="I179" s="261" t="s">
        <v>814</v>
      </c>
      <c r="J179" s="261">
        <v>10</v>
      </c>
      <c r="K179" s="302"/>
    </row>
    <row r="180" spans="2:11" ht="15" customHeight="1">
      <c r="B180" s="281"/>
      <c r="C180" s="261" t="s">
        <v>132</v>
      </c>
      <c r="D180" s="261"/>
      <c r="E180" s="261"/>
      <c r="F180" s="280" t="s">
        <v>812</v>
      </c>
      <c r="G180" s="261"/>
      <c r="H180" s="261" t="s">
        <v>885</v>
      </c>
      <c r="I180" s="261" t="s">
        <v>846</v>
      </c>
      <c r="J180" s="261"/>
      <c r="K180" s="302"/>
    </row>
    <row r="181" spans="2:11" ht="15" customHeight="1">
      <c r="B181" s="281"/>
      <c r="C181" s="261" t="s">
        <v>886</v>
      </c>
      <c r="D181" s="261"/>
      <c r="E181" s="261"/>
      <c r="F181" s="280" t="s">
        <v>812</v>
      </c>
      <c r="G181" s="261"/>
      <c r="H181" s="261" t="s">
        <v>887</v>
      </c>
      <c r="I181" s="261" t="s">
        <v>846</v>
      </c>
      <c r="J181" s="261"/>
      <c r="K181" s="302"/>
    </row>
    <row r="182" spans="2:11" ht="15" customHeight="1">
      <c r="B182" s="281"/>
      <c r="C182" s="261" t="s">
        <v>875</v>
      </c>
      <c r="D182" s="261"/>
      <c r="E182" s="261"/>
      <c r="F182" s="280" t="s">
        <v>812</v>
      </c>
      <c r="G182" s="261"/>
      <c r="H182" s="261" t="s">
        <v>888</v>
      </c>
      <c r="I182" s="261" t="s">
        <v>846</v>
      </c>
      <c r="J182" s="261"/>
      <c r="K182" s="302"/>
    </row>
    <row r="183" spans="2:11" ht="15" customHeight="1">
      <c r="B183" s="281"/>
      <c r="C183" s="261" t="s">
        <v>134</v>
      </c>
      <c r="D183" s="261"/>
      <c r="E183" s="261"/>
      <c r="F183" s="280" t="s">
        <v>818</v>
      </c>
      <c r="G183" s="261"/>
      <c r="H183" s="261" t="s">
        <v>889</v>
      </c>
      <c r="I183" s="261" t="s">
        <v>814</v>
      </c>
      <c r="J183" s="261">
        <v>50</v>
      </c>
      <c r="K183" s="302"/>
    </row>
    <row r="184" spans="2:11" ht="15" customHeight="1">
      <c r="B184" s="281"/>
      <c r="C184" s="261" t="s">
        <v>890</v>
      </c>
      <c r="D184" s="261"/>
      <c r="E184" s="261"/>
      <c r="F184" s="280" t="s">
        <v>818</v>
      </c>
      <c r="G184" s="261"/>
      <c r="H184" s="261" t="s">
        <v>891</v>
      </c>
      <c r="I184" s="261" t="s">
        <v>892</v>
      </c>
      <c r="J184" s="261"/>
      <c r="K184" s="302"/>
    </row>
    <row r="185" spans="2:11" ht="15" customHeight="1">
      <c r="B185" s="281"/>
      <c r="C185" s="261" t="s">
        <v>893</v>
      </c>
      <c r="D185" s="261"/>
      <c r="E185" s="261"/>
      <c r="F185" s="280" t="s">
        <v>818</v>
      </c>
      <c r="G185" s="261"/>
      <c r="H185" s="261" t="s">
        <v>894</v>
      </c>
      <c r="I185" s="261" t="s">
        <v>892</v>
      </c>
      <c r="J185" s="261"/>
      <c r="K185" s="302"/>
    </row>
    <row r="186" spans="2:11" ht="15" customHeight="1">
      <c r="B186" s="281"/>
      <c r="C186" s="261" t="s">
        <v>895</v>
      </c>
      <c r="D186" s="261"/>
      <c r="E186" s="261"/>
      <c r="F186" s="280" t="s">
        <v>818</v>
      </c>
      <c r="G186" s="261"/>
      <c r="H186" s="261" t="s">
        <v>896</v>
      </c>
      <c r="I186" s="261" t="s">
        <v>892</v>
      </c>
      <c r="J186" s="261"/>
      <c r="K186" s="302"/>
    </row>
    <row r="187" spans="2:11" ht="15" customHeight="1">
      <c r="B187" s="281"/>
      <c r="C187" s="314" t="s">
        <v>897</v>
      </c>
      <c r="D187" s="261"/>
      <c r="E187" s="261"/>
      <c r="F187" s="280" t="s">
        <v>818</v>
      </c>
      <c r="G187" s="261"/>
      <c r="H187" s="261" t="s">
        <v>898</v>
      </c>
      <c r="I187" s="261" t="s">
        <v>899</v>
      </c>
      <c r="J187" s="315" t="s">
        <v>900</v>
      </c>
      <c r="K187" s="302"/>
    </row>
    <row r="188" spans="2:11" ht="15" customHeight="1">
      <c r="B188" s="281"/>
      <c r="C188" s="266" t="s">
        <v>44</v>
      </c>
      <c r="D188" s="261"/>
      <c r="E188" s="261"/>
      <c r="F188" s="280" t="s">
        <v>812</v>
      </c>
      <c r="G188" s="261"/>
      <c r="H188" s="257" t="s">
        <v>901</v>
      </c>
      <c r="I188" s="261" t="s">
        <v>902</v>
      </c>
      <c r="J188" s="261"/>
      <c r="K188" s="302"/>
    </row>
    <row r="189" spans="2:11" ht="15" customHeight="1">
      <c r="B189" s="281"/>
      <c r="C189" s="266" t="s">
        <v>903</v>
      </c>
      <c r="D189" s="261"/>
      <c r="E189" s="261"/>
      <c r="F189" s="280" t="s">
        <v>812</v>
      </c>
      <c r="G189" s="261"/>
      <c r="H189" s="261" t="s">
        <v>904</v>
      </c>
      <c r="I189" s="261" t="s">
        <v>846</v>
      </c>
      <c r="J189" s="261"/>
      <c r="K189" s="302"/>
    </row>
    <row r="190" spans="2:11" ht="15" customHeight="1">
      <c r="B190" s="281"/>
      <c r="C190" s="266" t="s">
        <v>905</v>
      </c>
      <c r="D190" s="261"/>
      <c r="E190" s="261"/>
      <c r="F190" s="280" t="s">
        <v>812</v>
      </c>
      <c r="G190" s="261"/>
      <c r="H190" s="261" t="s">
        <v>906</v>
      </c>
      <c r="I190" s="261" t="s">
        <v>846</v>
      </c>
      <c r="J190" s="261"/>
      <c r="K190" s="302"/>
    </row>
    <row r="191" spans="2:11" ht="15" customHeight="1">
      <c r="B191" s="281"/>
      <c r="C191" s="266" t="s">
        <v>907</v>
      </c>
      <c r="D191" s="261"/>
      <c r="E191" s="261"/>
      <c r="F191" s="280" t="s">
        <v>818</v>
      </c>
      <c r="G191" s="261"/>
      <c r="H191" s="261" t="s">
        <v>908</v>
      </c>
      <c r="I191" s="261" t="s">
        <v>846</v>
      </c>
      <c r="J191" s="261"/>
      <c r="K191" s="302"/>
    </row>
    <row r="192" spans="2:11" ht="15" customHeight="1">
      <c r="B192" s="308"/>
      <c r="C192" s="316"/>
      <c r="D192" s="290"/>
      <c r="E192" s="290"/>
      <c r="F192" s="290"/>
      <c r="G192" s="290"/>
      <c r="H192" s="290"/>
      <c r="I192" s="290"/>
      <c r="J192" s="290"/>
      <c r="K192" s="309"/>
    </row>
    <row r="193" spans="2:11" ht="18.75" customHeight="1">
      <c r="B193" s="257"/>
      <c r="C193" s="261"/>
      <c r="D193" s="261"/>
      <c r="E193" s="261"/>
      <c r="F193" s="280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0"/>
      <c r="G194" s="261"/>
      <c r="H194" s="261"/>
      <c r="I194" s="261"/>
      <c r="J194" s="261"/>
      <c r="K194" s="257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2.2">
      <c r="B197" s="252"/>
      <c r="C197" s="375" t="s">
        <v>909</v>
      </c>
      <c r="D197" s="375"/>
      <c r="E197" s="375"/>
      <c r="F197" s="375"/>
      <c r="G197" s="375"/>
      <c r="H197" s="375"/>
      <c r="I197" s="375"/>
      <c r="J197" s="375"/>
      <c r="K197" s="253"/>
    </row>
    <row r="198" spans="2:11" ht="25.5" customHeight="1">
      <c r="B198" s="252"/>
      <c r="C198" s="317" t="s">
        <v>910</v>
      </c>
      <c r="D198" s="317"/>
      <c r="E198" s="317"/>
      <c r="F198" s="317" t="s">
        <v>911</v>
      </c>
      <c r="G198" s="318"/>
      <c r="H198" s="374" t="s">
        <v>912</v>
      </c>
      <c r="I198" s="374"/>
      <c r="J198" s="374"/>
      <c r="K198" s="253"/>
    </row>
    <row r="199" spans="2:11" ht="5.25" customHeight="1">
      <c r="B199" s="281"/>
      <c r="C199" s="278"/>
      <c r="D199" s="278"/>
      <c r="E199" s="278"/>
      <c r="F199" s="278"/>
      <c r="G199" s="261"/>
      <c r="H199" s="278"/>
      <c r="I199" s="278"/>
      <c r="J199" s="278"/>
      <c r="K199" s="302"/>
    </row>
    <row r="200" spans="2:11" ht="15" customHeight="1">
      <c r="B200" s="281"/>
      <c r="C200" s="261" t="s">
        <v>902</v>
      </c>
      <c r="D200" s="261"/>
      <c r="E200" s="261"/>
      <c r="F200" s="280" t="s">
        <v>45</v>
      </c>
      <c r="G200" s="261"/>
      <c r="H200" s="372" t="s">
        <v>913</v>
      </c>
      <c r="I200" s="372"/>
      <c r="J200" s="372"/>
      <c r="K200" s="302"/>
    </row>
    <row r="201" spans="2:11" ht="15" customHeight="1">
      <c r="B201" s="281"/>
      <c r="C201" s="287"/>
      <c r="D201" s="261"/>
      <c r="E201" s="261"/>
      <c r="F201" s="280" t="s">
        <v>46</v>
      </c>
      <c r="G201" s="261"/>
      <c r="H201" s="372" t="s">
        <v>914</v>
      </c>
      <c r="I201" s="372"/>
      <c r="J201" s="372"/>
      <c r="K201" s="302"/>
    </row>
    <row r="202" spans="2:11" ht="15" customHeight="1">
      <c r="B202" s="281"/>
      <c r="C202" s="287"/>
      <c r="D202" s="261"/>
      <c r="E202" s="261"/>
      <c r="F202" s="280" t="s">
        <v>49</v>
      </c>
      <c r="G202" s="261"/>
      <c r="H202" s="372" t="s">
        <v>915</v>
      </c>
      <c r="I202" s="372"/>
      <c r="J202" s="372"/>
      <c r="K202" s="302"/>
    </row>
    <row r="203" spans="2:11" ht="15" customHeight="1">
      <c r="B203" s="281"/>
      <c r="C203" s="261"/>
      <c r="D203" s="261"/>
      <c r="E203" s="261"/>
      <c r="F203" s="280" t="s">
        <v>47</v>
      </c>
      <c r="G203" s="261"/>
      <c r="H203" s="372" t="s">
        <v>916</v>
      </c>
      <c r="I203" s="372"/>
      <c r="J203" s="372"/>
      <c r="K203" s="302"/>
    </row>
    <row r="204" spans="2:11" ht="15" customHeight="1">
      <c r="B204" s="281"/>
      <c r="C204" s="261"/>
      <c r="D204" s="261"/>
      <c r="E204" s="261"/>
      <c r="F204" s="280" t="s">
        <v>48</v>
      </c>
      <c r="G204" s="261"/>
      <c r="H204" s="372" t="s">
        <v>917</v>
      </c>
      <c r="I204" s="372"/>
      <c r="J204" s="372"/>
      <c r="K204" s="302"/>
    </row>
    <row r="205" spans="2:11" ht="15" customHeight="1">
      <c r="B205" s="281"/>
      <c r="C205" s="261"/>
      <c r="D205" s="261"/>
      <c r="E205" s="261"/>
      <c r="F205" s="280"/>
      <c r="G205" s="261"/>
      <c r="H205" s="261"/>
      <c r="I205" s="261"/>
      <c r="J205" s="261"/>
      <c r="K205" s="302"/>
    </row>
    <row r="206" spans="2:11" ht="15" customHeight="1">
      <c r="B206" s="281"/>
      <c r="C206" s="261" t="s">
        <v>858</v>
      </c>
      <c r="D206" s="261"/>
      <c r="E206" s="261"/>
      <c r="F206" s="280" t="s">
        <v>81</v>
      </c>
      <c r="G206" s="261"/>
      <c r="H206" s="372" t="s">
        <v>918</v>
      </c>
      <c r="I206" s="372"/>
      <c r="J206" s="372"/>
      <c r="K206" s="302"/>
    </row>
    <row r="207" spans="2:11" ht="15" customHeight="1">
      <c r="B207" s="281"/>
      <c r="C207" s="287"/>
      <c r="D207" s="261"/>
      <c r="E207" s="261"/>
      <c r="F207" s="280" t="s">
        <v>755</v>
      </c>
      <c r="G207" s="261"/>
      <c r="H207" s="372" t="s">
        <v>756</v>
      </c>
      <c r="I207" s="372"/>
      <c r="J207" s="372"/>
      <c r="K207" s="302"/>
    </row>
    <row r="208" spans="2:11" ht="15" customHeight="1">
      <c r="B208" s="281"/>
      <c r="C208" s="261"/>
      <c r="D208" s="261"/>
      <c r="E208" s="261"/>
      <c r="F208" s="280" t="s">
        <v>753</v>
      </c>
      <c r="G208" s="261"/>
      <c r="H208" s="372" t="s">
        <v>919</v>
      </c>
      <c r="I208" s="372"/>
      <c r="J208" s="372"/>
      <c r="K208" s="302"/>
    </row>
    <row r="209" spans="2:11" ht="15" customHeight="1">
      <c r="B209" s="319"/>
      <c r="C209" s="287"/>
      <c r="D209" s="287"/>
      <c r="E209" s="287"/>
      <c r="F209" s="280" t="s">
        <v>757</v>
      </c>
      <c r="G209" s="266"/>
      <c r="H209" s="373" t="s">
        <v>758</v>
      </c>
      <c r="I209" s="373"/>
      <c r="J209" s="373"/>
      <c r="K209" s="320"/>
    </row>
    <row r="210" spans="2:11" ht="15" customHeight="1">
      <c r="B210" s="319"/>
      <c r="C210" s="287"/>
      <c r="D210" s="287"/>
      <c r="E210" s="287"/>
      <c r="F210" s="280" t="s">
        <v>759</v>
      </c>
      <c r="G210" s="266"/>
      <c r="H210" s="373" t="s">
        <v>475</v>
      </c>
      <c r="I210" s="373"/>
      <c r="J210" s="373"/>
      <c r="K210" s="320"/>
    </row>
    <row r="211" spans="2:11" ht="15" customHeight="1">
      <c r="B211" s="319"/>
      <c r="C211" s="287"/>
      <c r="D211" s="287"/>
      <c r="E211" s="287"/>
      <c r="F211" s="321"/>
      <c r="G211" s="266"/>
      <c r="H211" s="322"/>
      <c r="I211" s="322"/>
      <c r="J211" s="322"/>
      <c r="K211" s="320"/>
    </row>
    <row r="212" spans="2:11" ht="15" customHeight="1">
      <c r="B212" s="319"/>
      <c r="C212" s="261" t="s">
        <v>882</v>
      </c>
      <c r="D212" s="287"/>
      <c r="E212" s="287"/>
      <c r="F212" s="280">
        <v>1</v>
      </c>
      <c r="G212" s="266"/>
      <c r="H212" s="373" t="s">
        <v>920</v>
      </c>
      <c r="I212" s="373"/>
      <c r="J212" s="373"/>
      <c r="K212" s="320"/>
    </row>
    <row r="213" spans="2:11" ht="15" customHeight="1">
      <c r="B213" s="319"/>
      <c r="C213" s="287"/>
      <c r="D213" s="287"/>
      <c r="E213" s="287"/>
      <c r="F213" s="280">
        <v>2</v>
      </c>
      <c r="G213" s="266"/>
      <c r="H213" s="373" t="s">
        <v>921</v>
      </c>
      <c r="I213" s="373"/>
      <c r="J213" s="373"/>
      <c r="K213" s="320"/>
    </row>
    <row r="214" spans="2:11" ht="15" customHeight="1">
      <c r="B214" s="319"/>
      <c r="C214" s="287"/>
      <c r="D214" s="287"/>
      <c r="E214" s="287"/>
      <c r="F214" s="280">
        <v>3</v>
      </c>
      <c r="G214" s="266"/>
      <c r="H214" s="373" t="s">
        <v>922</v>
      </c>
      <c r="I214" s="373"/>
      <c r="J214" s="373"/>
      <c r="K214" s="320"/>
    </row>
    <row r="215" spans="2:11" ht="15" customHeight="1">
      <c r="B215" s="319"/>
      <c r="C215" s="287"/>
      <c r="D215" s="287"/>
      <c r="E215" s="287"/>
      <c r="F215" s="280">
        <v>4</v>
      </c>
      <c r="G215" s="266"/>
      <c r="H215" s="373" t="s">
        <v>923</v>
      </c>
      <c r="I215" s="373"/>
      <c r="J215" s="373"/>
      <c r="K215" s="320"/>
    </row>
    <row r="216" spans="2:11" ht="12.75" customHeight="1">
      <c r="B216" s="323"/>
      <c r="C216" s="324"/>
      <c r="D216" s="324"/>
      <c r="E216" s="324"/>
      <c r="F216" s="324"/>
      <c r="G216" s="324"/>
      <c r="H216" s="324"/>
      <c r="I216" s="324"/>
      <c r="J216" s="324"/>
      <c r="K216" s="32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CILKY-NOTAS\Cecilie Janousova</dc:creator>
  <cp:keywords/>
  <dc:description/>
  <cp:lastModifiedBy>Cecilie Janousova</cp:lastModifiedBy>
  <dcterms:created xsi:type="dcterms:W3CDTF">2017-03-21T13:33:04Z</dcterms:created>
  <dcterms:modified xsi:type="dcterms:W3CDTF">2017-03-21T13:33:36Z</dcterms:modified>
  <cp:category/>
  <cp:version/>
  <cp:contentType/>
  <cp:contentStatus/>
</cp:coreProperties>
</file>