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70" yWindow="585" windowWidth="27495" windowHeight="14760"/>
  </bookViews>
  <sheets>
    <sheet name="Rekapitulace stavby" sheetId="1" r:id="rId1"/>
    <sheet name="SO 101 - Jáchymov - rekon..." sheetId="2" r:id="rId2"/>
    <sheet name="VON - Vedlejší a ostatní ..." sheetId="3" r:id="rId3"/>
    <sheet name="Pokyny pro vyplnění" sheetId="4" r:id="rId4"/>
  </sheets>
  <definedNames>
    <definedName name="_xlnm._FilterDatabase" localSheetId="1" hidden="1">'SO 101 - Jáchymov - rekon...'!$C$88:$K$359</definedName>
    <definedName name="_xlnm._FilterDatabase" localSheetId="2" hidden="1">'VON - Vedlejší a ostatní ...'!$C$79:$K$101</definedName>
    <definedName name="_xlnm.Print_Titles" localSheetId="0">'Rekapitulace stavby'!$49:$49</definedName>
    <definedName name="_xlnm.Print_Titles" localSheetId="1">'SO 101 - Jáchymov - rekon...'!$88:$88</definedName>
    <definedName name="_xlnm.Print_Titles" localSheetId="2">'VON - Vedlejší a ostatní ...'!$79:$79</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 name="_xlnm.Print_Area" localSheetId="1">'SO 101 - Jáchymov - rekon...'!$C$4:$J$36,'SO 101 - Jáchymov - rekon...'!$C$42:$J$70,'SO 101 - Jáchymov - rekon...'!$C$76:$K$359</definedName>
    <definedName name="_xlnm.Print_Area" localSheetId="2">'VON - Vedlejší a ostatní ...'!$C$4:$J$36,'VON - Vedlejší a ostatní ...'!$C$42:$J$61,'VON - Vedlejší a ostatní ...'!$C$67:$K$101</definedName>
  </definedNames>
  <calcPr calcId="125725"/>
</workbook>
</file>

<file path=xl/calcChain.xml><?xml version="1.0" encoding="utf-8"?>
<calcChain xmlns="http://schemas.openxmlformats.org/spreadsheetml/2006/main">
  <c r="AY53" i="1"/>
  <c r="AX53"/>
  <c r="BI99" i="3"/>
  <c r="BH99"/>
  <c r="BG99"/>
  <c r="BF99"/>
  <c r="T99"/>
  <c r="T98" s="1"/>
  <c r="R99"/>
  <c r="R98" s="1"/>
  <c r="P99"/>
  <c r="P98" s="1"/>
  <c r="BK99"/>
  <c r="BK98" s="1"/>
  <c r="J98" s="1"/>
  <c r="J60" s="1"/>
  <c r="J99"/>
  <c r="BE99" s="1"/>
  <c r="BI92"/>
  <c r="BH92"/>
  <c r="BG92"/>
  <c r="BF92"/>
  <c r="T92"/>
  <c r="T91" s="1"/>
  <c r="R92"/>
  <c r="R91" s="1"/>
  <c r="P92"/>
  <c r="P91" s="1"/>
  <c r="BK92"/>
  <c r="BK91" s="1"/>
  <c r="J91" s="1"/>
  <c r="J59" s="1"/>
  <c r="J92"/>
  <c r="BE92" s="1"/>
  <c r="BI88"/>
  <c r="BH88"/>
  <c r="BG88"/>
  <c r="BF88"/>
  <c r="BE88"/>
  <c r="T88"/>
  <c r="T87" s="1"/>
  <c r="R88"/>
  <c r="R87" s="1"/>
  <c r="P88"/>
  <c r="P87" s="1"/>
  <c r="BK88"/>
  <c r="BK87" s="1"/>
  <c r="J87" s="1"/>
  <c r="J58" s="1"/>
  <c r="J88"/>
  <c r="BI86"/>
  <c r="BH86"/>
  <c r="BG86"/>
  <c r="BF86"/>
  <c r="BE86"/>
  <c r="T86"/>
  <c r="R86"/>
  <c r="P86"/>
  <c r="BK86"/>
  <c r="J86"/>
  <c r="BI85"/>
  <c r="BH85"/>
  <c r="BG85"/>
  <c r="BF85"/>
  <c r="T85"/>
  <c r="R85"/>
  <c r="P85"/>
  <c r="BK85"/>
  <c r="J85"/>
  <c r="BE85" s="1"/>
  <c r="BI84"/>
  <c r="BH84"/>
  <c r="BG84"/>
  <c r="BF84"/>
  <c r="BE84"/>
  <c r="T84"/>
  <c r="R84"/>
  <c r="P84"/>
  <c r="BK84"/>
  <c r="J84"/>
  <c r="BI83"/>
  <c r="BH83"/>
  <c r="BG83"/>
  <c r="BF83"/>
  <c r="BE83"/>
  <c r="T83"/>
  <c r="R83"/>
  <c r="P83"/>
  <c r="BK83"/>
  <c r="J83"/>
  <c r="BI82"/>
  <c r="F34" s="1"/>
  <c r="BD53" i="1" s="1"/>
  <c r="BH82" i="3"/>
  <c r="F33" s="1"/>
  <c r="BC53" i="1" s="1"/>
  <c r="BG82" i="3"/>
  <c r="F32" s="1"/>
  <c r="BB53" i="1" s="1"/>
  <c r="BF82" i="3"/>
  <c r="F31" s="1"/>
  <c r="BA53" i="1" s="1"/>
  <c r="BE82" i="3"/>
  <c r="J30" s="1"/>
  <c r="AV53" i="1" s="1"/>
  <c r="T82" i="3"/>
  <c r="R82"/>
  <c r="P82"/>
  <c r="BK82"/>
  <c r="BK81" s="1"/>
  <c r="J82"/>
  <c r="J76"/>
  <c r="F76"/>
  <c r="F74"/>
  <c r="E72"/>
  <c r="E70"/>
  <c r="J51"/>
  <c r="F51"/>
  <c r="F49"/>
  <c r="E47"/>
  <c r="E45"/>
  <c r="J18"/>
  <c r="E18"/>
  <c r="F77" s="1"/>
  <c r="J17"/>
  <c r="J12"/>
  <c r="J74" s="1"/>
  <c r="E7"/>
  <c r="R346" i="2"/>
  <c r="T341"/>
  <c r="R314"/>
  <c r="T294"/>
  <c r="P216"/>
  <c r="R187"/>
  <c r="T181"/>
  <c r="R181"/>
  <c r="P91"/>
  <c r="AY52" i="1"/>
  <c r="AX52"/>
  <c r="BI357" i="2"/>
  <c r="BH357"/>
  <c r="BG357"/>
  <c r="BF357"/>
  <c r="BE357"/>
  <c r="T357"/>
  <c r="R357"/>
  <c r="P357"/>
  <c r="P346" s="1"/>
  <c r="BK357"/>
  <c r="J357"/>
  <c r="BI347"/>
  <c r="BH347"/>
  <c r="BG347"/>
  <c r="BF347"/>
  <c r="T347"/>
  <c r="T346" s="1"/>
  <c r="R347"/>
  <c r="P347"/>
  <c r="BK347"/>
  <c r="BK346" s="1"/>
  <c r="J346" s="1"/>
  <c r="J69" s="1"/>
  <c r="J347"/>
  <c r="BE347" s="1"/>
  <c r="BI344"/>
  <c r="BH344"/>
  <c r="BG344"/>
  <c r="BF344"/>
  <c r="T344"/>
  <c r="R344"/>
  <c r="R341" s="1"/>
  <c r="P344"/>
  <c r="BK344"/>
  <c r="J344"/>
  <c r="BE344" s="1"/>
  <c r="BI342"/>
  <c r="BH342"/>
  <c r="BG342"/>
  <c r="BF342"/>
  <c r="BE342"/>
  <c r="T342"/>
  <c r="R342"/>
  <c r="P342"/>
  <c r="P341" s="1"/>
  <c r="BK342"/>
  <c r="BK341" s="1"/>
  <c r="J341" s="1"/>
  <c r="J68" s="1"/>
  <c r="J342"/>
  <c r="BI335"/>
  <c r="BH335"/>
  <c r="BG335"/>
  <c r="BF335"/>
  <c r="T335"/>
  <c r="R335"/>
  <c r="P335"/>
  <c r="BK335"/>
  <c r="J335"/>
  <c r="BE335" s="1"/>
  <c r="BI333"/>
  <c r="BH333"/>
  <c r="BG333"/>
  <c r="BF333"/>
  <c r="BE333"/>
  <c r="T333"/>
  <c r="R333"/>
  <c r="P333"/>
  <c r="BK333"/>
  <c r="J333"/>
  <c r="BI329"/>
  <c r="BH329"/>
  <c r="BG329"/>
  <c r="BF329"/>
  <c r="T329"/>
  <c r="R329"/>
  <c r="P329"/>
  <c r="BK329"/>
  <c r="J329"/>
  <c r="BE329" s="1"/>
  <c r="BI326"/>
  <c r="BH326"/>
  <c r="BG326"/>
  <c r="BF326"/>
  <c r="BE326"/>
  <c r="T326"/>
  <c r="R326"/>
  <c r="P326"/>
  <c r="BK326"/>
  <c r="J326"/>
  <c r="BI322"/>
  <c r="BH322"/>
  <c r="BG322"/>
  <c r="BF322"/>
  <c r="T322"/>
  <c r="T318" s="1"/>
  <c r="T317" s="1"/>
  <c r="R322"/>
  <c r="P322"/>
  <c r="BK322"/>
  <c r="J322"/>
  <c r="BE322" s="1"/>
  <c r="BI319"/>
  <c r="BH319"/>
  <c r="BG319"/>
  <c r="BF319"/>
  <c r="BE319"/>
  <c r="T319"/>
  <c r="R319"/>
  <c r="R318" s="1"/>
  <c r="P319"/>
  <c r="P318" s="1"/>
  <c r="P317" s="1"/>
  <c r="BK319"/>
  <c r="BK318" s="1"/>
  <c r="J319"/>
  <c r="BI315"/>
  <c r="BH315"/>
  <c r="BG315"/>
  <c r="BF315"/>
  <c r="BE315"/>
  <c r="T315"/>
  <c r="T314" s="1"/>
  <c r="R315"/>
  <c r="P315"/>
  <c r="P314" s="1"/>
  <c r="BK315"/>
  <c r="BK314" s="1"/>
  <c r="J314" s="1"/>
  <c r="J65" s="1"/>
  <c r="J315"/>
  <c r="BI312"/>
  <c r="BH312"/>
  <c r="BG312"/>
  <c r="BF312"/>
  <c r="BE312"/>
  <c r="T312"/>
  <c r="R312"/>
  <c r="P312"/>
  <c r="BK312"/>
  <c r="J312"/>
  <c r="BI310"/>
  <c r="BH310"/>
  <c r="BG310"/>
  <c r="BF310"/>
  <c r="T310"/>
  <c r="R310"/>
  <c r="P310"/>
  <c r="BK310"/>
  <c r="J310"/>
  <c r="BE310" s="1"/>
  <c r="BI307"/>
  <c r="BH307"/>
  <c r="BG307"/>
  <c r="BF307"/>
  <c r="BE307"/>
  <c r="T307"/>
  <c r="R307"/>
  <c r="P307"/>
  <c r="BK307"/>
  <c r="J307"/>
  <c r="BI305"/>
  <c r="BH305"/>
  <c r="BG305"/>
  <c r="BF305"/>
  <c r="T305"/>
  <c r="R305"/>
  <c r="P305"/>
  <c r="BK305"/>
  <c r="J305"/>
  <c r="BE305" s="1"/>
  <c r="BI302"/>
  <c r="BH302"/>
  <c r="BG302"/>
  <c r="BF302"/>
  <c r="BE302"/>
  <c r="T302"/>
  <c r="R302"/>
  <c r="P302"/>
  <c r="BK302"/>
  <c r="J302"/>
  <c r="BI300"/>
  <c r="BH300"/>
  <c r="BG300"/>
  <c r="BF300"/>
  <c r="BE300"/>
  <c r="T300"/>
  <c r="R300"/>
  <c r="P300"/>
  <c r="BK300"/>
  <c r="J300"/>
  <c r="BI297"/>
  <c r="BH297"/>
  <c r="BG297"/>
  <c r="BF297"/>
  <c r="BE297"/>
  <c r="T297"/>
  <c r="R297"/>
  <c r="P297"/>
  <c r="BK297"/>
  <c r="BK294" s="1"/>
  <c r="J294" s="1"/>
  <c r="J64" s="1"/>
  <c r="J297"/>
  <c r="BI295"/>
  <c r="BH295"/>
  <c r="BG295"/>
  <c r="BF295"/>
  <c r="BE295"/>
  <c r="T295"/>
  <c r="R295"/>
  <c r="R294" s="1"/>
  <c r="P295"/>
  <c r="P294" s="1"/>
  <c r="BK295"/>
  <c r="J295"/>
  <c r="BI293"/>
  <c r="BH293"/>
  <c r="BG293"/>
  <c r="BF293"/>
  <c r="BE293"/>
  <c r="T293"/>
  <c r="R293"/>
  <c r="P293"/>
  <c r="BK293"/>
  <c r="J293"/>
  <c r="BI290"/>
  <c r="BH290"/>
  <c r="BG290"/>
  <c r="BF290"/>
  <c r="T290"/>
  <c r="R290"/>
  <c r="P290"/>
  <c r="BK290"/>
  <c r="J290"/>
  <c r="BE290" s="1"/>
  <c r="BI287"/>
  <c r="BH287"/>
  <c r="BG287"/>
  <c r="BF287"/>
  <c r="BE287"/>
  <c r="T287"/>
  <c r="R287"/>
  <c r="P287"/>
  <c r="BK287"/>
  <c r="J287"/>
  <c r="BI284"/>
  <c r="BH284"/>
  <c r="BG284"/>
  <c r="BF284"/>
  <c r="T284"/>
  <c r="R284"/>
  <c r="P284"/>
  <c r="BK284"/>
  <c r="J284"/>
  <c r="BE284" s="1"/>
  <c r="BI281"/>
  <c r="BH281"/>
  <c r="BG281"/>
  <c r="BF281"/>
  <c r="BE281"/>
  <c r="T281"/>
  <c r="R281"/>
  <c r="P281"/>
  <c r="BK281"/>
  <c r="J281"/>
  <c r="BI280"/>
  <c r="BH280"/>
  <c r="BG280"/>
  <c r="BF280"/>
  <c r="T280"/>
  <c r="R280"/>
  <c r="P280"/>
  <c r="BK280"/>
  <c r="J280"/>
  <c r="BE280" s="1"/>
  <c r="BI279"/>
  <c r="BH279"/>
  <c r="BG279"/>
  <c r="BF279"/>
  <c r="BE279"/>
  <c r="T279"/>
  <c r="R279"/>
  <c r="P279"/>
  <c r="BK279"/>
  <c r="J279"/>
  <c r="BI278"/>
  <c r="BH278"/>
  <c r="BG278"/>
  <c r="BF278"/>
  <c r="T278"/>
  <c r="R278"/>
  <c r="P278"/>
  <c r="BK278"/>
  <c r="J278"/>
  <c r="BE278" s="1"/>
  <c r="BI275"/>
  <c r="BH275"/>
  <c r="BG275"/>
  <c r="BF275"/>
  <c r="BE275"/>
  <c r="T275"/>
  <c r="R275"/>
  <c r="P275"/>
  <c r="BK275"/>
  <c r="J275"/>
  <c r="BI273"/>
  <c r="BH273"/>
  <c r="BG273"/>
  <c r="BF273"/>
  <c r="T273"/>
  <c r="R273"/>
  <c r="P273"/>
  <c r="BK273"/>
  <c r="J273"/>
  <c r="BE273" s="1"/>
  <c r="BI271"/>
  <c r="BH271"/>
  <c r="BG271"/>
  <c r="BF271"/>
  <c r="BE271"/>
  <c r="T271"/>
  <c r="R271"/>
  <c r="P271"/>
  <c r="BK271"/>
  <c r="J271"/>
  <c r="BI269"/>
  <c r="BH269"/>
  <c r="BG269"/>
  <c r="BF269"/>
  <c r="T269"/>
  <c r="R269"/>
  <c r="P269"/>
  <c r="BK269"/>
  <c r="J269"/>
  <c r="BE269" s="1"/>
  <c r="BI268"/>
  <c r="BH268"/>
  <c r="BG268"/>
  <c r="BF268"/>
  <c r="BE268"/>
  <c r="T268"/>
  <c r="R268"/>
  <c r="P268"/>
  <c r="BK268"/>
  <c r="J268"/>
  <c r="BI263"/>
  <c r="BH263"/>
  <c r="BG263"/>
  <c r="BF263"/>
  <c r="T263"/>
  <c r="R263"/>
  <c r="P263"/>
  <c r="BK263"/>
  <c r="J263"/>
  <c r="BE263" s="1"/>
  <c r="BI260"/>
  <c r="BH260"/>
  <c r="BG260"/>
  <c r="BF260"/>
  <c r="BE260"/>
  <c r="T260"/>
  <c r="R260"/>
  <c r="P260"/>
  <c r="BK260"/>
  <c r="J260"/>
  <c r="BI259"/>
  <c r="BH259"/>
  <c r="BG259"/>
  <c r="BF259"/>
  <c r="T259"/>
  <c r="R259"/>
  <c r="P259"/>
  <c r="BK259"/>
  <c r="J259"/>
  <c r="BE259" s="1"/>
  <c r="BI258"/>
  <c r="BH258"/>
  <c r="BG258"/>
  <c r="BF258"/>
  <c r="BE258"/>
  <c r="T258"/>
  <c r="R258"/>
  <c r="P258"/>
  <c r="BK258"/>
  <c r="J258"/>
  <c r="BI256"/>
  <c r="BH256"/>
  <c r="BG256"/>
  <c r="BF256"/>
  <c r="T256"/>
  <c r="R256"/>
  <c r="P256"/>
  <c r="BK256"/>
  <c r="J256"/>
  <c r="BE256" s="1"/>
  <c r="BI255"/>
  <c r="BH255"/>
  <c r="BG255"/>
  <c r="BF255"/>
  <c r="BE255"/>
  <c r="T255"/>
  <c r="R255"/>
  <c r="P255"/>
  <c r="BK255"/>
  <c r="J255"/>
  <c r="BI253"/>
  <c r="BH253"/>
  <c r="BG253"/>
  <c r="BF253"/>
  <c r="T253"/>
  <c r="R253"/>
  <c r="P253"/>
  <c r="BK253"/>
  <c r="J253"/>
  <c r="BE253" s="1"/>
  <c r="BI250"/>
  <c r="BH250"/>
  <c r="BG250"/>
  <c r="BF250"/>
  <c r="BE250"/>
  <c r="T250"/>
  <c r="R250"/>
  <c r="P250"/>
  <c r="BK250"/>
  <c r="J250"/>
  <c r="BI248"/>
  <c r="BH248"/>
  <c r="BG248"/>
  <c r="BF248"/>
  <c r="T248"/>
  <c r="T244" s="1"/>
  <c r="R248"/>
  <c r="P248"/>
  <c r="BK248"/>
  <c r="J248"/>
  <c r="BE248" s="1"/>
  <c r="BI245"/>
  <c r="BH245"/>
  <c r="BG245"/>
  <c r="BF245"/>
  <c r="BE245"/>
  <c r="T245"/>
  <c r="R245"/>
  <c r="R244" s="1"/>
  <c r="P245"/>
  <c r="P244" s="1"/>
  <c r="BK245"/>
  <c r="BK244" s="1"/>
  <c r="J244" s="1"/>
  <c r="J63" s="1"/>
  <c r="J245"/>
  <c r="BI239"/>
  <c r="BH239"/>
  <c r="BG239"/>
  <c r="BF239"/>
  <c r="BE239"/>
  <c r="T239"/>
  <c r="R239"/>
  <c r="P239"/>
  <c r="BK239"/>
  <c r="J239"/>
  <c r="BI234"/>
  <c r="BH234"/>
  <c r="BG234"/>
  <c r="BF234"/>
  <c r="T234"/>
  <c r="R234"/>
  <c r="P234"/>
  <c r="BK234"/>
  <c r="J234"/>
  <c r="BE234" s="1"/>
  <c r="BI232"/>
  <c r="BH232"/>
  <c r="BG232"/>
  <c r="BF232"/>
  <c r="BE232"/>
  <c r="T232"/>
  <c r="R232"/>
  <c r="P232"/>
  <c r="BK232"/>
  <c r="J232"/>
  <c r="BI230"/>
  <c r="BH230"/>
  <c r="BG230"/>
  <c r="BF230"/>
  <c r="T230"/>
  <c r="R230"/>
  <c r="P230"/>
  <c r="BK230"/>
  <c r="J230"/>
  <c r="BE230" s="1"/>
  <c r="BI229"/>
  <c r="BH229"/>
  <c r="BG229"/>
  <c r="BF229"/>
  <c r="BE229"/>
  <c r="T229"/>
  <c r="R229"/>
  <c r="P229"/>
  <c r="BK229"/>
  <c r="J229"/>
  <c r="BI226"/>
  <c r="BH226"/>
  <c r="BG226"/>
  <c r="BF226"/>
  <c r="T226"/>
  <c r="R226"/>
  <c r="P226"/>
  <c r="BK226"/>
  <c r="J226"/>
  <c r="BE226" s="1"/>
  <c r="BI225"/>
  <c r="BH225"/>
  <c r="BG225"/>
  <c r="BF225"/>
  <c r="BE225"/>
  <c r="T225"/>
  <c r="R225"/>
  <c r="P225"/>
  <c r="BK225"/>
  <c r="J225"/>
  <c r="BI224"/>
  <c r="BH224"/>
  <c r="BG224"/>
  <c r="BF224"/>
  <c r="T224"/>
  <c r="R224"/>
  <c r="P224"/>
  <c r="BK224"/>
  <c r="J224"/>
  <c r="BE224" s="1"/>
  <c r="BI222"/>
  <c r="BH222"/>
  <c r="BG222"/>
  <c r="BF222"/>
  <c r="BE222"/>
  <c r="T222"/>
  <c r="R222"/>
  <c r="P222"/>
  <c r="BK222"/>
  <c r="J222"/>
  <c r="BI217"/>
  <c r="BH217"/>
  <c r="BG217"/>
  <c r="BF217"/>
  <c r="T217"/>
  <c r="T216" s="1"/>
  <c r="R217"/>
  <c r="R216" s="1"/>
  <c r="P217"/>
  <c r="BK217"/>
  <c r="BK216" s="1"/>
  <c r="J216" s="1"/>
  <c r="J62" s="1"/>
  <c r="J217"/>
  <c r="BE217" s="1"/>
  <c r="BI213"/>
  <c r="BH213"/>
  <c r="BG213"/>
  <c r="BF213"/>
  <c r="BE213"/>
  <c r="T213"/>
  <c r="R213"/>
  <c r="P213"/>
  <c r="BK213"/>
  <c r="J213"/>
  <c r="BI211"/>
  <c r="BH211"/>
  <c r="BG211"/>
  <c r="BF211"/>
  <c r="T211"/>
  <c r="R211"/>
  <c r="P211"/>
  <c r="BK211"/>
  <c r="J211"/>
  <c r="BE211" s="1"/>
  <c r="BI208"/>
  <c r="BH208"/>
  <c r="BG208"/>
  <c r="BF208"/>
  <c r="BE208"/>
  <c r="T208"/>
  <c r="R208"/>
  <c r="P208"/>
  <c r="BK208"/>
  <c r="J208"/>
  <c r="BI204"/>
  <c r="BH204"/>
  <c r="BG204"/>
  <c r="BF204"/>
  <c r="T204"/>
  <c r="R204"/>
  <c r="P204"/>
  <c r="BK204"/>
  <c r="J204"/>
  <c r="BE204" s="1"/>
  <c r="BI201"/>
  <c r="BH201"/>
  <c r="BG201"/>
  <c r="BF201"/>
  <c r="BE201"/>
  <c r="T201"/>
  <c r="R201"/>
  <c r="P201"/>
  <c r="BK201"/>
  <c r="J201"/>
  <c r="BI198"/>
  <c r="BH198"/>
  <c r="BG198"/>
  <c r="BF198"/>
  <c r="T198"/>
  <c r="R198"/>
  <c r="P198"/>
  <c r="BK198"/>
  <c r="J198"/>
  <c r="BE198" s="1"/>
  <c r="BI192"/>
  <c r="BH192"/>
  <c r="BG192"/>
  <c r="BF192"/>
  <c r="BE192"/>
  <c r="T192"/>
  <c r="R192"/>
  <c r="P192"/>
  <c r="BK192"/>
  <c r="J192"/>
  <c r="BI190"/>
  <c r="BH190"/>
  <c r="BG190"/>
  <c r="BF190"/>
  <c r="T190"/>
  <c r="R190"/>
  <c r="P190"/>
  <c r="BK190"/>
  <c r="J190"/>
  <c r="BE190" s="1"/>
  <c r="BI188"/>
  <c r="BH188"/>
  <c r="BG188"/>
  <c r="BF188"/>
  <c r="BE188"/>
  <c r="T188"/>
  <c r="T187" s="1"/>
  <c r="R188"/>
  <c r="P188"/>
  <c r="P187" s="1"/>
  <c r="BK188"/>
  <c r="BK187" s="1"/>
  <c r="J187" s="1"/>
  <c r="J61" s="1"/>
  <c r="J188"/>
  <c r="BI182"/>
  <c r="BH182"/>
  <c r="BG182"/>
  <c r="BF182"/>
  <c r="BE182"/>
  <c r="T182"/>
  <c r="R182"/>
  <c r="P182"/>
  <c r="P181" s="1"/>
  <c r="BK182"/>
  <c r="BK181" s="1"/>
  <c r="J181" s="1"/>
  <c r="J60" s="1"/>
  <c r="J182"/>
  <c r="BI179"/>
  <c r="BH179"/>
  <c r="BG179"/>
  <c r="BF179"/>
  <c r="T179"/>
  <c r="R179"/>
  <c r="P179"/>
  <c r="BK179"/>
  <c r="J179"/>
  <c r="BE179" s="1"/>
  <c r="BI176"/>
  <c r="BH176"/>
  <c r="BG176"/>
  <c r="BF176"/>
  <c r="BE176"/>
  <c r="T176"/>
  <c r="R176"/>
  <c r="P176"/>
  <c r="BK176"/>
  <c r="J176"/>
  <c r="BI173"/>
  <c r="BH173"/>
  <c r="BG173"/>
  <c r="BF173"/>
  <c r="T173"/>
  <c r="T169" s="1"/>
  <c r="R173"/>
  <c r="P173"/>
  <c r="BK173"/>
  <c r="J173"/>
  <c r="BE173" s="1"/>
  <c r="BI170"/>
  <c r="BH170"/>
  <c r="BG170"/>
  <c r="BF170"/>
  <c r="BE170"/>
  <c r="T170"/>
  <c r="R170"/>
  <c r="R169" s="1"/>
  <c r="P170"/>
  <c r="P169" s="1"/>
  <c r="BK170"/>
  <c r="BK169" s="1"/>
  <c r="J169" s="1"/>
  <c r="J59" s="1"/>
  <c r="J170"/>
  <c r="BI166"/>
  <c r="BH166"/>
  <c r="BG166"/>
  <c r="BF166"/>
  <c r="BE166"/>
  <c r="T166"/>
  <c r="R166"/>
  <c r="P166"/>
  <c r="BK166"/>
  <c r="J166"/>
  <c r="BI163"/>
  <c r="BH163"/>
  <c r="BG163"/>
  <c r="BF163"/>
  <c r="T163"/>
  <c r="R163"/>
  <c r="P163"/>
  <c r="BK163"/>
  <c r="J163"/>
  <c r="BE163" s="1"/>
  <c r="BI160"/>
  <c r="BH160"/>
  <c r="BG160"/>
  <c r="BF160"/>
  <c r="BE160"/>
  <c r="T160"/>
  <c r="R160"/>
  <c r="P160"/>
  <c r="BK160"/>
  <c r="J160"/>
  <c r="BI157"/>
  <c r="BH157"/>
  <c r="BG157"/>
  <c r="BF157"/>
  <c r="T157"/>
  <c r="R157"/>
  <c r="P157"/>
  <c r="BK157"/>
  <c r="J157"/>
  <c r="BE157" s="1"/>
  <c r="BI152"/>
  <c r="BH152"/>
  <c r="BG152"/>
  <c r="BF152"/>
  <c r="BE152"/>
  <c r="T152"/>
  <c r="R152"/>
  <c r="P152"/>
  <c r="BK152"/>
  <c r="J152"/>
  <c r="BI149"/>
  <c r="BH149"/>
  <c r="BG149"/>
  <c r="BF149"/>
  <c r="T149"/>
  <c r="R149"/>
  <c r="P149"/>
  <c r="BK149"/>
  <c r="J149"/>
  <c r="BE149" s="1"/>
  <c r="BI144"/>
  <c r="BH144"/>
  <c r="BG144"/>
  <c r="BF144"/>
  <c r="BE144"/>
  <c r="T144"/>
  <c r="R144"/>
  <c r="P144"/>
  <c r="BK144"/>
  <c r="J144"/>
  <c r="BI140"/>
  <c r="BH140"/>
  <c r="BG140"/>
  <c r="BF140"/>
  <c r="T140"/>
  <c r="R140"/>
  <c r="P140"/>
  <c r="BK140"/>
  <c r="J140"/>
  <c r="BE140" s="1"/>
  <c r="BI137"/>
  <c r="BH137"/>
  <c r="BG137"/>
  <c r="BF137"/>
  <c r="BE137"/>
  <c r="T137"/>
  <c r="R137"/>
  <c r="P137"/>
  <c r="BK137"/>
  <c r="J137"/>
  <c r="BI134"/>
  <c r="BH134"/>
  <c r="BG134"/>
  <c r="BF134"/>
  <c r="T134"/>
  <c r="R134"/>
  <c r="P134"/>
  <c r="BK134"/>
  <c r="J134"/>
  <c r="BE134" s="1"/>
  <c r="BI131"/>
  <c r="BH131"/>
  <c r="BG131"/>
  <c r="BF131"/>
  <c r="BE131"/>
  <c r="T131"/>
  <c r="R131"/>
  <c r="P131"/>
  <c r="BK131"/>
  <c r="J131"/>
  <c r="BI128"/>
  <c r="BH128"/>
  <c r="BG128"/>
  <c r="BF128"/>
  <c r="T128"/>
  <c r="R128"/>
  <c r="P128"/>
  <c r="BK128"/>
  <c r="J128"/>
  <c r="BE128" s="1"/>
  <c r="BI126"/>
  <c r="BH126"/>
  <c r="BG126"/>
  <c r="BF126"/>
  <c r="BE126"/>
  <c r="T126"/>
  <c r="R126"/>
  <c r="P126"/>
  <c r="BK126"/>
  <c r="J126"/>
  <c r="BI121"/>
  <c r="BH121"/>
  <c r="BG121"/>
  <c r="BF121"/>
  <c r="T121"/>
  <c r="R121"/>
  <c r="P121"/>
  <c r="BK121"/>
  <c r="J121"/>
  <c r="BE121" s="1"/>
  <c r="BI118"/>
  <c r="BH118"/>
  <c r="BG118"/>
  <c r="BF118"/>
  <c r="BE118"/>
  <c r="T118"/>
  <c r="R118"/>
  <c r="P118"/>
  <c r="BK118"/>
  <c r="J118"/>
  <c r="BI113"/>
  <c r="BH113"/>
  <c r="BG113"/>
  <c r="BF113"/>
  <c r="T113"/>
  <c r="R113"/>
  <c r="P113"/>
  <c r="BK113"/>
  <c r="J113"/>
  <c r="BE113" s="1"/>
  <c r="BI110"/>
  <c r="BH110"/>
  <c r="BG110"/>
  <c r="BF110"/>
  <c r="BE110"/>
  <c r="T110"/>
  <c r="R110"/>
  <c r="P110"/>
  <c r="BK110"/>
  <c r="J110"/>
  <c r="BI105"/>
  <c r="BH105"/>
  <c r="BG105"/>
  <c r="BF105"/>
  <c r="T105"/>
  <c r="R105"/>
  <c r="P105"/>
  <c r="BK105"/>
  <c r="J105"/>
  <c r="BE105" s="1"/>
  <c r="BI102"/>
  <c r="BH102"/>
  <c r="BG102"/>
  <c r="BF102"/>
  <c r="BE102"/>
  <c r="T102"/>
  <c r="R102"/>
  <c r="P102"/>
  <c r="BK102"/>
  <c r="J102"/>
  <c r="BI99"/>
  <c r="BH99"/>
  <c r="BG99"/>
  <c r="BF99"/>
  <c r="BE99"/>
  <c r="T99"/>
  <c r="R99"/>
  <c r="P99"/>
  <c r="BK99"/>
  <c r="J99"/>
  <c r="BI96"/>
  <c r="BH96"/>
  <c r="BG96"/>
  <c r="BF96"/>
  <c r="BE96"/>
  <c r="T96"/>
  <c r="R96"/>
  <c r="P96"/>
  <c r="BK96"/>
  <c r="J96"/>
  <c r="BI94"/>
  <c r="BH94"/>
  <c r="BG94"/>
  <c r="F32" s="1"/>
  <c r="BB52" i="1" s="1"/>
  <c r="BB51" s="1"/>
  <c r="BF94" i="2"/>
  <c r="J31" s="1"/>
  <c r="AW52" i="1" s="1"/>
  <c r="BE94" i="2"/>
  <c r="T94"/>
  <c r="R94"/>
  <c r="P94"/>
  <c r="BK94"/>
  <c r="J94"/>
  <c r="BI92"/>
  <c r="F34" s="1"/>
  <c r="BD52" i="1" s="1"/>
  <c r="BH92" i="2"/>
  <c r="F33" s="1"/>
  <c r="BC52" i="1" s="1"/>
  <c r="BG92" i="2"/>
  <c r="BF92"/>
  <c r="F31" s="1"/>
  <c r="BA52" i="1" s="1"/>
  <c r="BA51" s="1"/>
  <c r="BE92" i="2"/>
  <c r="T92"/>
  <c r="T91" s="1"/>
  <c r="R92"/>
  <c r="R91" s="1"/>
  <c r="R90" s="1"/>
  <c r="P92"/>
  <c r="BK92"/>
  <c r="BK91" s="1"/>
  <c r="J92"/>
  <c r="J85"/>
  <c r="F85"/>
  <c r="F83"/>
  <c r="E81"/>
  <c r="J51"/>
  <c r="F51"/>
  <c r="F49"/>
  <c r="E47"/>
  <c r="E45"/>
  <c r="J18"/>
  <c r="E18"/>
  <c r="F52" s="1"/>
  <c r="J17"/>
  <c r="J12"/>
  <c r="J83" s="1"/>
  <c r="E7"/>
  <c r="E79" s="1"/>
  <c r="AS51" i="1"/>
  <c r="L47"/>
  <c r="AM46"/>
  <c r="L46"/>
  <c r="AM44"/>
  <c r="L44"/>
  <c r="L42"/>
  <c r="L41"/>
  <c r="J81" i="3" l="1"/>
  <c r="J57" s="1"/>
  <c r="BK80"/>
  <c r="J80" s="1"/>
  <c r="AW51" i="1"/>
  <c r="AK27" s="1"/>
  <c r="W27"/>
  <c r="P90" i="2"/>
  <c r="P89" s="1"/>
  <c r="AU52" i="1" s="1"/>
  <c r="T90" i="2"/>
  <c r="T89" s="1"/>
  <c r="BC51" i="1"/>
  <c r="R317" i="2"/>
  <c r="P81" i="3"/>
  <c r="P80" s="1"/>
  <c r="AU53" i="1" s="1"/>
  <c r="J318" i="2"/>
  <c r="J67" s="1"/>
  <c r="BK317"/>
  <c r="J317" s="1"/>
  <c r="J66" s="1"/>
  <c r="BK90"/>
  <c r="J91"/>
  <c r="J58" s="1"/>
  <c r="W28" i="1"/>
  <c r="AX51"/>
  <c r="R89" i="2"/>
  <c r="T81" i="3"/>
  <c r="T80" s="1"/>
  <c r="J30" i="2"/>
  <c r="AV52" i="1" s="1"/>
  <c r="AT52" s="1"/>
  <c r="BD51"/>
  <c r="W30" s="1"/>
  <c r="R81" i="3"/>
  <c r="R80" s="1"/>
  <c r="J49"/>
  <c r="J49" i="2"/>
  <c r="F52" i="3"/>
  <c r="F30"/>
  <c r="AZ53" i="1" s="1"/>
  <c r="F86" i="2"/>
  <c r="F30"/>
  <c r="AZ52" i="1" s="1"/>
  <c r="AZ51" s="1"/>
  <c r="J31" i="3"/>
  <c r="AW53" i="1" s="1"/>
  <c r="AT53" s="1"/>
  <c r="J27" i="3" l="1"/>
  <c r="J56"/>
  <c r="W29" i="1"/>
  <c r="AY51"/>
  <c r="BK89" i="2"/>
  <c r="J89" s="1"/>
  <c r="J90"/>
  <c r="J57" s="1"/>
  <c r="AU51" i="1"/>
  <c r="AV51"/>
  <c r="W26"/>
  <c r="AT51" l="1"/>
  <c r="AK26"/>
  <c r="J27" i="2"/>
  <c r="J56"/>
  <c r="AG53" i="1"/>
  <c r="AN53" s="1"/>
  <c r="J36" i="3"/>
  <c r="AG52" i="1" l="1"/>
  <c r="J36" i="2"/>
  <c r="AG51" i="1" l="1"/>
  <c r="AN52"/>
  <c r="AK23" l="1"/>
  <c r="AK32" s="1"/>
  <c r="AN51"/>
</calcChain>
</file>

<file path=xl/sharedStrings.xml><?xml version="1.0" encoding="utf-8"?>
<sst xmlns="http://schemas.openxmlformats.org/spreadsheetml/2006/main" count="3669" uniqueCount="861">
  <si>
    <t>Export VZ</t>
  </si>
  <si>
    <t>List obsahuje:</t>
  </si>
  <si>
    <t>1) Rekapitulace stavby</t>
  </si>
  <si>
    <t>2) Rekapitulace objektů stavby a soupisů prací</t>
  </si>
  <si>
    <t>3.0</t>
  </si>
  <si>
    <t>ZAMOK</t>
  </si>
  <si>
    <t>False</t>
  </si>
  <si>
    <t>{38ef19e3-0761-4ab3-b62c-fb29079509a3}</t>
  </si>
  <si>
    <t>0,01</t>
  </si>
  <si>
    <t>21</t>
  </si>
  <si>
    <t>15</t>
  </si>
  <si>
    <t>REKAPITULACE STAVBY</t>
  </si>
  <si>
    <t>v ---  níže se nacházejí doplnkové a pomocné údaje k sestavám  --- v</t>
  </si>
  <si>
    <t>Návod na vyplnění</t>
  </si>
  <si>
    <t>0,001</t>
  </si>
  <si>
    <t>Kód:</t>
  </si>
  <si>
    <t>16_189</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</si>
  <si>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</si>
  <si>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</si>
  <si>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Jáchymov - rekonstrukce komunikace ulice Hornická</t>
  </si>
  <si>
    <t>KSO:</t>
  </si>
  <si>
    <t/>
  </si>
  <si>
    <t>CC-CZ:</t>
  </si>
  <si>
    <t>Místo:</t>
  </si>
  <si>
    <t>Jáchymov</t>
  </si>
  <si>
    <t>Datum:</t>
  </si>
  <si>
    <t>12. 12. 2016</t>
  </si>
  <si>
    <t>Zadavatel:</t>
  </si>
  <si>
    <t>IČ:</t>
  </si>
  <si>
    <t>0,1</t>
  </si>
  <si>
    <t>Město Jáchymov</t>
  </si>
  <si>
    <t>DIČ:</t>
  </si>
  <si>
    <t>Uchazeč:</t>
  </si>
  <si>
    <t>Vyplň údaj</t>
  </si>
  <si>
    <t>Projektant:</t>
  </si>
  <si>
    <t>AZ Consult spol. s r.o.</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</si>
  <si>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</si>
  <si>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</si>
  <si>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</si>
  <si>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</si>
  <si>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</si>
  <si>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</si>
  <si>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</si>
  <si>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</si>
  <si>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</si>
  <si>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</si>
  <si>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</si>
  <si>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</si>
  <si>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</si>
  <si>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</si>
  <si>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</si>
  <si>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</si>
  <si>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</si>
  <si>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</si>
  <si>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</si>
  <si>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</si>
  <si>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</si>
  <si>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</si>
  <si>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</si>
  <si>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</si>
  <si>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</si>
  <si>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</si>
  <si>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</si>
  <si>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</si>
  <si>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</si>
  <si>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</si>
  <si>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</si>
  <si>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</si>
  <si>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</si>
  <si>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</si>
  <si>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</si>
  <si>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</si>
  <si>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</si>
  <si>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</si>
  <si>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</si>
  <si>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</si>
  <si>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</si>
  <si>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</si>
  <si>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STA</t>
  </si>
  <si>
    <t>1</t>
  </si>
  <si>
    <t>{79fae1e4-d60e-470f-898a-9f23336a4676}</t>
  </si>
  <si>
    <t>2</t>
  </si>
  <si>
    <t>VON</t>
  </si>
  <si>
    <t>Vedlejší a ostatní náklady</t>
  </si>
  <si>
    <t>{20feea12-e547-4872-ad83-cb15cf12c102}</t>
  </si>
  <si>
    <t>1) Krycí list soupisu</t>
  </si>
  <si>
    <t>2) Rekapitulace</t>
  </si>
  <si>
    <t>3) Soupis prací</t>
  </si>
  <si>
    <t>Zpět na list:</t>
  </si>
  <si>
    <t>Rekapitulace stavby</t>
  </si>
  <si>
    <t>KRYCÍ LIST SOUPISU</t>
  </si>
  <si>
    <t>Objekt:</t>
  </si>
  <si>
    <t>SO 101 - Jáchymov - rekonstrukce komunikace ulice Hornická</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</si>
  <si>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</si>
  <si>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</si>
  <si>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</si>
  <si>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</si>
  <si>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</si>
  <si>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</si>
  <si>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</si>
  <si>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</si>
  <si>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</si>
  <si>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</si>
  <si>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</si>
  <si>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</si>
  <si>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</si>
  <si>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</si>
  <si>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</si>
  <si>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</si>
  <si>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783 - Dokončovací práce - nátěry</t>
  </si>
  <si>
    <t xml:space="preserve">    789 - Povrchové úpravy ocelových konstrukcí a technologických zařízení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</si>
  <si>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</si>
  <si>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</si>
  <si>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</si>
  <si>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</si>
  <si>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</si>
  <si>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</si>
  <si>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</si>
  <si>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</si>
  <si>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</si>
  <si>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</si>
  <si>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</si>
  <si>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</si>
  <si>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</si>
  <si>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</si>
  <si>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</si>
  <si>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</si>
  <si>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</si>
  <si>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</si>
  <si>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</si>
  <si>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</si>
  <si>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</si>
  <si>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</si>
  <si>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2016 02</t>
  </si>
  <si>
    <t>4</t>
  </si>
  <si>
    <t>1073695796</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</si>
  <si>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</si>
  <si>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</si>
  <si>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111201401</t>
  </si>
  <si>
    <t>Spálení odstraněných křovin a stromů na hromadách průměru kmene do 100 mm pro jakoukoliv plochu</t>
  </si>
  <si>
    <t>1387021321</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</si>
  <si>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</si>
  <si>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3</t>
  </si>
  <si>
    <t>113107132</t>
  </si>
  <si>
    <t>Odstranění podkladů nebo krytů s přemístěním hmot na skládku na vzdálenost do 3 m nebo s naložením na dopravní prostředek v ploše jednotlivě do 50 m2 z betonu prostého, o tl. vrstvy přes 150 do 300 mm</t>
  </si>
  <si>
    <t>1936679022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</si>
  <si>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</si>
  <si>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VV</t>
  </si>
  <si>
    <t>169 "tl. 150-300 mm - v malých plochách"</t>
  </si>
  <si>
    <t>113154235</t>
  </si>
  <si>
    <t>Frézování živičného podkladu nebo krytu s naložením na dopravní prostředek plochy přes 500 do 1 000 m2 bez překážek v trase pruhu šířky přes 1 m do 2 m, tloušťky vrstvy 200 mm</t>
  </si>
  <si>
    <t>-169810661</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</si>
  <si>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</si>
  <si>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884 "tl. 110 mm"</t>
  </si>
  <si>
    <t>5</t>
  </si>
  <si>
    <t>121101101</t>
  </si>
  <si>
    <t>Sejmutí ornice nebo lesní půdy s vodorovným přemístěním na hromady v místě upotřebení nebo na dočasné či trvalé skládky se složením, na vzdálenost do 50 m</t>
  </si>
  <si>
    <t>m3</t>
  </si>
  <si>
    <t>496349680</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</si>
  <si>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</si>
  <si>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143*0,2</t>
  </si>
  <si>
    <t>6</t>
  </si>
  <si>
    <t>122201101</t>
  </si>
  <si>
    <t>Odkopávky a prokopávky nezapažené s přehozením výkopku na vzdálenost do 3 m nebo s naložením na dopravní prostředek v hornině tř. 3 do 100 m3</t>
  </si>
  <si>
    <t>1632534769</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</si>
  <si>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</si>
  <si>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0,13*0,18*14+(0,35*0,13*0,5)*3 "liniové odvodnění"</t>
  </si>
  <si>
    <t>Součet</t>
  </si>
  <si>
    <t>7</t>
  </si>
  <si>
    <t>122201109</t>
  </si>
  <si>
    <t>Odkopávky a prokopávky nezapažené s přehozením výkopku na vzdálenost do 3 m nebo s naložením na dopravní prostředek v hornině tř. 3 Příplatek k cenám za lepivost horniny tř. 3</t>
  </si>
  <si>
    <t>883937272</t>
  </si>
  <si>
    <t>28,996*0,3 'Přepočtené koeficientem množství</t>
  </si>
  <si>
    <t>8</t>
  </si>
  <si>
    <t>132201201</t>
  </si>
  <si>
    <t>Hloubení zapažených i nezapažených rýh šířky přes 600 do 2 000 mm s urovnáním dna do předepsaného profilu a spádu v hornině tř. 3 do 100 m3</t>
  </si>
  <si>
    <t>-1891494228</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</si>
  <si>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</si>
  <si>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1*1,5*5,5 "výkop pro přípojku UV "</t>
  </si>
  <si>
    <t>1*1,5*6"výkop pro přepojení dešťových svodů"</t>
  </si>
  <si>
    <t>9</t>
  </si>
  <si>
    <t>132201209</t>
  </si>
  <si>
    <t>Hloubení zapažených i nezapažených rýh šířky přes 600 do 2 000 mm s urovnáním dna do předepsaného profilu a spádu v hornině tř. 3 Příplatek k cenám za lepivost horniny tř. 3</t>
  </si>
  <si>
    <t>2133727412</t>
  </si>
  <si>
    <t>17,25*0,3</t>
  </si>
  <si>
    <t>10</t>
  </si>
  <si>
    <t>151101101</t>
  </si>
  <si>
    <t>Zřízení pažení a rozepření stěn rýh pro podzemní vedení pro všechny šířky rýhy příložné pro jakoukoliv mezerovitost, hloubky do 2 m</t>
  </si>
  <si>
    <t>-843706006</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</si>
  <si>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</si>
  <si>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5,5*1,5*2 "výkop pro přípojku UV"</t>
  </si>
  <si>
    <t>6*1,5*2 "výkop pro napojení dešťových svodů"</t>
  </si>
  <si>
    <t>11</t>
  </si>
  <si>
    <t>151101111</t>
  </si>
  <si>
    <t>Odstranění pažení a rozepření stěn rýh pro podzemní vedení s uložením materiálu na vzdálenost do 3 m od kraje výkopu příložné, hloubky do 2 m</t>
  </si>
  <si>
    <t>-933407770</t>
  </si>
  <si>
    <t>34,5</t>
  </si>
  <si>
    <t>12</t>
  </si>
  <si>
    <t>161101101</t>
  </si>
  <si>
    <t>Svislé přemístění výkopku bez naložení do dopravní nádoby avšak s vyprázdněním dopravní nádoby na hromadu nebo do dopravního prostředku z horniny tř. 1 až 4, při hloubce výkopu přes 1 do 2,5 m</t>
  </si>
  <si>
    <t>1491098938</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</si>
  <si>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</si>
  <si>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17,25</t>
  </si>
  <si>
    <t>13</t>
  </si>
  <si>
    <t>162701105</t>
  </si>
  <si>
    <t>Vodorovné přemístění výkopku nebo sypaniny po suchu na obvyklém dopravním prostředku, bez naložení výkopku, avšak se složením bez rozhrnutí z horniny tř. 1 až 4 na vzdálenost přes 9 000 do 10 000 m</t>
  </si>
  <si>
    <t>-1762281542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</si>
  <si>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</si>
  <si>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28,6+28,966+17,25</t>
  </si>
  <si>
    <t>14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</si>
  <si>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</si>
  <si>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</si>
  <si>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-1791174859</t>
  </si>
  <si>
    <t>74,816*5 'Přepočtené koeficientem množství</t>
  </si>
  <si>
    <t>171201201</t>
  </si>
  <si>
    <t>Uložení sypaniny na skládky</t>
  </si>
  <si>
    <t>-1476757990</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</si>
  <si>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</si>
  <si>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74,816</t>
  </si>
  <si>
    <t>16</t>
  </si>
  <si>
    <t>171201211</t>
  </si>
  <si>
    <t>Uložení sypaniny poplatek za uložení sypaniny na skládce (skládkovné)</t>
  </si>
  <si>
    <t>t</t>
  </si>
  <si>
    <t>1257622292</t>
  </si>
  <si>
    <t>74,816*1,8 'Přepočtené koeficientem množství</t>
  </si>
  <si>
    <t>17</t>
  </si>
  <si>
    <t>174101101</t>
  </si>
  <si>
    <t>Zásyp sypaninou z jakékoliv horniny s uložením výkopku ve vrstvách se zhutněním jam, šachet, rýh nebo kolem objektů v těchto vykopávkách</t>
  </si>
  <si>
    <t>-1749859649</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</si>
  <si>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</si>
  <si>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1*0,95*5,5"přípojky UV"</t>
  </si>
  <si>
    <t>1*0,95*6"přepojení dešťových svodů"</t>
  </si>
  <si>
    <t>18</t>
  </si>
  <si>
    <t>M</t>
  </si>
  <si>
    <t>583336740</t>
  </si>
  <si>
    <t>kamenivo těžené hrubé frakce 16-32</t>
  </si>
  <si>
    <t>1610416004</t>
  </si>
  <si>
    <t>10,925</t>
  </si>
  <si>
    <t>10,925*1,8 'Přepočtené koeficientem množství</t>
  </si>
  <si>
    <t>19</t>
  </si>
  <si>
    <t>175111101</t>
  </si>
  <si>
    <t>Obsypání potrubí ručně sypaninou bez prohození, uloženou do 3 m</t>
  </si>
  <si>
    <t>-978428179</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</si>
  <si>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</si>
  <si>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1,1*5,5*0,45 "přípojky UV"</t>
  </si>
  <si>
    <t>1,1*6*0,45 "přepojení dešťových svodů"</t>
  </si>
  <si>
    <t>20</t>
  </si>
  <si>
    <t>583336510</t>
  </si>
  <si>
    <t>kamenivo těžené hrubé frakce 8-16</t>
  </si>
  <si>
    <t>1308689720</t>
  </si>
  <si>
    <t>5,693</t>
  </si>
  <si>
    <t>5,693*1,8 'Přepočtené koeficientem množství</t>
  </si>
  <si>
    <t>181301101</t>
  </si>
  <si>
    <t>Rozprostření a urovnání ornice v rovině nebo ve svahu sklonu do 1:5 při souvislé ploše do 500 m2, tl. vrstvy do 100 mm</t>
  </si>
  <si>
    <t>2055799185</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</si>
  <si>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</si>
  <si>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12,62+20,322+6,166</t>
  </si>
  <si>
    <t>22</t>
  </si>
  <si>
    <t>181411121</t>
  </si>
  <si>
    <t>Založení trávníku na půdě předem připravené plochy do 1000 m2 výsevem včetně utažení lučního v rovině nebo na svahu do 1:5</t>
  </si>
  <si>
    <t>-1507963479</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</si>
  <si>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</si>
  <si>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33,867</t>
  </si>
  <si>
    <t>23</t>
  </si>
  <si>
    <t>005724720</t>
  </si>
  <si>
    <t>osivo směs travní krajinná - rovinná</t>
  </si>
  <si>
    <t>kg</t>
  </si>
  <si>
    <t>-1490069094</t>
  </si>
  <si>
    <t>33,867*0,015 'Přepočtené koeficientem množství</t>
  </si>
  <si>
    <t>Svislé a kompletní konstrukce</t>
  </si>
  <si>
    <t>24</t>
  </si>
  <si>
    <t>317321018</t>
  </si>
  <si>
    <t>Římsy opěrných zdí a valů z betonu železového tř. C 30/37</t>
  </si>
  <si>
    <t>-660663228</t>
  </si>
  <si>
    <t xml:space="preserve">Poznámka k souboru cen:_x000D_
1. Ceny lze použít i pro římsy ze železového betonu prováděné technologicky současně s betonáží zdí. 2. Množství v m3 se určí jako součin výšky římsy, šířky opěrné zdi v hlavě včetně vyložení římsy a délky prováděné římsy a délky prováděné římsy. </t>
  </si>
  <si>
    <t>50*0,3*0,1 "dobetonování římsy"</t>
  </si>
  <si>
    <t>25</t>
  </si>
  <si>
    <t>317353111</t>
  </si>
  <si>
    <t>Bednění říms opěrných zdí a valů jakéhokoliv tvaru přímých, zalomených nebo jinak zakřivených zřízení</t>
  </si>
  <si>
    <t>1013043940</t>
  </si>
  <si>
    <t xml:space="preserve">Poznámka k souboru cen:_x000D_
1. V cenách nejsou započteny náklady na podpěrné konstrukce pod bedněním říms. Tyto práce se oceňují příslušnými cenami katalogu 800-3 Lešení. </t>
  </si>
  <si>
    <t>50*0,3*2</t>
  </si>
  <si>
    <t>26</t>
  </si>
  <si>
    <t>317353112</t>
  </si>
  <si>
    <t>Bednění říms opěrných zdí a valů jakéhokoliv tvaru přímých, zalomených nebo jinak zakřivených odstranění</t>
  </si>
  <si>
    <t>640233737</t>
  </si>
  <si>
    <t>30</t>
  </si>
  <si>
    <t>27</t>
  </si>
  <si>
    <t>317361016</t>
  </si>
  <si>
    <t>Výztuž říms opěrných zdí a valů z oceli 10 505 (R) nebo BSt 500</t>
  </si>
  <si>
    <t>621219655</t>
  </si>
  <si>
    <t>25*0,5*4,44/1000</t>
  </si>
  <si>
    <t>Vodorovné konstrukce</t>
  </si>
  <si>
    <t>28</t>
  </si>
  <si>
    <t>451573111</t>
  </si>
  <si>
    <t>Lože pod potrubí, stoky a drobné objekty v otevřeném výkopu z písku a štěrkopísku do 63 mm</t>
  </si>
  <si>
    <t>1488046282</t>
  </si>
  <si>
    <t xml:space="preserve">Poznámka k souboru cen:_x000D_
1. Ceny -1111 a -1192 lze použít i pro zřízení sběrných vrstev nad drenážními trubkami. 2. V cenách -5111 a -1192 jsou započteny i náklady na prohození výkopku získaného při zemních pracích. </t>
  </si>
  <si>
    <t>1,1*5,5*0,1 "přípojky UV"</t>
  </si>
  <si>
    <t>1,1*6*0,1 "napojení dešťových svodů"</t>
  </si>
  <si>
    <t>Komunikace pozemní</t>
  </si>
  <si>
    <t>29</t>
  </si>
  <si>
    <t>564861111</t>
  </si>
  <si>
    <t>Podklad ze štěrkodrti ŠD s rozprostřením a zhutněním, po zhutnění tl. 200 mm</t>
  </si>
  <si>
    <t>-477741433</t>
  </si>
  <si>
    <t>100 "lokální sanace"</t>
  </si>
  <si>
    <t>564871111</t>
  </si>
  <si>
    <t>Podklad ze štěrkodrti ŠD s rozprostřením a zhutněním, po zhutnění tl. 250 mm</t>
  </si>
  <si>
    <t>662624248</t>
  </si>
  <si>
    <t>571,25 "pod dlažbu"</t>
  </si>
  <si>
    <t>31</t>
  </si>
  <si>
    <t>565155111</t>
  </si>
  <si>
    <t>Asfaltový beton vrstva podkladní ACP 16 (obalované kamenivo střednězrnné - OKS) s rozprostřením a zhutněním v pruhu šířky do 3 m, po zhutnění tl. 70 mm</t>
  </si>
  <si>
    <t>635908823</t>
  </si>
  <si>
    <t xml:space="preserve">Poznámka k souboru cen:_x000D_
1. ČSN EN 13108-1 připouští pro ACP 16 pouze tl. 50 až 80 mm. </t>
  </si>
  <si>
    <t>Komunikace</t>
  </si>
  <si>
    <t>809 "tl. 70 mm"</t>
  </si>
  <si>
    <t>80,9 "tl. 30-70 mm vyrovnávka"</t>
  </si>
  <si>
    <t>32</t>
  </si>
  <si>
    <t>567122112</t>
  </si>
  <si>
    <t>Podklad ze směsi stmelené cementem SC bez dilatačních spár, s rozprostřením a zhutněním SC C 8/10 (KSC I), po zhutnění tl. 130 mm</t>
  </si>
  <si>
    <t>-1197864280</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</si>
  <si>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</si>
  <si>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33</t>
  </si>
  <si>
    <t>569831111</t>
  </si>
  <si>
    <t>Zpevnění krajnic nebo komunikací pro pěší s rozprostřením a zhutněním, po zhutnění štěrkodrtí tl. 100 mm</t>
  </si>
  <si>
    <t>2128266757</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</si>
  <si>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</si>
  <si>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50*0,5</t>
  </si>
  <si>
    <t>34</t>
  </si>
  <si>
    <t>573211107</t>
  </si>
  <si>
    <t>Postřik spojovací PS bez posypu kamenivem z asfaltu silničního, v množství 0,30 kg/m2</t>
  </si>
  <si>
    <t>1541636218</t>
  </si>
  <si>
    <t>809 "komunikace"</t>
  </si>
  <si>
    <t>35</t>
  </si>
  <si>
    <t>577134111</t>
  </si>
  <si>
    <t>Asfaltový beton vrstva obrusná ACO 11 (ABS) s rozprostřením a se zhutněním z nemodifikovaného asfaltu v pruhu šířky do 3 m tř. I, po zhutnění tl. 40 mm</t>
  </si>
  <si>
    <t>698191395</t>
  </si>
  <si>
    <t xml:space="preserve">Poznámka k souboru cen:_x000D_
1. ČSN EN 13108-1 připouští pro ACO 11 pouze tl. 35 až 50 mm. </t>
  </si>
  <si>
    <t>36</t>
  </si>
  <si>
    <t>591211111</t>
  </si>
  <si>
    <t>Kladení dlažby z kostek s provedením lože do tl. 50 mm, s vyplněním spár, s dvojím beraněním a se smetením přebytečného materiálu na krajnici drobných z kamene, do lože z kameniva těženého</t>
  </si>
  <si>
    <t>1088246673</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</si>
  <si>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</si>
  <si>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37</t>
  </si>
  <si>
    <t>583801202</t>
  </si>
  <si>
    <t>kostka dlažební drobná, žula velikost 8/10 cm v hnědookrovém tónu</t>
  </si>
  <si>
    <t>982785629</t>
  </si>
  <si>
    <t>P</t>
  </si>
  <si>
    <t>Poznámka k položce:
1t = cca 5 m2</t>
  </si>
  <si>
    <t>457,0/5</t>
  </si>
  <si>
    <t>Trubní vedení</t>
  </si>
  <si>
    <t>38</t>
  </si>
  <si>
    <t>871315211</t>
  </si>
  <si>
    <t>Kanalizační potrubí z tvrdého PVC [KG systém] v otevřeném výkopu ve sklonu do 20 %, tuhost třídy SN 4 DN 150</t>
  </si>
  <si>
    <t>m</t>
  </si>
  <si>
    <t>-1284314820</t>
  </si>
  <si>
    <t xml:space="preserve">Poznámka k souboru cen:_x000D_
1. V cenách jsou započteny i náklady na dodání trub včetně gumového těsnění. 2. Použití trub dle tuhostí: a) třída SN 4: kanalizační řady, přípojky, odvodňování pozemků b) třída SN 8: vysoké teplotní a mechanické zatížení. </t>
  </si>
  <si>
    <t>5,5"přípojky uliční vpusti"</t>
  </si>
  <si>
    <t>3*2 "přepojení deštových svodů"</t>
  </si>
  <si>
    <t>39</t>
  </si>
  <si>
    <t>877265271</t>
  </si>
  <si>
    <t>Montáž tvarovek na kanalizačním potrubí z trub z plastu z tvrdého PVC [systém KG] nebo z polypropylenu [systém KG 2000] v otevřeném výkopu lapačů střešních splavenin DN 100</t>
  </si>
  <si>
    <t>kus</t>
  </si>
  <si>
    <t>1131233100</t>
  </si>
  <si>
    <t xml:space="preserve">Poznámka k souboru cen:_x000D_
1. V cenách nejsou započteny náklady na dodání tvarovek. Tvarovky se oceňují ve ve specifikaci. </t>
  </si>
  <si>
    <t>40</t>
  </si>
  <si>
    <t>283411100</t>
  </si>
  <si>
    <t>lapače střešních splavenin okapová vpusť s klapkou + inspekční poklop z PP</t>
  </si>
  <si>
    <t>279015433</t>
  </si>
  <si>
    <t>41</t>
  </si>
  <si>
    <t>899201211</t>
  </si>
  <si>
    <t>Demontáž mříží litinových včetně rámů, hmotnosti jednotlivě do 50 kg</t>
  </si>
  <si>
    <t>-602833221</t>
  </si>
  <si>
    <t>42</t>
  </si>
  <si>
    <t>899311114</t>
  </si>
  <si>
    <t>Osazení ocelových nebo litinových poklopů s rámem na šachtách tunelové stoky hmotnosti jednotlivě přes 150 kg</t>
  </si>
  <si>
    <t>-1273063257</t>
  </si>
  <si>
    <t xml:space="preserve">Poznámka k souboru cen:_x000D_
1. V cenách nejsou započteny náklady na dodání poklopů s rámem; poklopy s rámem se oceňují ve specifikaci. </t>
  </si>
  <si>
    <t>43</t>
  </si>
  <si>
    <t>552410140</t>
  </si>
  <si>
    <t>poklop šachtový třída D 400, kruhový rám 785, vstup 600 mm, bez ventilace</t>
  </si>
  <si>
    <t>-335749146</t>
  </si>
  <si>
    <t>44</t>
  </si>
  <si>
    <t>899331111</t>
  </si>
  <si>
    <t>Výšková úprava uličního vstupu nebo vpusti do 200 mm zvýšením poklopu</t>
  </si>
  <si>
    <t>-1917030968</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</si>
  <si>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</si>
  <si>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45</t>
  </si>
  <si>
    <t>899332111</t>
  </si>
  <si>
    <t>Výšková úprava uličního vstupu nebo vpusti do 200 mm snížením poklopu</t>
  </si>
  <si>
    <t>796762444</t>
  </si>
  <si>
    <t>46</t>
  </si>
  <si>
    <t>899431111</t>
  </si>
  <si>
    <t>Výšková úprava uličního vstupu nebo vpusti do 200 mm zvýšením krycího hrnce, šoupěte nebo hydrantu bez úpravy armatur</t>
  </si>
  <si>
    <t>-636715250</t>
  </si>
  <si>
    <t>11 "šoupata"</t>
  </si>
  <si>
    <t>1"hydrant"</t>
  </si>
  <si>
    <t>47</t>
  </si>
  <si>
    <t>899432111</t>
  </si>
  <si>
    <t>Výšková úprava uličního vstupu nebo vpusti do 200 mm snížením krycího hrnce, šoupěte, nebo hydrantu bez úpravy armatur</t>
  </si>
  <si>
    <t>1176090655</t>
  </si>
  <si>
    <t>3 "šoupata"</t>
  </si>
  <si>
    <t>1 "hydrant"</t>
  </si>
  <si>
    <t>Ostatní konstrukce a práce, bourání</t>
  </si>
  <si>
    <t>48</t>
  </si>
  <si>
    <t>911121111</t>
  </si>
  <si>
    <t>Montáž zábradlí ocelového přichyceného vruty do betonového podkladu</t>
  </si>
  <si>
    <t>-428968907</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</si>
  <si>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</si>
  <si>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83,5 +32</t>
  </si>
  <si>
    <t>49</t>
  </si>
  <si>
    <t>5530300676</t>
  </si>
  <si>
    <t>Zábradlí ocel. trubka žárově pozinkovaná - výroba + dodávka</t>
  </si>
  <si>
    <t>143860509</t>
  </si>
  <si>
    <t>83,5+32</t>
  </si>
  <si>
    <t>50</t>
  </si>
  <si>
    <t>136112280</t>
  </si>
  <si>
    <t>plech tlustý hladký jakost S 235 JR, 10x1000x2000 mm</t>
  </si>
  <si>
    <t>-461118065</t>
  </si>
  <si>
    <t>Poznámka k položce:
Hmotnost 160 kg/kus</t>
  </si>
  <si>
    <t xml:space="preserve"> (0,12*0,12*0,010)*61*7850/1000  </t>
  </si>
  <si>
    <t>51</t>
  </si>
  <si>
    <t>914111111</t>
  </si>
  <si>
    <t>Montáž svislé dopravní značky základní velikosti do 1 m2 objímkami na sloupky nebo konzoly</t>
  </si>
  <si>
    <t>-1726660577</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</si>
  <si>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21 M Elektromontáže – silnoproud, b) upevněných na lanech, nebo speciálních konstrukcích nesoucích více značek, tyto se oceňují individuálně. </t>
  </si>
  <si>
    <t>52</t>
  </si>
  <si>
    <t>404442740</t>
  </si>
  <si>
    <t>značka dopravní svislá FeZn NK 1000 x 500 mm (IP 26a, IP 26b)</t>
  </si>
  <si>
    <t>1281689784</t>
  </si>
  <si>
    <t>53</t>
  </si>
  <si>
    <t>914511111</t>
  </si>
  <si>
    <t>Montáž sloupku dopravních značek délky do 3,5 m do betonového základu</t>
  </si>
  <si>
    <t>-1693806686</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</si>
  <si>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</si>
  <si>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54</t>
  </si>
  <si>
    <t>404452250</t>
  </si>
  <si>
    <t>sloupek Zn 60 - 350</t>
  </si>
  <si>
    <t>1060516513</t>
  </si>
  <si>
    <t>55</t>
  </si>
  <si>
    <t>404452530</t>
  </si>
  <si>
    <t>víčko plastové na sloupek 60</t>
  </si>
  <si>
    <t>2050825261</t>
  </si>
  <si>
    <t>56</t>
  </si>
  <si>
    <t>915231111</t>
  </si>
  <si>
    <t>Vodorovné dopravní značení stříkaným plastem přechody pro chodce, šipky, symboly nápisy bílé základní</t>
  </si>
  <si>
    <t>392387388</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</si>
  <si>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</si>
  <si>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8*3,5</t>
  </si>
  <si>
    <t>57</t>
  </si>
  <si>
    <t>916131213</t>
  </si>
  <si>
    <t>Osazení silničního obrubníku betonového se zřízením lože, s vyplněním a zatřením spár cementovou maltou stojatého s boční opěrou z betonu prostého tř. C 12/15, do lože z betonu prostého téže značky</t>
  </si>
  <si>
    <t>1445061834</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</si>
  <si>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</si>
  <si>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7,0 "obrubník silniční"</t>
  </si>
  <si>
    <t>2*6,0 "obrubník nájezdový"</t>
  </si>
  <si>
    <t>58</t>
  </si>
  <si>
    <t>592174650</t>
  </si>
  <si>
    <t>obrubník betonový silniční vibrolisovaný 100x15x25 cm</t>
  </si>
  <si>
    <t>599036150</t>
  </si>
  <si>
    <t>59</t>
  </si>
  <si>
    <t>592174680</t>
  </si>
  <si>
    <t>obrubník betonový silniční nájezdový vibrolisovaný 100x15x15 cm</t>
  </si>
  <si>
    <t>1498606173</t>
  </si>
  <si>
    <t>2*6,0</t>
  </si>
  <si>
    <t>60</t>
  </si>
  <si>
    <t>919121121R</t>
  </si>
  <si>
    <t>Modifikovaná asfaltová zálivka</t>
  </si>
  <si>
    <t>993671625</t>
  </si>
  <si>
    <t>256</t>
  </si>
  <si>
    <t>61</t>
  </si>
  <si>
    <t>919735112</t>
  </si>
  <si>
    <t>Řezání stávajícího živičného krytu nebo podkladu hloubky přes 50 do 100 mm</t>
  </si>
  <si>
    <t>2089628926</t>
  </si>
  <si>
    <t xml:space="preserve">Poznámka k souboru cen:_x000D_
1. V cenách jsou započteny i náklady na spotřebu vody. </t>
  </si>
  <si>
    <t>62</t>
  </si>
  <si>
    <t>935113111</t>
  </si>
  <si>
    <t>Osazení odvodňovacího žlabu s krycím roštem polymerbetonového šířky do 200 mm</t>
  </si>
  <si>
    <t>-1944962894</t>
  </si>
  <si>
    <t xml:space="preserve">Poznámka k souboru cen:_x000D_
1. V cenách jsou započteny i náklady na předepsané obetonování a lože z betonu. 2. V cenách nejsou započteny náklady na odvodňovací žlab s příslušenstvím; tyto náklady se oceňují ve specifikaci. </t>
  </si>
  <si>
    <t>6+4,5+3,5</t>
  </si>
  <si>
    <t>63</t>
  </si>
  <si>
    <t>592270040</t>
  </si>
  <si>
    <t>žlab odvodňovací spád dna 0,5%,polymerbeton,100x13 cmx15,5/16 cm</t>
  </si>
  <si>
    <t>-2064604889</t>
  </si>
  <si>
    <t>64</t>
  </si>
  <si>
    <t>592270250</t>
  </si>
  <si>
    <t>vpust žlabová krátký tvar odvodňovací H=355mm těsný odtok DN100  50 x 13 x 35,5 cm</t>
  </si>
  <si>
    <t>1364286443</t>
  </si>
  <si>
    <t>65</t>
  </si>
  <si>
    <t>592270210</t>
  </si>
  <si>
    <t>rošt krycí mřížkový 30x20 - pozink.ocel</t>
  </si>
  <si>
    <t>1314220655</t>
  </si>
  <si>
    <t>66</t>
  </si>
  <si>
    <t>953965121</t>
  </si>
  <si>
    <t>Kotvy chemické s vyvrtáním otvoru kotevní šrouby pro chemické kotvy, velikost M 12, délka 160 mm</t>
  </si>
  <si>
    <t>302309313</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</si>
  <si>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</si>
  <si>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244</t>
  </si>
  <si>
    <t>67</t>
  </si>
  <si>
    <t>953961113</t>
  </si>
  <si>
    <t>Kotvy chemické s vyvrtáním otvoru do betonu, železobetonu nebo tvrdého kamene tmel, velikost M 12, hloubka 110 mm</t>
  </si>
  <si>
    <t>-555829070</t>
  </si>
  <si>
    <t xml:space="preserve">61*4 </t>
  </si>
  <si>
    <t>68</t>
  </si>
  <si>
    <t>962042321</t>
  </si>
  <si>
    <t>Bourání zdiva z betonu prostého nadzákladového objemu přes 1 m3</t>
  </si>
  <si>
    <t>983496989</t>
  </si>
  <si>
    <t xml:space="preserve">Poznámka k souboru cen:_x000D_
1. Bourání pilířů o průřezu přes 0,36 m2 se oceňuje cenami -2320 a - 2321 jako bourání zdiva nadzákladového z betonu prostého. </t>
  </si>
  <si>
    <t>28,5*0,3</t>
  </si>
  <si>
    <t>69</t>
  </si>
  <si>
    <t>985131111</t>
  </si>
  <si>
    <t>Očištění ploch stěn, rubu kleneb a podlah tlakovou vodou</t>
  </si>
  <si>
    <t>363199632</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</si>
  <si>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</si>
  <si>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50*0,3</t>
  </si>
  <si>
    <t>70</t>
  </si>
  <si>
    <t>9853R</t>
  </si>
  <si>
    <t>Ochrana plynovodu ocelovými plechy o tl. 30 mm - 1,5*2,0 m - 10 ks (při výstavbě)</t>
  </si>
  <si>
    <t>kpl</t>
  </si>
  <si>
    <t>1307731053</t>
  </si>
  <si>
    <t>997</t>
  </si>
  <si>
    <t>Přesun sutě</t>
  </si>
  <si>
    <t>71</t>
  </si>
  <si>
    <t>997013501</t>
  </si>
  <si>
    <t>Odvoz suti a vybouraných hmot na skládku nebo meziskládku se složením, na vzdálenost do 1 km</t>
  </si>
  <si>
    <t>-1876342184</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</si>
  <si>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</si>
  <si>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72</t>
  </si>
  <si>
    <t>997013509</t>
  </si>
  <si>
    <t>Odvoz suti a vybouraných hmot na skládku nebo meziskládku se složením, na vzdálenost Příplatek k ceně za každý další i započatý 1 km přes 1 km</t>
  </si>
  <si>
    <t>563850753</t>
  </si>
  <si>
    <t>18,96*14 'Přepočtené koeficientem množství</t>
  </si>
  <si>
    <t>73</t>
  </si>
  <si>
    <t>997221551</t>
  </si>
  <si>
    <t>Vodorovná doprava suti bez naložení, ale se složením a s hrubým urovnáním ze sypkých materiálů, na vzdálenost do 1 km</t>
  </si>
  <si>
    <t>-782055311</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</si>
  <si>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</si>
  <si>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74</t>
  </si>
  <si>
    <t>997221559</t>
  </si>
  <si>
    <t>Vodorovná doprava suti bez naložení, ale se složením a s hrubým urovnáním Příplatek k ceně za každý další i započatý 1 km přes 1 km</t>
  </si>
  <si>
    <t>1992533581</t>
  </si>
  <si>
    <t>452,608*14 'Přepočtené koeficientem množství</t>
  </si>
  <si>
    <t>75</t>
  </si>
  <si>
    <t>997221561</t>
  </si>
  <si>
    <t>Vodorovná doprava suti bez naložení, ale se složením a s hrubým urovnáním z kusových materiálů, na vzdálenost do 1 km</t>
  </si>
  <si>
    <t>1914428680</t>
  </si>
  <si>
    <t>76</t>
  </si>
  <si>
    <t>997221569</t>
  </si>
  <si>
    <t>-748227893</t>
  </si>
  <si>
    <t>84,5*14 'Přepočtené koeficientem množství</t>
  </si>
  <si>
    <t>77</t>
  </si>
  <si>
    <t>997221815</t>
  </si>
  <si>
    <t>Poplatek za uložení stavebního odpadu na skládce (skládkovné) betonového</t>
  </si>
  <si>
    <t>1512770018</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</si>
  <si>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</si>
  <si>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78</t>
  </si>
  <si>
    <t>997221845</t>
  </si>
  <si>
    <t>Poplatek za uložení stavebního odpadu na skládce (skládkovné) z asfaltových povrchů</t>
  </si>
  <si>
    <t>-627846547</t>
  </si>
  <si>
    <t>998</t>
  </si>
  <si>
    <t>Přesun hmot</t>
  </si>
  <si>
    <t>79</t>
  </si>
  <si>
    <t>998225111</t>
  </si>
  <si>
    <t>Přesun hmot pro komunikace s krytem z kameniva, monolitickým betonovým nebo živičným dopravní vzdálenost do 200 m jakékoliv délky objektu</t>
  </si>
  <si>
    <t>-1915277905</t>
  </si>
  <si>
    <t xml:space="preserve">Poznámka k souboru cen:_x000D_
1. Ceny lze použít i pro plochy letišť s krytem monolitickým betonovým nebo živičným. </t>
  </si>
  <si>
    <t>PSV</t>
  </si>
  <si>
    <t>Práce a dodávky PSV</t>
  </si>
  <si>
    <t>711</t>
  </si>
  <si>
    <t>Izolace proti vodě, vlhkosti a plynům</t>
  </si>
  <si>
    <t>80</t>
  </si>
  <si>
    <t>711112001</t>
  </si>
  <si>
    <t>Provedení izolace proti zemní vlhkosti natěradly a tmely za studena na ploše svislé S nátěrem penetračním</t>
  </si>
  <si>
    <t>-1431382842</t>
  </si>
  <si>
    <t xml:space="preserve">Poznámka k souboru cen:_x000D_
1. Izolace plochy jednotlivě do 10 m2 se oceňují skladebně cenou příslušné izolace a cenou 711 19-9095 Příplatek za plochu do 10 m2. </t>
  </si>
  <si>
    <t>81</t>
  </si>
  <si>
    <t>111631500</t>
  </si>
  <si>
    <t>lak asfaltový penetrační (MJ t) bal 9 kg</t>
  </si>
  <si>
    <t>-1812728708</t>
  </si>
  <si>
    <t>Poznámka k položce:
Spotřeba 0,3-0,4kg/m2 dle povrchu, ředidlo technický benzín</t>
  </si>
  <si>
    <t>15*0,00035 'Přepočtené koeficientem množství</t>
  </si>
  <si>
    <t>82</t>
  </si>
  <si>
    <t>711112002</t>
  </si>
  <si>
    <t>Provedení izolace proti zemní vlhkosti natěradly a tmely za studena na ploše svislé S nátěrem lakem asfaltovým</t>
  </si>
  <si>
    <t>-1906424605</t>
  </si>
  <si>
    <t>83</t>
  </si>
  <si>
    <t>111631520</t>
  </si>
  <si>
    <t>lak asfaltový izolační</t>
  </si>
  <si>
    <t>-577082644</t>
  </si>
  <si>
    <t>Poznámka k položce:
Spotřeba: 0,3-0,5 kg/m2. Pro vytvoření hydroizolační vrstvy, na napenetrovaný podklad jsou nutné nejméně 3 nátěry. Není vhodný na šikmé střechy a tam, kde je předpoklad vysokých teplot.</t>
  </si>
  <si>
    <t>15*0,00045 'Přepočtené koeficientem množství</t>
  </si>
  <si>
    <t>84</t>
  </si>
  <si>
    <t>711161306</t>
  </si>
  <si>
    <t>Izolace proti zemní vlhkosti nopovými foliemi [FONDALINE] základů nebo stěn pro běžné podmínky tloušťky 0,5 mm, šířky 1,0 m</t>
  </si>
  <si>
    <t>-1762044518</t>
  </si>
  <si>
    <t xml:space="preserve">Poznámka k souboru cen:_x000D_
1. V cenách -1302 až -1361 nejsou započteny náklady na ukončení izolace lištou. 2. Prostupy izolací se oceňují cenami souboru 711 76 - Provedení detailů fóliemi. </t>
  </si>
  <si>
    <t>85</t>
  </si>
  <si>
    <t>998711101</t>
  </si>
  <si>
    <t>Přesun hmot pro izolace proti vodě, vlhkosti a plynům stanovený z hmotnosti přesunovaného materiálu vodorovná dopravní vzdálenost do 50 m v objektech výšky do 6 m</t>
  </si>
  <si>
    <t>-1645345902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</si>
  <si>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</si>
  <si>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0,029 "km 0,629-0,664"</t>
  </si>
  <si>
    <t>0,012 "km 0,564*0,584"</t>
  </si>
  <si>
    <t>0,007 "km 0,529-0,542"</t>
  </si>
  <si>
    <t>783</t>
  </si>
  <si>
    <t>Dokončovací práce - nátěry</t>
  </si>
  <si>
    <t>86</t>
  </si>
  <si>
    <t>783334101</t>
  </si>
  <si>
    <t>Základní nátěr zámečnických konstrukcí jednonásobný epoxidový</t>
  </si>
  <si>
    <t>1586693320</t>
  </si>
  <si>
    <t>88,019</t>
  </si>
  <si>
    <t>87</t>
  </si>
  <si>
    <t>783347101</t>
  </si>
  <si>
    <t>Krycí nátěr (email) zámečnických konstrukcí jednonásobný syntetický polyuretanový</t>
  </si>
  <si>
    <t>431485416</t>
  </si>
  <si>
    <t>789</t>
  </si>
  <si>
    <t>Povrchové úpravy ocelových konstrukcí a technologických zařízení</t>
  </si>
  <si>
    <t>88</t>
  </si>
  <si>
    <t>789231111</t>
  </si>
  <si>
    <t>Otryskání povrchů potrubí vyjma vnitřního povrchu potrubí suché abrazivní tryskání do DN 50 s drsností povrchu jemnou a střední (kotvící profil) Sa 3 stupeň zrezivění A, stupeň přípravy</t>
  </si>
  <si>
    <t>-1207913034</t>
  </si>
  <si>
    <t>Nové zábradlí"</t>
  </si>
  <si>
    <t>(2*PI*0,03*0,03+2*PI*0,03*36,3)</t>
  </si>
  <si>
    <t>(2*PI*0,03*0,03+2*PI*0,03*82,72)</t>
  </si>
  <si>
    <t>(2*PI*0,022*0,022+2*PI*0,022*80,08)</t>
  </si>
  <si>
    <t>"Oprava starého zábradlí"</t>
  </si>
  <si>
    <t>(2*PI*0,03*0,03+2*PI*0,03*73,7)</t>
  </si>
  <si>
    <t>(2*PI*0,03*0,03+2*PI*0,03*125,93)</t>
  </si>
  <si>
    <t>(2*PI*0,022*0,022+2*PI*0,022*121,94)</t>
  </si>
  <si>
    <t>89</t>
  </si>
  <si>
    <t>581513200</t>
  </si>
  <si>
    <t>písek sklářský sušený PR 23  zrnitost 0,1- 0,5 PAP bal. 50 kg</t>
  </si>
  <si>
    <t>1561146431</t>
  </si>
  <si>
    <t>88,019*0,012 'Přepočtené koeficientem množství</t>
  </si>
  <si>
    <t>VON - Vedlejší a ostatní náklady</t>
  </si>
  <si>
    <t>VRN - Vedlejší rozpočtové náklady</t>
  </si>
  <si>
    <t xml:space="preserve">    VRN1 - Průzkumné, geodetické a projektové práce</t>
  </si>
  <si>
    <t xml:space="preserve">    VRN3 - Zařízení staveniště</t>
  </si>
  <si>
    <t xml:space="preserve">    VRN7 - Provozní vlivy</t>
  </si>
  <si>
    <t>VRN</t>
  </si>
  <si>
    <t>Vedlejší rozpočtové náklady</t>
  </si>
  <si>
    <t>040001000R</t>
  </si>
  <si>
    <t>Základní rozdělení průvodních činností a nákladů inženýrská činnost</t>
  </si>
  <si>
    <t>Kč</t>
  </si>
  <si>
    <t>1024</t>
  </si>
  <si>
    <t>-1362193901</t>
  </si>
  <si>
    <t>090001000R1</t>
  </si>
  <si>
    <t>Základní rozdělení průvodních činností a nákladů ostatní náklady</t>
  </si>
  <si>
    <t>-1526523203</t>
  </si>
  <si>
    <t>090001000R2</t>
  </si>
  <si>
    <t>2121211679</t>
  </si>
  <si>
    <t>034403000R</t>
  </si>
  <si>
    <t>Zařízení staveniště zabezpečení staveniště dopravní značení na staveništi</t>
  </si>
  <si>
    <t>-1786662600</t>
  </si>
  <si>
    <t>R4</t>
  </si>
  <si>
    <t>Předběžný archeologický průzkum</t>
  </si>
  <si>
    <t>175008925</t>
  </si>
  <si>
    <t>VRN1</t>
  </si>
  <si>
    <t>Průzkumné, geodetické a projektové práce</t>
  </si>
  <si>
    <t>010001000</t>
  </si>
  <si>
    <t>Základní rozdělení průvodních činností a nákladů průzkumné, geodetické a projektové práce</t>
  </si>
  <si>
    <t>-337896006</t>
  </si>
  <si>
    <t>geodetické práce v průběhu stavby</t>
  </si>
  <si>
    <t>VRN3</t>
  </si>
  <si>
    <t>Zařízení staveniště</t>
  </si>
  <si>
    <t>030001000</t>
  </si>
  <si>
    <t>Základní rozdělení průvodních činností a nákladů zařízení staveniště</t>
  </si>
  <si>
    <t>210489837</t>
  </si>
  <si>
    <t>stavební buňky, chemické WC</t>
  </si>
  <si>
    <t>napojení na inženýrské sítě nebo mobilní zdroje energii a vody vč. měření spotřeby, vč. provizorního vedení energií a médií</t>
  </si>
  <si>
    <t>informační cedule</t>
  </si>
  <si>
    <t>uvedení staveniště a všech použitých ploch do původního stavu</t>
  </si>
  <si>
    <t>VRN7</t>
  </si>
  <si>
    <t>Provozní vlivy</t>
  </si>
  <si>
    <t>079002000</t>
  </si>
  <si>
    <t>Hlavní tituly průvodních činností a nákladů provozní vlivy ostatní provozní vlivy</t>
  </si>
  <si>
    <t>-614117870</t>
  </si>
  <si>
    <t>IS</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</si>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</sst>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color rgb="FF80008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9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8"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3"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6" fillId="0" borderId="0" xfId="0" applyFont="1" applyBorder="1" applyAlignment="1" applyProtection="1">
      <alignment horizontal="left" vertical="center"/>
    </xf>
    <xf numFmtId="0" fontId="37" fillId="0" borderId="0" xfId="0" applyFont="1" applyBorder="1" applyAlignment="1" applyProtection="1">
      <alignment vertical="center" wrapText="1"/>
    </xf>
    <xf numFmtId="0" fontId="0" fillId="0" borderId="18" xfId="0" applyFont="1"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8" fillId="0" borderId="0" xfId="0" applyFont="1" applyBorder="1" applyAlignment="1" applyProtection="1">
      <alignment horizontal="left" vertical="center"/>
    </xf>
    <xf numFmtId="0" fontId="38"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4"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4"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44"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top"/>
      <protection locked="0"/>
    </xf>
    <xf numFmtId="0" fontId="43" fillId="0" borderId="34" xfId="0" applyFont="1" applyBorder="1" applyAlignment="1" applyProtection="1">
      <alignment horizontal="left"/>
      <protection locked="0"/>
    </xf>
    <xf numFmtId="0" fontId="42" fillId="0" borderId="1"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protection locked="0"/>
    </xf>
    <xf numFmtId="49" fontId="44" fillId="0" borderId="1" xfId="0" applyNumberFormat="1"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3"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78"/>
      <c r="AS2" s="378"/>
      <c r="AT2" s="378"/>
      <c r="AU2" s="378"/>
      <c r="AV2" s="378"/>
      <c r="AW2" s="378"/>
      <c r="AX2" s="378"/>
      <c r="AY2" s="378"/>
      <c r="AZ2" s="378"/>
      <c r="BA2" s="378"/>
      <c r="BB2" s="378"/>
      <c r="BC2" s="378"/>
      <c r="BD2" s="378"/>
      <c r="BE2" s="378"/>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43" t="s">
        <v>16</v>
      </c>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28"/>
      <c r="AQ5" s="30"/>
      <c r="BE5" s="341" t="s">
        <v>17</v>
      </c>
      <c r="BS5" s="23" t="s">
        <v>8</v>
      </c>
    </row>
    <row r="6" spans="1:74" ht="36.950000000000003" customHeight="1">
      <c r="B6" s="27"/>
      <c r="C6" s="28"/>
      <c r="D6" s="35" t="s">
        <v>18</v>
      </c>
      <c r="E6" s="28"/>
      <c r="F6" s="28"/>
      <c r="G6" s="28"/>
      <c r="H6" s="28"/>
      <c r="I6" s="28"/>
      <c r="J6" s="28"/>
      <c r="K6" s="345" t="s">
        <v>19</v>
      </c>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28"/>
      <c r="AQ6" s="30"/>
      <c r="BE6" s="342"/>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21</v>
      </c>
      <c r="AO7" s="28"/>
      <c r="AP7" s="28"/>
      <c r="AQ7" s="30"/>
      <c r="BE7" s="342"/>
      <c r="BS7" s="23" t="s">
        <v>8</v>
      </c>
    </row>
    <row r="8" spans="1:74" ht="14.45" customHeight="1">
      <c r="B8" s="27"/>
      <c r="C8" s="28"/>
      <c r="D8" s="36"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25</v>
      </c>
      <c r="AL8" s="28"/>
      <c r="AM8" s="28"/>
      <c r="AN8" s="37" t="s">
        <v>26</v>
      </c>
      <c r="AO8" s="28"/>
      <c r="AP8" s="28"/>
      <c r="AQ8" s="30"/>
      <c r="BE8" s="342"/>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42"/>
      <c r="BS9" s="23" t="s">
        <v>8</v>
      </c>
    </row>
    <row r="10" spans="1:74" ht="14.45" customHeight="1">
      <c r="B10" s="27"/>
      <c r="C10" s="28"/>
      <c r="D10" s="36"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28</v>
      </c>
      <c r="AL10" s="28"/>
      <c r="AM10" s="28"/>
      <c r="AN10" s="34" t="s">
        <v>21</v>
      </c>
      <c r="AO10" s="28"/>
      <c r="AP10" s="28"/>
      <c r="AQ10" s="30"/>
      <c r="BE10" s="342"/>
      <c r="BS10" s="23" t="s">
        <v>29</v>
      </c>
    </row>
    <row r="11" spans="1:74" ht="18.399999999999999" customHeight="1">
      <c r="B11" s="27"/>
      <c r="C11" s="28"/>
      <c r="D11" s="28"/>
      <c r="E11" s="34" t="s">
        <v>30</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31</v>
      </c>
      <c r="AL11" s="28"/>
      <c r="AM11" s="28"/>
      <c r="AN11" s="34" t="s">
        <v>21</v>
      </c>
      <c r="AO11" s="28"/>
      <c r="AP11" s="28"/>
      <c r="AQ11" s="30"/>
      <c r="BE11" s="342"/>
      <c r="BS11" s="23" t="s">
        <v>29</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42"/>
      <c r="BS12" s="23" t="s">
        <v>29</v>
      </c>
    </row>
    <row r="13" spans="1:74" ht="14.45" customHeight="1">
      <c r="B13" s="27"/>
      <c r="C13" s="28"/>
      <c r="D13" s="36" t="s">
        <v>32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28</v>
      </c>
      <c r="AL13" s="28"/>
      <c r="AM13" s="28"/>
      <c r="AN13" s="38" t="s">
        <v>33</v>
      </c>
      <c r="AO13" s="28"/>
      <c r="AP13" s="28"/>
      <c r="AQ13" s="30"/>
      <c r="BE13" s="342"/>
      <c r="BS13" s="23" t="s">
        <v>29</v>
      </c>
    </row>
    <row r="14" spans="1:74">
      <c r="B14" s="27"/>
      <c r="C14" s="28"/>
      <c r="D14" s="28"/>
      <c r="E14" s="346" t="s">
        <v>33</v>
      </c>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6" t="s">
        <v>31</v>
      </c>
      <c r="AL14" s="28"/>
      <c r="AM14" s="28"/>
      <c r="AN14" s="38" t="s">
        <v>33</v>
      </c>
      <c r="AO14" s="28"/>
      <c r="AP14" s="28"/>
      <c r="AQ14" s="30"/>
      <c r="BE14" s="342"/>
      <c r="BS14" s="23" t="s">
        <v>29</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42"/>
      <c r="BS15" s="23" t="s">
        <v>6</v>
      </c>
    </row>
    <row r="16" spans="1:74" ht="14.45" customHeight="1">
      <c r="B16" s="27"/>
      <c r="C16" s="28"/>
      <c r="D16" s="36" t="s">
        <v>34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28</v>
      </c>
      <c r="AL16" s="28"/>
      <c r="AM16" s="28"/>
      <c r="AN16" s="34" t="s">
        <v>21</v>
      </c>
      <c r="AO16" s="28"/>
      <c r="AP16" s="28"/>
      <c r="AQ16" s="30"/>
      <c r="BE16" s="342"/>
      <c r="BS16" s="23" t="s">
        <v>6</v>
      </c>
    </row>
    <row r="17" spans="2:71" ht="18.399999999999999" customHeight="1">
      <c r="B17" s="27"/>
      <c r="C17" s="28"/>
      <c r="D17" s="28"/>
      <c r="E17" s="34" t="s">
        <v>35</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31</v>
      </c>
      <c r="AL17" s="28"/>
      <c r="AM17" s="28"/>
      <c r="AN17" s="34" t="s">
        <v>21</v>
      </c>
      <c r="AO17" s="28"/>
      <c r="AP17" s="28"/>
      <c r="AQ17" s="30"/>
      <c r="BE17" s="342"/>
      <c r="BS17" s="23" t="s">
        <v>36</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42"/>
      <c r="BS18" s="23" t="s">
        <v>8</v>
      </c>
    </row>
    <row r="19" spans="2:71" ht="14.45" customHeight="1">
      <c r="B19" s="27"/>
      <c r="C19" s="28"/>
      <c r="D19" s="36" t="s">
        <v>37</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42"/>
      <c r="BS19" s="23" t="s">
        <v>8</v>
      </c>
    </row>
    <row r="20" spans="2:71" ht="22.5" customHeight="1">
      <c r="B20" s="27"/>
      <c r="C20" s="28"/>
      <c r="D20" s="28"/>
      <c r="E20" s="348" t="s">
        <v>21</v>
      </c>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28"/>
      <c r="AP20" s="28"/>
      <c r="AQ20" s="30"/>
      <c r="BE20" s="342"/>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42"/>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42"/>
    </row>
    <row r="23" spans="2:71" s="1" customFormat="1" ht="25.9" customHeight="1">
      <c r="B23" s="40"/>
      <c r="C23" s="41"/>
      <c r="D23" s="42" t="s">
        <v>38</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49">
        <f>ROUND(AG51,2)</f>
        <v>0</v>
      </c>
      <c r="AL23" s="350"/>
      <c r="AM23" s="350"/>
      <c r="AN23" s="350"/>
      <c r="AO23" s="350"/>
      <c r="AP23" s="41"/>
      <c r="AQ23" s="44"/>
      <c r="BE23" s="342"/>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42"/>
    </row>
    <row r="25" spans="2:71" s="1" customFormat="1" ht="13.5">
      <c r="B25" s="40"/>
      <c r="C25" s="41"/>
      <c r="D25" s="41"/>
      <c r="E25" s="41"/>
      <c r="F25" s="41"/>
      <c r="G25" s="41"/>
      <c r="H25" s="41"/>
      <c r="I25" s="41"/>
      <c r="J25" s="41"/>
      <c r="K25" s="41"/>
      <c r="L25" s="351" t="s">
        <v>39</v>
      </c>
      <c r="M25" s="351"/>
      <c r="N25" s="351"/>
      <c r="O25" s="351"/>
      <c r="P25" s="41"/>
      <c r="Q25" s="41"/>
      <c r="R25" s="41"/>
      <c r="S25" s="41"/>
      <c r="T25" s="41"/>
      <c r="U25" s="41"/>
      <c r="V25" s="41"/>
      <c r="W25" s="351" t="s">
        <v>40</v>
      </c>
      <c r="X25" s="351"/>
      <c r="Y25" s="351"/>
      <c r="Z25" s="351"/>
      <c r="AA25" s="351"/>
      <c r="AB25" s="351"/>
      <c r="AC25" s="351"/>
      <c r="AD25" s="351"/>
      <c r="AE25" s="351"/>
      <c r="AF25" s="41"/>
      <c r="AG25" s="41"/>
      <c r="AH25" s="41"/>
      <c r="AI25" s="41"/>
      <c r="AJ25" s="41"/>
      <c r="AK25" s="351" t="s">
        <v>41</v>
      </c>
      <c r="AL25" s="351"/>
      <c r="AM25" s="351"/>
      <c r="AN25" s="351"/>
      <c r="AO25" s="351"/>
      <c r="AP25" s="41"/>
      <c r="AQ25" s="44"/>
      <c r="BE25" s="342"/>
    </row>
    <row r="26" spans="2:71" s="2" customFormat="1" ht="14.45" customHeight="1">
      <c r="B26" s="46"/>
      <c r="C26" s="47"/>
      <c r="D26" s="48" t="s">
        <v>42</v>
      </c>
      <c r="E26" s="47"/>
      <c r="F26" s="48" t="s">
        <v>43</v>
      </c>
      <c r="G26" s="47"/>
      <c r="H26" s="47"/>
      <c r="I26" s="47"/>
      <c r="J26" s="47"/>
      <c r="K26" s="47"/>
      <c r="L26" s="352">
        <v>0.21</v>
      </c>
      <c r="M26" s="353"/>
      <c r="N26" s="353"/>
      <c r="O26" s="353"/>
      <c r="P26" s="47"/>
      <c r="Q26" s="47"/>
      <c r="R26" s="47"/>
      <c r="S26" s="47"/>
      <c r="T26" s="47"/>
      <c r="U26" s="47"/>
      <c r="V26" s="47"/>
      <c r="W26" s="354">
        <f>ROUND(AZ51,2)</f>
        <v>0</v>
      </c>
      <c r="X26" s="353"/>
      <c r="Y26" s="353"/>
      <c r="Z26" s="353"/>
      <c r="AA26" s="353"/>
      <c r="AB26" s="353"/>
      <c r="AC26" s="353"/>
      <c r="AD26" s="353"/>
      <c r="AE26" s="353"/>
      <c r="AF26" s="47"/>
      <c r="AG26" s="47"/>
      <c r="AH26" s="47"/>
      <c r="AI26" s="47"/>
      <c r="AJ26" s="47"/>
      <c r="AK26" s="354">
        <f>ROUND(AV51,2)</f>
        <v>0</v>
      </c>
      <c r="AL26" s="353"/>
      <c r="AM26" s="353"/>
      <c r="AN26" s="353"/>
      <c r="AO26" s="353"/>
      <c r="AP26" s="47"/>
      <c r="AQ26" s="49"/>
      <c r="BE26" s="342"/>
    </row>
    <row r="27" spans="2:71" s="2" customFormat="1" ht="14.45" customHeight="1">
      <c r="B27" s="46"/>
      <c r="C27" s="47"/>
      <c r="D27" s="47"/>
      <c r="E27" s="47"/>
      <c r="F27" s="48" t="s">
        <v>44</v>
      </c>
      <c r="G27" s="47"/>
      <c r="H27" s="47"/>
      <c r="I27" s="47"/>
      <c r="J27" s="47"/>
      <c r="K27" s="47"/>
      <c r="L27" s="352">
        <v>0.15</v>
      </c>
      <c r="M27" s="353"/>
      <c r="N27" s="353"/>
      <c r="O27" s="353"/>
      <c r="P27" s="47"/>
      <c r="Q27" s="47"/>
      <c r="R27" s="47"/>
      <c r="S27" s="47"/>
      <c r="T27" s="47"/>
      <c r="U27" s="47"/>
      <c r="V27" s="47"/>
      <c r="W27" s="354">
        <f>ROUND(BA51,2)</f>
        <v>0</v>
      </c>
      <c r="X27" s="353"/>
      <c r="Y27" s="353"/>
      <c r="Z27" s="353"/>
      <c r="AA27" s="353"/>
      <c r="AB27" s="353"/>
      <c r="AC27" s="353"/>
      <c r="AD27" s="353"/>
      <c r="AE27" s="353"/>
      <c r="AF27" s="47"/>
      <c r="AG27" s="47"/>
      <c r="AH27" s="47"/>
      <c r="AI27" s="47"/>
      <c r="AJ27" s="47"/>
      <c r="AK27" s="354">
        <f>ROUND(AW51,2)</f>
        <v>0</v>
      </c>
      <c r="AL27" s="353"/>
      <c r="AM27" s="353"/>
      <c r="AN27" s="353"/>
      <c r="AO27" s="353"/>
      <c r="AP27" s="47"/>
      <c r="AQ27" s="49"/>
      <c r="BE27" s="342"/>
    </row>
    <row r="28" spans="2:71" s="2" customFormat="1" ht="14.45" hidden="1" customHeight="1">
      <c r="B28" s="46"/>
      <c r="C28" s="47"/>
      <c r="D28" s="47"/>
      <c r="E28" s="47"/>
      <c r="F28" s="48" t="s">
        <v>45</v>
      </c>
      <c r="G28" s="47"/>
      <c r="H28" s="47"/>
      <c r="I28" s="47"/>
      <c r="J28" s="47"/>
      <c r="K28" s="47"/>
      <c r="L28" s="352">
        <v>0.21</v>
      </c>
      <c r="M28" s="353"/>
      <c r="N28" s="353"/>
      <c r="O28" s="353"/>
      <c r="P28" s="47"/>
      <c r="Q28" s="47"/>
      <c r="R28" s="47"/>
      <c r="S28" s="47"/>
      <c r="T28" s="47"/>
      <c r="U28" s="47"/>
      <c r="V28" s="47"/>
      <c r="W28" s="354">
        <f>ROUND(BB51,2)</f>
        <v>0</v>
      </c>
      <c r="X28" s="353"/>
      <c r="Y28" s="353"/>
      <c r="Z28" s="353"/>
      <c r="AA28" s="353"/>
      <c r="AB28" s="353"/>
      <c r="AC28" s="353"/>
      <c r="AD28" s="353"/>
      <c r="AE28" s="353"/>
      <c r="AF28" s="47"/>
      <c r="AG28" s="47"/>
      <c r="AH28" s="47"/>
      <c r="AI28" s="47"/>
      <c r="AJ28" s="47"/>
      <c r="AK28" s="354">
        <v>0</v>
      </c>
      <c r="AL28" s="353"/>
      <c r="AM28" s="353"/>
      <c r="AN28" s="353"/>
      <c r="AO28" s="353"/>
      <c r="AP28" s="47"/>
      <c r="AQ28" s="49"/>
      <c r="BE28" s="342"/>
    </row>
    <row r="29" spans="2:71" s="2" customFormat="1" ht="14.45" hidden="1" customHeight="1">
      <c r="B29" s="46"/>
      <c r="C29" s="47"/>
      <c r="D29" s="47"/>
      <c r="E29" s="47"/>
      <c r="F29" s="48" t="s">
        <v>46</v>
      </c>
      <c r="G29" s="47"/>
      <c r="H29" s="47"/>
      <c r="I29" s="47"/>
      <c r="J29" s="47"/>
      <c r="K29" s="47"/>
      <c r="L29" s="352">
        <v>0.15</v>
      </c>
      <c r="M29" s="353"/>
      <c r="N29" s="353"/>
      <c r="O29" s="353"/>
      <c r="P29" s="47"/>
      <c r="Q29" s="47"/>
      <c r="R29" s="47"/>
      <c r="S29" s="47"/>
      <c r="T29" s="47"/>
      <c r="U29" s="47"/>
      <c r="V29" s="47"/>
      <c r="W29" s="354">
        <f>ROUND(BC51,2)</f>
        <v>0</v>
      </c>
      <c r="X29" s="353"/>
      <c r="Y29" s="353"/>
      <c r="Z29" s="353"/>
      <c r="AA29" s="353"/>
      <c r="AB29" s="353"/>
      <c r="AC29" s="353"/>
      <c r="AD29" s="353"/>
      <c r="AE29" s="353"/>
      <c r="AF29" s="47"/>
      <c r="AG29" s="47"/>
      <c r="AH29" s="47"/>
      <c r="AI29" s="47"/>
      <c r="AJ29" s="47"/>
      <c r="AK29" s="354">
        <v>0</v>
      </c>
      <c r="AL29" s="353"/>
      <c r="AM29" s="353"/>
      <c r="AN29" s="353"/>
      <c r="AO29" s="353"/>
      <c r="AP29" s="47"/>
      <c r="AQ29" s="49"/>
      <c r="BE29" s="342"/>
    </row>
    <row r="30" spans="2:71" s="2" customFormat="1" ht="14.45" hidden="1" customHeight="1">
      <c r="B30" s="46"/>
      <c r="C30" s="47"/>
      <c r="D30" s="47"/>
      <c r="E30" s="47"/>
      <c r="F30" s="48" t="s">
        <v>47</v>
      </c>
      <c r="G30" s="47"/>
      <c r="H30" s="47"/>
      <c r="I30" s="47"/>
      <c r="J30" s="47"/>
      <c r="K30" s="47"/>
      <c r="L30" s="352">
        <v>0</v>
      </c>
      <c r="M30" s="353"/>
      <c r="N30" s="353"/>
      <c r="O30" s="353"/>
      <c r="P30" s="47"/>
      <c r="Q30" s="47"/>
      <c r="R30" s="47"/>
      <c r="S30" s="47"/>
      <c r="T30" s="47"/>
      <c r="U30" s="47"/>
      <c r="V30" s="47"/>
      <c r="W30" s="354">
        <f>ROUND(BD51,2)</f>
        <v>0</v>
      </c>
      <c r="X30" s="353"/>
      <c r="Y30" s="353"/>
      <c r="Z30" s="353"/>
      <c r="AA30" s="353"/>
      <c r="AB30" s="353"/>
      <c r="AC30" s="353"/>
      <c r="AD30" s="353"/>
      <c r="AE30" s="353"/>
      <c r="AF30" s="47"/>
      <c r="AG30" s="47"/>
      <c r="AH30" s="47"/>
      <c r="AI30" s="47"/>
      <c r="AJ30" s="47"/>
      <c r="AK30" s="354">
        <v>0</v>
      </c>
      <c r="AL30" s="353"/>
      <c r="AM30" s="353"/>
      <c r="AN30" s="353"/>
      <c r="AO30" s="353"/>
      <c r="AP30" s="47"/>
      <c r="AQ30" s="49"/>
      <c r="BE30" s="342"/>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42"/>
    </row>
    <row r="32" spans="2:71" s="1" customFormat="1" ht="25.9" customHeight="1">
      <c r="B32" s="40"/>
      <c r="C32" s="50"/>
      <c r="D32" s="51" t="s">
        <v>48</v>
      </c>
      <c r="E32" s="52"/>
      <c r="F32" s="52"/>
      <c r="G32" s="52"/>
      <c r="H32" s="52"/>
      <c r="I32" s="52"/>
      <c r="J32" s="52"/>
      <c r="K32" s="52"/>
      <c r="L32" s="52"/>
      <c r="M32" s="52"/>
      <c r="N32" s="52"/>
      <c r="O32" s="52"/>
      <c r="P32" s="52"/>
      <c r="Q32" s="52"/>
      <c r="R32" s="52"/>
      <c r="S32" s="52"/>
      <c r="T32" s="53" t="s">
        <v>49</v>
      </c>
      <c r="U32" s="52"/>
      <c r="V32" s="52"/>
      <c r="W32" s="52"/>
      <c r="X32" s="355" t="s">
        <v>50</v>
      </c>
      <c r="Y32" s="356"/>
      <c r="Z32" s="356"/>
      <c r="AA32" s="356"/>
      <c r="AB32" s="356"/>
      <c r="AC32" s="52"/>
      <c r="AD32" s="52"/>
      <c r="AE32" s="52"/>
      <c r="AF32" s="52"/>
      <c r="AG32" s="52"/>
      <c r="AH32" s="52"/>
      <c r="AI32" s="52"/>
      <c r="AJ32" s="52"/>
      <c r="AK32" s="357">
        <f>SUM(AK23:AK30)</f>
        <v>0</v>
      </c>
      <c r="AL32" s="356"/>
      <c r="AM32" s="356"/>
      <c r="AN32" s="356"/>
      <c r="AO32" s="358"/>
      <c r="AP32" s="50"/>
      <c r="AQ32" s="54"/>
      <c r="BE32" s="342"/>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51</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16_189</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59" t="str">
        <f>K6</f>
        <v>Jáchymov - rekonstrukce komunikace ulice Hornická</v>
      </c>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23</v>
      </c>
      <c r="D44" s="62"/>
      <c r="E44" s="62"/>
      <c r="F44" s="62"/>
      <c r="G44" s="62"/>
      <c r="H44" s="62"/>
      <c r="I44" s="62"/>
      <c r="J44" s="62"/>
      <c r="K44" s="62"/>
      <c r="L44" s="71" t="str">
        <f>IF(K8="","",K8)</f>
        <v>Jáchymov</v>
      </c>
      <c r="M44" s="62"/>
      <c r="N44" s="62"/>
      <c r="O44" s="62"/>
      <c r="P44" s="62"/>
      <c r="Q44" s="62"/>
      <c r="R44" s="62"/>
      <c r="S44" s="62"/>
      <c r="T44" s="62"/>
      <c r="U44" s="62"/>
      <c r="V44" s="62"/>
      <c r="W44" s="62"/>
      <c r="X44" s="62"/>
      <c r="Y44" s="62"/>
      <c r="Z44" s="62"/>
      <c r="AA44" s="62"/>
      <c r="AB44" s="62"/>
      <c r="AC44" s="62"/>
      <c r="AD44" s="62"/>
      <c r="AE44" s="62"/>
      <c r="AF44" s="62"/>
      <c r="AG44" s="62"/>
      <c r="AH44" s="62"/>
      <c r="AI44" s="64" t="s">
        <v>25</v>
      </c>
      <c r="AJ44" s="62"/>
      <c r="AK44" s="62"/>
      <c r="AL44" s="62"/>
      <c r="AM44" s="361" t="str">
        <f>IF(AN8= "","",AN8)</f>
        <v>12. 12. 2016</v>
      </c>
      <c r="AN44" s="361"/>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27</v>
      </c>
      <c r="D46" s="62"/>
      <c r="E46" s="62"/>
      <c r="F46" s="62"/>
      <c r="G46" s="62"/>
      <c r="H46" s="62"/>
      <c r="I46" s="62"/>
      <c r="J46" s="62"/>
      <c r="K46" s="62"/>
      <c r="L46" s="65" t="str">
        <f>IF(E11= "","",E11)</f>
        <v>Město Jáchymov</v>
      </c>
      <c r="M46" s="62"/>
      <c r="N46" s="62"/>
      <c r="O46" s="62"/>
      <c r="P46" s="62"/>
      <c r="Q46" s="62"/>
      <c r="R46" s="62"/>
      <c r="S46" s="62"/>
      <c r="T46" s="62"/>
      <c r="U46" s="62"/>
      <c r="V46" s="62"/>
      <c r="W46" s="62"/>
      <c r="X46" s="62"/>
      <c r="Y46" s="62"/>
      <c r="Z46" s="62"/>
      <c r="AA46" s="62"/>
      <c r="AB46" s="62"/>
      <c r="AC46" s="62"/>
      <c r="AD46" s="62"/>
      <c r="AE46" s="62"/>
      <c r="AF46" s="62"/>
      <c r="AG46" s="62"/>
      <c r="AH46" s="62"/>
      <c r="AI46" s="64" t="s">
        <v>34</v>
      </c>
      <c r="AJ46" s="62"/>
      <c r="AK46" s="62"/>
      <c r="AL46" s="62"/>
      <c r="AM46" s="362" t="str">
        <f>IF(E17="","",E17)</f>
        <v>AZ Consult spol. s r.o.</v>
      </c>
      <c r="AN46" s="362"/>
      <c r="AO46" s="362"/>
      <c r="AP46" s="362"/>
      <c r="AQ46" s="62"/>
      <c r="AR46" s="60"/>
      <c r="AS46" s="363" t="s">
        <v>52</v>
      </c>
      <c r="AT46" s="364"/>
      <c r="AU46" s="73"/>
      <c r="AV46" s="73"/>
      <c r="AW46" s="73"/>
      <c r="AX46" s="73"/>
      <c r="AY46" s="73"/>
      <c r="AZ46" s="73"/>
      <c r="BA46" s="73"/>
      <c r="BB46" s="73"/>
      <c r="BC46" s="73"/>
      <c r="BD46" s="74"/>
    </row>
    <row r="47" spans="2:56" s="1" customFormat="1">
      <c r="B47" s="40"/>
      <c r="C47" s="64" t="s">
        <v>32</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65"/>
      <c r="AT47" s="366"/>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67"/>
      <c r="AT48" s="368"/>
      <c r="AU48" s="41"/>
      <c r="AV48" s="41"/>
      <c r="AW48" s="41"/>
      <c r="AX48" s="41"/>
      <c r="AY48" s="41"/>
      <c r="AZ48" s="41"/>
      <c r="BA48" s="41"/>
      <c r="BB48" s="41"/>
      <c r="BC48" s="41"/>
      <c r="BD48" s="77"/>
    </row>
    <row r="49" spans="1:91" s="1" customFormat="1" ht="29.25" customHeight="1">
      <c r="B49" s="40"/>
      <c r="C49" s="369" t="s">
        <v>53</v>
      </c>
      <c r="D49" s="370"/>
      <c r="E49" s="370"/>
      <c r="F49" s="370"/>
      <c r="G49" s="370"/>
      <c r="H49" s="78"/>
      <c r="I49" s="371" t="s">
        <v>54</v>
      </c>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2" t="s">
        <v>55</v>
      </c>
      <c r="AH49" s="370"/>
      <c r="AI49" s="370"/>
      <c r="AJ49" s="370"/>
      <c r="AK49" s="370"/>
      <c r="AL49" s="370"/>
      <c r="AM49" s="370"/>
      <c r="AN49" s="371" t="s">
        <v>56</v>
      </c>
      <c r="AO49" s="370"/>
      <c r="AP49" s="370"/>
      <c r="AQ49" s="79" t="s">
        <v>57</v>
      </c>
      <c r="AR49" s="60"/>
      <c r="AS49" s="80" t="s">
        <v>58</v>
      </c>
      <c r="AT49" s="81" t="s">
        <v>59</v>
      </c>
      <c r="AU49" s="81" t="s">
        <v>60</v>
      </c>
      <c r="AV49" s="81" t="s">
        <v>61</v>
      </c>
      <c r="AW49" s="81" t="s">
        <v>62</v>
      </c>
      <c r="AX49" s="81" t="s">
        <v>63</v>
      </c>
      <c r="AY49" s="81" t="s">
        <v>64</v>
      </c>
      <c r="AZ49" s="81" t="s">
        <v>65</v>
      </c>
      <c r="BA49" s="81" t="s">
        <v>66</v>
      </c>
      <c r="BB49" s="81" t="s">
        <v>67</v>
      </c>
      <c r="BC49" s="81" t="s">
        <v>68</v>
      </c>
      <c r="BD49" s="82" t="s">
        <v>69</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70</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76">
        <f>ROUND(SUM(AG52:AG53),2)</f>
        <v>0</v>
      </c>
      <c r="AH51" s="376"/>
      <c r="AI51" s="376"/>
      <c r="AJ51" s="376"/>
      <c r="AK51" s="376"/>
      <c r="AL51" s="376"/>
      <c r="AM51" s="376"/>
      <c r="AN51" s="377">
        <f>SUM(AG51,AT51)</f>
        <v>0</v>
      </c>
      <c r="AO51" s="377"/>
      <c r="AP51" s="377"/>
      <c r="AQ51" s="88" t="s">
        <v>21</v>
      </c>
      <c r="AR51" s="70"/>
      <c r="AS51" s="89">
        <f>ROUND(SUM(AS52:AS53),2)</f>
        <v>0</v>
      </c>
      <c r="AT51" s="90">
        <f>ROUND(SUM(AV51:AW51),2)</f>
        <v>0</v>
      </c>
      <c r="AU51" s="91">
        <f>ROUND(SUM(AU52:AU53),5)</f>
        <v>0</v>
      </c>
      <c r="AV51" s="90">
        <f>ROUND(AZ51*L26,2)</f>
        <v>0</v>
      </c>
      <c r="AW51" s="90">
        <f>ROUND(BA51*L27,2)</f>
        <v>0</v>
      </c>
      <c r="AX51" s="90">
        <f>ROUND(BB51*L26,2)</f>
        <v>0</v>
      </c>
      <c r="AY51" s="90">
        <f>ROUND(BC51*L27,2)</f>
        <v>0</v>
      </c>
      <c r="AZ51" s="90">
        <f>ROUND(SUM(AZ52:AZ53),2)</f>
        <v>0</v>
      </c>
      <c r="BA51" s="90">
        <f>ROUND(SUM(BA52:BA53),2)</f>
        <v>0</v>
      </c>
      <c r="BB51" s="90">
        <f>ROUND(SUM(BB52:BB53),2)</f>
        <v>0</v>
      </c>
      <c r="BC51" s="90">
        <f>ROUND(SUM(BC52:BC53),2)</f>
        <v>0</v>
      </c>
      <c r="BD51" s="92">
        <f>ROUND(SUM(BD52:BD53),2)</f>
        <v>0</v>
      </c>
      <c r="BS51" s="93" t="s">
        <v>71</v>
      </c>
      <c r="BT51" s="93" t="s">
        <v>72</v>
      </c>
      <c r="BU51" s="94" t="s">
        <v>73</v>
      </c>
      <c r="BV51" s="93" t="s">
        <v>74</v>
      </c>
      <c r="BW51" s="93" t="s">
        <v>7</v>
      </c>
      <c r="BX51" s="93" t="s">
        <v>75</v>
      </c>
      <c r="CL51" s="93" t="s">
        <v>21</v>
      </c>
    </row>
    <row r="52" spans="1:91" s="5" customFormat="1" ht="37.5" customHeight="1">
      <c r="A52" s="95" t="s">
        <v>76</v>
      </c>
      <c r="B52" s="96"/>
      <c r="C52" s="97"/>
      <c r="D52" s="375" t="s">
        <v>77</v>
      </c>
      <c r="E52" s="375"/>
      <c r="F52" s="375"/>
      <c r="G52" s="375"/>
      <c r="H52" s="375"/>
      <c r="I52" s="98"/>
      <c r="J52" s="375" t="s">
        <v>19</v>
      </c>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3">
        <f>'SO 101 - Jáchymov - rekon...'!J27</f>
        <v>0</v>
      </c>
      <c r="AH52" s="374"/>
      <c r="AI52" s="374"/>
      <c r="AJ52" s="374"/>
      <c r="AK52" s="374"/>
      <c r="AL52" s="374"/>
      <c r="AM52" s="374"/>
      <c r="AN52" s="373">
        <f>SUM(AG52,AT52)</f>
        <v>0</v>
      </c>
      <c r="AO52" s="374"/>
      <c r="AP52" s="374"/>
      <c r="AQ52" s="99" t="s">
        <v>78</v>
      </c>
      <c r="AR52" s="100"/>
      <c r="AS52" s="101">
        <v>0</v>
      </c>
      <c r="AT52" s="102">
        <f>ROUND(SUM(AV52:AW52),2)</f>
        <v>0</v>
      </c>
      <c r="AU52" s="103">
        <f>'SO 101 - Jáchymov - rekon...'!P89</f>
        <v>0</v>
      </c>
      <c r="AV52" s="102">
        <f>'SO 101 - Jáchymov - rekon...'!J30</f>
        <v>0</v>
      </c>
      <c r="AW52" s="102">
        <f>'SO 101 - Jáchymov - rekon...'!J31</f>
        <v>0</v>
      </c>
      <c r="AX52" s="102">
        <f>'SO 101 - Jáchymov - rekon...'!J32</f>
        <v>0</v>
      </c>
      <c r="AY52" s="102">
        <f>'SO 101 - Jáchymov - rekon...'!J33</f>
        <v>0</v>
      </c>
      <c r="AZ52" s="102">
        <f>'SO 101 - Jáchymov - rekon...'!F30</f>
        <v>0</v>
      </c>
      <c r="BA52" s="102">
        <f>'SO 101 - Jáchymov - rekon...'!F31</f>
        <v>0</v>
      </c>
      <c r="BB52" s="102">
        <f>'SO 101 - Jáchymov - rekon...'!F32</f>
        <v>0</v>
      </c>
      <c r="BC52" s="102">
        <f>'SO 101 - Jáchymov - rekon...'!F33</f>
        <v>0</v>
      </c>
      <c r="BD52" s="104">
        <f>'SO 101 - Jáchymov - rekon...'!F34</f>
        <v>0</v>
      </c>
      <c r="BT52" s="105" t="s">
        <v>79</v>
      </c>
      <c r="BV52" s="105" t="s">
        <v>74</v>
      </c>
      <c r="BW52" s="105" t="s">
        <v>80</v>
      </c>
      <c r="BX52" s="105" t="s">
        <v>7</v>
      </c>
      <c r="CL52" s="105" t="s">
        <v>21</v>
      </c>
      <c r="CM52" s="105" t="s">
        <v>81</v>
      </c>
    </row>
    <row r="53" spans="1:91" s="5" customFormat="1" ht="22.5" customHeight="1">
      <c r="A53" s="95" t="s">
        <v>76</v>
      </c>
      <c r="B53" s="96"/>
      <c r="C53" s="97"/>
      <c r="D53" s="375" t="s">
        <v>82</v>
      </c>
      <c r="E53" s="375"/>
      <c r="F53" s="375"/>
      <c r="G53" s="375"/>
      <c r="H53" s="375"/>
      <c r="I53" s="98"/>
      <c r="J53" s="375" t="s">
        <v>83</v>
      </c>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3">
        <f>'VON - Vedlejší a ostatní ...'!J27</f>
        <v>0</v>
      </c>
      <c r="AH53" s="374"/>
      <c r="AI53" s="374"/>
      <c r="AJ53" s="374"/>
      <c r="AK53" s="374"/>
      <c r="AL53" s="374"/>
      <c r="AM53" s="374"/>
      <c r="AN53" s="373">
        <f>SUM(AG53,AT53)</f>
        <v>0</v>
      </c>
      <c r="AO53" s="374"/>
      <c r="AP53" s="374"/>
      <c r="AQ53" s="99" t="s">
        <v>78</v>
      </c>
      <c r="AR53" s="100"/>
      <c r="AS53" s="106">
        <v>0</v>
      </c>
      <c r="AT53" s="107">
        <f>ROUND(SUM(AV53:AW53),2)</f>
        <v>0</v>
      </c>
      <c r="AU53" s="108">
        <f>'VON - Vedlejší a ostatní ...'!P80</f>
        <v>0</v>
      </c>
      <c r="AV53" s="107">
        <f>'VON - Vedlejší a ostatní ...'!J30</f>
        <v>0</v>
      </c>
      <c r="AW53" s="107">
        <f>'VON - Vedlejší a ostatní ...'!J31</f>
        <v>0</v>
      </c>
      <c r="AX53" s="107">
        <f>'VON - Vedlejší a ostatní ...'!J32</f>
        <v>0</v>
      </c>
      <c r="AY53" s="107">
        <f>'VON - Vedlejší a ostatní ...'!J33</f>
        <v>0</v>
      </c>
      <c r="AZ53" s="107">
        <f>'VON - Vedlejší a ostatní ...'!F30</f>
        <v>0</v>
      </c>
      <c r="BA53" s="107">
        <f>'VON - Vedlejší a ostatní ...'!F31</f>
        <v>0</v>
      </c>
      <c r="BB53" s="107">
        <f>'VON - Vedlejší a ostatní ...'!F32</f>
        <v>0</v>
      </c>
      <c r="BC53" s="107">
        <f>'VON - Vedlejší a ostatní ...'!F33</f>
        <v>0</v>
      </c>
      <c r="BD53" s="109">
        <f>'VON - Vedlejší a ostatní ...'!F34</f>
        <v>0</v>
      </c>
      <c r="BT53" s="105" t="s">
        <v>79</v>
      </c>
      <c r="BV53" s="105" t="s">
        <v>74</v>
      </c>
      <c r="BW53" s="105" t="s">
        <v>84</v>
      </c>
      <c r="BX53" s="105" t="s">
        <v>7</v>
      </c>
      <c r="CL53" s="105" t="s">
        <v>21</v>
      </c>
      <c r="CM53" s="105" t="s">
        <v>81</v>
      </c>
    </row>
    <row r="54" spans="1:91" s="1" customFormat="1" ht="30" customHeight="1">
      <c r="B54" s="40"/>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0"/>
    </row>
    <row r="55" spans="1:91" s="1" customFormat="1" ht="6.95" customHeight="1">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60"/>
    </row>
  </sheetData>
  <sheetProtection password="CC35" sheet="1" objects="1" scenarios="1" formatCells="0" formatColumns="0" formatRows="0" sort="0" autoFilter="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101 - Jáchymov - rekon...'!C2" display="/"/>
    <hyperlink ref="A53" location="'VON - Vedlejší a ostatní ...'!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36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85</v>
      </c>
      <c r="G1" s="386" t="s">
        <v>86</v>
      </c>
      <c r="H1" s="386"/>
      <c r="I1" s="114"/>
      <c r="J1" s="113" t="s">
        <v>87</v>
      </c>
      <c r="K1" s="112" t="s">
        <v>88</v>
      </c>
      <c r="L1" s="113" t="s">
        <v>89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8"/>
      <c r="M2" s="378"/>
      <c r="N2" s="378"/>
      <c r="O2" s="378"/>
      <c r="P2" s="378"/>
      <c r="Q2" s="378"/>
      <c r="R2" s="378"/>
      <c r="S2" s="378"/>
      <c r="T2" s="378"/>
      <c r="U2" s="378"/>
      <c r="V2" s="378"/>
      <c r="AT2" s="23" t="s">
        <v>80</v>
      </c>
    </row>
    <row r="3" spans="1:70" ht="6.95" customHeight="1">
      <c r="B3" s="24"/>
      <c r="C3" s="25"/>
      <c r="D3" s="25"/>
      <c r="E3" s="25"/>
      <c r="F3" s="25"/>
      <c r="G3" s="25"/>
      <c r="H3" s="25"/>
      <c r="I3" s="115"/>
      <c r="J3" s="25"/>
      <c r="K3" s="26"/>
      <c r="AT3" s="23" t="s">
        <v>81</v>
      </c>
    </row>
    <row r="4" spans="1:70" ht="36.950000000000003" customHeight="1">
      <c r="B4" s="27"/>
      <c r="C4" s="28"/>
      <c r="D4" s="29" t="s">
        <v>90</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79" t="str">
        <f>'Rekapitulace stavby'!K6</f>
        <v>Jáchymov - rekonstrukce komunikace ulice Hornická</v>
      </c>
      <c r="F7" s="380"/>
      <c r="G7" s="380"/>
      <c r="H7" s="380"/>
      <c r="I7" s="116"/>
      <c r="J7" s="28"/>
      <c r="K7" s="30"/>
    </row>
    <row r="8" spans="1:70" s="1" customFormat="1">
      <c r="B8" s="40"/>
      <c r="C8" s="41"/>
      <c r="D8" s="36" t="s">
        <v>91</v>
      </c>
      <c r="E8" s="41"/>
      <c r="F8" s="41"/>
      <c r="G8" s="41"/>
      <c r="H8" s="41"/>
      <c r="I8" s="117"/>
      <c r="J8" s="41"/>
      <c r="K8" s="44"/>
    </row>
    <row r="9" spans="1:70" s="1" customFormat="1" ht="36.950000000000003" customHeight="1">
      <c r="B9" s="40"/>
      <c r="C9" s="41"/>
      <c r="D9" s="41"/>
      <c r="E9" s="381" t="s">
        <v>92</v>
      </c>
      <c r="F9" s="382"/>
      <c r="G9" s="382"/>
      <c r="H9" s="38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12. 12. 2016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30</v>
      </c>
      <c r="F15" s="41"/>
      <c r="G15" s="41"/>
      <c r="H15" s="41"/>
      <c r="I15" s="118" t="s">
        <v>31</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32</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31</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34</v>
      </c>
      <c r="E20" s="41"/>
      <c r="F20" s="41"/>
      <c r="G20" s="41"/>
      <c r="H20" s="41"/>
      <c r="I20" s="118" t="s">
        <v>28</v>
      </c>
      <c r="J20" s="34" t="s">
        <v>21</v>
      </c>
      <c r="K20" s="44"/>
    </row>
    <row r="21" spans="2:11" s="1" customFormat="1" ht="18" customHeight="1">
      <c r="B21" s="40"/>
      <c r="C21" s="41"/>
      <c r="D21" s="41"/>
      <c r="E21" s="34" t="s">
        <v>35</v>
      </c>
      <c r="F21" s="41"/>
      <c r="G21" s="41"/>
      <c r="H21" s="41"/>
      <c r="I21" s="118" t="s">
        <v>31</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37</v>
      </c>
      <c r="E23" s="41"/>
      <c r="F23" s="41"/>
      <c r="G23" s="41"/>
      <c r="H23" s="41"/>
      <c r="I23" s="117"/>
      <c r="J23" s="41"/>
      <c r="K23" s="44"/>
    </row>
    <row r="24" spans="2:11" s="6" customFormat="1" ht="22.5" customHeight="1">
      <c r="B24" s="120"/>
      <c r="C24" s="121"/>
      <c r="D24" s="121"/>
      <c r="E24" s="348" t="s">
        <v>21</v>
      </c>
      <c r="F24" s="348"/>
      <c r="G24" s="348"/>
      <c r="H24" s="34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ROUND(J89,2)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ROUND(SUM(BE89:BE359), 2)</f>
        <v>0</v>
      </c>
      <c r="G30" s="41"/>
      <c r="H30" s="41"/>
      <c r="I30" s="130">
        <v>0.21</v>
      </c>
      <c r="J30" s="129">
        <f>ROUND(ROUND((SUM(BE89:BE359)), 2)*I30, 2)</f>
        <v>0</v>
      </c>
      <c r="K30" s="44"/>
    </row>
    <row r="31" spans="2:11" s="1" customFormat="1" ht="14.45" customHeight="1">
      <c r="B31" s="40"/>
      <c r="C31" s="41"/>
      <c r="D31" s="41"/>
      <c r="E31" s="48" t="s">
        <v>44</v>
      </c>
      <c r="F31" s="129">
        <f>ROUND(SUM(BF89:BF359), 2)</f>
        <v>0</v>
      </c>
      <c r="G31" s="41"/>
      <c r="H31" s="41"/>
      <c r="I31" s="130">
        <v>0.15</v>
      </c>
      <c r="J31" s="129">
        <f>ROUND(ROUND((SUM(BF89:BF359)), 2)*I31, 2)</f>
        <v>0</v>
      </c>
      <c r="K31" s="44"/>
    </row>
    <row r="32" spans="2:11" s="1" customFormat="1" ht="14.45" hidden="1" customHeight="1">
      <c r="B32" s="40"/>
      <c r="C32" s="41"/>
      <c r="D32" s="41"/>
      <c r="E32" s="48" t="s">
        <v>45</v>
      </c>
      <c r="F32" s="129">
        <f>ROUND(SUM(BG89:BG359), 2)</f>
        <v>0</v>
      </c>
      <c r="G32" s="41"/>
      <c r="H32" s="41"/>
      <c r="I32" s="130">
        <v>0.21</v>
      </c>
      <c r="J32" s="129">
        <v>0</v>
      </c>
      <c r="K32" s="44"/>
    </row>
    <row r="33" spans="2:11" s="1" customFormat="1" ht="14.45" hidden="1" customHeight="1">
      <c r="B33" s="40"/>
      <c r="C33" s="41"/>
      <c r="D33" s="41"/>
      <c r="E33" s="48" t="s">
        <v>46</v>
      </c>
      <c r="F33" s="129">
        <f>ROUND(SUM(BH89:BH359), 2)</f>
        <v>0</v>
      </c>
      <c r="G33" s="41"/>
      <c r="H33" s="41"/>
      <c r="I33" s="130">
        <v>0.15</v>
      </c>
      <c r="J33" s="129">
        <v>0</v>
      </c>
      <c r="K33" s="44"/>
    </row>
    <row r="34" spans="2:11" s="1" customFormat="1" ht="14.45" hidden="1" customHeight="1">
      <c r="B34" s="40"/>
      <c r="C34" s="41"/>
      <c r="D34" s="41"/>
      <c r="E34" s="48" t="s">
        <v>47</v>
      </c>
      <c r="F34" s="129">
        <f>ROUND(SUM(BI89:BI359),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93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79" t="str">
        <f>E7</f>
        <v>Jáchymov - rekonstrukce komunikace ulice Hornická</v>
      </c>
      <c r="F45" s="380"/>
      <c r="G45" s="380"/>
      <c r="H45" s="380"/>
      <c r="I45" s="117"/>
      <c r="J45" s="41"/>
      <c r="K45" s="44"/>
    </row>
    <row r="46" spans="2:11" s="1" customFormat="1" ht="14.45" customHeight="1">
      <c r="B46" s="40"/>
      <c r="C46" s="36" t="s">
        <v>91</v>
      </c>
      <c r="D46" s="41"/>
      <c r="E46" s="41"/>
      <c r="F46" s="41"/>
      <c r="G46" s="41"/>
      <c r="H46" s="41"/>
      <c r="I46" s="117"/>
      <c r="J46" s="41"/>
      <c r="K46" s="44"/>
    </row>
    <row r="47" spans="2:11" s="1" customFormat="1" ht="23.25" customHeight="1">
      <c r="B47" s="40"/>
      <c r="C47" s="41"/>
      <c r="D47" s="41"/>
      <c r="E47" s="381" t="str">
        <f>E9</f>
        <v>SO 101 - Jáchymov - rekonstrukce komunikace ulice Hornická</v>
      </c>
      <c r="F47" s="382"/>
      <c r="G47" s="382"/>
      <c r="H47" s="38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Jáchymov</v>
      </c>
      <c r="G49" s="41"/>
      <c r="H49" s="41"/>
      <c r="I49" s="118" t="s">
        <v>25</v>
      </c>
      <c r="J49" s="119" t="str">
        <f>IF(J12="","",J12)</f>
        <v>12. 12. 2016</v>
      </c>
      <c r="K49" s="44"/>
    </row>
    <row r="50" spans="2:47" s="1" customFormat="1" ht="6.95" customHeight="1">
      <c r="B50" s="40"/>
      <c r="C50" s="41"/>
      <c r="D50" s="41"/>
      <c r="E50" s="41"/>
      <c r="F50" s="41"/>
      <c r="G50" s="41"/>
      <c r="H50" s="41"/>
      <c r="I50" s="117"/>
      <c r="J50" s="41"/>
      <c r="K50" s="44"/>
    </row>
    <row r="51" spans="2:47" s="1" customFormat="1">
      <c r="B51" s="40"/>
      <c r="C51" s="36" t="s">
        <v>27</v>
      </c>
      <c r="D51" s="41"/>
      <c r="E51" s="41"/>
      <c r="F51" s="34" t="str">
        <f>E15</f>
        <v>Město Jáchymov</v>
      </c>
      <c r="G51" s="41"/>
      <c r="H51" s="41"/>
      <c r="I51" s="118" t="s">
        <v>34</v>
      </c>
      <c r="J51" s="34" t="str">
        <f>E21</f>
        <v>AZ Consult spol. s r.o.</v>
      </c>
      <c r="K51" s="44"/>
    </row>
    <row r="52" spans="2:47" s="1" customFormat="1" ht="14.45" customHeight="1">
      <c r="B52" s="40"/>
      <c r="C52" s="36" t="s">
        <v>32</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94</v>
      </c>
      <c r="D54" s="131"/>
      <c r="E54" s="131"/>
      <c r="F54" s="131"/>
      <c r="G54" s="131"/>
      <c r="H54" s="131"/>
      <c r="I54" s="144"/>
      <c r="J54" s="145" t="s">
        <v>95</v>
      </c>
      <c r="K54" s="146"/>
    </row>
    <row r="55" spans="2:47" s="1" customFormat="1" ht="10.35" customHeight="1">
      <c r="B55" s="40"/>
      <c r="C55" s="41"/>
      <c r="D55" s="41"/>
      <c r="E55" s="41"/>
      <c r="F55" s="41"/>
      <c r="G55" s="41"/>
      <c r="H55" s="41"/>
      <c r="I55" s="117"/>
      <c r="J55" s="41"/>
      <c r="K55" s="44"/>
    </row>
    <row r="56" spans="2:47" s="1" customFormat="1" ht="29.25" customHeight="1">
      <c r="B56" s="40"/>
      <c r="C56" s="147" t="s">
        <v>96</v>
      </c>
      <c r="D56" s="41"/>
      <c r="E56" s="41"/>
      <c r="F56" s="41"/>
      <c r="G56" s="41"/>
      <c r="H56" s="41"/>
      <c r="I56" s="117"/>
      <c r="J56" s="127">
        <f>J89</f>
        <v>0</v>
      </c>
      <c r="K56" s="44"/>
      <c r="AU56" s="23" t="s">
        <v>97</v>
      </c>
    </row>
    <row r="57" spans="2:47" s="7" customFormat="1" ht="24.95" customHeight="1">
      <c r="B57" s="148"/>
      <c r="C57" s="149"/>
      <c r="D57" s="150" t="s">
        <v>98</v>
      </c>
      <c r="E57" s="151"/>
      <c r="F57" s="151"/>
      <c r="G57" s="151"/>
      <c r="H57" s="151"/>
      <c r="I57" s="152"/>
      <c r="J57" s="153">
        <f>J90</f>
        <v>0</v>
      </c>
      <c r="K57" s="154"/>
    </row>
    <row r="58" spans="2:47" s="8" customFormat="1" ht="19.899999999999999" customHeight="1">
      <c r="B58" s="155"/>
      <c r="C58" s="156"/>
      <c r="D58" s="157" t="s">
        <v>99</v>
      </c>
      <c r="E58" s="158"/>
      <c r="F58" s="158"/>
      <c r="G58" s="158"/>
      <c r="H58" s="158"/>
      <c r="I58" s="159"/>
      <c r="J58" s="160">
        <f>J91</f>
        <v>0</v>
      </c>
      <c r="K58" s="161"/>
    </row>
    <row r="59" spans="2:47" s="8" customFormat="1" ht="19.899999999999999" customHeight="1">
      <c r="B59" s="155"/>
      <c r="C59" s="156"/>
      <c r="D59" s="157" t="s">
        <v>100</v>
      </c>
      <c r="E59" s="158"/>
      <c r="F59" s="158"/>
      <c r="G59" s="158"/>
      <c r="H59" s="158"/>
      <c r="I59" s="159"/>
      <c r="J59" s="160">
        <f>J169</f>
        <v>0</v>
      </c>
      <c r="K59" s="161"/>
    </row>
    <row r="60" spans="2:47" s="8" customFormat="1" ht="19.899999999999999" customHeight="1">
      <c r="B60" s="155"/>
      <c r="C60" s="156"/>
      <c r="D60" s="157" t="s">
        <v>101</v>
      </c>
      <c r="E60" s="158"/>
      <c r="F60" s="158"/>
      <c r="G60" s="158"/>
      <c r="H60" s="158"/>
      <c r="I60" s="159"/>
      <c r="J60" s="160">
        <f>J181</f>
        <v>0</v>
      </c>
      <c r="K60" s="161"/>
    </row>
    <row r="61" spans="2:47" s="8" customFormat="1" ht="19.899999999999999" customHeight="1">
      <c r="B61" s="155"/>
      <c r="C61" s="156"/>
      <c r="D61" s="157" t="s">
        <v>102</v>
      </c>
      <c r="E61" s="158"/>
      <c r="F61" s="158"/>
      <c r="G61" s="158"/>
      <c r="H61" s="158"/>
      <c r="I61" s="159"/>
      <c r="J61" s="160">
        <f>J187</f>
        <v>0</v>
      </c>
      <c r="K61" s="161"/>
    </row>
    <row r="62" spans="2:47" s="8" customFormat="1" ht="19.899999999999999" customHeight="1">
      <c r="B62" s="155"/>
      <c r="C62" s="156"/>
      <c r="D62" s="157" t="s">
        <v>103</v>
      </c>
      <c r="E62" s="158"/>
      <c r="F62" s="158"/>
      <c r="G62" s="158"/>
      <c r="H62" s="158"/>
      <c r="I62" s="159"/>
      <c r="J62" s="160">
        <f>J216</f>
        <v>0</v>
      </c>
      <c r="K62" s="161"/>
    </row>
    <row r="63" spans="2:47" s="8" customFormat="1" ht="19.899999999999999" customHeight="1">
      <c r="B63" s="155"/>
      <c r="C63" s="156"/>
      <c r="D63" s="157" t="s">
        <v>104</v>
      </c>
      <c r="E63" s="158"/>
      <c r="F63" s="158"/>
      <c r="G63" s="158"/>
      <c r="H63" s="158"/>
      <c r="I63" s="159"/>
      <c r="J63" s="160">
        <f>J244</f>
        <v>0</v>
      </c>
      <c r="K63" s="161"/>
    </row>
    <row r="64" spans="2:47" s="8" customFormat="1" ht="19.899999999999999" customHeight="1">
      <c r="B64" s="155"/>
      <c r="C64" s="156"/>
      <c r="D64" s="157" t="s">
        <v>105</v>
      </c>
      <c r="E64" s="158"/>
      <c r="F64" s="158"/>
      <c r="G64" s="158"/>
      <c r="H64" s="158"/>
      <c r="I64" s="159"/>
      <c r="J64" s="160">
        <f>J294</f>
        <v>0</v>
      </c>
      <c r="K64" s="161"/>
    </row>
    <row r="65" spans="2:12" s="8" customFormat="1" ht="19.899999999999999" customHeight="1">
      <c r="B65" s="155"/>
      <c r="C65" s="156"/>
      <c r="D65" s="157" t="s">
        <v>106</v>
      </c>
      <c r="E65" s="158"/>
      <c r="F65" s="158"/>
      <c r="G65" s="158"/>
      <c r="H65" s="158"/>
      <c r="I65" s="159"/>
      <c r="J65" s="160">
        <f>J314</f>
        <v>0</v>
      </c>
      <c r="K65" s="161"/>
    </row>
    <row r="66" spans="2:12" s="7" customFormat="1" ht="24.95" customHeight="1">
      <c r="B66" s="148"/>
      <c r="C66" s="149"/>
      <c r="D66" s="150" t="s">
        <v>107</v>
      </c>
      <c r="E66" s="151"/>
      <c r="F66" s="151"/>
      <c r="G66" s="151"/>
      <c r="H66" s="151"/>
      <c r="I66" s="152"/>
      <c r="J66" s="153">
        <f>J317</f>
        <v>0</v>
      </c>
      <c r="K66" s="154"/>
    </row>
    <row r="67" spans="2:12" s="8" customFormat="1" ht="19.899999999999999" customHeight="1">
      <c r="B67" s="155"/>
      <c r="C67" s="156"/>
      <c r="D67" s="157" t="s">
        <v>108</v>
      </c>
      <c r="E67" s="158"/>
      <c r="F67" s="158"/>
      <c r="G67" s="158"/>
      <c r="H67" s="158"/>
      <c r="I67" s="159"/>
      <c r="J67" s="160">
        <f>J318</f>
        <v>0</v>
      </c>
      <c r="K67" s="161"/>
    </row>
    <row r="68" spans="2:12" s="8" customFormat="1" ht="19.899999999999999" customHeight="1">
      <c r="B68" s="155"/>
      <c r="C68" s="156"/>
      <c r="D68" s="157" t="s">
        <v>109</v>
      </c>
      <c r="E68" s="158"/>
      <c r="F68" s="158"/>
      <c r="G68" s="158"/>
      <c r="H68" s="158"/>
      <c r="I68" s="159"/>
      <c r="J68" s="160">
        <f>J341</f>
        <v>0</v>
      </c>
      <c r="K68" s="161"/>
    </row>
    <row r="69" spans="2:12" s="8" customFormat="1" ht="19.899999999999999" customHeight="1">
      <c r="B69" s="155"/>
      <c r="C69" s="156"/>
      <c r="D69" s="157" t="s">
        <v>110</v>
      </c>
      <c r="E69" s="158"/>
      <c r="F69" s="158"/>
      <c r="G69" s="158"/>
      <c r="H69" s="158"/>
      <c r="I69" s="159"/>
      <c r="J69" s="160">
        <f>J346</f>
        <v>0</v>
      </c>
      <c r="K69" s="161"/>
    </row>
    <row r="70" spans="2:12" s="1" customFormat="1" ht="21.75" customHeight="1">
      <c r="B70" s="40"/>
      <c r="C70" s="41"/>
      <c r="D70" s="41"/>
      <c r="E70" s="41"/>
      <c r="F70" s="41"/>
      <c r="G70" s="41"/>
      <c r="H70" s="41"/>
      <c r="I70" s="117"/>
      <c r="J70" s="41"/>
      <c r="K70" s="44"/>
    </row>
    <row r="71" spans="2:12" s="1" customFormat="1" ht="6.95" customHeight="1">
      <c r="B71" s="55"/>
      <c r="C71" s="56"/>
      <c r="D71" s="56"/>
      <c r="E71" s="56"/>
      <c r="F71" s="56"/>
      <c r="G71" s="56"/>
      <c r="H71" s="56"/>
      <c r="I71" s="138"/>
      <c r="J71" s="56"/>
      <c r="K71" s="57"/>
    </row>
    <row r="75" spans="2:12" s="1" customFormat="1" ht="6.95" customHeight="1">
      <c r="B75" s="58"/>
      <c r="C75" s="59"/>
      <c r="D75" s="59"/>
      <c r="E75" s="59"/>
      <c r="F75" s="59"/>
      <c r="G75" s="59"/>
      <c r="H75" s="59"/>
      <c r="I75" s="141"/>
      <c r="J75" s="59"/>
      <c r="K75" s="59"/>
      <c r="L75" s="60"/>
    </row>
    <row r="76" spans="2:12" s="1" customFormat="1" ht="36.950000000000003" customHeight="1">
      <c r="B76" s="40"/>
      <c r="C76" s="61" t="s">
        <v>111</v>
      </c>
      <c r="D76" s="62"/>
      <c r="E76" s="62"/>
      <c r="F76" s="62"/>
      <c r="G76" s="62"/>
      <c r="H76" s="62"/>
      <c r="I76" s="162"/>
      <c r="J76" s="62"/>
      <c r="K76" s="62"/>
      <c r="L76" s="60"/>
    </row>
    <row r="77" spans="2:12" s="1" customFormat="1" ht="6.95" customHeight="1">
      <c r="B77" s="40"/>
      <c r="C77" s="62"/>
      <c r="D77" s="62"/>
      <c r="E77" s="62"/>
      <c r="F77" s="62"/>
      <c r="G77" s="62"/>
      <c r="H77" s="62"/>
      <c r="I77" s="162"/>
      <c r="J77" s="62"/>
      <c r="K77" s="62"/>
      <c r="L77" s="60"/>
    </row>
    <row r="78" spans="2:12" s="1" customFormat="1" ht="14.45" customHeight="1">
      <c r="B78" s="40"/>
      <c r="C78" s="64" t="s">
        <v>18</v>
      </c>
      <c r="D78" s="62"/>
      <c r="E78" s="62"/>
      <c r="F78" s="62"/>
      <c r="G78" s="62"/>
      <c r="H78" s="62"/>
      <c r="I78" s="162"/>
      <c r="J78" s="62"/>
      <c r="K78" s="62"/>
      <c r="L78" s="60"/>
    </row>
    <row r="79" spans="2:12" s="1" customFormat="1" ht="22.5" customHeight="1">
      <c r="B79" s="40"/>
      <c r="C79" s="62"/>
      <c r="D79" s="62"/>
      <c r="E79" s="383" t="str">
        <f>E7</f>
        <v>Jáchymov - rekonstrukce komunikace ulice Hornická</v>
      </c>
      <c r="F79" s="384"/>
      <c r="G79" s="384"/>
      <c r="H79" s="384"/>
      <c r="I79" s="162"/>
      <c r="J79" s="62"/>
      <c r="K79" s="62"/>
      <c r="L79" s="60"/>
    </row>
    <row r="80" spans="2:12" s="1" customFormat="1" ht="14.45" customHeight="1">
      <c r="B80" s="40"/>
      <c r="C80" s="64" t="s">
        <v>91</v>
      </c>
      <c r="D80" s="62"/>
      <c r="E80" s="62"/>
      <c r="F80" s="62"/>
      <c r="G80" s="62"/>
      <c r="H80" s="62"/>
      <c r="I80" s="162"/>
      <c r="J80" s="62"/>
      <c r="K80" s="62"/>
      <c r="L80" s="60"/>
    </row>
    <row r="81" spans="2:65" s="1" customFormat="1" ht="23.25" customHeight="1">
      <c r="B81" s="40"/>
      <c r="C81" s="62"/>
      <c r="D81" s="62"/>
      <c r="E81" s="359" t="str">
        <f>E9</f>
        <v>SO 101 - Jáchymov - rekonstrukce komunikace ulice Hornická</v>
      </c>
      <c r="F81" s="385"/>
      <c r="G81" s="385"/>
      <c r="H81" s="385"/>
      <c r="I81" s="162"/>
      <c r="J81" s="62"/>
      <c r="K81" s="62"/>
      <c r="L81" s="60"/>
    </row>
    <row r="82" spans="2:65" s="1" customFormat="1" ht="6.95" customHeight="1">
      <c r="B82" s="40"/>
      <c r="C82" s="62"/>
      <c r="D82" s="62"/>
      <c r="E82" s="62"/>
      <c r="F82" s="62"/>
      <c r="G82" s="62"/>
      <c r="H82" s="62"/>
      <c r="I82" s="162"/>
      <c r="J82" s="62"/>
      <c r="K82" s="62"/>
      <c r="L82" s="60"/>
    </row>
    <row r="83" spans="2:65" s="1" customFormat="1" ht="18" customHeight="1">
      <c r="B83" s="40"/>
      <c r="C83" s="64" t="s">
        <v>23</v>
      </c>
      <c r="D83" s="62"/>
      <c r="E83" s="62"/>
      <c r="F83" s="163" t="str">
        <f>F12</f>
        <v>Jáchymov</v>
      </c>
      <c r="G83" s="62"/>
      <c r="H83" s="62"/>
      <c r="I83" s="164" t="s">
        <v>25</v>
      </c>
      <c r="J83" s="72" t="str">
        <f>IF(J12="","",J12)</f>
        <v>12. 12. 2016</v>
      </c>
      <c r="K83" s="62"/>
      <c r="L83" s="60"/>
    </row>
    <row r="84" spans="2:65" s="1" customFormat="1" ht="6.95" customHeight="1">
      <c r="B84" s="40"/>
      <c r="C84" s="62"/>
      <c r="D84" s="62"/>
      <c r="E84" s="62"/>
      <c r="F84" s="62"/>
      <c r="G84" s="62"/>
      <c r="H84" s="62"/>
      <c r="I84" s="162"/>
      <c r="J84" s="62"/>
      <c r="K84" s="62"/>
      <c r="L84" s="60"/>
    </row>
    <row r="85" spans="2:65" s="1" customFormat="1">
      <c r="B85" s="40"/>
      <c r="C85" s="64" t="s">
        <v>27</v>
      </c>
      <c r="D85" s="62"/>
      <c r="E85" s="62"/>
      <c r="F85" s="163" t="str">
        <f>E15</f>
        <v>Město Jáchymov</v>
      </c>
      <c r="G85" s="62"/>
      <c r="H85" s="62"/>
      <c r="I85" s="164" t="s">
        <v>34</v>
      </c>
      <c r="J85" s="163" t="str">
        <f>E21</f>
        <v>AZ Consult spol. s r.o.</v>
      </c>
      <c r="K85" s="62"/>
      <c r="L85" s="60"/>
    </row>
    <row r="86" spans="2:65" s="1" customFormat="1" ht="14.45" customHeight="1">
      <c r="B86" s="40"/>
      <c r="C86" s="64" t="s">
        <v>32</v>
      </c>
      <c r="D86" s="62"/>
      <c r="E86" s="62"/>
      <c r="F86" s="163" t="str">
        <f>IF(E18="","",E18)</f>
        <v/>
      </c>
      <c r="G86" s="62"/>
      <c r="H86" s="62"/>
      <c r="I86" s="162"/>
      <c r="J86" s="62"/>
      <c r="K86" s="62"/>
      <c r="L86" s="60"/>
    </row>
    <row r="87" spans="2:65" s="1" customFormat="1" ht="10.35" customHeight="1">
      <c r="B87" s="40"/>
      <c r="C87" s="62"/>
      <c r="D87" s="62"/>
      <c r="E87" s="62"/>
      <c r="F87" s="62"/>
      <c r="G87" s="62"/>
      <c r="H87" s="62"/>
      <c r="I87" s="162"/>
      <c r="J87" s="62"/>
      <c r="K87" s="62"/>
      <c r="L87" s="60"/>
    </row>
    <row r="88" spans="2:65" s="9" customFormat="1" ht="29.25" customHeight="1">
      <c r="B88" s="165"/>
      <c r="C88" s="166" t="s">
        <v>112</v>
      </c>
      <c r="D88" s="167" t="s">
        <v>57</v>
      </c>
      <c r="E88" s="167" t="s">
        <v>53</v>
      </c>
      <c r="F88" s="167" t="s">
        <v>113</v>
      </c>
      <c r="G88" s="167" t="s">
        <v>114</v>
      </c>
      <c r="H88" s="167" t="s">
        <v>115</v>
      </c>
      <c r="I88" s="168" t="s">
        <v>116</v>
      </c>
      <c r="J88" s="167" t="s">
        <v>95</v>
      </c>
      <c r="K88" s="169" t="s">
        <v>117</v>
      </c>
      <c r="L88" s="170"/>
      <c r="M88" s="80" t="s">
        <v>118</v>
      </c>
      <c r="N88" s="81" t="s">
        <v>42</v>
      </c>
      <c r="O88" s="81" t="s">
        <v>119</v>
      </c>
      <c r="P88" s="81" t="s">
        <v>120</v>
      </c>
      <c r="Q88" s="81" t="s">
        <v>121</v>
      </c>
      <c r="R88" s="81" t="s">
        <v>122</v>
      </c>
      <c r="S88" s="81" t="s">
        <v>123</v>
      </c>
      <c r="T88" s="82" t="s">
        <v>124</v>
      </c>
    </row>
    <row r="89" spans="2:65" s="1" customFormat="1" ht="29.25" customHeight="1">
      <c r="B89" s="40"/>
      <c r="C89" s="86" t="s">
        <v>96</v>
      </c>
      <c r="D89" s="62"/>
      <c r="E89" s="62"/>
      <c r="F89" s="62"/>
      <c r="G89" s="62"/>
      <c r="H89" s="62"/>
      <c r="I89" s="162"/>
      <c r="J89" s="171">
        <f>BK89</f>
        <v>0</v>
      </c>
      <c r="K89" s="62"/>
      <c r="L89" s="60"/>
      <c r="M89" s="83"/>
      <c r="N89" s="84"/>
      <c r="O89" s="84"/>
      <c r="P89" s="172">
        <f>P90+P317</f>
        <v>0</v>
      </c>
      <c r="Q89" s="84"/>
      <c r="R89" s="172">
        <f>R90+R317</f>
        <v>234.03365034000001</v>
      </c>
      <c r="S89" s="84"/>
      <c r="T89" s="173">
        <f>T90+T317</f>
        <v>556.06799999999998</v>
      </c>
      <c r="AT89" s="23" t="s">
        <v>71</v>
      </c>
      <c r="AU89" s="23" t="s">
        <v>97</v>
      </c>
      <c r="BK89" s="174">
        <f>BK90+BK317</f>
        <v>0</v>
      </c>
    </row>
    <row r="90" spans="2:65" s="10" customFormat="1" ht="37.35" customHeight="1">
      <c r="B90" s="175"/>
      <c r="C90" s="176"/>
      <c r="D90" s="177" t="s">
        <v>71</v>
      </c>
      <c r="E90" s="178" t="s">
        <v>125</v>
      </c>
      <c r="F90" s="178" t="s">
        <v>126</v>
      </c>
      <c r="G90" s="176"/>
      <c r="H90" s="176"/>
      <c r="I90" s="179"/>
      <c r="J90" s="180">
        <f>BK90</f>
        <v>0</v>
      </c>
      <c r="K90" s="176"/>
      <c r="L90" s="181"/>
      <c r="M90" s="182"/>
      <c r="N90" s="183"/>
      <c r="O90" s="183"/>
      <c r="P90" s="184">
        <f>P91+P169+P181+P187+P216+P244+P294+P314</f>
        <v>0</v>
      </c>
      <c r="Q90" s="183"/>
      <c r="R90" s="184">
        <f>R91+R169+R181+R187+R216+R244+R294+R314</f>
        <v>232.85043616000002</v>
      </c>
      <c r="S90" s="183"/>
      <c r="T90" s="185">
        <f>T91+T169+T181+T187+T216+T244+T294+T314</f>
        <v>556.06799999999998</v>
      </c>
      <c r="AR90" s="186" t="s">
        <v>79</v>
      </c>
      <c r="AT90" s="187" t="s">
        <v>71</v>
      </c>
      <c r="AU90" s="187" t="s">
        <v>72</v>
      </c>
      <c r="AY90" s="186" t="s">
        <v>127</v>
      </c>
      <c r="BK90" s="188">
        <f>BK91+BK169+BK181+BK187+BK216+BK244+BK294+BK314</f>
        <v>0</v>
      </c>
    </row>
    <row r="91" spans="2:65" s="10" customFormat="1" ht="19.899999999999999" customHeight="1">
      <c r="B91" s="175"/>
      <c r="C91" s="176"/>
      <c r="D91" s="189" t="s">
        <v>71</v>
      </c>
      <c r="E91" s="190" t="s">
        <v>79</v>
      </c>
      <c r="F91" s="190" t="s">
        <v>128</v>
      </c>
      <c r="G91" s="176"/>
      <c r="H91" s="176"/>
      <c r="I91" s="179"/>
      <c r="J91" s="191">
        <f>BK91</f>
        <v>0</v>
      </c>
      <c r="K91" s="176"/>
      <c r="L91" s="181"/>
      <c r="M91" s="182"/>
      <c r="N91" s="183"/>
      <c r="O91" s="183"/>
      <c r="P91" s="184">
        <f>SUM(P92:P168)</f>
        <v>0</v>
      </c>
      <c r="Q91" s="183"/>
      <c r="R91" s="184">
        <f>SUM(R92:R168)</f>
        <v>30.154547999999998</v>
      </c>
      <c r="S91" s="183"/>
      <c r="T91" s="185">
        <f>SUM(T92:T168)</f>
        <v>537.10799999999995</v>
      </c>
      <c r="AR91" s="186" t="s">
        <v>79</v>
      </c>
      <c r="AT91" s="187" t="s">
        <v>71</v>
      </c>
      <c r="AU91" s="187" t="s">
        <v>79</v>
      </c>
      <c r="AY91" s="186" t="s">
        <v>127</v>
      </c>
      <c r="BK91" s="188">
        <f>SUM(BK92:BK168)</f>
        <v>0</v>
      </c>
    </row>
    <row r="92" spans="2:65" s="1" customFormat="1" ht="31.5" customHeight="1">
      <c r="B92" s="40"/>
      <c r="C92" s="192" t="s">
        <v>79</v>
      </c>
      <c r="D92" s="192" t="s">
        <v>129</v>
      </c>
      <c r="E92" s="193" t="s">
        <v>130</v>
      </c>
      <c r="F92" s="194" t="s">
        <v>131</v>
      </c>
      <c r="G92" s="195" t="s">
        <v>132</v>
      </c>
      <c r="H92" s="196">
        <v>5</v>
      </c>
      <c r="I92" s="197"/>
      <c r="J92" s="198">
        <f>ROUND(I92*H92,2)</f>
        <v>0</v>
      </c>
      <c r="K92" s="194" t="s">
        <v>133</v>
      </c>
      <c r="L92" s="60"/>
      <c r="M92" s="199" t="s">
        <v>21</v>
      </c>
      <c r="N92" s="200" t="s">
        <v>43</v>
      </c>
      <c r="O92" s="41"/>
      <c r="P92" s="201">
        <f>O92*H92</f>
        <v>0</v>
      </c>
      <c r="Q92" s="201">
        <v>0</v>
      </c>
      <c r="R92" s="201">
        <f>Q92*H92</f>
        <v>0</v>
      </c>
      <c r="S92" s="201">
        <v>0</v>
      </c>
      <c r="T92" s="202">
        <f>S92*H92</f>
        <v>0</v>
      </c>
      <c r="AR92" s="23" t="s">
        <v>134</v>
      </c>
      <c r="AT92" s="23" t="s">
        <v>129</v>
      </c>
      <c r="AU92" s="23" t="s">
        <v>81</v>
      </c>
      <c r="AY92" s="23" t="s">
        <v>127</v>
      </c>
      <c r="BE92" s="203">
        <f>IF(N92="základní",J92,0)</f>
        <v>0</v>
      </c>
      <c r="BF92" s="203">
        <f>IF(N92="snížená",J92,0)</f>
        <v>0</v>
      </c>
      <c r="BG92" s="203">
        <f>IF(N92="zákl. přenesená",J92,0)</f>
        <v>0</v>
      </c>
      <c r="BH92" s="203">
        <f>IF(N92="sníž. přenesená",J92,0)</f>
        <v>0</v>
      </c>
      <c r="BI92" s="203">
        <f>IF(N92="nulová",J92,0)</f>
        <v>0</v>
      </c>
      <c r="BJ92" s="23" t="s">
        <v>79</v>
      </c>
      <c r="BK92" s="203">
        <f>ROUND(I92*H92,2)</f>
        <v>0</v>
      </c>
      <c r="BL92" s="23" t="s">
        <v>134</v>
      </c>
      <c r="BM92" s="23" t="s">
        <v>135</v>
      </c>
    </row>
    <row r="93" spans="2:65" s="1" customFormat="1" ht="148.5">
      <c r="B93" s="40"/>
      <c r="C93" s="62"/>
      <c r="D93" s="204" t="s">
        <v>136</v>
      </c>
      <c r="E93" s="62"/>
      <c r="F93" s="205" t="s">
        <v>137</v>
      </c>
      <c r="G93" s="62"/>
      <c r="H93" s="62"/>
      <c r="I93" s="162"/>
      <c r="J93" s="62"/>
      <c r="K93" s="62"/>
      <c r="L93" s="60"/>
      <c r="M93" s="206"/>
      <c r="N93" s="41"/>
      <c r="O93" s="41"/>
      <c r="P93" s="41"/>
      <c r="Q93" s="41"/>
      <c r="R93" s="41"/>
      <c r="S93" s="41"/>
      <c r="T93" s="77"/>
      <c r="AT93" s="23" t="s">
        <v>136</v>
      </c>
      <c r="AU93" s="23" t="s">
        <v>81</v>
      </c>
    </row>
    <row r="94" spans="2:65" s="1" customFormat="1" ht="31.5" customHeight="1">
      <c r="B94" s="40"/>
      <c r="C94" s="192" t="s">
        <v>81</v>
      </c>
      <c r="D94" s="192" t="s">
        <v>129</v>
      </c>
      <c r="E94" s="193" t="s">
        <v>138</v>
      </c>
      <c r="F94" s="194" t="s">
        <v>139</v>
      </c>
      <c r="G94" s="195" t="s">
        <v>132</v>
      </c>
      <c r="H94" s="196">
        <v>5</v>
      </c>
      <c r="I94" s="197"/>
      <c r="J94" s="198">
        <f>ROUND(I94*H94,2)</f>
        <v>0</v>
      </c>
      <c r="K94" s="194" t="s">
        <v>133</v>
      </c>
      <c r="L94" s="60"/>
      <c r="M94" s="199" t="s">
        <v>21</v>
      </c>
      <c r="N94" s="200" t="s">
        <v>43</v>
      </c>
      <c r="O94" s="41"/>
      <c r="P94" s="201">
        <f>O94*H94</f>
        <v>0</v>
      </c>
      <c r="Q94" s="201">
        <v>1.8000000000000001E-4</v>
      </c>
      <c r="R94" s="201">
        <f>Q94*H94</f>
        <v>9.0000000000000008E-4</v>
      </c>
      <c r="S94" s="201">
        <v>0</v>
      </c>
      <c r="T94" s="202">
        <f>S94*H94</f>
        <v>0</v>
      </c>
      <c r="AR94" s="23" t="s">
        <v>134</v>
      </c>
      <c r="AT94" s="23" t="s">
        <v>129</v>
      </c>
      <c r="AU94" s="23" t="s">
        <v>81</v>
      </c>
      <c r="AY94" s="23" t="s">
        <v>127</v>
      </c>
      <c r="BE94" s="203">
        <f>IF(N94="základní",J94,0)</f>
        <v>0</v>
      </c>
      <c r="BF94" s="203">
        <f>IF(N94="snížená",J94,0)</f>
        <v>0</v>
      </c>
      <c r="BG94" s="203">
        <f>IF(N94="zákl. přenesená",J94,0)</f>
        <v>0</v>
      </c>
      <c r="BH94" s="203">
        <f>IF(N94="sníž. přenesená",J94,0)</f>
        <v>0</v>
      </c>
      <c r="BI94" s="203">
        <f>IF(N94="nulová",J94,0)</f>
        <v>0</v>
      </c>
      <c r="BJ94" s="23" t="s">
        <v>79</v>
      </c>
      <c r="BK94" s="203">
        <f>ROUND(I94*H94,2)</f>
        <v>0</v>
      </c>
      <c r="BL94" s="23" t="s">
        <v>134</v>
      </c>
      <c r="BM94" s="23" t="s">
        <v>140</v>
      </c>
    </row>
    <row r="95" spans="2:65" s="1" customFormat="1" ht="67.5">
      <c r="B95" s="40"/>
      <c r="C95" s="62"/>
      <c r="D95" s="204" t="s">
        <v>136</v>
      </c>
      <c r="E95" s="62"/>
      <c r="F95" s="205" t="s">
        <v>141</v>
      </c>
      <c r="G95" s="62"/>
      <c r="H95" s="62"/>
      <c r="I95" s="162"/>
      <c r="J95" s="62"/>
      <c r="K95" s="62"/>
      <c r="L95" s="60"/>
      <c r="M95" s="206"/>
      <c r="N95" s="41"/>
      <c r="O95" s="41"/>
      <c r="P95" s="41"/>
      <c r="Q95" s="41"/>
      <c r="R95" s="41"/>
      <c r="S95" s="41"/>
      <c r="T95" s="77"/>
      <c r="AT95" s="23" t="s">
        <v>136</v>
      </c>
      <c r="AU95" s="23" t="s">
        <v>81</v>
      </c>
    </row>
    <row r="96" spans="2:65" s="1" customFormat="1" ht="44.25" customHeight="1">
      <c r="B96" s="40"/>
      <c r="C96" s="192" t="s">
        <v>142</v>
      </c>
      <c r="D96" s="192" t="s">
        <v>129</v>
      </c>
      <c r="E96" s="193" t="s">
        <v>143</v>
      </c>
      <c r="F96" s="194" t="s">
        <v>144</v>
      </c>
      <c r="G96" s="195" t="s">
        <v>132</v>
      </c>
      <c r="H96" s="196">
        <v>169</v>
      </c>
      <c r="I96" s="197"/>
      <c r="J96" s="198">
        <f>ROUND(I96*H96,2)</f>
        <v>0</v>
      </c>
      <c r="K96" s="194" t="s">
        <v>133</v>
      </c>
      <c r="L96" s="60"/>
      <c r="M96" s="199" t="s">
        <v>21</v>
      </c>
      <c r="N96" s="200" t="s">
        <v>43</v>
      </c>
      <c r="O96" s="41"/>
      <c r="P96" s="201">
        <f>O96*H96</f>
        <v>0</v>
      </c>
      <c r="Q96" s="201">
        <v>0</v>
      </c>
      <c r="R96" s="201">
        <f>Q96*H96</f>
        <v>0</v>
      </c>
      <c r="S96" s="201">
        <v>0.5</v>
      </c>
      <c r="T96" s="202">
        <f>S96*H96</f>
        <v>84.5</v>
      </c>
      <c r="AR96" s="23" t="s">
        <v>134</v>
      </c>
      <c r="AT96" s="23" t="s">
        <v>129</v>
      </c>
      <c r="AU96" s="23" t="s">
        <v>81</v>
      </c>
      <c r="AY96" s="23" t="s">
        <v>127</v>
      </c>
      <c r="BE96" s="203">
        <f>IF(N96="základní",J96,0)</f>
        <v>0</v>
      </c>
      <c r="BF96" s="203">
        <f>IF(N96="snížená",J96,0)</f>
        <v>0</v>
      </c>
      <c r="BG96" s="203">
        <f>IF(N96="zákl. přenesená",J96,0)</f>
        <v>0</v>
      </c>
      <c r="BH96" s="203">
        <f>IF(N96="sníž. přenesená",J96,0)</f>
        <v>0</v>
      </c>
      <c r="BI96" s="203">
        <f>IF(N96="nulová",J96,0)</f>
        <v>0</v>
      </c>
      <c r="BJ96" s="23" t="s">
        <v>79</v>
      </c>
      <c r="BK96" s="203">
        <f>ROUND(I96*H96,2)</f>
        <v>0</v>
      </c>
      <c r="BL96" s="23" t="s">
        <v>134</v>
      </c>
      <c r="BM96" s="23" t="s">
        <v>145</v>
      </c>
    </row>
    <row r="97" spans="2:65" s="1" customFormat="1" ht="175.5">
      <c r="B97" s="40"/>
      <c r="C97" s="62"/>
      <c r="D97" s="207" t="s">
        <v>136</v>
      </c>
      <c r="E97" s="62"/>
      <c r="F97" s="208" t="s">
        <v>146</v>
      </c>
      <c r="G97" s="62"/>
      <c r="H97" s="62"/>
      <c r="I97" s="162"/>
      <c r="J97" s="62"/>
      <c r="K97" s="62"/>
      <c r="L97" s="60"/>
      <c r="M97" s="206"/>
      <c r="N97" s="41"/>
      <c r="O97" s="41"/>
      <c r="P97" s="41"/>
      <c r="Q97" s="41"/>
      <c r="R97" s="41"/>
      <c r="S97" s="41"/>
      <c r="T97" s="77"/>
      <c r="AT97" s="23" t="s">
        <v>136</v>
      </c>
      <c r="AU97" s="23" t="s">
        <v>81</v>
      </c>
    </row>
    <row r="98" spans="2:65" s="11" customFormat="1" ht="13.5">
      <c r="B98" s="209"/>
      <c r="C98" s="210"/>
      <c r="D98" s="204" t="s">
        <v>147</v>
      </c>
      <c r="E98" s="211" t="s">
        <v>21</v>
      </c>
      <c r="F98" s="212" t="s">
        <v>148</v>
      </c>
      <c r="G98" s="210"/>
      <c r="H98" s="213">
        <v>169</v>
      </c>
      <c r="I98" s="214"/>
      <c r="J98" s="210"/>
      <c r="K98" s="210"/>
      <c r="L98" s="215"/>
      <c r="M98" s="216"/>
      <c r="N98" s="217"/>
      <c r="O98" s="217"/>
      <c r="P98" s="217"/>
      <c r="Q98" s="217"/>
      <c r="R98" s="217"/>
      <c r="S98" s="217"/>
      <c r="T98" s="218"/>
      <c r="AT98" s="219" t="s">
        <v>147</v>
      </c>
      <c r="AU98" s="219" t="s">
        <v>81</v>
      </c>
      <c r="AV98" s="11" t="s">
        <v>81</v>
      </c>
      <c r="AW98" s="11" t="s">
        <v>36</v>
      </c>
      <c r="AX98" s="11" t="s">
        <v>79</v>
      </c>
      <c r="AY98" s="219" t="s">
        <v>127</v>
      </c>
    </row>
    <row r="99" spans="2:65" s="1" customFormat="1" ht="44.25" customHeight="1">
      <c r="B99" s="40"/>
      <c r="C99" s="192" t="s">
        <v>134</v>
      </c>
      <c r="D99" s="192" t="s">
        <v>129</v>
      </c>
      <c r="E99" s="193" t="s">
        <v>149</v>
      </c>
      <c r="F99" s="194" t="s">
        <v>150</v>
      </c>
      <c r="G99" s="195" t="s">
        <v>132</v>
      </c>
      <c r="H99" s="196">
        <v>884</v>
      </c>
      <c r="I99" s="197"/>
      <c r="J99" s="198">
        <f>ROUND(I99*H99,2)</f>
        <v>0</v>
      </c>
      <c r="K99" s="194" t="s">
        <v>133</v>
      </c>
      <c r="L99" s="60"/>
      <c r="M99" s="199" t="s">
        <v>21</v>
      </c>
      <c r="N99" s="200" t="s">
        <v>43</v>
      </c>
      <c r="O99" s="41"/>
      <c r="P99" s="201">
        <f>O99*H99</f>
        <v>0</v>
      </c>
      <c r="Q99" s="201">
        <v>2.4000000000000001E-4</v>
      </c>
      <c r="R99" s="201">
        <f>Q99*H99</f>
        <v>0.21216000000000002</v>
      </c>
      <c r="S99" s="201">
        <v>0.51200000000000001</v>
      </c>
      <c r="T99" s="202">
        <f>S99*H99</f>
        <v>452.608</v>
      </c>
      <c r="AR99" s="23" t="s">
        <v>134</v>
      </c>
      <c r="AT99" s="23" t="s">
        <v>129</v>
      </c>
      <c r="AU99" s="23" t="s">
        <v>81</v>
      </c>
      <c r="AY99" s="23" t="s">
        <v>127</v>
      </c>
      <c r="BE99" s="203">
        <f>IF(N99="základní",J99,0)</f>
        <v>0</v>
      </c>
      <c r="BF99" s="203">
        <f>IF(N99="snížená",J99,0)</f>
        <v>0</v>
      </c>
      <c r="BG99" s="203">
        <f>IF(N99="zákl. přenesená",J99,0)</f>
        <v>0</v>
      </c>
      <c r="BH99" s="203">
        <f>IF(N99="sníž. přenesená",J99,0)</f>
        <v>0</v>
      </c>
      <c r="BI99" s="203">
        <f>IF(N99="nulová",J99,0)</f>
        <v>0</v>
      </c>
      <c r="BJ99" s="23" t="s">
        <v>79</v>
      </c>
      <c r="BK99" s="203">
        <f>ROUND(I99*H99,2)</f>
        <v>0</v>
      </c>
      <c r="BL99" s="23" t="s">
        <v>134</v>
      </c>
      <c r="BM99" s="23" t="s">
        <v>151</v>
      </c>
    </row>
    <row r="100" spans="2:65" s="1" customFormat="1" ht="175.5">
      <c r="B100" s="40"/>
      <c r="C100" s="62"/>
      <c r="D100" s="207" t="s">
        <v>136</v>
      </c>
      <c r="E100" s="62"/>
      <c r="F100" s="208" t="s">
        <v>152</v>
      </c>
      <c r="G100" s="62"/>
      <c r="H100" s="62"/>
      <c r="I100" s="162"/>
      <c r="J100" s="62"/>
      <c r="K100" s="62"/>
      <c r="L100" s="60"/>
      <c r="M100" s="206"/>
      <c r="N100" s="41"/>
      <c r="O100" s="41"/>
      <c r="P100" s="41"/>
      <c r="Q100" s="41"/>
      <c r="R100" s="41"/>
      <c r="S100" s="41"/>
      <c r="T100" s="77"/>
      <c r="AT100" s="23" t="s">
        <v>136</v>
      </c>
      <c r="AU100" s="23" t="s">
        <v>81</v>
      </c>
    </row>
    <row r="101" spans="2:65" s="11" customFormat="1" ht="13.5">
      <c r="B101" s="209"/>
      <c r="C101" s="210"/>
      <c r="D101" s="204" t="s">
        <v>147</v>
      </c>
      <c r="E101" s="211" t="s">
        <v>21</v>
      </c>
      <c r="F101" s="212" t="s">
        <v>153</v>
      </c>
      <c r="G101" s="210"/>
      <c r="H101" s="213">
        <v>884</v>
      </c>
      <c r="I101" s="214"/>
      <c r="J101" s="210"/>
      <c r="K101" s="210"/>
      <c r="L101" s="215"/>
      <c r="M101" s="216"/>
      <c r="N101" s="217"/>
      <c r="O101" s="217"/>
      <c r="P101" s="217"/>
      <c r="Q101" s="217"/>
      <c r="R101" s="217"/>
      <c r="S101" s="217"/>
      <c r="T101" s="218"/>
      <c r="AT101" s="219" t="s">
        <v>147</v>
      </c>
      <c r="AU101" s="219" t="s">
        <v>81</v>
      </c>
      <c r="AV101" s="11" t="s">
        <v>81</v>
      </c>
      <c r="AW101" s="11" t="s">
        <v>36</v>
      </c>
      <c r="AX101" s="11" t="s">
        <v>79</v>
      </c>
      <c r="AY101" s="219" t="s">
        <v>127</v>
      </c>
    </row>
    <row r="102" spans="2:65" s="1" customFormat="1" ht="31.5" customHeight="1">
      <c r="B102" s="40"/>
      <c r="C102" s="192" t="s">
        <v>154</v>
      </c>
      <c r="D102" s="192" t="s">
        <v>129</v>
      </c>
      <c r="E102" s="193" t="s">
        <v>155</v>
      </c>
      <c r="F102" s="194" t="s">
        <v>156</v>
      </c>
      <c r="G102" s="195" t="s">
        <v>157</v>
      </c>
      <c r="H102" s="196">
        <v>28.6</v>
      </c>
      <c r="I102" s="197"/>
      <c r="J102" s="198">
        <f>ROUND(I102*H102,2)</f>
        <v>0</v>
      </c>
      <c r="K102" s="194" t="s">
        <v>133</v>
      </c>
      <c r="L102" s="60"/>
      <c r="M102" s="199" t="s">
        <v>21</v>
      </c>
      <c r="N102" s="200" t="s">
        <v>43</v>
      </c>
      <c r="O102" s="41"/>
      <c r="P102" s="201">
        <f>O102*H102</f>
        <v>0</v>
      </c>
      <c r="Q102" s="201">
        <v>0</v>
      </c>
      <c r="R102" s="201">
        <f>Q102*H102</f>
        <v>0</v>
      </c>
      <c r="S102" s="201">
        <v>0</v>
      </c>
      <c r="T102" s="202">
        <f>S102*H102</f>
        <v>0</v>
      </c>
      <c r="AR102" s="23" t="s">
        <v>134</v>
      </c>
      <c r="AT102" s="23" t="s">
        <v>129</v>
      </c>
      <c r="AU102" s="23" t="s">
        <v>81</v>
      </c>
      <c r="AY102" s="23" t="s">
        <v>127</v>
      </c>
      <c r="BE102" s="203">
        <f>IF(N102="základní",J102,0)</f>
        <v>0</v>
      </c>
      <c r="BF102" s="203">
        <f>IF(N102="snížená",J102,0)</f>
        <v>0</v>
      </c>
      <c r="BG102" s="203">
        <f>IF(N102="zákl. přenesená",J102,0)</f>
        <v>0</v>
      </c>
      <c r="BH102" s="203">
        <f>IF(N102="sníž. přenesená",J102,0)</f>
        <v>0</v>
      </c>
      <c r="BI102" s="203">
        <f>IF(N102="nulová",J102,0)</f>
        <v>0</v>
      </c>
      <c r="BJ102" s="23" t="s">
        <v>79</v>
      </c>
      <c r="BK102" s="203">
        <f>ROUND(I102*H102,2)</f>
        <v>0</v>
      </c>
      <c r="BL102" s="23" t="s">
        <v>134</v>
      </c>
      <c r="BM102" s="23" t="s">
        <v>158</v>
      </c>
    </row>
    <row r="103" spans="2:65" s="1" customFormat="1" ht="175.5">
      <c r="B103" s="40"/>
      <c r="C103" s="62"/>
      <c r="D103" s="207" t="s">
        <v>136</v>
      </c>
      <c r="E103" s="62"/>
      <c r="F103" s="208" t="s">
        <v>159</v>
      </c>
      <c r="G103" s="62"/>
      <c r="H103" s="62"/>
      <c r="I103" s="162"/>
      <c r="J103" s="62"/>
      <c r="K103" s="62"/>
      <c r="L103" s="60"/>
      <c r="M103" s="206"/>
      <c r="N103" s="41"/>
      <c r="O103" s="41"/>
      <c r="P103" s="41"/>
      <c r="Q103" s="41"/>
      <c r="R103" s="41"/>
      <c r="S103" s="41"/>
      <c r="T103" s="77"/>
      <c r="AT103" s="23" t="s">
        <v>136</v>
      </c>
      <c r="AU103" s="23" t="s">
        <v>81</v>
      </c>
    </row>
    <row r="104" spans="2:65" s="11" customFormat="1" ht="13.5">
      <c r="B104" s="209"/>
      <c r="C104" s="210"/>
      <c r="D104" s="204" t="s">
        <v>147</v>
      </c>
      <c r="E104" s="211" t="s">
        <v>21</v>
      </c>
      <c r="F104" s="212" t="s">
        <v>160</v>
      </c>
      <c r="G104" s="210"/>
      <c r="H104" s="213">
        <v>28.6</v>
      </c>
      <c r="I104" s="214"/>
      <c r="J104" s="210"/>
      <c r="K104" s="210"/>
      <c r="L104" s="215"/>
      <c r="M104" s="216"/>
      <c r="N104" s="217"/>
      <c r="O104" s="217"/>
      <c r="P104" s="217"/>
      <c r="Q104" s="217"/>
      <c r="R104" s="217"/>
      <c r="S104" s="217"/>
      <c r="T104" s="218"/>
      <c r="AT104" s="219" t="s">
        <v>147</v>
      </c>
      <c r="AU104" s="219" t="s">
        <v>81</v>
      </c>
      <c r="AV104" s="11" t="s">
        <v>81</v>
      </c>
      <c r="AW104" s="11" t="s">
        <v>36</v>
      </c>
      <c r="AX104" s="11" t="s">
        <v>79</v>
      </c>
      <c r="AY104" s="219" t="s">
        <v>127</v>
      </c>
    </row>
    <row r="105" spans="2:65" s="1" customFormat="1" ht="31.5" customHeight="1">
      <c r="B105" s="40"/>
      <c r="C105" s="192" t="s">
        <v>161</v>
      </c>
      <c r="D105" s="192" t="s">
        <v>129</v>
      </c>
      <c r="E105" s="193" t="s">
        <v>162</v>
      </c>
      <c r="F105" s="194" t="s">
        <v>163</v>
      </c>
      <c r="G105" s="195" t="s">
        <v>157</v>
      </c>
      <c r="H105" s="196">
        <v>28.995999999999999</v>
      </c>
      <c r="I105" s="197"/>
      <c r="J105" s="198">
        <f>ROUND(I105*H105,2)</f>
        <v>0</v>
      </c>
      <c r="K105" s="194" t="s">
        <v>133</v>
      </c>
      <c r="L105" s="60"/>
      <c r="M105" s="199" t="s">
        <v>21</v>
      </c>
      <c r="N105" s="200" t="s">
        <v>43</v>
      </c>
      <c r="O105" s="41"/>
      <c r="P105" s="201">
        <f>O105*H105</f>
        <v>0</v>
      </c>
      <c r="Q105" s="201">
        <v>0</v>
      </c>
      <c r="R105" s="201">
        <f>Q105*H105</f>
        <v>0</v>
      </c>
      <c r="S105" s="201">
        <v>0</v>
      </c>
      <c r="T105" s="202">
        <f>S105*H105</f>
        <v>0</v>
      </c>
      <c r="AR105" s="23" t="s">
        <v>134</v>
      </c>
      <c r="AT105" s="23" t="s">
        <v>129</v>
      </c>
      <c r="AU105" s="23" t="s">
        <v>81</v>
      </c>
      <c r="AY105" s="23" t="s">
        <v>127</v>
      </c>
      <c r="BE105" s="203">
        <f>IF(N105="základní",J105,0)</f>
        <v>0</v>
      </c>
      <c r="BF105" s="203">
        <f>IF(N105="snížená",J105,0)</f>
        <v>0</v>
      </c>
      <c r="BG105" s="203">
        <f>IF(N105="zákl. přenesená",J105,0)</f>
        <v>0</v>
      </c>
      <c r="BH105" s="203">
        <f>IF(N105="sníž. přenesená",J105,0)</f>
        <v>0</v>
      </c>
      <c r="BI105" s="203">
        <f>IF(N105="nulová",J105,0)</f>
        <v>0</v>
      </c>
      <c r="BJ105" s="23" t="s">
        <v>79</v>
      </c>
      <c r="BK105" s="203">
        <f>ROUND(I105*H105,2)</f>
        <v>0</v>
      </c>
      <c r="BL105" s="23" t="s">
        <v>134</v>
      </c>
      <c r="BM105" s="23" t="s">
        <v>164</v>
      </c>
    </row>
    <row r="106" spans="2:65" s="1" customFormat="1" ht="94.5">
      <c r="B106" s="40"/>
      <c r="C106" s="62"/>
      <c r="D106" s="207" t="s">
        <v>136</v>
      </c>
      <c r="E106" s="62"/>
      <c r="F106" s="208" t="s">
        <v>165</v>
      </c>
      <c r="G106" s="62"/>
      <c r="H106" s="62"/>
      <c r="I106" s="162"/>
      <c r="J106" s="62"/>
      <c r="K106" s="62"/>
      <c r="L106" s="60"/>
      <c r="M106" s="206"/>
      <c r="N106" s="41"/>
      <c r="O106" s="41"/>
      <c r="P106" s="41"/>
      <c r="Q106" s="41"/>
      <c r="R106" s="41"/>
      <c r="S106" s="41"/>
      <c r="T106" s="77"/>
      <c r="AT106" s="23" t="s">
        <v>136</v>
      </c>
      <c r="AU106" s="23" t="s">
        <v>81</v>
      </c>
    </row>
    <row r="107" spans="2:65" s="11" customFormat="1" ht="13.5">
      <c r="B107" s="209"/>
      <c r="C107" s="210"/>
      <c r="D107" s="207" t="s">
        <v>147</v>
      </c>
      <c r="E107" s="220" t="s">
        <v>21</v>
      </c>
      <c r="F107" s="221" t="s">
        <v>160</v>
      </c>
      <c r="G107" s="210"/>
      <c r="H107" s="222">
        <v>28.6</v>
      </c>
      <c r="I107" s="214"/>
      <c r="J107" s="210"/>
      <c r="K107" s="210"/>
      <c r="L107" s="215"/>
      <c r="M107" s="216"/>
      <c r="N107" s="217"/>
      <c r="O107" s="217"/>
      <c r="P107" s="217"/>
      <c r="Q107" s="217"/>
      <c r="R107" s="217"/>
      <c r="S107" s="217"/>
      <c r="T107" s="218"/>
      <c r="AT107" s="219" t="s">
        <v>147</v>
      </c>
      <c r="AU107" s="219" t="s">
        <v>81</v>
      </c>
      <c r="AV107" s="11" t="s">
        <v>81</v>
      </c>
      <c r="AW107" s="11" t="s">
        <v>36</v>
      </c>
      <c r="AX107" s="11" t="s">
        <v>72</v>
      </c>
      <c r="AY107" s="219" t="s">
        <v>127</v>
      </c>
    </row>
    <row r="108" spans="2:65" s="11" customFormat="1" ht="13.5">
      <c r="B108" s="209"/>
      <c r="C108" s="210"/>
      <c r="D108" s="207" t="s">
        <v>147</v>
      </c>
      <c r="E108" s="220" t="s">
        <v>21</v>
      </c>
      <c r="F108" s="221" t="s">
        <v>166</v>
      </c>
      <c r="G108" s="210"/>
      <c r="H108" s="222">
        <v>0.39600000000000002</v>
      </c>
      <c r="I108" s="214"/>
      <c r="J108" s="210"/>
      <c r="K108" s="210"/>
      <c r="L108" s="215"/>
      <c r="M108" s="216"/>
      <c r="N108" s="217"/>
      <c r="O108" s="217"/>
      <c r="P108" s="217"/>
      <c r="Q108" s="217"/>
      <c r="R108" s="217"/>
      <c r="S108" s="217"/>
      <c r="T108" s="218"/>
      <c r="AT108" s="219" t="s">
        <v>147</v>
      </c>
      <c r="AU108" s="219" t="s">
        <v>81</v>
      </c>
      <c r="AV108" s="11" t="s">
        <v>81</v>
      </c>
      <c r="AW108" s="11" t="s">
        <v>36</v>
      </c>
      <c r="AX108" s="11" t="s">
        <v>72</v>
      </c>
      <c r="AY108" s="219" t="s">
        <v>127</v>
      </c>
    </row>
    <row r="109" spans="2:65" s="12" customFormat="1" ht="13.5">
      <c r="B109" s="223"/>
      <c r="C109" s="224"/>
      <c r="D109" s="204" t="s">
        <v>147</v>
      </c>
      <c r="E109" s="225" t="s">
        <v>21</v>
      </c>
      <c r="F109" s="226" t="s">
        <v>167</v>
      </c>
      <c r="G109" s="224"/>
      <c r="H109" s="227">
        <v>28.995999999999999</v>
      </c>
      <c r="I109" s="228"/>
      <c r="J109" s="224"/>
      <c r="K109" s="224"/>
      <c r="L109" s="229"/>
      <c r="M109" s="230"/>
      <c r="N109" s="231"/>
      <c r="O109" s="231"/>
      <c r="P109" s="231"/>
      <c r="Q109" s="231"/>
      <c r="R109" s="231"/>
      <c r="S109" s="231"/>
      <c r="T109" s="232"/>
      <c r="AT109" s="233" t="s">
        <v>147</v>
      </c>
      <c r="AU109" s="233" t="s">
        <v>81</v>
      </c>
      <c r="AV109" s="12" t="s">
        <v>134</v>
      </c>
      <c r="AW109" s="12" t="s">
        <v>36</v>
      </c>
      <c r="AX109" s="12" t="s">
        <v>79</v>
      </c>
      <c r="AY109" s="233" t="s">
        <v>127</v>
      </c>
    </row>
    <row r="110" spans="2:65" s="1" customFormat="1" ht="44.25" customHeight="1">
      <c r="B110" s="40"/>
      <c r="C110" s="192" t="s">
        <v>168</v>
      </c>
      <c r="D110" s="192" t="s">
        <v>129</v>
      </c>
      <c r="E110" s="193" t="s">
        <v>169</v>
      </c>
      <c r="F110" s="194" t="s">
        <v>170</v>
      </c>
      <c r="G110" s="195" t="s">
        <v>157</v>
      </c>
      <c r="H110" s="196">
        <v>8.6989999999999998</v>
      </c>
      <c r="I110" s="197"/>
      <c r="J110" s="198">
        <f>ROUND(I110*H110,2)</f>
        <v>0</v>
      </c>
      <c r="K110" s="194" t="s">
        <v>133</v>
      </c>
      <c r="L110" s="60"/>
      <c r="M110" s="199" t="s">
        <v>21</v>
      </c>
      <c r="N110" s="200" t="s">
        <v>43</v>
      </c>
      <c r="O110" s="41"/>
      <c r="P110" s="201">
        <f>O110*H110</f>
        <v>0</v>
      </c>
      <c r="Q110" s="201">
        <v>0</v>
      </c>
      <c r="R110" s="201">
        <f>Q110*H110</f>
        <v>0</v>
      </c>
      <c r="S110" s="201">
        <v>0</v>
      </c>
      <c r="T110" s="202">
        <f>S110*H110</f>
        <v>0</v>
      </c>
      <c r="AR110" s="23" t="s">
        <v>134</v>
      </c>
      <c r="AT110" s="23" t="s">
        <v>129</v>
      </c>
      <c r="AU110" s="23" t="s">
        <v>81</v>
      </c>
      <c r="AY110" s="23" t="s">
        <v>127</v>
      </c>
      <c r="BE110" s="203">
        <f>IF(N110="základní",J110,0)</f>
        <v>0</v>
      </c>
      <c r="BF110" s="203">
        <f>IF(N110="snížená",J110,0)</f>
        <v>0</v>
      </c>
      <c r="BG110" s="203">
        <f>IF(N110="zákl. přenesená",J110,0)</f>
        <v>0</v>
      </c>
      <c r="BH110" s="203">
        <f>IF(N110="sníž. přenesená",J110,0)</f>
        <v>0</v>
      </c>
      <c r="BI110" s="203">
        <f>IF(N110="nulová",J110,0)</f>
        <v>0</v>
      </c>
      <c r="BJ110" s="23" t="s">
        <v>79</v>
      </c>
      <c r="BK110" s="203">
        <f>ROUND(I110*H110,2)</f>
        <v>0</v>
      </c>
      <c r="BL110" s="23" t="s">
        <v>134</v>
      </c>
      <c r="BM110" s="23" t="s">
        <v>171</v>
      </c>
    </row>
    <row r="111" spans="2:65" s="1" customFormat="1" ht="94.5">
      <c r="B111" s="40"/>
      <c r="C111" s="62"/>
      <c r="D111" s="207" t="s">
        <v>136</v>
      </c>
      <c r="E111" s="62"/>
      <c r="F111" s="208" t="s">
        <v>165</v>
      </c>
      <c r="G111" s="62"/>
      <c r="H111" s="62"/>
      <c r="I111" s="162"/>
      <c r="J111" s="62"/>
      <c r="K111" s="62"/>
      <c r="L111" s="60"/>
      <c r="M111" s="206"/>
      <c r="N111" s="41"/>
      <c r="O111" s="41"/>
      <c r="P111" s="41"/>
      <c r="Q111" s="41"/>
      <c r="R111" s="41"/>
      <c r="S111" s="41"/>
      <c r="T111" s="77"/>
      <c r="AT111" s="23" t="s">
        <v>136</v>
      </c>
      <c r="AU111" s="23" t="s">
        <v>81</v>
      </c>
    </row>
    <row r="112" spans="2:65" s="11" customFormat="1" ht="13.5">
      <c r="B112" s="209"/>
      <c r="C112" s="210"/>
      <c r="D112" s="204" t="s">
        <v>147</v>
      </c>
      <c r="E112" s="210"/>
      <c r="F112" s="212" t="s">
        <v>172</v>
      </c>
      <c r="G112" s="210"/>
      <c r="H112" s="213">
        <v>8.6989999999999998</v>
      </c>
      <c r="I112" s="214"/>
      <c r="J112" s="210"/>
      <c r="K112" s="210"/>
      <c r="L112" s="215"/>
      <c r="M112" s="216"/>
      <c r="N112" s="217"/>
      <c r="O112" s="217"/>
      <c r="P112" s="217"/>
      <c r="Q112" s="217"/>
      <c r="R112" s="217"/>
      <c r="S112" s="217"/>
      <c r="T112" s="218"/>
      <c r="AT112" s="219" t="s">
        <v>147</v>
      </c>
      <c r="AU112" s="219" t="s">
        <v>81</v>
      </c>
      <c r="AV112" s="11" t="s">
        <v>81</v>
      </c>
      <c r="AW112" s="11" t="s">
        <v>6</v>
      </c>
      <c r="AX112" s="11" t="s">
        <v>79</v>
      </c>
      <c r="AY112" s="219" t="s">
        <v>127</v>
      </c>
    </row>
    <row r="113" spans="2:65" s="1" customFormat="1" ht="31.5" customHeight="1">
      <c r="B113" s="40"/>
      <c r="C113" s="192" t="s">
        <v>173</v>
      </c>
      <c r="D113" s="192" t="s">
        <v>129</v>
      </c>
      <c r="E113" s="193" t="s">
        <v>174</v>
      </c>
      <c r="F113" s="194" t="s">
        <v>175</v>
      </c>
      <c r="G113" s="195" t="s">
        <v>157</v>
      </c>
      <c r="H113" s="196">
        <v>17.25</v>
      </c>
      <c r="I113" s="197"/>
      <c r="J113" s="198">
        <f>ROUND(I113*H113,2)</f>
        <v>0</v>
      </c>
      <c r="K113" s="194" t="s">
        <v>133</v>
      </c>
      <c r="L113" s="60"/>
      <c r="M113" s="199" t="s">
        <v>21</v>
      </c>
      <c r="N113" s="200" t="s">
        <v>43</v>
      </c>
      <c r="O113" s="41"/>
      <c r="P113" s="201">
        <f>O113*H113</f>
        <v>0</v>
      </c>
      <c r="Q113" s="201">
        <v>0</v>
      </c>
      <c r="R113" s="201">
        <f>Q113*H113</f>
        <v>0</v>
      </c>
      <c r="S113" s="201">
        <v>0</v>
      </c>
      <c r="T113" s="202">
        <f>S113*H113</f>
        <v>0</v>
      </c>
      <c r="AR113" s="23" t="s">
        <v>134</v>
      </c>
      <c r="AT113" s="23" t="s">
        <v>129</v>
      </c>
      <c r="AU113" s="23" t="s">
        <v>81</v>
      </c>
      <c r="AY113" s="23" t="s">
        <v>127</v>
      </c>
      <c r="BE113" s="203">
        <f>IF(N113="základní",J113,0)</f>
        <v>0</v>
      </c>
      <c r="BF113" s="203">
        <f>IF(N113="snížená",J113,0)</f>
        <v>0</v>
      </c>
      <c r="BG113" s="203">
        <f>IF(N113="zákl. přenesená",J113,0)</f>
        <v>0</v>
      </c>
      <c r="BH113" s="203">
        <f>IF(N113="sníž. přenesená",J113,0)</f>
        <v>0</v>
      </c>
      <c r="BI113" s="203">
        <f>IF(N113="nulová",J113,0)</f>
        <v>0</v>
      </c>
      <c r="BJ113" s="23" t="s">
        <v>79</v>
      </c>
      <c r="BK113" s="203">
        <f>ROUND(I113*H113,2)</f>
        <v>0</v>
      </c>
      <c r="BL113" s="23" t="s">
        <v>134</v>
      </c>
      <c r="BM113" s="23" t="s">
        <v>176</v>
      </c>
    </row>
    <row r="114" spans="2:65" s="1" customFormat="1" ht="175.5">
      <c r="B114" s="40"/>
      <c r="C114" s="62"/>
      <c r="D114" s="207" t="s">
        <v>136</v>
      </c>
      <c r="E114" s="62"/>
      <c r="F114" s="208" t="s">
        <v>177</v>
      </c>
      <c r="G114" s="62"/>
      <c r="H114" s="62"/>
      <c r="I114" s="162"/>
      <c r="J114" s="62"/>
      <c r="K114" s="62"/>
      <c r="L114" s="60"/>
      <c r="M114" s="206"/>
      <c r="N114" s="41"/>
      <c r="O114" s="41"/>
      <c r="P114" s="41"/>
      <c r="Q114" s="41"/>
      <c r="R114" s="41"/>
      <c r="S114" s="41"/>
      <c r="T114" s="77"/>
      <c r="AT114" s="23" t="s">
        <v>136</v>
      </c>
      <c r="AU114" s="23" t="s">
        <v>81</v>
      </c>
    </row>
    <row r="115" spans="2:65" s="11" customFormat="1" ht="13.5">
      <c r="B115" s="209"/>
      <c r="C115" s="210"/>
      <c r="D115" s="207" t="s">
        <v>147</v>
      </c>
      <c r="E115" s="220" t="s">
        <v>21</v>
      </c>
      <c r="F115" s="221" t="s">
        <v>178</v>
      </c>
      <c r="G115" s="210"/>
      <c r="H115" s="222">
        <v>8.25</v>
      </c>
      <c r="I115" s="214"/>
      <c r="J115" s="210"/>
      <c r="K115" s="210"/>
      <c r="L115" s="215"/>
      <c r="M115" s="216"/>
      <c r="N115" s="217"/>
      <c r="O115" s="217"/>
      <c r="P115" s="217"/>
      <c r="Q115" s="217"/>
      <c r="R115" s="217"/>
      <c r="S115" s="217"/>
      <c r="T115" s="218"/>
      <c r="AT115" s="219" t="s">
        <v>147</v>
      </c>
      <c r="AU115" s="219" t="s">
        <v>81</v>
      </c>
      <c r="AV115" s="11" t="s">
        <v>81</v>
      </c>
      <c r="AW115" s="11" t="s">
        <v>36</v>
      </c>
      <c r="AX115" s="11" t="s">
        <v>72</v>
      </c>
      <c r="AY115" s="219" t="s">
        <v>127</v>
      </c>
    </row>
    <row r="116" spans="2:65" s="11" customFormat="1" ht="13.5">
      <c r="B116" s="209"/>
      <c r="C116" s="210"/>
      <c r="D116" s="207" t="s">
        <v>147</v>
      </c>
      <c r="E116" s="220" t="s">
        <v>21</v>
      </c>
      <c r="F116" s="221" t="s">
        <v>179</v>
      </c>
      <c r="G116" s="210"/>
      <c r="H116" s="222">
        <v>9</v>
      </c>
      <c r="I116" s="214"/>
      <c r="J116" s="210"/>
      <c r="K116" s="210"/>
      <c r="L116" s="215"/>
      <c r="M116" s="216"/>
      <c r="N116" s="217"/>
      <c r="O116" s="217"/>
      <c r="P116" s="217"/>
      <c r="Q116" s="217"/>
      <c r="R116" s="217"/>
      <c r="S116" s="217"/>
      <c r="T116" s="218"/>
      <c r="AT116" s="219" t="s">
        <v>147</v>
      </c>
      <c r="AU116" s="219" t="s">
        <v>81</v>
      </c>
      <c r="AV116" s="11" t="s">
        <v>81</v>
      </c>
      <c r="AW116" s="11" t="s">
        <v>36</v>
      </c>
      <c r="AX116" s="11" t="s">
        <v>72</v>
      </c>
      <c r="AY116" s="219" t="s">
        <v>127</v>
      </c>
    </row>
    <row r="117" spans="2:65" s="12" customFormat="1" ht="13.5">
      <c r="B117" s="223"/>
      <c r="C117" s="224"/>
      <c r="D117" s="204" t="s">
        <v>147</v>
      </c>
      <c r="E117" s="225" t="s">
        <v>21</v>
      </c>
      <c r="F117" s="226" t="s">
        <v>167</v>
      </c>
      <c r="G117" s="224"/>
      <c r="H117" s="227">
        <v>17.25</v>
      </c>
      <c r="I117" s="228"/>
      <c r="J117" s="224"/>
      <c r="K117" s="224"/>
      <c r="L117" s="229"/>
      <c r="M117" s="230"/>
      <c r="N117" s="231"/>
      <c r="O117" s="231"/>
      <c r="P117" s="231"/>
      <c r="Q117" s="231"/>
      <c r="R117" s="231"/>
      <c r="S117" s="231"/>
      <c r="T117" s="232"/>
      <c r="AT117" s="233" t="s">
        <v>147</v>
      </c>
      <c r="AU117" s="233" t="s">
        <v>81</v>
      </c>
      <c r="AV117" s="12" t="s">
        <v>134</v>
      </c>
      <c r="AW117" s="12" t="s">
        <v>36</v>
      </c>
      <c r="AX117" s="12" t="s">
        <v>79</v>
      </c>
      <c r="AY117" s="233" t="s">
        <v>127</v>
      </c>
    </row>
    <row r="118" spans="2:65" s="1" customFormat="1" ht="31.5" customHeight="1">
      <c r="B118" s="40"/>
      <c r="C118" s="192" t="s">
        <v>180</v>
      </c>
      <c r="D118" s="192" t="s">
        <v>129</v>
      </c>
      <c r="E118" s="193" t="s">
        <v>181</v>
      </c>
      <c r="F118" s="194" t="s">
        <v>182</v>
      </c>
      <c r="G118" s="195" t="s">
        <v>157</v>
      </c>
      <c r="H118" s="196">
        <v>5.1749999999999998</v>
      </c>
      <c r="I118" s="197"/>
      <c r="J118" s="198">
        <f>ROUND(I118*H118,2)</f>
        <v>0</v>
      </c>
      <c r="K118" s="194" t="s">
        <v>133</v>
      </c>
      <c r="L118" s="60"/>
      <c r="M118" s="199" t="s">
        <v>21</v>
      </c>
      <c r="N118" s="200" t="s">
        <v>43</v>
      </c>
      <c r="O118" s="41"/>
      <c r="P118" s="201">
        <f>O118*H118</f>
        <v>0</v>
      </c>
      <c r="Q118" s="201">
        <v>0</v>
      </c>
      <c r="R118" s="201">
        <f>Q118*H118</f>
        <v>0</v>
      </c>
      <c r="S118" s="201">
        <v>0</v>
      </c>
      <c r="T118" s="202">
        <f>S118*H118</f>
        <v>0</v>
      </c>
      <c r="AR118" s="23" t="s">
        <v>134</v>
      </c>
      <c r="AT118" s="23" t="s">
        <v>129</v>
      </c>
      <c r="AU118" s="23" t="s">
        <v>81</v>
      </c>
      <c r="AY118" s="23" t="s">
        <v>127</v>
      </c>
      <c r="BE118" s="203">
        <f>IF(N118="základní",J118,0)</f>
        <v>0</v>
      </c>
      <c r="BF118" s="203">
        <f>IF(N118="snížená",J118,0)</f>
        <v>0</v>
      </c>
      <c r="BG118" s="203">
        <f>IF(N118="zákl. přenesená",J118,0)</f>
        <v>0</v>
      </c>
      <c r="BH118" s="203">
        <f>IF(N118="sníž. přenesená",J118,0)</f>
        <v>0</v>
      </c>
      <c r="BI118" s="203">
        <f>IF(N118="nulová",J118,0)</f>
        <v>0</v>
      </c>
      <c r="BJ118" s="23" t="s">
        <v>79</v>
      </c>
      <c r="BK118" s="203">
        <f>ROUND(I118*H118,2)</f>
        <v>0</v>
      </c>
      <c r="BL118" s="23" t="s">
        <v>134</v>
      </c>
      <c r="BM118" s="23" t="s">
        <v>183</v>
      </c>
    </row>
    <row r="119" spans="2:65" s="1" customFormat="1" ht="175.5">
      <c r="B119" s="40"/>
      <c r="C119" s="62"/>
      <c r="D119" s="207" t="s">
        <v>136</v>
      </c>
      <c r="E119" s="62"/>
      <c r="F119" s="208" t="s">
        <v>177</v>
      </c>
      <c r="G119" s="62"/>
      <c r="H119" s="62"/>
      <c r="I119" s="162"/>
      <c r="J119" s="62"/>
      <c r="K119" s="62"/>
      <c r="L119" s="60"/>
      <c r="M119" s="206"/>
      <c r="N119" s="41"/>
      <c r="O119" s="41"/>
      <c r="P119" s="41"/>
      <c r="Q119" s="41"/>
      <c r="R119" s="41"/>
      <c r="S119" s="41"/>
      <c r="T119" s="77"/>
      <c r="AT119" s="23" t="s">
        <v>136</v>
      </c>
      <c r="AU119" s="23" t="s">
        <v>81</v>
      </c>
    </row>
    <row r="120" spans="2:65" s="11" customFormat="1" ht="13.5">
      <c r="B120" s="209"/>
      <c r="C120" s="210"/>
      <c r="D120" s="204" t="s">
        <v>147</v>
      </c>
      <c r="E120" s="211" t="s">
        <v>21</v>
      </c>
      <c r="F120" s="212" t="s">
        <v>184</v>
      </c>
      <c r="G120" s="210"/>
      <c r="H120" s="213">
        <v>5.1749999999999998</v>
      </c>
      <c r="I120" s="214"/>
      <c r="J120" s="210"/>
      <c r="K120" s="210"/>
      <c r="L120" s="215"/>
      <c r="M120" s="216"/>
      <c r="N120" s="217"/>
      <c r="O120" s="217"/>
      <c r="P120" s="217"/>
      <c r="Q120" s="217"/>
      <c r="R120" s="217"/>
      <c r="S120" s="217"/>
      <c r="T120" s="218"/>
      <c r="AT120" s="219" t="s">
        <v>147</v>
      </c>
      <c r="AU120" s="219" t="s">
        <v>81</v>
      </c>
      <c r="AV120" s="11" t="s">
        <v>81</v>
      </c>
      <c r="AW120" s="11" t="s">
        <v>36</v>
      </c>
      <c r="AX120" s="11" t="s">
        <v>79</v>
      </c>
      <c r="AY120" s="219" t="s">
        <v>127</v>
      </c>
    </row>
    <row r="121" spans="2:65" s="1" customFormat="1" ht="31.5" customHeight="1">
      <c r="B121" s="40"/>
      <c r="C121" s="192" t="s">
        <v>185</v>
      </c>
      <c r="D121" s="192" t="s">
        <v>129</v>
      </c>
      <c r="E121" s="193" t="s">
        <v>186</v>
      </c>
      <c r="F121" s="194" t="s">
        <v>187</v>
      </c>
      <c r="G121" s="195" t="s">
        <v>132</v>
      </c>
      <c r="H121" s="196">
        <v>34.5</v>
      </c>
      <c r="I121" s="197"/>
      <c r="J121" s="198">
        <f>ROUND(I121*H121,2)</f>
        <v>0</v>
      </c>
      <c r="K121" s="194" t="s">
        <v>133</v>
      </c>
      <c r="L121" s="60"/>
      <c r="M121" s="199" t="s">
        <v>21</v>
      </c>
      <c r="N121" s="200" t="s">
        <v>43</v>
      </c>
      <c r="O121" s="41"/>
      <c r="P121" s="201">
        <f>O121*H121</f>
        <v>0</v>
      </c>
      <c r="Q121" s="201">
        <v>8.4000000000000003E-4</v>
      </c>
      <c r="R121" s="201">
        <f>Q121*H121</f>
        <v>2.8980000000000002E-2</v>
      </c>
      <c r="S121" s="201">
        <v>0</v>
      </c>
      <c r="T121" s="202">
        <f>S121*H121</f>
        <v>0</v>
      </c>
      <c r="AR121" s="23" t="s">
        <v>134</v>
      </c>
      <c r="AT121" s="23" t="s">
        <v>129</v>
      </c>
      <c r="AU121" s="23" t="s">
        <v>81</v>
      </c>
      <c r="AY121" s="23" t="s">
        <v>127</v>
      </c>
      <c r="BE121" s="203">
        <f>IF(N121="základní",J121,0)</f>
        <v>0</v>
      </c>
      <c r="BF121" s="203">
        <f>IF(N121="snížená",J121,0)</f>
        <v>0</v>
      </c>
      <c r="BG121" s="203">
        <f>IF(N121="zákl. přenesená",J121,0)</f>
        <v>0</v>
      </c>
      <c r="BH121" s="203">
        <f>IF(N121="sníž. přenesená",J121,0)</f>
        <v>0</v>
      </c>
      <c r="BI121" s="203">
        <f>IF(N121="nulová",J121,0)</f>
        <v>0</v>
      </c>
      <c r="BJ121" s="23" t="s">
        <v>79</v>
      </c>
      <c r="BK121" s="203">
        <f>ROUND(I121*H121,2)</f>
        <v>0</v>
      </c>
      <c r="BL121" s="23" t="s">
        <v>134</v>
      </c>
      <c r="BM121" s="23" t="s">
        <v>188</v>
      </c>
    </row>
    <row r="122" spans="2:65" s="1" customFormat="1" ht="148.5">
      <c r="B122" s="40"/>
      <c r="C122" s="62"/>
      <c r="D122" s="207" t="s">
        <v>136</v>
      </c>
      <c r="E122" s="62"/>
      <c r="F122" s="208" t="s">
        <v>189</v>
      </c>
      <c r="G122" s="62"/>
      <c r="H122" s="62"/>
      <c r="I122" s="162"/>
      <c r="J122" s="62"/>
      <c r="K122" s="62"/>
      <c r="L122" s="60"/>
      <c r="M122" s="206"/>
      <c r="N122" s="41"/>
      <c r="O122" s="41"/>
      <c r="P122" s="41"/>
      <c r="Q122" s="41"/>
      <c r="R122" s="41"/>
      <c r="S122" s="41"/>
      <c r="T122" s="77"/>
      <c r="AT122" s="23" t="s">
        <v>136</v>
      </c>
      <c r="AU122" s="23" t="s">
        <v>81</v>
      </c>
    </row>
    <row r="123" spans="2:65" s="11" customFormat="1" ht="13.5">
      <c r="B123" s="209"/>
      <c r="C123" s="210"/>
      <c r="D123" s="207" t="s">
        <v>147</v>
      </c>
      <c r="E123" s="220" t="s">
        <v>21</v>
      </c>
      <c r="F123" s="221" t="s">
        <v>190</v>
      </c>
      <c r="G123" s="210"/>
      <c r="H123" s="222">
        <v>16.5</v>
      </c>
      <c r="I123" s="214"/>
      <c r="J123" s="210"/>
      <c r="K123" s="210"/>
      <c r="L123" s="215"/>
      <c r="M123" s="216"/>
      <c r="N123" s="217"/>
      <c r="O123" s="217"/>
      <c r="P123" s="217"/>
      <c r="Q123" s="217"/>
      <c r="R123" s="217"/>
      <c r="S123" s="217"/>
      <c r="T123" s="218"/>
      <c r="AT123" s="219" t="s">
        <v>147</v>
      </c>
      <c r="AU123" s="219" t="s">
        <v>81</v>
      </c>
      <c r="AV123" s="11" t="s">
        <v>81</v>
      </c>
      <c r="AW123" s="11" t="s">
        <v>36</v>
      </c>
      <c r="AX123" s="11" t="s">
        <v>72</v>
      </c>
      <c r="AY123" s="219" t="s">
        <v>127</v>
      </c>
    </row>
    <row r="124" spans="2:65" s="11" customFormat="1" ht="13.5">
      <c r="B124" s="209"/>
      <c r="C124" s="210"/>
      <c r="D124" s="207" t="s">
        <v>147</v>
      </c>
      <c r="E124" s="220" t="s">
        <v>21</v>
      </c>
      <c r="F124" s="221" t="s">
        <v>191</v>
      </c>
      <c r="G124" s="210"/>
      <c r="H124" s="222">
        <v>18</v>
      </c>
      <c r="I124" s="214"/>
      <c r="J124" s="210"/>
      <c r="K124" s="210"/>
      <c r="L124" s="215"/>
      <c r="M124" s="216"/>
      <c r="N124" s="217"/>
      <c r="O124" s="217"/>
      <c r="P124" s="217"/>
      <c r="Q124" s="217"/>
      <c r="R124" s="217"/>
      <c r="S124" s="217"/>
      <c r="T124" s="218"/>
      <c r="AT124" s="219" t="s">
        <v>147</v>
      </c>
      <c r="AU124" s="219" t="s">
        <v>81</v>
      </c>
      <c r="AV124" s="11" t="s">
        <v>81</v>
      </c>
      <c r="AW124" s="11" t="s">
        <v>36</v>
      </c>
      <c r="AX124" s="11" t="s">
        <v>72</v>
      </c>
      <c r="AY124" s="219" t="s">
        <v>127</v>
      </c>
    </row>
    <row r="125" spans="2:65" s="12" customFormat="1" ht="13.5">
      <c r="B125" s="223"/>
      <c r="C125" s="224"/>
      <c r="D125" s="204" t="s">
        <v>147</v>
      </c>
      <c r="E125" s="225" t="s">
        <v>21</v>
      </c>
      <c r="F125" s="226" t="s">
        <v>167</v>
      </c>
      <c r="G125" s="224"/>
      <c r="H125" s="227">
        <v>34.5</v>
      </c>
      <c r="I125" s="228"/>
      <c r="J125" s="224"/>
      <c r="K125" s="224"/>
      <c r="L125" s="229"/>
      <c r="M125" s="230"/>
      <c r="N125" s="231"/>
      <c r="O125" s="231"/>
      <c r="P125" s="231"/>
      <c r="Q125" s="231"/>
      <c r="R125" s="231"/>
      <c r="S125" s="231"/>
      <c r="T125" s="232"/>
      <c r="AT125" s="233" t="s">
        <v>147</v>
      </c>
      <c r="AU125" s="233" t="s">
        <v>81</v>
      </c>
      <c r="AV125" s="12" t="s">
        <v>134</v>
      </c>
      <c r="AW125" s="12" t="s">
        <v>36</v>
      </c>
      <c r="AX125" s="12" t="s">
        <v>79</v>
      </c>
      <c r="AY125" s="233" t="s">
        <v>127</v>
      </c>
    </row>
    <row r="126" spans="2:65" s="1" customFormat="1" ht="31.5" customHeight="1">
      <c r="B126" s="40"/>
      <c r="C126" s="192" t="s">
        <v>192</v>
      </c>
      <c r="D126" s="192" t="s">
        <v>129</v>
      </c>
      <c r="E126" s="193" t="s">
        <v>193</v>
      </c>
      <c r="F126" s="194" t="s">
        <v>194</v>
      </c>
      <c r="G126" s="195" t="s">
        <v>132</v>
      </c>
      <c r="H126" s="196">
        <v>34.5</v>
      </c>
      <c r="I126" s="197"/>
      <c r="J126" s="198">
        <f>ROUND(I126*H126,2)</f>
        <v>0</v>
      </c>
      <c r="K126" s="194" t="s">
        <v>133</v>
      </c>
      <c r="L126" s="60"/>
      <c r="M126" s="199" t="s">
        <v>21</v>
      </c>
      <c r="N126" s="200" t="s">
        <v>43</v>
      </c>
      <c r="O126" s="41"/>
      <c r="P126" s="201">
        <f>O126*H126</f>
        <v>0</v>
      </c>
      <c r="Q126" s="201">
        <v>0</v>
      </c>
      <c r="R126" s="201">
        <f>Q126*H126</f>
        <v>0</v>
      </c>
      <c r="S126" s="201">
        <v>0</v>
      </c>
      <c r="T126" s="202">
        <f>S126*H126</f>
        <v>0</v>
      </c>
      <c r="AR126" s="23" t="s">
        <v>134</v>
      </c>
      <c r="AT126" s="23" t="s">
        <v>129</v>
      </c>
      <c r="AU126" s="23" t="s">
        <v>81</v>
      </c>
      <c r="AY126" s="23" t="s">
        <v>127</v>
      </c>
      <c r="BE126" s="203">
        <f>IF(N126="základní",J126,0)</f>
        <v>0</v>
      </c>
      <c r="BF126" s="203">
        <f>IF(N126="snížená",J126,0)</f>
        <v>0</v>
      </c>
      <c r="BG126" s="203">
        <f>IF(N126="zákl. přenesená",J126,0)</f>
        <v>0</v>
      </c>
      <c r="BH126" s="203">
        <f>IF(N126="sníž. přenesená",J126,0)</f>
        <v>0</v>
      </c>
      <c r="BI126" s="203">
        <f>IF(N126="nulová",J126,0)</f>
        <v>0</v>
      </c>
      <c r="BJ126" s="23" t="s">
        <v>79</v>
      </c>
      <c r="BK126" s="203">
        <f>ROUND(I126*H126,2)</f>
        <v>0</v>
      </c>
      <c r="BL126" s="23" t="s">
        <v>134</v>
      </c>
      <c r="BM126" s="23" t="s">
        <v>195</v>
      </c>
    </row>
    <row r="127" spans="2:65" s="11" customFormat="1" ht="13.5">
      <c r="B127" s="209"/>
      <c r="C127" s="210"/>
      <c r="D127" s="204" t="s">
        <v>147</v>
      </c>
      <c r="E127" s="211" t="s">
        <v>21</v>
      </c>
      <c r="F127" s="212" t="s">
        <v>196</v>
      </c>
      <c r="G127" s="210"/>
      <c r="H127" s="213">
        <v>34.5</v>
      </c>
      <c r="I127" s="214"/>
      <c r="J127" s="210"/>
      <c r="K127" s="210"/>
      <c r="L127" s="215"/>
      <c r="M127" s="216"/>
      <c r="N127" s="217"/>
      <c r="O127" s="217"/>
      <c r="P127" s="217"/>
      <c r="Q127" s="217"/>
      <c r="R127" s="217"/>
      <c r="S127" s="217"/>
      <c r="T127" s="218"/>
      <c r="AT127" s="219" t="s">
        <v>147</v>
      </c>
      <c r="AU127" s="219" t="s">
        <v>81</v>
      </c>
      <c r="AV127" s="11" t="s">
        <v>81</v>
      </c>
      <c r="AW127" s="11" t="s">
        <v>36</v>
      </c>
      <c r="AX127" s="11" t="s">
        <v>79</v>
      </c>
      <c r="AY127" s="219" t="s">
        <v>127</v>
      </c>
    </row>
    <row r="128" spans="2:65" s="1" customFormat="1" ht="44.25" customHeight="1">
      <c r="B128" s="40"/>
      <c r="C128" s="192" t="s">
        <v>197</v>
      </c>
      <c r="D128" s="192" t="s">
        <v>129</v>
      </c>
      <c r="E128" s="193" t="s">
        <v>198</v>
      </c>
      <c r="F128" s="194" t="s">
        <v>199</v>
      </c>
      <c r="G128" s="195" t="s">
        <v>157</v>
      </c>
      <c r="H128" s="196">
        <v>17.25</v>
      </c>
      <c r="I128" s="197"/>
      <c r="J128" s="198">
        <f>ROUND(I128*H128,2)</f>
        <v>0</v>
      </c>
      <c r="K128" s="194" t="s">
        <v>133</v>
      </c>
      <c r="L128" s="60"/>
      <c r="M128" s="199" t="s">
        <v>21</v>
      </c>
      <c r="N128" s="200" t="s">
        <v>43</v>
      </c>
      <c r="O128" s="41"/>
      <c r="P128" s="201">
        <f>O128*H128</f>
        <v>0</v>
      </c>
      <c r="Q128" s="201">
        <v>0</v>
      </c>
      <c r="R128" s="201">
        <f>Q128*H128</f>
        <v>0</v>
      </c>
      <c r="S128" s="201">
        <v>0</v>
      </c>
      <c r="T128" s="202">
        <f>S128*H128</f>
        <v>0</v>
      </c>
      <c r="AR128" s="23" t="s">
        <v>134</v>
      </c>
      <c r="AT128" s="23" t="s">
        <v>129</v>
      </c>
      <c r="AU128" s="23" t="s">
        <v>81</v>
      </c>
      <c r="AY128" s="23" t="s">
        <v>127</v>
      </c>
      <c r="BE128" s="203">
        <f>IF(N128="základní",J128,0)</f>
        <v>0</v>
      </c>
      <c r="BF128" s="203">
        <f>IF(N128="snížená",J128,0)</f>
        <v>0</v>
      </c>
      <c r="BG128" s="203">
        <f>IF(N128="zákl. přenesená",J128,0)</f>
        <v>0</v>
      </c>
      <c r="BH128" s="203">
        <f>IF(N128="sníž. přenesená",J128,0)</f>
        <v>0</v>
      </c>
      <c r="BI128" s="203">
        <f>IF(N128="nulová",J128,0)</f>
        <v>0</v>
      </c>
      <c r="BJ128" s="23" t="s">
        <v>79</v>
      </c>
      <c r="BK128" s="203">
        <f>ROUND(I128*H128,2)</f>
        <v>0</v>
      </c>
      <c r="BL128" s="23" t="s">
        <v>134</v>
      </c>
      <c r="BM128" s="23" t="s">
        <v>200</v>
      </c>
    </row>
    <row r="129" spans="2:65" s="1" customFormat="1" ht="94.5">
      <c r="B129" s="40"/>
      <c r="C129" s="62"/>
      <c r="D129" s="207" t="s">
        <v>136</v>
      </c>
      <c r="E129" s="62"/>
      <c r="F129" s="208" t="s">
        <v>201</v>
      </c>
      <c r="G129" s="62"/>
      <c r="H129" s="62"/>
      <c r="I129" s="162"/>
      <c r="J129" s="62"/>
      <c r="K129" s="62"/>
      <c r="L129" s="60"/>
      <c r="M129" s="206"/>
      <c r="N129" s="41"/>
      <c r="O129" s="41"/>
      <c r="P129" s="41"/>
      <c r="Q129" s="41"/>
      <c r="R129" s="41"/>
      <c r="S129" s="41"/>
      <c r="T129" s="77"/>
      <c r="AT129" s="23" t="s">
        <v>136</v>
      </c>
      <c r="AU129" s="23" t="s">
        <v>81</v>
      </c>
    </row>
    <row r="130" spans="2:65" s="11" customFormat="1" ht="13.5">
      <c r="B130" s="209"/>
      <c r="C130" s="210"/>
      <c r="D130" s="204" t="s">
        <v>147</v>
      </c>
      <c r="E130" s="211" t="s">
        <v>21</v>
      </c>
      <c r="F130" s="212" t="s">
        <v>202</v>
      </c>
      <c r="G130" s="210"/>
      <c r="H130" s="213">
        <v>17.25</v>
      </c>
      <c r="I130" s="214"/>
      <c r="J130" s="210"/>
      <c r="K130" s="210"/>
      <c r="L130" s="215"/>
      <c r="M130" s="216"/>
      <c r="N130" s="217"/>
      <c r="O130" s="217"/>
      <c r="P130" s="217"/>
      <c r="Q130" s="217"/>
      <c r="R130" s="217"/>
      <c r="S130" s="217"/>
      <c r="T130" s="218"/>
      <c r="AT130" s="219" t="s">
        <v>147</v>
      </c>
      <c r="AU130" s="219" t="s">
        <v>81</v>
      </c>
      <c r="AV130" s="11" t="s">
        <v>81</v>
      </c>
      <c r="AW130" s="11" t="s">
        <v>36</v>
      </c>
      <c r="AX130" s="11" t="s">
        <v>79</v>
      </c>
      <c r="AY130" s="219" t="s">
        <v>127</v>
      </c>
    </row>
    <row r="131" spans="2:65" s="1" customFormat="1" ht="44.25" customHeight="1">
      <c r="B131" s="40"/>
      <c r="C131" s="192" t="s">
        <v>203</v>
      </c>
      <c r="D131" s="192" t="s">
        <v>129</v>
      </c>
      <c r="E131" s="193" t="s">
        <v>204</v>
      </c>
      <c r="F131" s="194" t="s">
        <v>205</v>
      </c>
      <c r="G131" s="195" t="s">
        <v>157</v>
      </c>
      <c r="H131" s="196">
        <v>74.816000000000003</v>
      </c>
      <c r="I131" s="197"/>
      <c r="J131" s="198">
        <f>ROUND(I131*H131,2)</f>
        <v>0</v>
      </c>
      <c r="K131" s="194" t="s">
        <v>133</v>
      </c>
      <c r="L131" s="60"/>
      <c r="M131" s="199" t="s">
        <v>21</v>
      </c>
      <c r="N131" s="200" t="s">
        <v>43</v>
      </c>
      <c r="O131" s="41"/>
      <c r="P131" s="201">
        <f>O131*H131</f>
        <v>0</v>
      </c>
      <c r="Q131" s="201">
        <v>0</v>
      </c>
      <c r="R131" s="201">
        <f>Q131*H131</f>
        <v>0</v>
      </c>
      <c r="S131" s="201">
        <v>0</v>
      </c>
      <c r="T131" s="202">
        <f>S131*H131</f>
        <v>0</v>
      </c>
      <c r="AR131" s="23" t="s">
        <v>134</v>
      </c>
      <c r="AT131" s="23" t="s">
        <v>129</v>
      </c>
      <c r="AU131" s="23" t="s">
        <v>81</v>
      </c>
      <c r="AY131" s="23" t="s">
        <v>127</v>
      </c>
      <c r="BE131" s="203">
        <f>IF(N131="základní",J131,0)</f>
        <v>0</v>
      </c>
      <c r="BF131" s="203">
        <f>IF(N131="snížená",J131,0)</f>
        <v>0</v>
      </c>
      <c r="BG131" s="203">
        <f>IF(N131="zákl. přenesená",J131,0)</f>
        <v>0</v>
      </c>
      <c r="BH131" s="203">
        <f>IF(N131="sníž. přenesená",J131,0)</f>
        <v>0</v>
      </c>
      <c r="BI131" s="203">
        <f>IF(N131="nulová",J131,0)</f>
        <v>0</v>
      </c>
      <c r="BJ131" s="23" t="s">
        <v>79</v>
      </c>
      <c r="BK131" s="203">
        <f>ROUND(I131*H131,2)</f>
        <v>0</v>
      </c>
      <c r="BL131" s="23" t="s">
        <v>134</v>
      </c>
      <c r="BM131" s="23" t="s">
        <v>206</v>
      </c>
    </row>
    <row r="132" spans="2:65" s="1" customFormat="1" ht="175.5">
      <c r="B132" s="40"/>
      <c r="C132" s="62"/>
      <c r="D132" s="207" t="s">
        <v>136</v>
      </c>
      <c r="E132" s="62"/>
      <c r="F132" s="208" t="s">
        <v>207</v>
      </c>
      <c r="G132" s="62"/>
      <c r="H132" s="62"/>
      <c r="I132" s="162"/>
      <c r="J132" s="62"/>
      <c r="K132" s="62"/>
      <c r="L132" s="60"/>
      <c r="M132" s="206"/>
      <c r="N132" s="41"/>
      <c r="O132" s="41"/>
      <c r="P132" s="41"/>
      <c r="Q132" s="41"/>
      <c r="R132" s="41"/>
      <c r="S132" s="41"/>
      <c r="T132" s="77"/>
      <c r="AT132" s="23" t="s">
        <v>136</v>
      </c>
      <c r="AU132" s="23" t="s">
        <v>81</v>
      </c>
    </row>
    <row r="133" spans="2:65" s="11" customFormat="1" ht="13.5">
      <c r="B133" s="209"/>
      <c r="C133" s="210"/>
      <c r="D133" s="204" t="s">
        <v>147</v>
      </c>
      <c r="E133" s="211" t="s">
        <v>21</v>
      </c>
      <c r="F133" s="212" t="s">
        <v>208</v>
      </c>
      <c r="G133" s="210"/>
      <c r="H133" s="213">
        <v>74.816000000000003</v>
      </c>
      <c r="I133" s="214"/>
      <c r="J133" s="210"/>
      <c r="K133" s="210"/>
      <c r="L133" s="215"/>
      <c r="M133" s="216"/>
      <c r="N133" s="217"/>
      <c r="O133" s="217"/>
      <c r="P133" s="217"/>
      <c r="Q133" s="217"/>
      <c r="R133" s="217"/>
      <c r="S133" s="217"/>
      <c r="T133" s="218"/>
      <c r="AT133" s="219" t="s">
        <v>147</v>
      </c>
      <c r="AU133" s="219" t="s">
        <v>81</v>
      </c>
      <c r="AV133" s="11" t="s">
        <v>81</v>
      </c>
      <c r="AW133" s="11" t="s">
        <v>36</v>
      </c>
      <c r="AX133" s="11" t="s">
        <v>79</v>
      </c>
      <c r="AY133" s="219" t="s">
        <v>127</v>
      </c>
    </row>
    <row r="134" spans="2:65" s="1" customFormat="1" ht="44.25" customHeight="1">
      <c r="B134" s="40"/>
      <c r="C134" s="192" t="s">
        <v>209</v>
      </c>
      <c r="D134" s="192" t="s">
        <v>129</v>
      </c>
      <c r="E134" s="193" t="s">
        <v>210</v>
      </c>
      <c r="F134" s="194" t="s">
        <v>211</v>
      </c>
      <c r="G134" s="195" t="s">
        <v>157</v>
      </c>
      <c r="H134" s="196">
        <v>374.08</v>
      </c>
      <c r="I134" s="197"/>
      <c r="J134" s="198">
        <f>ROUND(I134*H134,2)</f>
        <v>0</v>
      </c>
      <c r="K134" s="194" t="s">
        <v>133</v>
      </c>
      <c r="L134" s="60"/>
      <c r="M134" s="199" t="s">
        <v>21</v>
      </c>
      <c r="N134" s="200" t="s">
        <v>43</v>
      </c>
      <c r="O134" s="41"/>
      <c r="P134" s="201">
        <f>O134*H134</f>
        <v>0</v>
      </c>
      <c r="Q134" s="201">
        <v>0</v>
      </c>
      <c r="R134" s="201">
        <f>Q134*H134</f>
        <v>0</v>
      </c>
      <c r="S134" s="201">
        <v>0</v>
      </c>
      <c r="T134" s="202">
        <f>S134*H134</f>
        <v>0</v>
      </c>
      <c r="AR134" s="23" t="s">
        <v>134</v>
      </c>
      <c r="AT134" s="23" t="s">
        <v>129</v>
      </c>
      <c r="AU134" s="23" t="s">
        <v>81</v>
      </c>
      <c r="AY134" s="23" t="s">
        <v>127</v>
      </c>
      <c r="BE134" s="203">
        <f>IF(N134="základní",J134,0)</f>
        <v>0</v>
      </c>
      <c r="BF134" s="203">
        <f>IF(N134="snížená",J134,0)</f>
        <v>0</v>
      </c>
      <c r="BG134" s="203">
        <f>IF(N134="zákl. přenesená",J134,0)</f>
        <v>0</v>
      </c>
      <c r="BH134" s="203">
        <f>IF(N134="sníž. přenesená",J134,0)</f>
        <v>0</v>
      </c>
      <c r="BI134" s="203">
        <f>IF(N134="nulová",J134,0)</f>
        <v>0</v>
      </c>
      <c r="BJ134" s="23" t="s">
        <v>79</v>
      </c>
      <c r="BK134" s="203">
        <f>ROUND(I134*H134,2)</f>
        <v>0</v>
      </c>
      <c r="BL134" s="23" t="s">
        <v>134</v>
      </c>
      <c r="BM134" s="23" t="s">
        <v>212</v>
      </c>
    </row>
    <row r="135" spans="2:65" s="1" customFormat="1" ht="175.5">
      <c r="B135" s="40"/>
      <c r="C135" s="62"/>
      <c r="D135" s="207" t="s">
        <v>136</v>
      </c>
      <c r="E135" s="62"/>
      <c r="F135" s="208" t="s">
        <v>207</v>
      </c>
      <c r="G135" s="62"/>
      <c r="H135" s="62"/>
      <c r="I135" s="162"/>
      <c r="J135" s="62"/>
      <c r="K135" s="62"/>
      <c r="L135" s="60"/>
      <c r="M135" s="206"/>
      <c r="N135" s="41"/>
      <c r="O135" s="41"/>
      <c r="P135" s="41"/>
      <c r="Q135" s="41"/>
      <c r="R135" s="41"/>
      <c r="S135" s="41"/>
      <c r="T135" s="77"/>
      <c r="AT135" s="23" t="s">
        <v>136</v>
      </c>
      <c r="AU135" s="23" t="s">
        <v>81</v>
      </c>
    </row>
    <row r="136" spans="2:65" s="11" customFormat="1" ht="13.5">
      <c r="B136" s="209"/>
      <c r="C136" s="210"/>
      <c r="D136" s="204" t="s">
        <v>147</v>
      </c>
      <c r="E136" s="210"/>
      <c r="F136" s="212" t="s">
        <v>213</v>
      </c>
      <c r="G136" s="210"/>
      <c r="H136" s="213">
        <v>374.08</v>
      </c>
      <c r="I136" s="214"/>
      <c r="J136" s="210"/>
      <c r="K136" s="210"/>
      <c r="L136" s="215"/>
      <c r="M136" s="216"/>
      <c r="N136" s="217"/>
      <c r="O136" s="217"/>
      <c r="P136" s="217"/>
      <c r="Q136" s="217"/>
      <c r="R136" s="217"/>
      <c r="S136" s="217"/>
      <c r="T136" s="218"/>
      <c r="AT136" s="219" t="s">
        <v>147</v>
      </c>
      <c r="AU136" s="219" t="s">
        <v>81</v>
      </c>
      <c r="AV136" s="11" t="s">
        <v>81</v>
      </c>
      <c r="AW136" s="11" t="s">
        <v>6</v>
      </c>
      <c r="AX136" s="11" t="s">
        <v>79</v>
      </c>
      <c r="AY136" s="219" t="s">
        <v>127</v>
      </c>
    </row>
    <row r="137" spans="2:65" s="1" customFormat="1" ht="22.5" customHeight="1">
      <c r="B137" s="40"/>
      <c r="C137" s="192" t="s">
        <v>10</v>
      </c>
      <c r="D137" s="192" t="s">
        <v>129</v>
      </c>
      <c r="E137" s="193" t="s">
        <v>214</v>
      </c>
      <c r="F137" s="194" t="s">
        <v>215</v>
      </c>
      <c r="G137" s="195" t="s">
        <v>157</v>
      </c>
      <c r="H137" s="196">
        <v>74.816000000000003</v>
      </c>
      <c r="I137" s="197"/>
      <c r="J137" s="198">
        <f>ROUND(I137*H137,2)</f>
        <v>0</v>
      </c>
      <c r="K137" s="194" t="s">
        <v>133</v>
      </c>
      <c r="L137" s="60"/>
      <c r="M137" s="199" t="s">
        <v>21</v>
      </c>
      <c r="N137" s="200" t="s">
        <v>43</v>
      </c>
      <c r="O137" s="41"/>
      <c r="P137" s="201">
        <f>O137*H137</f>
        <v>0</v>
      </c>
      <c r="Q137" s="201">
        <v>0</v>
      </c>
      <c r="R137" s="201">
        <f>Q137*H137</f>
        <v>0</v>
      </c>
      <c r="S137" s="201">
        <v>0</v>
      </c>
      <c r="T137" s="202">
        <f>S137*H137</f>
        <v>0</v>
      </c>
      <c r="AR137" s="23" t="s">
        <v>134</v>
      </c>
      <c r="AT137" s="23" t="s">
        <v>129</v>
      </c>
      <c r="AU137" s="23" t="s">
        <v>81</v>
      </c>
      <c r="AY137" s="23" t="s">
        <v>127</v>
      </c>
      <c r="BE137" s="203">
        <f>IF(N137="základní",J137,0)</f>
        <v>0</v>
      </c>
      <c r="BF137" s="203">
        <f>IF(N137="snížená",J137,0)</f>
        <v>0</v>
      </c>
      <c r="BG137" s="203">
        <f>IF(N137="zákl. přenesená",J137,0)</f>
        <v>0</v>
      </c>
      <c r="BH137" s="203">
        <f>IF(N137="sníž. přenesená",J137,0)</f>
        <v>0</v>
      </c>
      <c r="BI137" s="203">
        <f>IF(N137="nulová",J137,0)</f>
        <v>0</v>
      </c>
      <c r="BJ137" s="23" t="s">
        <v>79</v>
      </c>
      <c r="BK137" s="203">
        <f>ROUND(I137*H137,2)</f>
        <v>0</v>
      </c>
      <c r="BL137" s="23" t="s">
        <v>134</v>
      </c>
      <c r="BM137" s="23" t="s">
        <v>216</v>
      </c>
    </row>
    <row r="138" spans="2:65" s="1" customFormat="1" ht="175.5">
      <c r="B138" s="40"/>
      <c r="C138" s="62"/>
      <c r="D138" s="207" t="s">
        <v>136</v>
      </c>
      <c r="E138" s="62"/>
      <c r="F138" s="208" t="s">
        <v>217</v>
      </c>
      <c r="G138" s="62"/>
      <c r="H138" s="62"/>
      <c r="I138" s="162"/>
      <c r="J138" s="62"/>
      <c r="K138" s="62"/>
      <c r="L138" s="60"/>
      <c r="M138" s="206"/>
      <c r="N138" s="41"/>
      <c r="O138" s="41"/>
      <c r="P138" s="41"/>
      <c r="Q138" s="41"/>
      <c r="R138" s="41"/>
      <c r="S138" s="41"/>
      <c r="T138" s="77"/>
      <c r="AT138" s="23" t="s">
        <v>136</v>
      </c>
      <c r="AU138" s="23" t="s">
        <v>81</v>
      </c>
    </row>
    <row r="139" spans="2:65" s="11" customFormat="1" ht="13.5">
      <c r="B139" s="209"/>
      <c r="C139" s="210"/>
      <c r="D139" s="204" t="s">
        <v>147</v>
      </c>
      <c r="E139" s="211" t="s">
        <v>21</v>
      </c>
      <c r="F139" s="212" t="s">
        <v>218</v>
      </c>
      <c r="G139" s="210"/>
      <c r="H139" s="213">
        <v>74.816000000000003</v>
      </c>
      <c r="I139" s="214"/>
      <c r="J139" s="210"/>
      <c r="K139" s="210"/>
      <c r="L139" s="215"/>
      <c r="M139" s="216"/>
      <c r="N139" s="217"/>
      <c r="O139" s="217"/>
      <c r="P139" s="217"/>
      <c r="Q139" s="217"/>
      <c r="R139" s="217"/>
      <c r="S139" s="217"/>
      <c r="T139" s="218"/>
      <c r="AT139" s="219" t="s">
        <v>147</v>
      </c>
      <c r="AU139" s="219" t="s">
        <v>81</v>
      </c>
      <c r="AV139" s="11" t="s">
        <v>81</v>
      </c>
      <c r="AW139" s="11" t="s">
        <v>36</v>
      </c>
      <c r="AX139" s="11" t="s">
        <v>79</v>
      </c>
      <c r="AY139" s="219" t="s">
        <v>127</v>
      </c>
    </row>
    <row r="140" spans="2:65" s="1" customFormat="1" ht="22.5" customHeight="1">
      <c r="B140" s="40"/>
      <c r="C140" s="192" t="s">
        <v>219</v>
      </c>
      <c r="D140" s="192" t="s">
        <v>129</v>
      </c>
      <c r="E140" s="193" t="s">
        <v>220</v>
      </c>
      <c r="F140" s="194" t="s">
        <v>221</v>
      </c>
      <c r="G140" s="195" t="s">
        <v>222</v>
      </c>
      <c r="H140" s="196">
        <v>134.66900000000001</v>
      </c>
      <c r="I140" s="197"/>
      <c r="J140" s="198">
        <f>ROUND(I140*H140,2)</f>
        <v>0</v>
      </c>
      <c r="K140" s="194" t="s">
        <v>133</v>
      </c>
      <c r="L140" s="60"/>
      <c r="M140" s="199" t="s">
        <v>21</v>
      </c>
      <c r="N140" s="200" t="s">
        <v>43</v>
      </c>
      <c r="O140" s="41"/>
      <c r="P140" s="201">
        <f>O140*H140</f>
        <v>0</v>
      </c>
      <c r="Q140" s="201">
        <v>0</v>
      </c>
      <c r="R140" s="201">
        <f>Q140*H140</f>
        <v>0</v>
      </c>
      <c r="S140" s="201">
        <v>0</v>
      </c>
      <c r="T140" s="202">
        <f>S140*H140</f>
        <v>0</v>
      </c>
      <c r="AR140" s="23" t="s">
        <v>134</v>
      </c>
      <c r="AT140" s="23" t="s">
        <v>129</v>
      </c>
      <c r="AU140" s="23" t="s">
        <v>81</v>
      </c>
      <c r="AY140" s="23" t="s">
        <v>127</v>
      </c>
      <c r="BE140" s="203">
        <f>IF(N140="základní",J140,0)</f>
        <v>0</v>
      </c>
      <c r="BF140" s="203">
        <f>IF(N140="snížená",J140,0)</f>
        <v>0</v>
      </c>
      <c r="BG140" s="203">
        <f>IF(N140="zákl. přenesená",J140,0)</f>
        <v>0</v>
      </c>
      <c r="BH140" s="203">
        <f>IF(N140="sníž. přenesená",J140,0)</f>
        <v>0</v>
      </c>
      <c r="BI140" s="203">
        <f>IF(N140="nulová",J140,0)</f>
        <v>0</v>
      </c>
      <c r="BJ140" s="23" t="s">
        <v>79</v>
      </c>
      <c r="BK140" s="203">
        <f>ROUND(I140*H140,2)</f>
        <v>0</v>
      </c>
      <c r="BL140" s="23" t="s">
        <v>134</v>
      </c>
      <c r="BM140" s="23" t="s">
        <v>223</v>
      </c>
    </row>
    <row r="141" spans="2:65" s="1" customFormat="1" ht="175.5">
      <c r="B141" s="40"/>
      <c r="C141" s="62"/>
      <c r="D141" s="207" t="s">
        <v>136</v>
      </c>
      <c r="E141" s="62"/>
      <c r="F141" s="208" t="s">
        <v>217</v>
      </c>
      <c r="G141" s="62"/>
      <c r="H141" s="62"/>
      <c r="I141" s="162"/>
      <c r="J141" s="62"/>
      <c r="K141" s="62"/>
      <c r="L141" s="60"/>
      <c r="M141" s="206"/>
      <c r="N141" s="41"/>
      <c r="O141" s="41"/>
      <c r="P141" s="41"/>
      <c r="Q141" s="41"/>
      <c r="R141" s="41"/>
      <c r="S141" s="41"/>
      <c r="T141" s="77"/>
      <c r="AT141" s="23" t="s">
        <v>136</v>
      </c>
      <c r="AU141" s="23" t="s">
        <v>81</v>
      </c>
    </row>
    <row r="142" spans="2:65" s="11" customFormat="1" ht="13.5">
      <c r="B142" s="209"/>
      <c r="C142" s="210"/>
      <c r="D142" s="207" t="s">
        <v>147</v>
      </c>
      <c r="E142" s="220" t="s">
        <v>21</v>
      </c>
      <c r="F142" s="221" t="s">
        <v>218</v>
      </c>
      <c r="G142" s="210"/>
      <c r="H142" s="222">
        <v>74.816000000000003</v>
      </c>
      <c r="I142" s="214"/>
      <c r="J142" s="210"/>
      <c r="K142" s="210"/>
      <c r="L142" s="215"/>
      <c r="M142" s="216"/>
      <c r="N142" s="217"/>
      <c r="O142" s="217"/>
      <c r="P142" s="217"/>
      <c r="Q142" s="217"/>
      <c r="R142" s="217"/>
      <c r="S142" s="217"/>
      <c r="T142" s="218"/>
      <c r="AT142" s="219" t="s">
        <v>147</v>
      </c>
      <c r="AU142" s="219" t="s">
        <v>81</v>
      </c>
      <c r="AV142" s="11" t="s">
        <v>81</v>
      </c>
      <c r="AW142" s="11" t="s">
        <v>36</v>
      </c>
      <c r="AX142" s="11" t="s">
        <v>79</v>
      </c>
      <c r="AY142" s="219" t="s">
        <v>127</v>
      </c>
    </row>
    <row r="143" spans="2:65" s="11" customFormat="1" ht="13.5">
      <c r="B143" s="209"/>
      <c r="C143" s="210"/>
      <c r="D143" s="204" t="s">
        <v>147</v>
      </c>
      <c r="E143" s="210"/>
      <c r="F143" s="212" t="s">
        <v>224</v>
      </c>
      <c r="G143" s="210"/>
      <c r="H143" s="213">
        <v>134.66900000000001</v>
      </c>
      <c r="I143" s="214"/>
      <c r="J143" s="210"/>
      <c r="K143" s="210"/>
      <c r="L143" s="215"/>
      <c r="M143" s="216"/>
      <c r="N143" s="217"/>
      <c r="O143" s="217"/>
      <c r="P143" s="217"/>
      <c r="Q143" s="217"/>
      <c r="R143" s="217"/>
      <c r="S143" s="217"/>
      <c r="T143" s="218"/>
      <c r="AT143" s="219" t="s">
        <v>147</v>
      </c>
      <c r="AU143" s="219" t="s">
        <v>81</v>
      </c>
      <c r="AV143" s="11" t="s">
        <v>81</v>
      </c>
      <c r="AW143" s="11" t="s">
        <v>6</v>
      </c>
      <c r="AX143" s="11" t="s">
        <v>79</v>
      </c>
      <c r="AY143" s="219" t="s">
        <v>127</v>
      </c>
    </row>
    <row r="144" spans="2:65" s="1" customFormat="1" ht="31.5" customHeight="1">
      <c r="B144" s="40"/>
      <c r="C144" s="192" t="s">
        <v>225</v>
      </c>
      <c r="D144" s="192" t="s">
        <v>129</v>
      </c>
      <c r="E144" s="193" t="s">
        <v>226</v>
      </c>
      <c r="F144" s="194" t="s">
        <v>227</v>
      </c>
      <c r="G144" s="195" t="s">
        <v>157</v>
      </c>
      <c r="H144" s="196">
        <v>10.925000000000001</v>
      </c>
      <c r="I144" s="197"/>
      <c r="J144" s="198">
        <f>ROUND(I144*H144,2)</f>
        <v>0</v>
      </c>
      <c r="K144" s="194" t="s">
        <v>133</v>
      </c>
      <c r="L144" s="60"/>
      <c r="M144" s="199" t="s">
        <v>21</v>
      </c>
      <c r="N144" s="200" t="s">
        <v>43</v>
      </c>
      <c r="O144" s="41"/>
      <c r="P144" s="201">
        <f>O144*H144</f>
        <v>0</v>
      </c>
      <c r="Q144" s="201">
        <v>0</v>
      </c>
      <c r="R144" s="201">
        <f>Q144*H144</f>
        <v>0</v>
      </c>
      <c r="S144" s="201">
        <v>0</v>
      </c>
      <c r="T144" s="202">
        <f>S144*H144</f>
        <v>0</v>
      </c>
      <c r="AR144" s="23" t="s">
        <v>134</v>
      </c>
      <c r="AT144" s="23" t="s">
        <v>129</v>
      </c>
      <c r="AU144" s="23" t="s">
        <v>81</v>
      </c>
      <c r="AY144" s="23" t="s">
        <v>127</v>
      </c>
      <c r="BE144" s="203">
        <f>IF(N144="základní",J144,0)</f>
        <v>0</v>
      </c>
      <c r="BF144" s="203">
        <f>IF(N144="snížená",J144,0)</f>
        <v>0</v>
      </c>
      <c r="BG144" s="203">
        <f>IF(N144="zákl. přenesená",J144,0)</f>
        <v>0</v>
      </c>
      <c r="BH144" s="203">
        <f>IF(N144="sníž. přenesená",J144,0)</f>
        <v>0</v>
      </c>
      <c r="BI144" s="203">
        <f>IF(N144="nulová",J144,0)</f>
        <v>0</v>
      </c>
      <c r="BJ144" s="23" t="s">
        <v>79</v>
      </c>
      <c r="BK144" s="203">
        <f>ROUND(I144*H144,2)</f>
        <v>0</v>
      </c>
      <c r="BL144" s="23" t="s">
        <v>134</v>
      </c>
      <c r="BM144" s="23" t="s">
        <v>228</v>
      </c>
    </row>
    <row r="145" spans="2:65" s="1" customFormat="1" ht="175.5">
      <c r="B145" s="40"/>
      <c r="C145" s="62"/>
      <c r="D145" s="207" t="s">
        <v>136</v>
      </c>
      <c r="E145" s="62"/>
      <c r="F145" s="208" t="s">
        <v>229</v>
      </c>
      <c r="G145" s="62"/>
      <c r="H145" s="62"/>
      <c r="I145" s="162"/>
      <c r="J145" s="62"/>
      <c r="K145" s="62"/>
      <c r="L145" s="60"/>
      <c r="M145" s="206"/>
      <c r="N145" s="41"/>
      <c r="O145" s="41"/>
      <c r="P145" s="41"/>
      <c r="Q145" s="41"/>
      <c r="R145" s="41"/>
      <c r="S145" s="41"/>
      <c r="T145" s="77"/>
      <c r="AT145" s="23" t="s">
        <v>136</v>
      </c>
      <c r="AU145" s="23" t="s">
        <v>81</v>
      </c>
    </row>
    <row r="146" spans="2:65" s="11" customFormat="1" ht="13.5">
      <c r="B146" s="209"/>
      <c r="C146" s="210"/>
      <c r="D146" s="207" t="s">
        <v>147</v>
      </c>
      <c r="E146" s="220" t="s">
        <v>21</v>
      </c>
      <c r="F146" s="221" t="s">
        <v>230</v>
      </c>
      <c r="G146" s="210"/>
      <c r="H146" s="222">
        <v>5.2249999999999996</v>
      </c>
      <c r="I146" s="214"/>
      <c r="J146" s="210"/>
      <c r="K146" s="210"/>
      <c r="L146" s="215"/>
      <c r="M146" s="216"/>
      <c r="N146" s="217"/>
      <c r="O146" s="217"/>
      <c r="P146" s="217"/>
      <c r="Q146" s="217"/>
      <c r="R146" s="217"/>
      <c r="S146" s="217"/>
      <c r="T146" s="218"/>
      <c r="AT146" s="219" t="s">
        <v>147</v>
      </c>
      <c r="AU146" s="219" t="s">
        <v>81</v>
      </c>
      <c r="AV146" s="11" t="s">
        <v>81</v>
      </c>
      <c r="AW146" s="11" t="s">
        <v>36</v>
      </c>
      <c r="AX146" s="11" t="s">
        <v>72</v>
      </c>
      <c r="AY146" s="219" t="s">
        <v>127</v>
      </c>
    </row>
    <row r="147" spans="2:65" s="11" customFormat="1" ht="13.5">
      <c r="B147" s="209"/>
      <c r="C147" s="210"/>
      <c r="D147" s="207" t="s">
        <v>147</v>
      </c>
      <c r="E147" s="220" t="s">
        <v>21</v>
      </c>
      <c r="F147" s="221" t="s">
        <v>231</v>
      </c>
      <c r="G147" s="210"/>
      <c r="H147" s="222">
        <v>5.7</v>
      </c>
      <c r="I147" s="214"/>
      <c r="J147" s="210"/>
      <c r="K147" s="210"/>
      <c r="L147" s="215"/>
      <c r="M147" s="216"/>
      <c r="N147" s="217"/>
      <c r="O147" s="217"/>
      <c r="P147" s="217"/>
      <c r="Q147" s="217"/>
      <c r="R147" s="217"/>
      <c r="S147" s="217"/>
      <c r="T147" s="218"/>
      <c r="AT147" s="219" t="s">
        <v>147</v>
      </c>
      <c r="AU147" s="219" t="s">
        <v>81</v>
      </c>
      <c r="AV147" s="11" t="s">
        <v>81</v>
      </c>
      <c r="AW147" s="11" t="s">
        <v>36</v>
      </c>
      <c r="AX147" s="11" t="s">
        <v>72</v>
      </c>
      <c r="AY147" s="219" t="s">
        <v>127</v>
      </c>
    </row>
    <row r="148" spans="2:65" s="12" customFormat="1" ht="13.5">
      <c r="B148" s="223"/>
      <c r="C148" s="224"/>
      <c r="D148" s="204" t="s">
        <v>147</v>
      </c>
      <c r="E148" s="225" t="s">
        <v>21</v>
      </c>
      <c r="F148" s="226" t="s">
        <v>167</v>
      </c>
      <c r="G148" s="224"/>
      <c r="H148" s="227">
        <v>10.925000000000001</v>
      </c>
      <c r="I148" s="228"/>
      <c r="J148" s="224"/>
      <c r="K148" s="224"/>
      <c r="L148" s="229"/>
      <c r="M148" s="230"/>
      <c r="N148" s="231"/>
      <c r="O148" s="231"/>
      <c r="P148" s="231"/>
      <c r="Q148" s="231"/>
      <c r="R148" s="231"/>
      <c r="S148" s="231"/>
      <c r="T148" s="232"/>
      <c r="AT148" s="233" t="s">
        <v>147</v>
      </c>
      <c r="AU148" s="233" t="s">
        <v>81</v>
      </c>
      <c r="AV148" s="12" t="s">
        <v>134</v>
      </c>
      <c r="AW148" s="12" t="s">
        <v>36</v>
      </c>
      <c r="AX148" s="12" t="s">
        <v>79</v>
      </c>
      <c r="AY148" s="233" t="s">
        <v>127</v>
      </c>
    </row>
    <row r="149" spans="2:65" s="1" customFormat="1" ht="22.5" customHeight="1">
      <c r="B149" s="40"/>
      <c r="C149" s="234" t="s">
        <v>232</v>
      </c>
      <c r="D149" s="234" t="s">
        <v>233</v>
      </c>
      <c r="E149" s="235" t="s">
        <v>234</v>
      </c>
      <c r="F149" s="236" t="s">
        <v>235</v>
      </c>
      <c r="G149" s="237" t="s">
        <v>222</v>
      </c>
      <c r="H149" s="238">
        <v>19.664999999999999</v>
      </c>
      <c r="I149" s="239"/>
      <c r="J149" s="240">
        <f>ROUND(I149*H149,2)</f>
        <v>0</v>
      </c>
      <c r="K149" s="236" t="s">
        <v>133</v>
      </c>
      <c r="L149" s="241"/>
      <c r="M149" s="242" t="s">
        <v>21</v>
      </c>
      <c r="N149" s="243" t="s">
        <v>43</v>
      </c>
      <c r="O149" s="41"/>
      <c r="P149" s="201">
        <f>O149*H149</f>
        <v>0</v>
      </c>
      <c r="Q149" s="201">
        <v>1</v>
      </c>
      <c r="R149" s="201">
        <f>Q149*H149</f>
        <v>19.664999999999999</v>
      </c>
      <c r="S149" s="201">
        <v>0</v>
      </c>
      <c r="T149" s="202">
        <f>S149*H149</f>
        <v>0</v>
      </c>
      <c r="AR149" s="23" t="s">
        <v>173</v>
      </c>
      <c r="AT149" s="23" t="s">
        <v>233</v>
      </c>
      <c r="AU149" s="23" t="s">
        <v>81</v>
      </c>
      <c r="AY149" s="23" t="s">
        <v>127</v>
      </c>
      <c r="BE149" s="203">
        <f>IF(N149="základní",J149,0)</f>
        <v>0</v>
      </c>
      <c r="BF149" s="203">
        <f>IF(N149="snížená",J149,0)</f>
        <v>0</v>
      </c>
      <c r="BG149" s="203">
        <f>IF(N149="zákl. přenesená",J149,0)</f>
        <v>0</v>
      </c>
      <c r="BH149" s="203">
        <f>IF(N149="sníž. přenesená",J149,0)</f>
        <v>0</v>
      </c>
      <c r="BI149" s="203">
        <f>IF(N149="nulová",J149,0)</f>
        <v>0</v>
      </c>
      <c r="BJ149" s="23" t="s">
        <v>79</v>
      </c>
      <c r="BK149" s="203">
        <f>ROUND(I149*H149,2)</f>
        <v>0</v>
      </c>
      <c r="BL149" s="23" t="s">
        <v>134</v>
      </c>
      <c r="BM149" s="23" t="s">
        <v>236</v>
      </c>
    </row>
    <row r="150" spans="2:65" s="11" customFormat="1" ht="13.5">
      <c r="B150" s="209"/>
      <c r="C150" s="210"/>
      <c r="D150" s="207" t="s">
        <v>147</v>
      </c>
      <c r="E150" s="220" t="s">
        <v>21</v>
      </c>
      <c r="F150" s="221" t="s">
        <v>237</v>
      </c>
      <c r="G150" s="210"/>
      <c r="H150" s="222">
        <v>10.925000000000001</v>
      </c>
      <c r="I150" s="214"/>
      <c r="J150" s="210"/>
      <c r="K150" s="210"/>
      <c r="L150" s="215"/>
      <c r="M150" s="216"/>
      <c r="N150" s="217"/>
      <c r="O150" s="217"/>
      <c r="P150" s="217"/>
      <c r="Q150" s="217"/>
      <c r="R150" s="217"/>
      <c r="S150" s="217"/>
      <c r="T150" s="218"/>
      <c r="AT150" s="219" t="s">
        <v>147</v>
      </c>
      <c r="AU150" s="219" t="s">
        <v>81</v>
      </c>
      <c r="AV150" s="11" t="s">
        <v>81</v>
      </c>
      <c r="AW150" s="11" t="s">
        <v>36</v>
      </c>
      <c r="AX150" s="11" t="s">
        <v>79</v>
      </c>
      <c r="AY150" s="219" t="s">
        <v>127</v>
      </c>
    </row>
    <row r="151" spans="2:65" s="11" customFormat="1" ht="13.5">
      <c r="B151" s="209"/>
      <c r="C151" s="210"/>
      <c r="D151" s="204" t="s">
        <v>147</v>
      </c>
      <c r="E151" s="210"/>
      <c r="F151" s="212" t="s">
        <v>238</v>
      </c>
      <c r="G151" s="210"/>
      <c r="H151" s="213">
        <v>19.664999999999999</v>
      </c>
      <c r="I151" s="214"/>
      <c r="J151" s="210"/>
      <c r="K151" s="210"/>
      <c r="L151" s="215"/>
      <c r="M151" s="216"/>
      <c r="N151" s="217"/>
      <c r="O151" s="217"/>
      <c r="P151" s="217"/>
      <c r="Q151" s="217"/>
      <c r="R151" s="217"/>
      <c r="S151" s="217"/>
      <c r="T151" s="218"/>
      <c r="AT151" s="219" t="s">
        <v>147</v>
      </c>
      <c r="AU151" s="219" t="s">
        <v>81</v>
      </c>
      <c r="AV151" s="11" t="s">
        <v>81</v>
      </c>
      <c r="AW151" s="11" t="s">
        <v>6</v>
      </c>
      <c r="AX151" s="11" t="s">
        <v>79</v>
      </c>
      <c r="AY151" s="219" t="s">
        <v>127</v>
      </c>
    </row>
    <row r="152" spans="2:65" s="1" customFormat="1" ht="22.5" customHeight="1">
      <c r="B152" s="40"/>
      <c r="C152" s="192" t="s">
        <v>239</v>
      </c>
      <c r="D152" s="192" t="s">
        <v>129</v>
      </c>
      <c r="E152" s="193" t="s">
        <v>240</v>
      </c>
      <c r="F152" s="194" t="s">
        <v>241</v>
      </c>
      <c r="G152" s="195" t="s">
        <v>157</v>
      </c>
      <c r="H152" s="196">
        <v>5.6929999999999996</v>
      </c>
      <c r="I152" s="197"/>
      <c r="J152" s="198">
        <f>ROUND(I152*H152,2)</f>
        <v>0</v>
      </c>
      <c r="K152" s="194" t="s">
        <v>133</v>
      </c>
      <c r="L152" s="60"/>
      <c r="M152" s="199" t="s">
        <v>21</v>
      </c>
      <c r="N152" s="200" t="s">
        <v>43</v>
      </c>
      <c r="O152" s="41"/>
      <c r="P152" s="201">
        <f>O152*H152</f>
        <v>0</v>
      </c>
      <c r="Q152" s="201">
        <v>0</v>
      </c>
      <c r="R152" s="201">
        <f>Q152*H152</f>
        <v>0</v>
      </c>
      <c r="S152" s="201">
        <v>0</v>
      </c>
      <c r="T152" s="202">
        <f>S152*H152</f>
        <v>0</v>
      </c>
      <c r="AR152" s="23" t="s">
        <v>134</v>
      </c>
      <c r="AT152" s="23" t="s">
        <v>129</v>
      </c>
      <c r="AU152" s="23" t="s">
        <v>81</v>
      </c>
      <c r="AY152" s="23" t="s">
        <v>127</v>
      </c>
      <c r="BE152" s="203">
        <f>IF(N152="základní",J152,0)</f>
        <v>0</v>
      </c>
      <c r="BF152" s="203">
        <f>IF(N152="snížená",J152,0)</f>
        <v>0</v>
      </c>
      <c r="BG152" s="203">
        <f>IF(N152="zákl. přenesená",J152,0)</f>
        <v>0</v>
      </c>
      <c r="BH152" s="203">
        <f>IF(N152="sníž. přenesená",J152,0)</f>
        <v>0</v>
      </c>
      <c r="BI152" s="203">
        <f>IF(N152="nulová",J152,0)</f>
        <v>0</v>
      </c>
      <c r="BJ152" s="23" t="s">
        <v>79</v>
      </c>
      <c r="BK152" s="203">
        <f>ROUND(I152*H152,2)</f>
        <v>0</v>
      </c>
      <c r="BL152" s="23" t="s">
        <v>134</v>
      </c>
      <c r="BM152" s="23" t="s">
        <v>242</v>
      </c>
    </row>
    <row r="153" spans="2:65" s="1" customFormat="1" ht="94.5">
      <c r="B153" s="40"/>
      <c r="C153" s="62"/>
      <c r="D153" s="207" t="s">
        <v>136</v>
      </c>
      <c r="E153" s="62"/>
      <c r="F153" s="208" t="s">
        <v>243</v>
      </c>
      <c r="G153" s="62"/>
      <c r="H153" s="62"/>
      <c r="I153" s="162"/>
      <c r="J153" s="62"/>
      <c r="K153" s="62"/>
      <c r="L153" s="60"/>
      <c r="M153" s="206"/>
      <c r="N153" s="41"/>
      <c r="O153" s="41"/>
      <c r="P153" s="41"/>
      <c r="Q153" s="41"/>
      <c r="R153" s="41"/>
      <c r="S153" s="41"/>
      <c r="T153" s="77"/>
      <c r="AT153" s="23" t="s">
        <v>136</v>
      </c>
      <c r="AU153" s="23" t="s">
        <v>81</v>
      </c>
    </row>
    <row r="154" spans="2:65" s="11" customFormat="1" ht="13.5">
      <c r="B154" s="209"/>
      <c r="C154" s="210"/>
      <c r="D154" s="207" t="s">
        <v>147</v>
      </c>
      <c r="E154" s="220" t="s">
        <v>21</v>
      </c>
      <c r="F154" s="221" t="s">
        <v>244</v>
      </c>
      <c r="G154" s="210"/>
      <c r="H154" s="222">
        <v>2.7229999999999999</v>
      </c>
      <c r="I154" s="214"/>
      <c r="J154" s="210"/>
      <c r="K154" s="210"/>
      <c r="L154" s="215"/>
      <c r="M154" s="216"/>
      <c r="N154" s="217"/>
      <c r="O154" s="217"/>
      <c r="P154" s="217"/>
      <c r="Q154" s="217"/>
      <c r="R154" s="217"/>
      <c r="S154" s="217"/>
      <c r="T154" s="218"/>
      <c r="AT154" s="219" t="s">
        <v>147</v>
      </c>
      <c r="AU154" s="219" t="s">
        <v>81</v>
      </c>
      <c r="AV154" s="11" t="s">
        <v>81</v>
      </c>
      <c r="AW154" s="11" t="s">
        <v>36</v>
      </c>
      <c r="AX154" s="11" t="s">
        <v>72</v>
      </c>
      <c r="AY154" s="219" t="s">
        <v>127</v>
      </c>
    </row>
    <row r="155" spans="2:65" s="11" customFormat="1" ht="13.5">
      <c r="B155" s="209"/>
      <c r="C155" s="210"/>
      <c r="D155" s="207" t="s">
        <v>147</v>
      </c>
      <c r="E155" s="220" t="s">
        <v>21</v>
      </c>
      <c r="F155" s="221" t="s">
        <v>245</v>
      </c>
      <c r="G155" s="210"/>
      <c r="H155" s="222">
        <v>2.97</v>
      </c>
      <c r="I155" s="214"/>
      <c r="J155" s="210"/>
      <c r="K155" s="210"/>
      <c r="L155" s="215"/>
      <c r="M155" s="216"/>
      <c r="N155" s="217"/>
      <c r="O155" s="217"/>
      <c r="P155" s="217"/>
      <c r="Q155" s="217"/>
      <c r="R155" s="217"/>
      <c r="S155" s="217"/>
      <c r="T155" s="218"/>
      <c r="AT155" s="219" t="s">
        <v>147</v>
      </c>
      <c r="AU155" s="219" t="s">
        <v>81</v>
      </c>
      <c r="AV155" s="11" t="s">
        <v>81</v>
      </c>
      <c r="AW155" s="11" t="s">
        <v>36</v>
      </c>
      <c r="AX155" s="11" t="s">
        <v>72</v>
      </c>
      <c r="AY155" s="219" t="s">
        <v>127</v>
      </c>
    </row>
    <row r="156" spans="2:65" s="12" customFormat="1" ht="13.5">
      <c r="B156" s="223"/>
      <c r="C156" s="224"/>
      <c r="D156" s="204" t="s">
        <v>147</v>
      </c>
      <c r="E156" s="225" t="s">
        <v>21</v>
      </c>
      <c r="F156" s="226" t="s">
        <v>167</v>
      </c>
      <c r="G156" s="224"/>
      <c r="H156" s="227">
        <v>5.6929999999999996</v>
      </c>
      <c r="I156" s="228"/>
      <c r="J156" s="224"/>
      <c r="K156" s="224"/>
      <c r="L156" s="229"/>
      <c r="M156" s="230"/>
      <c r="N156" s="231"/>
      <c r="O156" s="231"/>
      <c r="P156" s="231"/>
      <c r="Q156" s="231"/>
      <c r="R156" s="231"/>
      <c r="S156" s="231"/>
      <c r="T156" s="232"/>
      <c r="AT156" s="233" t="s">
        <v>147</v>
      </c>
      <c r="AU156" s="233" t="s">
        <v>81</v>
      </c>
      <c r="AV156" s="12" t="s">
        <v>134</v>
      </c>
      <c r="AW156" s="12" t="s">
        <v>36</v>
      </c>
      <c r="AX156" s="12" t="s">
        <v>79</v>
      </c>
      <c r="AY156" s="233" t="s">
        <v>127</v>
      </c>
    </row>
    <row r="157" spans="2:65" s="1" customFormat="1" ht="22.5" customHeight="1">
      <c r="B157" s="40"/>
      <c r="C157" s="234" t="s">
        <v>246</v>
      </c>
      <c r="D157" s="234" t="s">
        <v>233</v>
      </c>
      <c r="E157" s="235" t="s">
        <v>247</v>
      </c>
      <c r="F157" s="236" t="s">
        <v>248</v>
      </c>
      <c r="G157" s="237" t="s">
        <v>222</v>
      </c>
      <c r="H157" s="238">
        <v>10.247</v>
      </c>
      <c r="I157" s="239"/>
      <c r="J157" s="240">
        <f>ROUND(I157*H157,2)</f>
        <v>0</v>
      </c>
      <c r="K157" s="236" t="s">
        <v>133</v>
      </c>
      <c r="L157" s="241"/>
      <c r="M157" s="242" t="s">
        <v>21</v>
      </c>
      <c r="N157" s="243" t="s">
        <v>43</v>
      </c>
      <c r="O157" s="41"/>
      <c r="P157" s="201">
        <f>O157*H157</f>
        <v>0</v>
      </c>
      <c r="Q157" s="201">
        <v>1</v>
      </c>
      <c r="R157" s="201">
        <f>Q157*H157</f>
        <v>10.247</v>
      </c>
      <c r="S157" s="201">
        <v>0</v>
      </c>
      <c r="T157" s="202">
        <f>S157*H157</f>
        <v>0</v>
      </c>
      <c r="AR157" s="23" t="s">
        <v>173</v>
      </c>
      <c r="AT157" s="23" t="s">
        <v>233</v>
      </c>
      <c r="AU157" s="23" t="s">
        <v>81</v>
      </c>
      <c r="AY157" s="23" t="s">
        <v>127</v>
      </c>
      <c r="BE157" s="203">
        <f>IF(N157="základní",J157,0)</f>
        <v>0</v>
      </c>
      <c r="BF157" s="203">
        <f>IF(N157="snížená",J157,0)</f>
        <v>0</v>
      </c>
      <c r="BG157" s="203">
        <f>IF(N157="zákl. přenesená",J157,0)</f>
        <v>0</v>
      </c>
      <c r="BH157" s="203">
        <f>IF(N157="sníž. přenesená",J157,0)</f>
        <v>0</v>
      </c>
      <c r="BI157" s="203">
        <f>IF(N157="nulová",J157,0)</f>
        <v>0</v>
      </c>
      <c r="BJ157" s="23" t="s">
        <v>79</v>
      </c>
      <c r="BK157" s="203">
        <f>ROUND(I157*H157,2)</f>
        <v>0</v>
      </c>
      <c r="BL157" s="23" t="s">
        <v>134</v>
      </c>
      <c r="BM157" s="23" t="s">
        <v>249</v>
      </c>
    </row>
    <row r="158" spans="2:65" s="11" customFormat="1" ht="13.5">
      <c r="B158" s="209"/>
      <c r="C158" s="210"/>
      <c r="D158" s="207" t="s">
        <v>147</v>
      </c>
      <c r="E158" s="220" t="s">
        <v>21</v>
      </c>
      <c r="F158" s="221" t="s">
        <v>250</v>
      </c>
      <c r="G158" s="210"/>
      <c r="H158" s="222">
        <v>5.6929999999999996</v>
      </c>
      <c r="I158" s="214"/>
      <c r="J158" s="210"/>
      <c r="K158" s="210"/>
      <c r="L158" s="215"/>
      <c r="M158" s="216"/>
      <c r="N158" s="217"/>
      <c r="O158" s="217"/>
      <c r="P158" s="217"/>
      <c r="Q158" s="217"/>
      <c r="R158" s="217"/>
      <c r="S158" s="217"/>
      <c r="T158" s="218"/>
      <c r="AT158" s="219" t="s">
        <v>147</v>
      </c>
      <c r="AU158" s="219" t="s">
        <v>81</v>
      </c>
      <c r="AV158" s="11" t="s">
        <v>81</v>
      </c>
      <c r="AW158" s="11" t="s">
        <v>36</v>
      </c>
      <c r="AX158" s="11" t="s">
        <v>79</v>
      </c>
      <c r="AY158" s="219" t="s">
        <v>127</v>
      </c>
    </row>
    <row r="159" spans="2:65" s="11" customFormat="1" ht="13.5">
      <c r="B159" s="209"/>
      <c r="C159" s="210"/>
      <c r="D159" s="204" t="s">
        <v>147</v>
      </c>
      <c r="E159" s="210"/>
      <c r="F159" s="212" t="s">
        <v>251</v>
      </c>
      <c r="G159" s="210"/>
      <c r="H159" s="213">
        <v>10.247</v>
      </c>
      <c r="I159" s="214"/>
      <c r="J159" s="210"/>
      <c r="K159" s="210"/>
      <c r="L159" s="215"/>
      <c r="M159" s="216"/>
      <c r="N159" s="217"/>
      <c r="O159" s="217"/>
      <c r="P159" s="217"/>
      <c r="Q159" s="217"/>
      <c r="R159" s="217"/>
      <c r="S159" s="217"/>
      <c r="T159" s="218"/>
      <c r="AT159" s="219" t="s">
        <v>147</v>
      </c>
      <c r="AU159" s="219" t="s">
        <v>81</v>
      </c>
      <c r="AV159" s="11" t="s">
        <v>81</v>
      </c>
      <c r="AW159" s="11" t="s">
        <v>6</v>
      </c>
      <c r="AX159" s="11" t="s">
        <v>79</v>
      </c>
      <c r="AY159" s="219" t="s">
        <v>127</v>
      </c>
    </row>
    <row r="160" spans="2:65" s="1" customFormat="1" ht="31.5" customHeight="1">
      <c r="B160" s="40"/>
      <c r="C160" s="192" t="s">
        <v>9</v>
      </c>
      <c r="D160" s="192" t="s">
        <v>129</v>
      </c>
      <c r="E160" s="193" t="s">
        <v>252</v>
      </c>
      <c r="F160" s="194" t="s">
        <v>253</v>
      </c>
      <c r="G160" s="195" t="s">
        <v>132</v>
      </c>
      <c r="H160" s="196">
        <v>39.107999999999997</v>
      </c>
      <c r="I160" s="197"/>
      <c r="J160" s="198">
        <f>ROUND(I160*H160,2)</f>
        <v>0</v>
      </c>
      <c r="K160" s="194" t="s">
        <v>133</v>
      </c>
      <c r="L160" s="60"/>
      <c r="M160" s="199" t="s">
        <v>21</v>
      </c>
      <c r="N160" s="200" t="s">
        <v>43</v>
      </c>
      <c r="O160" s="41"/>
      <c r="P160" s="201">
        <f>O160*H160</f>
        <v>0</v>
      </c>
      <c r="Q160" s="201">
        <v>0</v>
      </c>
      <c r="R160" s="201">
        <f>Q160*H160</f>
        <v>0</v>
      </c>
      <c r="S160" s="201">
        <v>0</v>
      </c>
      <c r="T160" s="202">
        <f>S160*H160</f>
        <v>0</v>
      </c>
      <c r="AR160" s="23" t="s">
        <v>134</v>
      </c>
      <c r="AT160" s="23" t="s">
        <v>129</v>
      </c>
      <c r="AU160" s="23" t="s">
        <v>81</v>
      </c>
      <c r="AY160" s="23" t="s">
        <v>127</v>
      </c>
      <c r="BE160" s="203">
        <f>IF(N160="základní",J160,0)</f>
        <v>0</v>
      </c>
      <c r="BF160" s="203">
        <f>IF(N160="snížená",J160,0)</f>
        <v>0</v>
      </c>
      <c r="BG160" s="203">
        <f>IF(N160="zákl. přenesená",J160,0)</f>
        <v>0</v>
      </c>
      <c r="BH160" s="203">
        <f>IF(N160="sníž. přenesená",J160,0)</f>
        <v>0</v>
      </c>
      <c r="BI160" s="203">
        <f>IF(N160="nulová",J160,0)</f>
        <v>0</v>
      </c>
      <c r="BJ160" s="23" t="s">
        <v>79</v>
      </c>
      <c r="BK160" s="203">
        <f>ROUND(I160*H160,2)</f>
        <v>0</v>
      </c>
      <c r="BL160" s="23" t="s">
        <v>134</v>
      </c>
      <c r="BM160" s="23" t="s">
        <v>254</v>
      </c>
    </row>
    <row r="161" spans="2:65" s="1" customFormat="1" ht="121.5">
      <c r="B161" s="40"/>
      <c r="C161" s="62"/>
      <c r="D161" s="207" t="s">
        <v>136</v>
      </c>
      <c r="E161" s="62"/>
      <c r="F161" s="208" t="s">
        <v>255</v>
      </c>
      <c r="G161" s="62"/>
      <c r="H161" s="62"/>
      <c r="I161" s="162"/>
      <c r="J161" s="62"/>
      <c r="K161" s="62"/>
      <c r="L161" s="60"/>
      <c r="M161" s="206"/>
      <c r="N161" s="41"/>
      <c r="O161" s="41"/>
      <c r="P161" s="41"/>
      <c r="Q161" s="41"/>
      <c r="R161" s="41"/>
      <c r="S161" s="41"/>
      <c r="T161" s="77"/>
      <c r="AT161" s="23" t="s">
        <v>136</v>
      </c>
      <c r="AU161" s="23" t="s">
        <v>81</v>
      </c>
    </row>
    <row r="162" spans="2:65" s="11" customFormat="1" ht="13.5">
      <c r="B162" s="209"/>
      <c r="C162" s="210"/>
      <c r="D162" s="204" t="s">
        <v>147</v>
      </c>
      <c r="E162" s="211" t="s">
        <v>21</v>
      </c>
      <c r="F162" s="212" t="s">
        <v>256</v>
      </c>
      <c r="G162" s="210"/>
      <c r="H162" s="213">
        <v>39.107999999999997</v>
      </c>
      <c r="I162" s="214"/>
      <c r="J162" s="210"/>
      <c r="K162" s="210"/>
      <c r="L162" s="215"/>
      <c r="M162" s="216"/>
      <c r="N162" s="217"/>
      <c r="O162" s="217"/>
      <c r="P162" s="217"/>
      <c r="Q162" s="217"/>
      <c r="R162" s="217"/>
      <c r="S162" s="217"/>
      <c r="T162" s="218"/>
      <c r="AT162" s="219" t="s">
        <v>147</v>
      </c>
      <c r="AU162" s="219" t="s">
        <v>81</v>
      </c>
      <c r="AV162" s="11" t="s">
        <v>81</v>
      </c>
      <c r="AW162" s="11" t="s">
        <v>36</v>
      </c>
      <c r="AX162" s="11" t="s">
        <v>79</v>
      </c>
      <c r="AY162" s="219" t="s">
        <v>127</v>
      </c>
    </row>
    <row r="163" spans="2:65" s="1" customFormat="1" ht="31.5" customHeight="1">
      <c r="B163" s="40"/>
      <c r="C163" s="192" t="s">
        <v>257</v>
      </c>
      <c r="D163" s="192" t="s">
        <v>129</v>
      </c>
      <c r="E163" s="193" t="s">
        <v>258</v>
      </c>
      <c r="F163" s="194" t="s">
        <v>259</v>
      </c>
      <c r="G163" s="195" t="s">
        <v>132</v>
      </c>
      <c r="H163" s="196">
        <v>33.866999999999997</v>
      </c>
      <c r="I163" s="197"/>
      <c r="J163" s="198">
        <f>ROUND(I163*H163,2)</f>
        <v>0</v>
      </c>
      <c r="K163" s="194" t="s">
        <v>133</v>
      </c>
      <c r="L163" s="60"/>
      <c r="M163" s="199" t="s">
        <v>21</v>
      </c>
      <c r="N163" s="200" t="s">
        <v>43</v>
      </c>
      <c r="O163" s="41"/>
      <c r="P163" s="201">
        <f>O163*H163</f>
        <v>0</v>
      </c>
      <c r="Q163" s="201">
        <v>0</v>
      </c>
      <c r="R163" s="201">
        <f>Q163*H163</f>
        <v>0</v>
      </c>
      <c r="S163" s="201">
        <v>0</v>
      </c>
      <c r="T163" s="202">
        <f>S163*H163</f>
        <v>0</v>
      </c>
      <c r="AR163" s="23" t="s">
        <v>134</v>
      </c>
      <c r="AT163" s="23" t="s">
        <v>129</v>
      </c>
      <c r="AU163" s="23" t="s">
        <v>81</v>
      </c>
      <c r="AY163" s="23" t="s">
        <v>127</v>
      </c>
      <c r="BE163" s="203">
        <f>IF(N163="základní",J163,0)</f>
        <v>0</v>
      </c>
      <c r="BF163" s="203">
        <f>IF(N163="snížená",J163,0)</f>
        <v>0</v>
      </c>
      <c r="BG163" s="203">
        <f>IF(N163="zákl. přenesená",J163,0)</f>
        <v>0</v>
      </c>
      <c r="BH163" s="203">
        <f>IF(N163="sníž. přenesená",J163,0)</f>
        <v>0</v>
      </c>
      <c r="BI163" s="203">
        <f>IF(N163="nulová",J163,0)</f>
        <v>0</v>
      </c>
      <c r="BJ163" s="23" t="s">
        <v>79</v>
      </c>
      <c r="BK163" s="203">
        <f>ROUND(I163*H163,2)</f>
        <v>0</v>
      </c>
      <c r="BL163" s="23" t="s">
        <v>134</v>
      </c>
      <c r="BM163" s="23" t="s">
        <v>260</v>
      </c>
    </row>
    <row r="164" spans="2:65" s="1" customFormat="1" ht="121.5">
      <c r="B164" s="40"/>
      <c r="C164" s="62"/>
      <c r="D164" s="207" t="s">
        <v>136</v>
      </c>
      <c r="E164" s="62"/>
      <c r="F164" s="208" t="s">
        <v>261</v>
      </c>
      <c r="G164" s="62"/>
      <c r="H164" s="62"/>
      <c r="I164" s="162"/>
      <c r="J164" s="62"/>
      <c r="K164" s="62"/>
      <c r="L164" s="60"/>
      <c r="M164" s="206"/>
      <c r="N164" s="41"/>
      <c r="O164" s="41"/>
      <c r="P164" s="41"/>
      <c r="Q164" s="41"/>
      <c r="R164" s="41"/>
      <c r="S164" s="41"/>
      <c r="T164" s="77"/>
      <c r="AT164" s="23" t="s">
        <v>136</v>
      </c>
      <c r="AU164" s="23" t="s">
        <v>81</v>
      </c>
    </row>
    <row r="165" spans="2:65" s="11" customFormat="1" ht="13.5">
      <c r="B165" s="209"/>
      <c r="C165" s="210"/>
      <c r="D165" s="204" t="s">
        <v>147</v>
      </c>
      <c r="E165" s="211" t="s">
        <v>21</v>
      </c>
      <c r="F165" s="212" t="s">
        <v>262</v>
      </c>
      <c r="G165" s="210"/>
      <c r="H165" s="213">
        <v>33.866999999999997</v>
      </c>
      <c r="I165" s="214"/>
      <c r="J165" s="210"/>
      <c r="K165" s="210"/>
      <c r="L165" s="215"/>
      <c r="M165" s="216"/>
      <c r="N165" s="217"/>
      <c r="O165" s="217"/>
      <c r="P165" s="217"/>
      <c r="Q165" s="217"/>
      <c r="R165" s="217"/>
      <c r="S165" s="217"/>
      <c r="T165" s="218"/>
      <c r="AT165" s="219" t="s">
        <v>147</v>
      </c>
      <c r="AU165" s="219" t="s">
        <v>81</v>
      </c>
      <c r="AV165" s="11" t="s">
        <v>81</v>
      </c>
      <c r="AW165" s="11" t="s">
        <v>36</v>
      </c>
      <c r="AX165" s="11" t="s">
        <v>79</v>
      </c>
      <c r="AY165" s="219" t="s">
        <v>127</v>
      </c>
    </row>
    <row r="166" spans="2:65" s="1" customFormat="1" ht="22.5" customHeight="1">
      <c r="B166" s="40"/>
      <c r="C166" s="234" t="s">
        <v>263</v>
      </c>
      <c r="D166" s="234" t="s">
        <v>233</v>
      </c>
      <c r="E166" s="235" t="s">
        <v>264</v>
      </c>
      <c r="F166" s="236" t="s">
        <v>265</v>
      </c>
      <c r="G166" s="237" t="s">
        <v>266</v>
      </c>
      <c r="H166" s="238">
        <v>0.50800000000000001</v>
      </c>
      <c r="I166" s="239"/>
      <c r="J166" s="240">
        <f>ROUND(I166*H166,2)</f>
        <v>0</v>
      </c>
      <c r="K166" s="236" t="s">
        <v>133</v>
      </c>
      <c r="L166" s="241"/>
      <c r="M166" s="242" t="s">
        <v>21</v>
      </c>
      <c r="N166" s="243" t="s">
        <v>43</v>
      </c>
      <c r="O166" s="41"/>
      <c r="P166" s="201">
        <f>O166*H166</f>
        <v>0</v>
      </c>
      <c r="Q166" s="201">
        <v>1E-3</v>
      </c>
      <c r="R166" s="201">
        <f>Q166*H166</f>
        <v>5.0799999999999999E-4</v>
      </c>
      <c r="S166" s="201">
        <v>0</v>
      </c>
      <c r="T166" s="202">
        <f>S166*H166</f>
        <v>0</v>
      </c>
      <c r="AR166" s="23" t="s">
        <v>173</v>
      </c>
      <c r="AT166" s="23" t="s">
        <v>233</v>
      </c>
      <c r="AU166" s="23" t="s">
        <v>81</v>
      </c>
      <c r="AY166" s="23" t="s">
        <v>127</v>
      </c>
      <c r="BE166" s="203">
        <f>IF(N166="základní",J166,0)</f>
        <v>0</v>
      </c>
      <c r="BF166" s="203">
        <f>IF(N166="snížená",J166,0)</f>
        <v>0</v>
      </c>
      <c r="BG166" s="203">
        <f>IF(N166="zákl. přenesená",J166,0)</f>
        <v>0</v>
      </c>
      <c r="BH166" s="203">
        <f>IF(N166="sníž. přenesená",J166,0)</f>
        <v>0</v>
      </c>
      <c r="BI166" s="203">
        <f>IF(N166="nulová",J166,0)</f>
        <v>0</v>
      </c>
      <c r="BJ166" s="23" t="s">
        <v>79</v>
      </c>
      <c r="BK166" s="203">
        <f>ROUND(I166*H166,2)</f>
        <v>0</v>
      </c>
      <c r="BL166" s="23" t="s">
        <v>134</v>
      </c>
      <c r="BM166" s="23" t="s">
        <v>267</v>
      </c>
    </row>
    <row r="167" spans="2:65" s="11" customFormat="1" ht="13.5">
      <c r="B167" s="209"/>
      <c r="C167" s="210"/>
      <c r="D167" s="207" t="s">
        <v>147</v>
      </c>
      <c r="E167" s="220" t="s">
        <v>21</v>
      </c>
      <c r="F167" s="221" t="s">
        <v>262</v>
      </c>
      <c r="G167" s="210"/>
      <c r="H167" s="222">
        <v>33.866999999999997</v>
      </c>
      <c r="I167" s="214"/>
      <c r="J167" s="210"/>
      <c r="K167" s="210"/>
      <c r="L167" s="215"/>
      <c r="M167" s="216"/>
      <c r="N167" s="217"/>
      <c r="O167" s="217"/>
      <c r="P167" s="217"/>
      <c r="Q167" s="217"/>
      <c r="R167" s="217"/>
      <c r="S167" s="217"/>
      <c r="T167" s="218"/>
      <c r="AT167" s="219" t="s">
        <v>147</v>
      </c>
      <c r="AU167" s="219" t="s">
        <v>81</v>
      </c>
      <c r="AV167" s="11" t="s">
        <v>81</v>
      </c>
      <c r="AW167" s="11" t="s">
        <v>36</v>
      </c>
      <c r="AX167" s="11" t="s">
        <v>79</v>
      </c>
      <c r="AY167" s="219" t="s">
        <v>127</v>
      </c>
    </row>
    <row r="168" spans="2:65" s="11" customFormat="1" ht="13.5">
      <c r="B168" s="209"/>
      <c r="C168" s="210"/>
      <c r="D168" s="207" t="s">
        <v>147</v>
      </c>
      <c r="E168" s="210"/>
      <c r="F168" s="221" t="s">
        <v>268</v>
      </c>
      <c r="G168" s="210"/>
      <c r="H168" s="222">
        <v>0.50800000000000001</v>
      </c>
      <c r="I168" s="214"/>
      <c r="J168" s="210"/>
      <c r="K168" s="210"/>
      <c r="L168" s="215"/>
      <c r="M168" s="216"/>
      <c r="N168" s="217"/>
      <c r="O168" s="217"/>
      <c r="P168" s="217"/>
      <c r="Q168" s="217"/>
      <c r="R168" s="217"/>
      <c r="S168" s="217"/>
      <c r="T168" s="218"/>
      <c r="AT168" s="219" t="s">
        <v>147</v>
      </c>
      <c r="AU168" s="219" t="s">
        <v>81</v>
      </c>
      <c r="AV168" s="11" t="s">
        <v>81</v>
      </c>
      <c r="AW168" s="11" t="s">
        <v>6</v>
      </c>
      <c r="AX168" s="11" t="s">
        <v>79</v>
      </c>
      <c r="AY168" s="219" t="s">
        <v>127</v>
      </c>
    </row>
    <row r="169" spans="2:65" s="10" customFormat="1" ht="29.85" customHeight="1">
      <c r="B169" s="175"/>
      <c r="C169" s="176"/>
      <c r="D169" s="189" t="s">
        <v>71</v>
      </c>
      <c r="E169" s="190" t="s">
        <v>142</v>
      </c>
      <c r="F169" s="190" t="s">
        <v>269</v>
      </c>
      <c r="G169" s="176"/>
      <c r="H169" s="176"/>
      <c r="I169" s="179"/>
      <c r="J169" s="191">
        <f>BK169</f>
        <v>0</v>
      </c>
      <c r="K169" s="176"/>
      <c r="L169" s="181"/>
      <c r="M169" s="182"/>
      <c r="N169" s="183"/>
      <c r="O169" s="183"/>
      <c r="P169" s="184">
        <f>SUM(P170:P180)</f>
        <v>0</v>
      </c>
      <c r="Q169" s="183"/>
      <c r="R169" s="184">
        <f>SUM(R170:R180)</f>
        <v>4.5201931599999998</v>
      </c>
      <c r="S169" s="183"/>
      <c r="T169" s="185">
        <f>SUM(T170:T180)</f>
        <v>0</v>
      </c>
      <c r="AR169" s="186" t="s">
        <v>79</v>
      </c>
      <c r="AT169" s="187" t="s">
        <v>71</v>
      </c>
      <c r="AU169" s="187" t="s">
        <v>79</v>
      </c>
      <c r="AY169" s="186" t="s">
        <v>127</v>
      </c>
      <c r="BK169" s="188">
        <f>SUM(BK170:BK180)</f>
        <v>0</v>
      </c>
    </row>
    <row r="170" spans="2:65" s="1" customFormat="1" ht="22.5" customHeight="1">
      <c r="B170" s="40"/>
      <c r="C170" s="192" t="s">
        <v>270</v>
      </c>
      <c r="D170" s="192" t="s">
        <v>129</v>
      </c>
      <c r="E170" s="193" t="s">
        <v>271</v>
      </c>
      <c r="F170" s="194" t="s">
        <v>272</v>
      </c>
      <c r="G170" s="195" t="s">
        <v>157</v>
      </c>
      <c r="H170" s="196">
        <v>1.5</v>
      </c>
      <c r="I170" s="197"/>
      <c r="J170" s="198">
        <f>ROUND(I170*H170,2)</f>
        <v>0</v>
      </c>
      <c r="K170" s="194" t="s">
        <v>133</v>
      </c>
      <c r="L170" s="60"/>
      <c r="M170" s="199" t="s">
        <v>21</v>
      </c>
      <c r="N170" s="200" t="s">
        <v>43</v>
      </c>
      <c r="O170" s="41"/>
      <c r="P170" s="201">
        <f>O170*H170</f>
        <v>0</v>
      </c>
      <c r="Q170" s="201">
        <v>2.4705699999999999</v>
      </c>
      <c r="R170" s="201">
        <f>Q170*H170</f>
        <v>3.7058549999999997</v>
      </c>
      <c r="S170" s="201">
        <v>0</v>
      </c>
      <c r="T170" s="202">
        <f>S170*H170</f>
        <v>0</v>
      </c>
      <c r="AR170" s="23" t="s">
        <v>134</v>
      </c>
      <c r="AT170" s="23" t="s">
        <v>129</v>
      </c>
      <c r="AU170" s="23" t="s">
        <v>81</v>
      </c>
      <c r="AY170" s="23" t="s">
        <v>127</v>
      </c>
      <c r="BE170" s="203">
        <f>IF(N170="základní",J170,0)</f>
        <v>0</v>
      </c>
      <c r="BF170" s="203">
        <f>IF(N170="snížená",J170,0)</f>
        <v>0</v>
      </c>
      <c r="BG170" s="203">
        <f>IF(N170="zákl. přenesená",J170,0)</f>
        <v>0</v>
      </c>
      <c r="BH170" s="203">
        <f>IF(N170="sníž. přenesená",J170,0)</f>
        <v>0</v>
      </c>
      <c r="BI170" s="203">
        <f>IF(N170="nulová",J170,0)</f>
        <v>0</v>
      </c>
      <c r="BJ170" s="23" t="s">
        <v>79</v>
      </c>
      <c r="BK170" s="203">
        <f>ROUND(I170*H170,2)</f>
        <v>0</v>
      </c>
      <c r="BL170" s="23" t="s">
        <v>134</v>
      </c>
      <c r="BM170" s="23" t="s">
        <v>273</v>
      </c>
    </row>
    <row r="171" spans="2:65" s="1" customFormat="1" ht="54">
      <c r="B171" s="40"/>
      <c r="C171" s="62"/>
      <c r="D171" s="207" t="s">
        <v>136</v>
      </c>
      <c r="E171" s="62"/>
      <c r="F171" s="208" t="s">
        <v>274</v>
      </c>
      <c r="G171" s="62"/>
      <c r="H171" s="62"/>
      <c r="I171" s="162"/>
      <c r="J171" s="62"/>
      <c r="K171" s="62"/>
      <c r="L171" s="60"/>
      <c r="M171" s="206"/>
      <c r="N171" s="41"/>
      <c r="O171" s="41"/>
      <c r="P171" s="41"/>
      <c r="Q171" s="41"/>
      <c r="R171" s="41"/>
      <c r="S171" s="41"/>
      <c r="T171" s="77"/>
      <c r="AT171" s="23" t="s">
        <v>136</v>
      </c>
      <c r="AU171" s="23" t="s">
        <v>81</v>
      </c>
    </row>
    <row r="172" spans="2:65" s="11" customFormat="1" ht="13.5">
      <c r="B172" s="209"/>
      <c r="C172" s="210"/>
      <c r="D172" s="204" t="s">
        <v>147</v>
      </c>
      <c r="E172" s="211" t="s">
        <v>21</v>
      </c>
      <c r="F172" s="212" t="s">
        <v>275</v>
      </c>
      <c r="G172" s="210"/>
      <c r="H172" s="213">
        <v>1.5</v>
      </c>
      <c r="I172" s="214"/>
      <c r="J172" s="210"/>
      <c r="K172" s="210"/>
      <c r="L172" s="215"/>
      <c r="M172" s="216"/>
      <c r="N172" s="217"/>
      <c r="O172" s="217"/>
      <c r="P172" s="217"/>
      <c r="Q172" s="217"/>
      <c r="R172" s="217"/>
      <c r="S172" s="217"/>
      <c r="T172" s="218"/>
      <c r="AT172" s="219" t="s">
        <v>147</v>
      </c>
      <c r="AU172" s="219" t="s">
        <v>81</v>
      </c>
      <c r="AV172" s="11" t="s">
        <v>81</v>
      </c>
      <c r="AW172" s="11" t="s">
        <v>36</v>
      </c>
      <c r="AX172" s="11" t="s">
        <v>79</v>
      </c>
      <c r="AY172" s="219" t="s">
        <v>127</v>
      </c>
    </row>
    <row r="173" spans="2:65" s="1" customFormat="1" ht="31.5" customHeight="1">
      <c r="B173" s="40"/>
      <c r="C173" s="192" t="s">
        <v>276</v>
      </c>
      <c r="D173" s="192" t="s">
        <v>129</v>
      </c>
      <c r="E173" s="193" t="s">
        <v>277</v>
      </c>
      <c r="F173" s="194" t="s">
        <v>278</v>
      </c>
      <c r="G173" s="195" t="s">
        <v>132</v>
      </c>
      <c r="H173" s="196">
        <v>30</v>
      </c>
      <c r="I173" s="197"/>
      <c r="J173" s="198">
        <f>ROUND(I173*H173,2)</f>
        <v>0</v>
      </c>
      <c r="K173" s="194" t="s">
        <v>133</v>
      </c>
      <c r="L173" s="60"/>
      <c r="M173" s="199" t="s">
        <v>21</v>
      </c>
      <c r="N173" s="200" t="s">
        <v>43</v>
      </c>
      <c r="O173" s="41"/>
      <c r="P173" s="201">
        <f>O173*H173</f>
        <v>0</v>
      </c>
      <c r="Q173" s="201">
        <v>2.5190000000000001E-2</v>
      </c>
      <c r="R173" s="201">
        <f>Q173*H173</f>
        <v>0.75570000000000004</v>
      </c>
      <c r="S173" s="201">
        <v>0</v>
      </c>
      <c r="T173" s="202">
        <f>S173*H173</f>
        <v>0</v>
      </c>
      <c r="AR173" s="23" t="s">
        <v>134</v>
      </c>
      <c r="AT173" s="23" t="s">
        <v>129</v>
      </c>
      <c r="AU173" s="23" t="s">
        <v>81</v>
      </c>
      <c r="AY173" s="23" t="s">
        <v>127</v>
      </c>
      <c r="BE173" s="203">
        <f>IF(N173="základní",J173,0)</f>
        <v>0</v>
      </c>
      <c r="BF173" s="203">
        <f>IF(N173="snížená",J173,0)</f>
        <v>0</v>
      </c>
      <c r="BG173" s="203">
        <f>IF(N173="zákl. přenesená",J173,0)</f>
        <v>0</v>
      </c>
      <c r="BH173" s="203">
        <f>IF(N173="sníž. přenesená",J173,0)</f>
        <v>0</v>
      </c>
      <c r="BI173" s="203">
        <f>IF(N173="nulová",J173,0)</f>
        <v>0</v>
      </c>
      <c r="BJ173" s="23" t="s">
        <v>79</v>
      </c>
      <c r="BK173" s="203">
        <f>ROUND(I173*H173,2)</f>
        <v>0</v>
      </c>
      <c r="BL173" s="23" t="s">
        <v>134</v>
      </c>
      <c r="BM173" s="23" t="s">
        <v>279</v>
      </c>
    </row>
    <row r="174" spans="2:65" s="1" customFormat="1" ht="40.5">
      <c r="B174" s="40"/>
      <c r="C174" s="62"/>
      <c r="D174" s="207" t="s">
        <v>136</v>
      </c>
      <c r="E174" s="62"/>
      <c r="F174" s="208" t="s">
        <v>280</v>
      </c>
      <c r="G174" s="62"/>
      <c r="H174" s="62"/>
      <c r="I174" s="162"/>
      <c r="J174" s="62"/>
      <c r="K174" s="62"/>
      <c r="L174" s="60"/>
      <c r="M174" s="206"/>
      <c r="N174" s="41"/>
      <c r="O174" s="41"/>
      <c r="P174" s="41"/>
      <c r="Q174" s="41"/>
      <c r="R174" s="41"/>
      <c r="S174" s="41"/>
      <c r="T174" s="77"/>
      <c r="AT174" s="23" t="s">
        <v>136</v>
      </c>
      <c r="AU174" s="23" t="s">
        <v>81</v>
      </c>
    </row>
    <row r="175" spans="2:65" s="11" customFormat="1" ht="13.5">
      <c r="B175" s="209"/>
      <c r="C175" s="210"/>
      <c r="D175" s="204" t="s">
        <v>147</v>
      </c>
      <c r="E175" s="211" t="s">
        <v>21</v>
      </c>
      <c r="F175" s="212" t="s">
        <v>281</v>
      </c>
      <c r="G175" s="210"/>
      <c r="H175" s="213">
        <v>30</v>
      </c>
      <c r="I175" s="214"/>
      <c r="J175" s="210"/>
      <c r="K175" s="210"/>
      <c r="L175" s="215"/>
      <c r="M175" s="216"/>
      <c r="N175" s="217"/>
      <c r="O175" s="217"/>
      <c r="P175" s="217"/>
      <c r="Q175" s="217"/>
      <c r="R175" s="217"/>
      <c r="S175" s="217"/>
      <c r="T175" s="218"/>
      <c r="AT175" s="219" t="s">
        <v>147</v>
      </c>
      <c r="AU175" s="219" t="s">
        <v>81</v>
      </c>
      <c r="AV175" s="11" t="s">
        <v>81</v>
      </c>
      <c r="AW175" s="11" t="s">
        <v>36</v>
      </c>
      <c r="AX175" s="11" t="s">
        <v>79</v>
      </c>
      <c r="AY175" s="219" t="s">
        <v>127</v>
      </c>
    </row>
    <row r="176" spans="2:65" s="1" customFormat="1" ht="31.5" customHeight="1">
      <c r="B176" s="40"/>
      <c r="C176" s="192" t="s">
        <v>282</v>
      </c>
      <c r="D176" s="192" t="s">
        <v>129</v>
      </c>
      <c r="E176" s="193" t="s">
        <v>283</v>
      </c>
      <c r="F176" s="194" t="s">
        <v>284</v>
      </c>
      <c r="G176" s="195" t="s">
        <v>132</v>
      </c>
      <c r="H176" s="196">
        <v>30</v>
      </c>
      <c r="I176" s="197"/>
      <c r="J176" s="198">
        <f>ROUND(I176*H176,2)</f>
        <v>0</v>
      </c>
      <c r="K176" s="194" t="s">
        <v>133</v>
      </c>
      <c r="L176" s="60"/>
      <c r="M176" s="199" t="s">
        <v>21</v>
      </c>
      <c r="N176" s="200" t="s">
        <v>43</v>
      </c>
      <c r="O176" s="41"/>
      <c r="P176" s="201">
        <f>O176*H176</f>
        <v>0</v>
      </c>
      <c r="Q176" s="201">
        <v>0</v>
      </c>
      <c r="R176" s="201">
        <f>Q176*H176</f>
        <v>0</v>
      </c>
      <c r="S176" s="201">
        <v>0</v>
      </c>
      <c r="T176" s="202">
        <f>S176*H176</f>
        <v>0</v>
      </c>
      <c r="AR176" s="23" t="s">
        <v>134</v>
      </c>
      <c r="AT176" s="23" t="s">
        <v>129</v>
      </c>
      <c r="AU176" s="23" t="s">
        <v>81</v>
      </c>
      <c r="AY176" s="23" t="s">
        <v>127</v>
      </c>
      <c r="BE176" s="203">
        <f>IF(N176="základní",J176,0)</f>
        <v>0</v>
      </c>
      <c r="BF176" s="203">
        <f>IF(N176="snížená",J176,0)</f>
        <v>0</v>
      </c>
      <c r="BG176" s="203">
        <f>IF(N176="zákl. přenesená",J176,0)</f>
        <v>0</v>
      </c>
      <c r="BH176" s="203">
        <f>IF(N176="sníž. přenesená",J176,0)</f>
        <v>0</v>
      </c>
      <c r="BI176" s="203">
        <f>IF(N176="nulová",J176,0)</f>
        <v>0</v>
      </c>
      <c r="BJ176" s="23" t="s">
        <v>79</v>
      </c>
      <c r="BK176" s="203">
        <f>ROUND(I176*H176,2)</f>
        <v>0</v>
      </c>
      <c r="BL176" s="23" t="s">
        <v>134</v>
      </c>
      <c r="BM176" s="23" t="s">
        <v>285</v>
      </c>
    </row>
    <row r="177" spans="2:65" s="1" customFormat="1" ht="40.5">
      <c r="B177" s="40"/>
      <c r="C177" s="62"/>
      <c r="D177" s="207" t="s">
        <v>136</v>
      </c>
      <c r="E177" s="62"/>
      <c r="F177" s="208" t="s">
        <v>280</v>
      </c>
      <c r="G177" s="62"/>
      <c r="H177" s="62"/>
      <c r="I177" s="162"/>
      <c r="J177" s="62"/>
      <c r="K177" s="62"/>
      <c r="L177" s="60"/>
      <c r="M177" s="206"/>
      <c r="N177" s="41"/>
      <c r="O177" s="41"/>
      <c r="P177" s="41"/>
      <c r="Q177" s="41"/>
      <c r="R177" s="41"/>
      <c r="S177" s="41"/>
      <c r="T177" s="77"/>
      <c r="AT177" s="23" t="s">
        <v>136</v>
      </c>
      <c r="AU177" s="23" t="s">
        <v>81</v>
      </c>
    </row>
    <row r="178" spans="2:65" s="11" customFormat="1" ht="13.5">
      <c r="B178" s="209"/>
      <c r="C178" s="210"/>
      <c r="D178" s="204" t="s">
        <v>147</v>
      </c>
      <c r="E178" s="211" t="s">
        <v>21</v>
      </c>
      <c r="F178" s="212" t="s">
        <v>286</v>
      </c>
      <c r="G178" s="210"/>
      <c r="H178" s="213">
        <v>30</v>
      </c>
      <c r="I178" s="214"/>
      <c r="J178" s="210"/>
      <c r="K178" s="210"/>
      <c r="L178" s="215"/>
      <c r="M178" s="216"/>
      <c r="N178" s="217"/>
      <c r="O178" s="217"/>
      <c r="P178" s="217"/>
      <c r="Q178" s="217"/>
      <c r="R178" s="217"/>
      <c r="S178" s="217"/>
      <c r="T178" s="218"/>
      <c r="AT178" s="219" t="s">
        <v>147</v>
      </c>
      <c r="AU178" s="219" t="s">
        <v>81</v>
      </c>
      <c r="AV178" s="11" t="s">
        <v>81</v>
      </c>
      <c r="AW178" s="11" t="s">
        <v>36</v>
      </c>
      <c r="AX178" s="11" t="s">
        <v>79</v>
      </c>
      <c r="AY178" s="219" t="s">
        <v>127</v>
      </c>
    </row>
    <row r="179" spans="2:65" s="1" customFormat="1" ht="22.5" customHeight="1">
      <c r="B179" s="40"/>
      <c r="C179" s="192" t="s">
        <v>287</v>
      </c>
      <c r="D179" s="192" t="s">
        <v>129</v>
      </c>
      <c r="E179" s="193" t="s">
        <v>288</v>
      </c>
      <c r="F179" s="194" t="s">
        <v>289</v>
      </c>
      <c r="G179" s="195" t="s">
        <v>222</v>
      </c>
      <c r="H179" s="196">
        <v>5.6000000000000001E-2</v>
      </c>
      <c r="I179" s="197"/>
      <c r="J179" s="198">
        <f>ROUND(I179*H179,2)</f>
        <v>0</v>
      </c>
      <c r="K179" s="194" t="s">
        <v>133</v>
      </c>
      <c r="L179" s="60"/>
      <c r="M179" s="199" t="s">
        <v>21</v>
      </c>
      <c r="N179" s="200" t="s">
        <v>43</v>
      </c>
      <c r="O179" s="41"/>
      <c r="P179" s="201">
        <f>O179*H179</f>
        <v>0</v>
      </c>
      <c r="Q179" s="201">
        <v>1.04711</v>
      </c>
      <c r="R179" s="201">
        <f>Q179*H179</f>
        <v>5.8638160000000002E-2</v>
      </c>
      <c r="S179" s="201">
        <v>0</v>
      </c>
      <c r="T179" s="202">
        <f>S179*H179</f>
        <v>0</v>
      </c>
      <c r="AR179" s="23" t="s">
        <v>134</v>
      </c>
      <c r="AT179" s="23" t="s">
        <v>129</v>
      </c>
      <c r="AU179" s="23" t="s">
        <v>81</v>
      </c>
      <c r="AY179" s="23" t="s">
        <v>127</v>
      </c>
      <c r="BE179" s="203">
        <f>IF(N179="základní",J179,0)</f>
        <v>0</v>
      </c>
      <c r="BF179" s="203">
        <f>IF(N179="snížená",J179,0)</f>
        <v>0</v>
      </c>
      <c r="BG179" s="203">
        <f>IF(N179="zákl. přenesená",J179,0)</f>
        <v>0</v>
      </c>
      <c r="BH179" s="203">
        <f>IF(N179="sníž. přenesená",J179,0)</f>
        <v>0</v>
      </c>
      <c r="BI179" s="203">
        <f>IF(N179="nulová",J179,0)</f>
        <v>0</v>
      </c>
      <c r="BJ179" s="23" t="s">
        <v>79</v>
      </c>
      <c r="BK179" s="203">
        <f>ROUND(I179*H179,2)</f>
        <v>0</v>
      </c>
      <c r="BL179" s="23" t="s">
        <v>134</v>
      </c>
      <c r="BM179" s="23" t="s">
        <v>290</v>
      </c>
    </row>
    <row r="180" spans="2:65" s="11" customFormat="1" ht="13.5">
      <c r="B180" s="209"/>
      <c r="C180" s="210"/>
      <c r="D180" s="207" t="s">
        <v>147</v>
      </c>
      <c r="E180" s="220" t="s">
        <v>21</v>
      </c>
      <c r="F180" s="221" t="s">
        <v>291</v>
      </c>
      <c r="G180" s="210"/>
      <c r="H180" s="222">
        <v>5.6000000000000001E-2</v>
      </c>
      <c r="I180" s="214"/>
      <c r="J180" s="210"/>
      <c r="K180" s="210"/>
      <c r="L180" s="215"/>
      <c r="M180" s="216"/>
      <c r="N180" s="217"/>
      <c r="O180" s="217"/>
      <c r="P180" s="217"/>
      <c r="Q180" s="217"/>
      <c r="R180" s="217"/>
      <c r="S180" s="217"/>
      <c r="T180" s="218"/>
      <c r="AT180" s="219" t="s">
        <v>147</v>
      </c>
      <c r="AU180" s="219" t="s">
        <v>81</v>
      </c>
      <c r="AV180" s="11" t="s">
        <v>81</v>
      </c>
      <c r="AW180" s="11" t="s">
        <v>36</v>
      </c>
      <c r="AX180" s="11" t="s">
        <v>79</v>
      </c>
      <c r="AY180" s="219" t="s">
        <v>127</v>
      </c>
    </row>
    <row r="181" spans="2:65" s="10" customFormat="1" ht="29.85" customHeight="1">
      <c r="B181" s="175"/>
      <c r="C181" s="176"/>
      <c r="D181" s="189" t="s">
        <v>71</v>
      </c>
      <c r="E181" s="190" t="s">
        <v>134</v>
      </c>
      <c r="F181" s="190" t="s">
        <v>292</v>
      </c>
      <c r="G181" s="176"/>
      <c r="H181" s="176"/>
      <c r="I181" s="179"/>
      <c r="J181" s="191">
        <f>BK181</f>
        <v>0</v>
      </c>
      <c r="K181" s="176"/>
      <c r="L181" s="181"/>
      <c r="M181" s="182"/>
      <c r="N181" s="183"/>
      <c r="O181" s="183"/>
      <c r="P181" s="184">
        <f>SUM(P182:P186)</f>
        <v>0</v>
      </c>
      <c r="Q181" s="183"/>
      <c r="R181" s="184">
        <f>SUM(R182:R186)</f>
        <v>0</v>
      </c>
      <c r="S181" s="183"/>
      <c r="T181" s="185">
        <f>SUM(T182:T186)</f>
        <v>0</v>
      </c>
      <c r="AR181" s="186" t="s">
        <v>79</v>
      </c>
      <c r="AT181" s="187" t="s">
        <v>71</v>
      </c>
      <c r="AU181" s="187" t="s">
        <v>79</v>
      </c>
      <c r="AY181" s="186" t="s">
        <v>127</v>
      </c>
      <c r="BK181" s="188">
        <f>SUM(BK182:BK186)</f>
        <v>0</v>
      </c>
    </row>
    <row r="182" spans="2:65" s="1" customFormat="1" ht="31.5" customHeight="1">
      <c r="B182" s="40"/>
      <c r="C182" s="192" t="s">
        <v>293</v>
      </c>
      <c r="D182" s="192" t="s">
        <v>129</v>
      </c>
      <c r="E182" s="193" t="s">
        <v>294</v>
      </c>
      <c r="F182" s="194" t="s">
        <v>295</v>
      </c>
      <c r="G182" s="195" t="s">
        <v>157</v>
      </c>
      <c r="H182" s="196">
        <v>1.2649999999999999</v>
      </c>
      <c r="I182" s="197"/>
      <c r="J182" s="198">
        <f>ROUND(I182*H182,2)</f>
        <v>0</v>
      </c>
      <c r="K182" s="194" t="s">
        <v>133</v>
      </c>
      <c r="L182" s="60"/>
      <c r="M182" s="199" t="s">
        <v>21</v>
      </c>
      <c r="N182" s="200" t="s">
        <v>43</v>
      </c>
      <c r="O182" s="41"/>
      <c r="P182" s="201">
        <f>O182*H182</f>
        <v>0</v>
      </c>
      <c r="Q182" s="201">
        <v>0</v>
      </c>
      <c r="R182" s="201">
        <f>Q182*H182</f>
        <v>0</v>
      </c>
      <c r="S182" s="201">
        <v>0</v>
      </c>
      <c r="T182" s="202">
        <f>S182*H182</f>
        <v>0</v>
      </c>
      <c r="AR182" s="23" t="s">
        <v>134</v>
      </c>
      <c r="AT182" s="23" t="s">
        <v>129</v>
      </c>
      <c r="AU182" s="23" t="s">
        <v>81</v>
      </c>
      <c r="AY182" s="23" t="s">
        <v>127</v>
      </c>
      <c r="BE182" s="203">
        <f>IF(N182="základní",J182,0)</f>
        <v>0</v>
      </c>
      <c r="BF182" s="203">
        <f>IF(N182="snížená",J182,0)</f>
        <v>0</v>
      </c>
      <c r="BG182" s="203">
        <f>IF(N182="zákl. přenesená",J182,0)</f>
        <v>0</v>
      </c>
      <c r="BH182" s="203">
        <f>IF(N182="sníž. přenesená",J182,0)</f>
        <v>0</v>
      </c>
      <c r="BI182" s="203">
        <f>IF(N182="nulová",J182,0)</f>
        <v>0</v>
      </c>
      <c r="BJ182" s="23" t="s">
        <v>79</v>
      </c>
      <c r="BK182" s="203">
        <f>ROUND(I182*H182,2)</f>
        <v>0</v>
      </c>
      <c r="BL182" s="23" t="s">
        <v>134</v>
      </c>
      <c r="BM182" s="23" t="s">
        <v>296</v>
      </c>
    </row>
    <row r="183" spans="2:65" s="1" customFormat="1" ht="54">
      <c r="B183" s="40"/>
      <c r="C183" s="62"/>
      <c r="D183" s="207" t="s">
        <v>136</v>
      </c>
      <c r="E183" s="62"/>
      <c r="F183" s="208" t="s">
        <v>297</v>
      </c>
      <c r="G183" s="62"/>
      <c r="H183" s="62"/>
      <c r="I183" s="162"/>
      <c r="J183" s="62"/>
      <c r="K183" s="62"/>
      <c r="L183" s="60"/>
      <c r="M183" s="206"/>
      <c r="N183" s="41"/>
      <c r="O183" s="41"/>
      <c r="P183" s="41"/>
      <c r="Q183" s="41"/>
      <c r="R183" s="41"/>
      <c r="S183" s="41"/>
      <c r="T183" s="77"/>
      <c r="AT183" s="23" t="s">
        <v>136</v>
      </c>
      <c r="AU183" s="23" t="s">
        <v>81</v>
      </c>
    </row>
    <row r="184" spans="2:65" s="11" customFormat="1" ht="13.5">
      <c r="B184" s="209"/>
      <c r="C184" s="210"/>
      <c r="D184" s="207" t="s">
        <v>147</v>
      </c>
      <c r="E184" s="220" t="s">
        <v>21</v>
      </c>
      <c r="F184" s="221" t="s">
        <v>298</v>
      </c>
      <c r="G184" s="210"/>
      <c r="H184" s="222">
        <v>0.60499999999999998</v>
      </c>
      <c r="I184" s="214"/>
      <c r="J184" s="210"/>
      <c r="K184" s="210"/>
      <c r="L184" s="215"/>
      <c r="M184" s="216"/>
      <c r="N184" s="217"/>
      <c r="O184" s="217"/>
      <c r="P184" s="217"/>
      <c r="Q184" s="217"/>
      <c r="R184" s="217"/>
      <c r="S184" s="217"/>
      <c r="T184" s="218"/>
      <c r="AT184" s="219" t="s">
        <v>147</v>
      </c>
      <c r="AU184" s="219" t="s">
        <v>81</v>
      </c>
      <c r="AV184" s="11" t="s">
        <v>81</v>
      </c>
      <c r="AW184" s="11" t="s">
        <v>36</v>
      </c>
      <c r="AX184" s="11" t="s">
        <v>72</v>
      </c>
      <c r="AY184" s="219" t="s">
        <v>127</v>
      </c>
    </row>
    <row r="185" spans="2:65" s="11" customFormat="1" ht="13.5">
      <c r="B185" s="209"/>
      <c r="C185" s="210"/>
      <c r="D185" s="207" t="s">
        <v>147</v>
      </c>
      <c r="E185" s="220" t="s">
        <v>21</v>
      </c>
      <c r="F185" s="221" t="s">
        <v>299</v>
      </c>
      <c r="G185" s="210"/>
      <c r="H185" s="222">
        <v>0.66</v>
      </c>
      <c r="I185" s="214"/>
      <c r="J185" s="210"/>
      <c r="K185" s="210"/>
      <c r="L185" s="215"/>
      <c r="M185" s="216"/>
      <c r="N185" s="217"/>
      <c r="O185" s="217"/>
      <c r="P185" s="217"/>
      <c r="Q185" s="217"/>
      <c r="R185" s="217"/>
      <c r="S185" s="217"/>
      <c r="T185" s="218"/>
      <c r="AT185" s="219" t="s">
        <v>147</v>
      </c>
      <c r="AU185" s="219" t="s">
        <v>81</v>
      </c>
      <c r="AV185" s="11" t="s">
        <v>81</v>
      </c>
      <c r="AW185" s="11" t="s">
        <v>36</v>
      </c>
      <c r="AX185" s="11" t="s">
        <v>72</v>
      </c>
      <c r="AY185" s="219" t="s">
        <v>127</v>
      </c>
    </row>
    <row r="186" spans="2:65" s="12" customFormat="1" ht="13.5">
      <c r="B186" s="223"/>
      <c r="C186" s="224"/>
      <c r="D186" s="207" t="s">
        <v>147</v>
      </c>
      <c r="E186" s="244" t="s">
        <v>21</v>
      </c>
      <c r="F186" s="245" t="s">
        <v>167</v>
      </c>
      <c r="G186" s="224"/>
      <c r="H186" s="246">
        <v>1.2649999999999999</v>
      </c>
      <c r="I186" s="228"/>
      <c r="J186" s="224"/>
      <c r="K186" s="224"/>
      <c r="L186" s="229"/>
      <c r="M186" s="230"/>
      <c r="N186" s="231"/>
      <c r="O186" s="231"/>
      <c r="P186" s="231"/>
      <c r="Q186" s="231"/>
      <c r="R186" s="231"/>
      <c r="S186" s="231"/>
      <c r="T186" s="232"/>
      <c r="AT186" s="233" t="s">
        <v>147</v>
      </c>
      <c r="AU186" s="233" t="s">
        <v>81</v>
      </c>
      <c r="AV186" s="12" t="s">
        <v>134</v>
      </c>
      <c r="AW186" s="12" t="s">
        <v>36</v>
      </c>
      <c r="AX186" s="12" t="s">
        <v>79</v>
      </c>
      <c r="AY186" s="233" t="s">
        <v>127</v>
      </c>
    </row>
    <row r="187" spans="2:65" s="10" customFormat="1" ht="29.85" customHeight="1">
      <c r="B187" s="175"/>
      <c r="C187" s="176"/>
      <c r="D187" s="189" t="s">
        <v>71</v>
      </c>
      <c r="E187" s="190" t="s">
        <v>154</v>
      </c>
      <c r="F187" s="190" t="s">
        <v>300</v>
      </c>
      <c r="G187" s="176"/>
      <c r="H187" s="176"/>
      <c r="I187" s="179"/>
      <c r="J187" s="191">
        <f>BK187</f>
        <v>0</v>
      </c>
      <c r="K187" s="176"/>
      <c r="L187" s="181"/>
      <c r="M187" s="182"/>
      <c r="N187" s="183"/>
      <c r="O187" s="183"/>
      <c r="P187" s="184">
        <f>SUM(P188:P215)</f>
        <v>0</v>
      </c>
      <c r="Q187" s="183"/>
      <c r="R187" s="184">
        <f>SUM(R188:R215)</f>
        <v>180.04490000000001</v>
      </c>
      <c r="S187" s="183"/>
      <c r="T187" s="185">
        <f>SUM(T188:T215)</f>
        <v>0</v>
      </c>
      <c r="AR187" s="186" t="s">
        <v>79</v>
      </c>
      <c r="AT187" s="187" t="s">
        <v>71</v>
      </c>
      <c r="AU187" s="187" t="s">
        <v>79</v>
      </c>
      <c r="AY187" s="186" t="s">
        <v>127</v>
      </c>
      <c r="BK187" s="188">
        <f>SUM(BK188:BK215)</f>
        <v>0</v>
      </c>
    </row>
    <row r="188" spans="2:65" s="1" customFormat="1" ht="22.5" customHeight="1">
      <c r="B188" s="40"/>
      <c r="C188" s="192" t="s">
        <v>301</v>
      </c>
      <c r="D188" s="192" t="s">
        <v>129</v>
      </c>
      <c r="E188" s="193" t="s">
        <v>302</v>
      </c>
      <c r="F188" s="194" t="s">
        <v>303</v>
      </c>
      <c r="G188" s="195" t="s">
        <v>132</v>
      </c>
      <c r="H188" s="196">
        <v>100</v>
      </c>
      <c r="I188" s="197"/>
      <c r="J188" s="198">
        <f>ROUND(I188*H188,2)</f>
        <v>0</v>
      </c>
      <c r="K188" s="194" t="s">
        <v>133</v>
      </c>
      <c r="L188" s="60"/>
      <c r="M188" s="199" t="s">
        <v>21</v>
      </c>
      <c r="N188" s="200" t="s">
        <v>43</v>
      </c>
      <c r="O188" s="41"/>
      <c r="P188" s="201">
        <f>O188*H188</f>
        <v>0</v>
      </c>
      <c r="Q188" s="201">
        <v>0</v>
      </c>
      <c r="R188" s="201">
        <f>Q188*H188</f>
        <v>0</v>
      </c>
      <c r="S188" s="201">
        <v>0</v>
      </c>
      <c r="T188" s="202">
        <f>S188*H188</f>
        <v>0</v>
      </c>
      <c r="AR188" s="23" t="s">
        <v>134</v>
      </c>
      <c r="AT188" s="23" t="s">
        <v>129</v>
      </c>
      <c r="AU188" s="23" t="s">
        <v>81</v>
      </c>
      <c r="AY188" s="23" t="s">
        <v>127</v>
      </c>
      <c r="BE188" s="203">
        <f>IF(N188="základní",J188,0)</f>
        <v>0</v>
      </c>
      <c r="BF188" s="203">
        <f>IF(N188="snížená",J188,0)</f>
        <v>0</v>
      </c>
      <c r="BG188" s="203">
        <f>IF(N188="zákl. přenesená",J188,0)</f>
        <v>0</v>
      </c>
      <c r="BH188" s="203">
        <f>IF(N188="sníž. přenesená",J188,0)</f>
        <v>0</v>
      </c>
      <c r="BI188" s="203">
        <f>IF(N188="nulová",J188,0)</f>
        <v>0</v>
      </c>
      <c r="BJ188" s="23" t="s">
        <v>79</v>
      </c>
      <c r="BK188" s="203">
        <f>ROUND(I188*H188,2)</f>
        <v>0</v>
      </c>
      <c r="BL188" s="23" t="s">
        <v>134</v>
      </c>
      <c r="BM188" s="23" t="s">
        <v>304</v>
      </c>
    </row>
    <row r="189" spans="2:65" s="11" customFormat="1" ht="13.5">
      <c r="B189" s="209"/>
      <c r="C189" s="210"/>
      <c r="D189" s="204" t="s">
        <v>147</v>
      </c>
      <c r="E189" s="211" t="s">
        <v>21</v>
      </c>
      <c r="F189" s="212" t="s">
        <v>305</v>
      </c>
      <c r="G189" s="210"/>
      <c r="H189" s="213">
        <v>100</v>
      </c>
      <c r="I189" s="214"/>
      <c r="J189" s="210"/>
      <c r="K189" s="210"/>
      <c r="L189" s="215"/>
      <c r="M189" s="216"/>
      <c r="N189" s="217"/>
      <c r="O189" s="217"/>
      <c r="P189" s="217"/>
      <c r="Q189" s="217"/>
      <c r="R189" s="217"/>
      <c r="S189" s="217"/>
      <c r="T189" s="218"/>
      <c r="AT189" s="219" t="s">
        <v>147</v>
      </c>
      <c r="AU189" s="219" t="s">
        <v>81</v>
      </c>
      <c r="AV189" s="11" t="s">
        <v>81</v>
      </c>
      <c r="AW189" s="11" t="s">
        <v>36</v>
      </c>
      <c r="AX189" s="11" t="s">
        <v>79</v>
      </c>
      <c r="AY189" s="219" t="s">
        <v>127</v>
      </c>
    </row>
    <row r="190" spans="2:65" s="1" customFormat="1" ht="22.5" customHeight="1">
      <c r="B190" s="40"/>
      <c r="C190" s="192" t="s">
        <v>286</v>
      </c>
      <c r="D190" s="192" t="s">
        <v>129</v>
      </c>
      <c r="E190" s="193" t="s">
        <v>306</v>
      </c>
      <c r="F190" s="194" t="s">
        <v>307</v>
      </c>
      <c r="G190" s="195" t="s">
        <v>132</v>
      </c>
      <c r="H190" s="196">
        <v>571.25</v>
      </c>
      <c r="I190" s="197"/>
      <c r="J190" s="198">
        <f>ROUND(I190*H190,2)</f>
        <v>0</v>
      </c>
      <c r="K190" s="194" t="s">
        <v>133</v>
      </c>
      <c r="L190" s="60"/>
      <c r="M190" s="199" t="s">
        <v>21</v>
      </c>
      <c r="N190" s="200" t="s">
        <v>43</v>
      </c>
      <c r="O190" s="41"/>
      <c r="P190" s="201">
        <f>O190*H190</f>
        <v>0</v>
      </c>
      <c r="Q190" s="201">
        <v>0</v>
      </c>
      <c r="R190" s="201">
        <f>Q190*H190</f>
        <v>0</v>
      </c>
      <c r="S190" s="201">
        <v>0</v>
      </c>
      <c r="T190" s="202">
        <f>S190*H190</f>
        <v>0</v>
      </c>
      <c r="AR190" s="23" t="s">
        <v>134</v>
      </c>
      <c r="AT190" s="23" t="s">
        <v>129</v>
      </c>
      <c r="AU190" s="23" t="s">
        <v>81</v>
      </c>
      <c r="AY190" s="23" t="s">
        <v>127</v>
      </c>
      <c r="BE190" s="203">
        <f>IF(N190="základní",J190,0)</f>
        <v>0</v>
      </c>
      <c r="BF190" s="203">
        <f>IF(N190="snížená",J190,0)</f>
        <v>0</v>
      </c>
      <c r="BG190" s="203">
        <f>IF(N190="zákl. přenesená",J190,0)</f>
        <v>0</v>
      </c>
      <c r="BH190" s="203">
        <f>IF(N190="sníž. přenesená",J190,0)</f>
        <v>0</v>
      </c>
      <c r="BI190" s="203">
        <f>IF(N190="nulová",J190,0)</f>
        <v>0</v>
      </c>
      <c r="BJ190" s="23" t="s">
        <v>79</v>
      </c>
      <c r="BK190" s="203">
        <f>ROUND(I190*H190,2)</f>
        <v>0</v>
      </c>
      <c r="BL190" s="23" t="s">
        <v>134</v>
      </c>
      <c r="BM190" s="23" t="s">
        <v>308</v>
      </c>
    </row>
    <row r="191" spans="2:65" s="11" customFormat="1" ht="13.5">
      <c r="B191" s="209"/>
      <c r="C191" s="210"/>
      <c r="D191" s="204" t="s">
        <v>147</v>
      </c>
      <c r="E191" s="211" t="s">
        <v>21</v>
      </c>
      <c r="F191" s="212" t="s">
        <v>309</v>
      </c>
      <c r="G191" s="210"/>
      <c r="H191" s="213">
        <v>571.25</v>
      </c>
      <c r="I191" s="214"/>
      <c r="J191" s="210"/>
      <c r="K191" s="210"/>
      <c r="L191" s="215"/>
      <c r="M191" s="216"/>
      <c r="N191" s="217"/>
      <c r="O191" s="217"/>
      <c r="P191" s="217"/>
      <c r="Q191" s="217"/>
      <c r="R191" s="217"/>
      <c r="S191" s="217"/>
      <c r="T191" s="218"/>
      <c r="AT191" s="219" t="s">
        <v>147</v>
      </c>
      <c r="AU191" s="219" t="s">
        <v>81</v>
      </c>
      <c r="AV191" s="11" t="s">
        <v>81</v>
      </c>
      <c r="AW191" s="11" t="s">
        <v>36</v>
      </c>
      <c r="AX191" s="11" t="s">
        <v>79</v>
      </c>
      <c r="AY191" s="219" t="s">
        <v>127</v>
      </c>
    </row>
    <row r="192" spans="2:65" s="1" customFormat="1" ht="31.5" customHeight="1">
      <c r="B192" s="40"/>
      <c r="C192" s="192" t="s">
        <v>310</v>
      </c>
      <c r="D192" s="192" t="s">
        <v>129</v>
      </c>
      <c r="E192" s="193" t="s">
        <v>311</v>
      </c>
      <c r="F192" s="194" t="s">
        <v>312</v>
      </c>
      <c r="G192" s="195" t="s">
        <v>132</v>
      </c>
      <c r="H192" s="196">
        <v>889.9</v>
      </c>
      <c r="I192" s="197"/>
      <c r="J192" s="198">
        <f>ROUND(I192*H192,2)</f>
        <v>0</v>
      </c>
      <c r="K192" s="194" t="s">
        <v>133</v>
      </c>
      <c r="L192" s="60"/>
      <c r="M192" s="199" t="s">
        <v>21</v>
      </c>
      <c r="N192" s="200" t="s">
        <v>43</v>
      </c>
      <c r="O192" s="41"/>
      <c r="P192" s="201">
        <f>O192*H192</f>
        <v>0</v>
      </c>
      <c r="Q192" s="201">
        <v>0</v>
      </c>
      <c r="R192" s="201">
        <f>Q192*H192</f>
        <v>0</v>
      </c>
      <c r="S192" s="201">
        <v>0</v>
      </c>
      <c r="T192" s="202">
        <f>S192*H192</f>
        <v>0</v>
      </c>
      <c r="AR192" s="23" t="s">
        <v>134</v>
      </c>
      <c r="AT192" s="23" t="s">
        <v>129</v>
      </c>
      <c r="AU192" s="23" t="s">
        <v>81</v>
      </c>
      <c r="AY192" s="23" t="s">
        <v>127</v>
      </c>
      <c r="BE192" s="203">
        <f>IF(N192="základní",J192,0)</f>
        <v>0</v>
      </c>
      <c r="BF192" s="203">
        <f>IF(N192="snížená",J192,0)</f>
        <v>0</v>
      </c>
      <c r="BG192" s="203">
        <f>IF(N192="zákl. přenesená",J192,0)</f>
        <v>0</v>
      </c>
      <c r="BH192" s="203">
        <f>IF(N192="sníž. přenesená",J192,0)</f>
        <v>0</v>
      </c>
      <c r="BI192" s="203">
        <f>IF(N192="nulová",J192,0)</f>
        <v>0</v>
      </c>
      <c r="BJ192" s="23" t="s">
        <v>79</v>
      </c>
      <c r="BK192" s="203">
        <f>ROUND(I192*H192,2)</f>
        <v>0</v>
      </c>
      <c r="BL192" s="23" t="s">
        <v>134</v>
      </c>
      <c r="BM192" s="23" t="s">
        <v>313</v>
      </c>
    </row>
    <row r="193" spans="2:65" s="1" customFormat="1" ht="27">
      <c r="B193" s="40"/>
      <c r="C193" s="62"/>
      <c r="D193" s="207" t="s">
        <v>136</v>
      </c>
      <c r="E193" s="62"/>
      <c r="F193" s="208" t="s">
        <v>314</v>
      </c>
      <c r="G193" s="62"/>
      <c r="H193" s="62"/>
      <c r="I193" s="162"/>
      <c r="J193" s="62"/>
      <c r="K193" s="62"/>
      <c r="L193" s="60"/>
      <c r="M193" s="206"/>
      <c r="N193" s="41"/>
      <c r="O193" s="41"/>
      <c r="P193" s="41"/>
      <c r="Q193" s="41"/>
      <c r="R193" s="41"/>
      <c r="S193" s="41"/>
      <c r="T193" s="77"/>
      <c r="AT193" s="23" t="s">
        <v>136</v>
      </c>
      <c r="AU193" s="23" t="s">
        <v>81</v>
      </c>
    </row>
    <row r="194" spans="2:65" s="13" customFormat="1" ht="13.5">
      <c r="B194" s="247"/>
      <c r="C194" s="248"/>
      <c r="D194" s="207" t="s">
        <v>147</v>
      </c>
      <c r="E194" s="249" t="s">
        <v>21</v>
      </c>
      <c r="F194" s="250" t="s">
        <v>315</v>
      </c>
      <c r="G194" s="248"/>
      <c r="H194" s="251" t="s">
        <v>21</v>
      </c>
      <c r="I194" s="252"/>
      <c r="J194" s="248"/>
      <c r="K194" s="248"/>
      <c r="L194" s="253"/>
      <c r="M194" s="254"/>
      <c r="N194" s="255"/>
      <c r="O194" s="255"/>
      <c r="P194" s="255"/>
      <c r="Q194" s="255"/>
      <c r="R194" s="255"/>
      <c r="S194" s="255"/>
      <c r="T194" s="256"/>
      <c r="AT194" s="257" t="s">
        <v>147</v>
      </c>
      <c r="AU194" s="257" t="s">
        <v>81</v>
      </c>
      <c r="AV194" s="13" t="s">
        <v>79</v>
      </c>
      <c r="AW194" s="13" t="s">
        <v>36</v>
      </c>
      <c r="AX194" s="13" t="s">
        <v>72</v>
      </c>
      <c r="AY194" s="257" t="s">
        <v>127</v>
      </c>
    </row>
    <row r="195" spans="2:65" s="11" customFormat="1" ht="13.5">
      <c r="B195" s="209"/>
      <c r="C195" s="210"/>
      <c r="D195" s="207" t="s">
        <v>147</v>
      </c>
      <c r="E195" s="220" t="s">
        <v>21</v>
      </c>
      <c r="F195" s="221" t="s">
        <v>316</v>
      </c>
      <c r="G195" s="210"/>
      <c r="H195" s="222">
        <v>809</v>
      </c>
      <c r="I195" s="214"/>
      <c r="J195" s="210"/>
      <c r="K195" s="210"/>
      <c r="L195" s="215"/>
      <c r="M195" s="216"/>
      <c r="N195" s="217"/>
      <c r="O195" s="217"/>
      <c r="P195" s="217"/>
      <c r="Q195" s="217"/>
      <c r="R195" s="217"/>
      <c r="S195" s="217"/>
      <c r="T195" s="218"/>
      <c r="AT195" s="219" t="s">
        <v>147</v>
      </c>
      <c r="AU195" s="219" t="s">
        <v>81</v>
      </c>
      <c r="AV195" s="11" t="s">
        <v>81</v>
      </c>
      <c r="AW195" s="11" t="s">
        <v>36</v>
      </c>
      <c r="AX195" s="11" t="s">
        <v>72</v>
      </c>
      <c r="AY195" s="219" t="s">
        <v>127</v>
      </c>
    </row>
    <row r="196" spans="2:65" s="11" customFormat="1" ht="13.5">
      <c r="B196" s="209"/>
      <c r="C196" s="210"/>
      <c r="D196" s="207" t="s">
        <v>147</v>
      </c>
      <c r="E196" s="220" t="s">
        <v>21</v>
      </c>
      <c r="F196" s="221" t="s">
        <v>317</v>
      </c>
      <c r="G196" s="210"/>
      <c r="H196" s="222">
        <v>80.900000000000006</v>
      </c>
      <c r="I196" s="214"/>
      <c r="J196" s="210"/>
      <c r="K196" s="210"/>
      <c r="L196" s="215"/>
      <c r="M196" s="216"/>
      <c r="N196" s="217"/>
      <c r="O196" s="217"/>
      <c r="P196" s="217"/>
      <c r="Q196" s="217"/>
      <c r="R196" s="217"/>
      <c r="S196" s="217"/>
      <c r="T196" s="218"/>
      <c r="AT196" s="219" t="s">
        <v>147</v>
      </c>
      <c r="AU196" s="219" t="s">
        <v>81</v>
      </c>
      <c r="AV196" s="11" t="s">
        <v>81</v>
      </c>
      <c r="AW196" s="11" t="s">
        <v>36</v>
      </c>
      <c r="AX196" s="11" t="s">
        <v>72</v>
      </c>
      <c r="AY196" s="219" t="s">
        <v>127</v>
      </c>
    </row>
    <row r="197" spans="2:65" s="12" customFormat="1" ht="13.5">
      <c r="B197" s="223"/>
      <c r="C197" s="224"/>
      <c r="D197" s="204" t="s">
        <v>147</v>
      </c>
      <c r="E197" s="225" t="s">
        <v>21</v>
      </c>
      <c r="F197" s="226" t="s">
        <v>167</v>
      </c>
      <c r="G197" s="224"/>
      <c r="H197" s="227">
        <v>889.9</v>
      </c>
      <c r="I197" s="228"/>
      <c r="J197" s="224"/>
      <c r="K197" s="224"/>
      <c r="L197" s="229"/>
      <c r="M197" s="230"/>
      <c r="N197" s="231"/>
      <c r="O197" s="231"/>
      <c r="P197" s="231"/>
      <c r="Q197" s="231"/>
      <c r="R197" s="231"/>
      <c r="S197" s="231"/>
      <c r="T197" s="232"/>
      <c r="AT197" s="233" t="s">
        <v>147</v>
      </c>
      <c r="AU197" s="233" t="s">
        <v>81</v>
      </c>
      <c r="AV197" s="12" t="s">
        <v>134</v>
      </c>
      <c r="AW197" s="12" t="s">
        <v>36</v>
      </c>
      <c r="AX197" s="12" t="s">
        <v>79</v>
      </c>
      <c r="AY197" s="233" t="s">
        <v>127</v>
      </c>
    </row>
    <row r="198" spans="2:65" s="1" customFormat="1" ht="31.5" customHeight="1">
      <c r="B198" s="40"/>
      <c r="C198" s="192" t="s">
        <v>318</v>
      </c>
      <c r="D198" s="192" t="s">
        <v>129</v>
      </c>
      <c r="E198" s="193" t="s">
        <v>319</v>
      </c>
      <c r="F198" s="194" t="s">
        <v>320</v>
      </c>
      <c r="G198" s="195" t="s">
        <v>132</v>
      </c>
      <c r="H198" s="196">
        <v>100</v>
      </c>
      <c r="I198" s="197"/>
      <c r="J198" s="198">
        <f>ROUND(I198*H198,2)</f>
        <v>0</v>
      </c>
      <c r="K198" s="194" t="s">
        <v>133</v>
      </c>
      <c r="L198" s="60"/>
      <c r="M198" s="199" t="s">
        <v>21</v>
      </c>
      <c r="N198" s="200" t="s">
        <v>43</v>
      </c>
      <c r="O198" s="41"/>
      <c r="P198" s="201">
        <f>O198*H198</f>
        <v>0</v>
      </c>
      <c r="Q198" s="201">
        <v>0</v>
      </c>
      <c r="R198" s="201">
        <f>Q198*H198</f>
        <v>0</v>
      </c>
      <c r="S198" s="201">
        <v>0</v>
      </c>
      <c r="T198" s="202">
        <f>S198*H198</f>
        <v>0</v>
      </c>
      <c r="AR198" s="23" t="s">
        <v>134</v>
      </c>
      <c r="AT198" s="23" t="s">
        <v>129</v>
      </c>
      <c r="AU198" s="23" t="s">
        <v>81</v>
      </c>
      <c r="AY198" s="23" t="s">
        <v>127</v>
      </c>
      <c r="BE198" s="203">
        <f>IF(N198="základní",J198,0)</f>
        <v>0</v>
      </c>
      <c r="BF198" s="203">
        <f>IF(N198="snížená",J198,0)</f>
        <v>0</v>
      </c>
      <c r="BG198" s="203">
        <f>IF(N198="zákl. přenesená",J198,0)</f>
        <v>0</v>
      </c>
      <c r="BH198" s="203">
        <f>IF(N198="sníž. přenesená",J198,0)</f>
        <v>0</v>
      </c>
      <c r="BI198" s="203">
        <f>IF(N198="nulová",J198,0)</f>
        <v>0</v>
      </c>
      <c r="BJ198" s="23" t="s">
        <v>79</v>
      </c>
      <c r="BK198" s="203">
        <f>ROUND(I198*H198,2)</f>
        <v>0</v>
      </c>
      <c r="BL198" s="23" t="s">
        <v>134</v>
      </c>
      <c r="BM198" s="23" t="s">
        <v>321</v>
      </c>
    </row>
    <row r="199" spans="2:65" s="1" customFormat="1" ht="94.5">
      <c r="B199" s="40"/>
      <c r="C199" s="62"/>
      <c r="D199" s="207" t="s">
        <v>136</v>
      </c>
      <c r="E199" s="62"/>
      <c r="F199" s="208" t="s">
        <v>322</v>
      </c>
      <c r="G199" s="62"/>
      <c r="H199" s="62"/>
      <c r="I199" s="162"/>
      <c r="J199" s="62"/>
      <c r="K199" s="62"/>
      <c r="L199" s="60"/>
      <c r="M199" s="206"/>
      <c r="N199" s="41"/>
      <c r="O199" s="41"/>
      <c r="P199" s="41"/>
      <c r="Q199" s="41"/>
      <c r="R199" s="41"/>
      <c r="S199" s="41"/>
      <c r="T199" s="77"/>
      <c r="AT199" s="23" t="s">
        <v>136</v>
      </c>
      <c r="AU199" s="23" t="s">
        <v>81</v>
      </c>
    </row>
    <row r="200" spans="2:65" s="11" customFormat="1" ht="13.5">
      <c r="B200" s="209"/>
      <c r="C200" s="210"/>
      <c r="D200" s="204" t="s">
        <v>147</v>
      </c>
      <c r="E200" s="211" t="s">
        <v>21</v>
      </c>
      <c r="F200" s="212" t="s">
        <v>305</v>
      </c>
      <c r="G200" s="210"/>
      <c r="H200" s="213">
        <v>100</v>
      </c>
      <c r="I200" s="214"/>
      <c r="J200" s="210"/>
      <c r="K200" s="210"/>
      <c r="L200" s="215"/>
      <c r="M200" s="216"/>
      <c r="N200" s="217"/>
      <c r="O200" s="217"/>
      <c r="P200" s="217"/>
      <c r="Q200" s="217"/>
      <c r="R200" s="217"/>
      <c r="S200" s="217"/>
      <c r="T200" s="218"/>
      <c r="AT200" s="219" t="s">
        <v>147</v>
      </c>
      <c r="AU200" s="219" t="s">
        <v>81</v>
      </c>
      <c r="AV200" s="11" t="s">
        <v>81</v>
      </c>
      <c r="AW200" s="11" t="s">
        <v>36</v>
      </c>
      <c r="AX200" s="11" t="s">
        <v>79</v>
      </c>
      <c r="AY200" s="219" t="s">
        <v>127</v>
      </c>
    </row>
    <row r="201" spans="2:65" s="1" customFormat="1" ht="31.5" customHeight="1">
      <c r="B201" s="40"/>
      <c r="C201" s="192" t="s">
        <v>323</v>
      </c>
      <c r="D201" s="192" t="s">
        <v>129</v>
      </c>
      <c r="E201" s="193" t="s">
        <v>324</v>
      </c>
      <c r="F201" s="194" t="s">
        <v>325</v>
      </c>
      <c r="G201" s="195" t="s">
        <v>132</v>
      </c>
      <c r="H201" s="196">
        <v>25</v>
      </c>
      <c r="I201" s="197"/>
      <c r="J201" s="198">
        <f>ROUND(I201*H201,2)</f>
        <v>0</v>
      </c>
      <c r="K201" s="194" t="s">
        <v>133</v>
      </c>
      <c r="L201" s="60"/>
      <c r="M201" s="199" t="s">
        <v>21</v>
      </c>
      <c r="N201" s="200" t="s">
        <v>43</v>
      </c>
      <c r="O201" s="41"/>
      <c r="P201" s="201">
        <f>O201*H201</f>
        <v>0</v>
      </c>
      <c r="Q201" s="201">
        <v>0.18776000000000001</v>
      </c>
      <c r="R201" s="201">
        <f>Q201*H201</f>
        <v>4.694</v>
      </c>
      <c r="S201" s="201">
        <v>0</v>
      </c>
      <c r="T201" s="202">
        <f>S201*H201</f>
        <v>0</v>
      </c>
      <c r="AR201" s="23" t="s">
        <v>134</v>
      </c>
      <c r="AT201" s="23" t="s">
        <v>129</v>
      </c>
      <c r="AU201" s="23" t="s">
        <v>81</v>
      </c>
      <c r="AY201" s="23" t="s">
        <v>127</v>
      </c>
      <c r="BE201" s="203">
        <f>IF(N201="základní",J201,0)</f>
        <v>0</v>
      </c>
      <c r="BF201" s="203">
        <f>IF(N201="snížená",J201,0)</f>
        <v>0</v>
      </c>
      <c r="BG201" s="203">
        <f>IF(N201="zákl. přenesená",J201,0)</f>
        <v>0</v>
      </c>
      <c r="BH201" s="203">
        <f>IF(N201="sníž. přenesená",J201,0)</f>
        <v>0</v>
      </c>
      <c r="BI201" s="203">
        <f>IF(N201="nulová",J201,0)</f>
        <v>0</v>
      </c>
      <c r="BJ201" s="23" t="s">
        <v>79</v>
      </c>
      <c r="BK201" s="203">
        <f>ROUND(I201*H201,2)</f>
        <v>0</v>
      </c>
      <c r="BL201" s="23" t="s">
        <v>134</v>
      </c>
      <c r="BM201" s="23" t="s">
        <v>326</v>
      </c>
    </row>
    <row r="202" spans="2:65" s="1" customFormat="1" ht="67.5">
      <c r="B202" s="40"/>
      <c r="C202" s="62"/>
      <c r="D202" s="207" t="s">
        <v>136</v>
      </c>
      <c r="E202" s="62"/>
      <c r="F202" s="208" t="s">
        <v>327</v>
      </c>
      <c r="G202" s="62"/>
      <c r="H202" s="62"/>
      <c r="I202" s="162"/>
      <c r="J202" s="62"/>
      <c r="K202" s="62"/>
      <c r="L202" s="60"/>
      <c r="M202" s="206"/>
      <c r="N202" s="41"/>
      <c r="O202" s="41"/>
      <c r="P202" s="41"/>
      <c r="Q202" s="41"/>
      <c r="R202" s="41"/>
      <c r="S202" s="41"/>
      <c r="T202" s="77"/>
      <c r="AT202" s="23" t="s">
        <v>136</v>
      </c>
      <c r="AU202" s="23" t="s">
        <v>81</v>
      </c>
    </row>
    <row r="203" spans="2:65" s="11" customFormat="1" ht="13.5">
      <c r="B203" s="209"/>
      <c r="C203" s="210"/>
      <c r="D203" s="204" t="s">
        <v>147</v>
      </c>
      <c r="E203" s="211" t="s">
        <v>21</v>
      </c>
      <c r="F203" s="212" t="s">
        <v>328</v>
      </c>
      <c r="G203" s="210"/>
      <c r="H203" s="213">
        <v>25</v>
      </c>
      <c r="I203" s="214"/>
      <c r="J203" s="210"/>
      <c r="K203" s="210"/>
      <c r="L203" s="215"/>
      <c r="M203" s="216"/>
      <c r="N203" s="217"/>
      <c r="O203" s="217"/>
      <c r="P203" s="217"/>
      <c r="Q203" s="217"/>
      <c r="R203" s="217"/>
      <c r="S203" s="217"/>
      <c r="T203" s="218"/>
      <c r="AT203" s="219" t="s">
        <v>147</v>
      </c>
      <c r="AU203" s="219" t="s">
        <v>81</v>
      </c>
      <c r="AV203" s="11" t="s">
        <v>81</v>
      </c>
      <c r="AW203" s="11" t="s">
        <v>36</v>
      </c>
      <c r="AX203" s="11" t="s">
        <v>79</v>
      </c>
      <c r="AY203" s="219" t="s">
        <v>127</v>
      </c>
    </row>
    <row r="204" spans="2:65" s="1" customFormat="1" ht="22.5" customHeight="1">
      <c r="B204" s="40"/>
      <c r="C204" s="192" t="s">
        <v>329</v>
      </c>
      <c r="D204" s="192" t="s">
        <v>129</v>
      </c>
      <c r="E204" s="193" t="s">
        <v>330</v>
      </c>
      <c r="F204" s="194" t="s">
        <v>331</v>
      </c>
      <c r="G204" s="195" t="s">
        <v>132</v>
      </c>
      <c r="H204" s="196">
        <v>909</v>
      </c>
      <c r="I204" s="197"/>
      <c r="J204" s="198">
        <f>ROUND(I204*H204,2)</f>
        <v>0</v>
      </c>
      <c r="K204" s="194" t="s">
        <v>133</v>
      </c>
      <c r="L204" s="60"/>
      <c r="M204" s="199" t="s">
        <v>21</v>
      </c>
      <c r="N204" s="200" t="s">
        <v>43</v>
      </c>
      <c r="O204" s="41"/>
      <c r="P204" s="201">
        <f>O204*H204</f>
        <v>0</v>
      </c>
      <c r="Q204" s="201">
        <v>0</v>
      </c>
      <c r="R204" s="201">
        <f>Q204*H204</f>
        <v>0</v>
      </c>
      <c r="S204" s="201">
        <v>0</v>
      </c>
      <c r="T204" s="202">
        <f>S204*H204</f>
        <v>0</v>
      </c>
      <c r="AR204" s="23" t="s">
        <v>134</v>
      </c>
      <c r="AT204" s="23" t="s">
        <v>129</v>
      </c>
      <c r="AU204" s="23" t="s">
        <v>81</v>
      </c>
      <c r="AY204" s="23" t="s">
        <v>127</v>
      </c>
      <c r="BE204" s="203">
        <f>IF(N204="základní",J204,0)</f>
        <v>0</v>
      </c>
      <c r="BF204" s="203">
        <f>IF(N204="snížená",J204,0)</f>
        <v>0</v>
      </c>
      <c r="BG204" s="203">
        <f>IF(N204="zákl. přenesená",J204,0)</f>
        <v>0</v>
      </c>
      <c r="BH204" s="203">
        <f>IF(N204="sníž. přenesená",J204,0)</f>
        <v>0</v>
      </c>
      <c r="BI204" s="203">
        <f>IF(N204="nulová",J204,0)</f>
        <v>0</v>
      </c>
      <c r="BJ204" s="23" t="s">
        <v>79</v>
      </c>
      <c r="BK204" s="203">
        <f>ROUND(I204*H204,2)</f>
        <v>0</v>
      </c>
      <c r="BL204" s="23" t="s">
        <v>134</v>
      </c>
      <c r="BM204" s="23" t="s">
        <v>332</v>
      </c>
    </row>
    <row r="205" spans="2:65" s="11" customFormat="1" ht="13.5">
      <c r="B205" s="209"/>
      <c r="C205" s="210"/>
      <c r="D205" s="207" t="s">
        <v>147</v>
      </c>
      <c r="E205" s="220" t="s">
        <v>21</v>
      </c>
      <c r="F205" s="221" t="s">
        <v>333</v>
      </c>
      <c r="G205" s="210"/>
      <c r="H205" s="222">
        <v>809</v>
      </c>
      <c r="I205" s="214"/>
      <c r="J205" s="210"/>
      <c r="K205" s="210"/>
      <c r="L205" s="215"/>
      <c r="M205" s="216"/>
      <c r="N205" s="217"/>
      <c r="O205" s="217"/>
      <c r="P205" s="217"/>
      <c r="Q205" s="217"/>
      <c r="R205" s="217"/>
      <c r="S205" s="217"/>
      <c r="T205" s="218"/>
      <c r="AT205" s="219" t="s">
        <v>147</v>
      </c>
      <c r="AU205" s="219" t="s">
        <v>81</v>
      </c>
      <c r="AV205" s="11" t="s">
        <v>81</v>
      </c>
      <c r="AW205" s="11" t="s">
        <v>36</v>
      </c>
      <c r="AX205" s="11" t="s">
        <v>72</v>
      </c>
      <c r="AY205" s="219" t="s">
        <v>127</v>
      </c>
    </row>
    <row r="206" spans="2:65" s="11" customFormat="1" ht="13.5">
      <c r="B206" s="209"/>
      <c r="C206" s="210"/>
      <c r="D206" s="207" t="s">
        <v>147</v>
      </c>
      <c r="E206" s="220" t="s">
        <v>21</v>
      </c>
      <c r="F206" s="221" t="s">
        <v>305</v>
      </c>
      <c r="G206" s="210"/>
      <c r="H206" s="222">
        <v>100</v>
      </c>
      <c r="I206" s="214"/>
      <c r="J206" s="210"/>
      <c r="K206" s="210"/>
      <c r="L206" s="215"/>
      <c r="M206" s="216"/>
      <c r="N206" s="217"/>
      <c r="O206" s="217"/>
      <c r="P206" s="217"/>
      <c r="Q206" s="217"/>
      <c r="R206" s="217"/>
      <c r="S206" s="217"/>
      <c r="T206" s="218"/>
      <c r="AT206" s="219" t="s">
        <v>147</v>
      </c>
      <c r="AU206" s="219" t="s">
        <v>81</v>
      </c>
      <c r="AV206" s="11" t="s">
        <v>81</v>
      </c>
      <c r="AW206" s="11" t="s">
        <v>36</v>
      </c>
      <c r="AX206" s="11" t="s">
        <v>72</v>
      </c>
      <c r="AY206" s="219" t="s">
        <v>127</v>
      </c>
    </row>
    <row r="207" spans="2:65" s="12" customFormat="1" ht="13.5">
      <c r="B207" s="223"/>
      <c r="C207" s="224"/>
      <c r="D207" s="204" t="s">
        <v>147</v>
      </c>
      <c r="E207" s="225" t="s">
        <v>21</v>
      </c>
      <c r="F207" s="226" t="s">
        <v>167</v>
      </c>
      <c r="G207" s="224"/>
      <c r="H207" s="227">
        <v>909</v>
      </c>
      <c r="I207" s="228"/>
      <c r="J207" s="224"/>
      <c r="K207" s="224"/>
      <c r="L207" s="229"/>
      <c r="M207" s="230"/>
      <c r="N207" s="231"/>
      <c r="O207" s="231"/>
      <c r="P207" s="231"/>
      <c r="Q207" s="231"/>
      <c r="R207" s="231"/>
      <c r="S207" s="231"/>
      <c r="T207" s="232"/>
      <c r="AT207" s="233" t="s">
        <v>147</v>
      </c>
      <c r="AU207" s="233" t="s">
        <v>81</v>
      </c>
      <c r="AV207" s="12" t="s">
        <v>134</v>
      </c>
      <c r="AW207" s="12" t="s">
        <v>36</v>
      </c>
      <c r="AX207" s="12" t="s">
        <v>79</v>
      </c>
      <c r="AY207" s="233" t="s">
        <v>127</v>
      </c>
    </row>
    <row r="208" spans="2:65" s="1" customFormat="1" ht="31.5" customHeight="1">
      <c r="B208" s="40"/>
      <c r="C208" s="192" t="s">
        <v>334</v>
      </c>
      <c r="D208" s="192" t="s">
        <v>129</v>
      </c>
      <c r="E208" s="193" t="s">
        <v>335</v>
      </c>
      <c r="F208" s="194" t="s">
        <v>336</v>
      </c>
      <c r="G208" s="195" t="s">
        <v>132</v>
      </c>
      <c r="H208" s="196">
        <v>809</v>
      </c>
      <c r="I208" s="197"/>
      <c r="J208" s="198">
        <f>ROUND(I208*H208,2)</f>
        <v>0</v>
      </c>
      <c r="K208" s="194" t="s">
        <v>133</v>
      </c>
      <c r="L208" s="60"/>
      <c r="M208" s="199" t="s">
        <v>21</v>
      </c>
      <c r="N208" s="200" t="s">
        <v>43</v>
      </c>
      <c r="O208" s="41"/>
      <c r="P208" s="201">
        <f>O208*H208</f>
        <v>0</v>
      </c>
      <c r="Q208" s="201">
        <v>0</v>
      </c>
      <c r="R208" s="201">
        <f>Q208*H208</f>
        <v>0</v>
      </c>
      <c r="S208" s="201">
        <v>0</v>
      </c>
      <c r="T208" s="202">
        <f>S208*H208</f>
        <v>0</v>
      </c>
      <c r="AR208" s="23" t="s">
        <v>134</v>
      </c>
      <c r="AT208" s="23" t="s">
        <v>129</v>
      </c>
      <c r="AU208" s="23" t="s">
        <v>81</v>
      </c>
      <c r="AY208" s="23" t="s">
        <v>127</v>
      </c>
      <c r="BE208" s="203">
        <f>IF(N208="základní",J208,0)</f>
        <v>0</v>
      </c>
      <c r="BF208" s="203">
        <f>IF(N208="snížená",J208,0)</f>
        <v>0</v>
      </c>
      <c r="BG208" s="203">
        <f>IF(N208="zákl. přenesená",J208,0)</f>
        <v>0</v>
      </c>
      <c r="BH208" s="203">
        <f>IF(N208="sníž. přenesená",J208,0)</f>
        <v>0</v>
      </c>
      <c r="BI208" s="203">
        <f>IF(N208="nulová",J208,0)</f>
        <v>0</v>
      </c>
      <c r="BJ208" s="23" t="s">
        <v>79</v>
      </c>
      <c r="BK208" s="203">
        <f>ROUND(I208*H208,2)</f>
        <v>0</v>
      </c>
      <c r="BL208" s="23" t="s">
        <v>134</v>
      </c>
      <c r="BM208" s="23" t="s">
        <v>337</v>
      </c>
    </row>
    <row r="209" spans="2:65" s="1" customFormat="1" ht="27">
      <c r="B209" s="40"/>
      <c r="C209" s="62"/>
      <c r="D209" s="207" t="s">
        <v>136</v>
      </c>
      <c r="E209" s="62"/>
      <c r="F209" s="208" t="s">
        <v>338</v>
      </c>
      <c r="G209" s="62"/>
      <c r="H209" s="62"/>
      <c r="I209" s="162"/>
      <c r="J209" s="62"/>
      <c r="K209" s="62"/>
      <c r="L209" s="60"/>
      <c r="M209" s="206"/>
      <c r="N209" s="41"/>
      <c r="O209" s="41"/>
      <c r="P209" s="41"/>
      <c r="Q209" s="41"/>
      <c r="R209" s="41"/>
      <c r="S209" s="41"/>
      <c r="T209" s="77"/>
      <c r="AT209" s="23" t="s">
        <v>136</v>
      </c>
      <c r="AU209" s="23" t="s">
        <v>81</v>
      </c>
    </row>
    <row r="210" spans="2:65" s="11" customFormat="1" ht="13.5">
      <c r="B210" s="209"/>
      <c r="C210" s="210"/>
      <c r="D210" s="204" t="s">
        <v>147</v>
      </c>
      <c r="E210" s="211" t="s">
        <v>21</v>
      </c>
      <c r="F210" s="212" t="s">
        <v>333</v>
      </c>
      <c r="G210" s="210"/>
      <c r="H210" s="213">
        <v>809</v>
      </c>
      <c r="I210" s="214"/>
      <c r="J210" s="210"/>
      <c r="K210" s="210"/>
      <c r="L210" s="215"/>
      <c r="M210" s="216"/>
      <c r="N210" s="217"/>
      <c r="O210" s="217"/>
      <c r="P210" s="217"/>
      <c r="Q210" s="217"/>
      <c r="R210" s="217"/>
      <c r="S210" s="217"/>
      <c r="T210" s="218"/>
      <c r="AT210" s="219" t="s">
        <v>147</v>
      </c>
      <c r="AU210" s="219" t="s">
        <v>81</v>
      </c>
      <c r="AV210" s="11" t="s">
        <v>81</v>
      </c>
      <c r="AW210" s="11" t="s">
        <v>36</v>
      </c>
      <c r="AX210" s="11" t="s">
        <v>79</v>
      </c>
      <c r="AY210" s="219" t="s">
        <v>127</v>
      </c>
    </row>
    <row r="211" spans="2:65" s="1" customFormat="1" ht="44.25" customHeight="1">
      <c r="B211" s="40"/>
      <c r="C211" s="192" t="s">
        <v>339</v>
      </c>
      <c r="D211" s="192" t="s">
        <v>129</v>
      </c>
      <c r="E211" s="193" t="s">
        <v>340</v>
      </c>
      <c r="F211" s="194" t="s">
        <v>341</v>
      </c>
      <c r="G211" s="195" t="s">
        <v>132</v>
      </c>
      <c r="H211" s="196">
        <v>457</v>
      </c>
      <c r="I211" s="197"/>
      <c r="J211" s="198">
        <f>ROUND(I211*H211,2)</f>
        <v>0</v>
      </c>
      <c r="K211" s="194" t="s">
        <v>133</v>
      </c>
      <c r="L211" s="60"/>
      <c r="M211" s="199" t="s">
        <v>21</v>
      </c>
      <c r="N211" s="200" t="s">
        <v>43</v>
      </c>
      <c r="O211" s="41"/>
      <c r="P211" s="201">
        <f>O211*H211</f>
        <v>0</v>
      </c>
      <c r="Q211" s="201">
        <v>0.1837</v>
      </c>
      <c r="R211" s="201">
        <f>Q211*H211</f>
        <v>83.950900000000004</v>
      </c>
      <c r="S211" s="201">
        <v>0</v>
      </c>
      <c r="T211" s="202">
        <f>S211*H211</f>
        <v>0</v>
      </c>
      <c r="AR211" s="23" t="s">
        <v>134</v>
      </c>
      <c r="AT211" s="23" t="s">
        <v>129</v>
      </c>
      <c r="AU211" s="23" t="s">
        <v>81</v>
      </c>
      <c r="AY211" s="23" t="s">
        <v>127</v>
      </c>
      <c r="BE211" s="203">
        <f>IF(N211="základní",J211,0)</f>
        <v>0</v>
      </c>
      <c r="BF211" s="203">
        <f>IF(N211="snížená",J211,0)</f>
        <v>0</v>
      </c>
      <c r="BG211" s="203">
        <f>IF(N211="zákl. přenesená",J211,0)</f>
        <v>0</v>
      </c>
      <c r="BH211" s="203">
        <f>IF(N211="sníž. přenesená",J211,0)</f>
        <v>0</v>
      </c>
      <c r="BI211" s="203">
        <f>IF(N211="nulová",J211,0)</f>
        <v>0</v>
      </c>
      <c r="BJ211" s="23" t="s">
        <v>79</v>
      </c>
      <c r="BK211" s="203">
        <f>ROUND(I211*H211,2)</f>
        <v>0</v>
      </c>
      <c r="BL211" s="23" t="s">
        <v>134</v>
      </c>
      <c r="BM211" s="23" t="s">
        <v>342</v>
      </c>
    </row>
    <row r="212" spans="2:65" s="1" customFormat="1" ht="148.5">
      <c r="B212" s="40"/>
      <c r="C212" s="62"/>
      <c r="D212" s="204" t="s">
        <v>136</v>
      </c>
      <c r="E212" s="62"/>
      <c r="F212" s="205" t="s">
        <v>343</v>
      </c>
      <c r="G212" s="62"/>
      <c r="H212" s="62"/>
      <c r="I212" s="162"/>
      <c r="J212" s="62"/>
      <c r="K212" s="62"/>
      <c r="L212" s="60"/>
      <c r="M212" s="206"/>
      <c r="N212" s="41"/>
      <c r="O212" s="41"/>
      <c r="P212" s="41"/>
      <c r="Q212" s="41"/>
      <c r="R212" s="41"/>
      <c r="S212" s="41"/>
      <c r="T212" s="77"/>
      <c r="AT212" s="23" t="s">
        <v>136</v>
      </c>
      <c r="AU212" s="23" t="s">
        <v>81</v>
      </c>
    </row>
    <row r="213" spans="2:65" s="1" customFormat="1" ht="22.5" customHeight="1">
      <c r="B213" s="40"/>
      <c r="C213" s="234" t="s">
        <v>344</v>
      </c>
      <c r="D213" s="234" t="s">
        <v>233</v>
      </c>
      <c r="E213" s="235" t="s">
        <v>345</v>
      </c>
      <c r="F213" s="236" t="s">
        <v>346</v>
      </c>
      <c r="G213" s="237" t="s">
        <v>222</v>
      </c>
      <c r="H213" s="238">
        <v>91.4</v>
      </c>
      <c r="I213" s="239"/>
      <c r="J213" s="240">
        <f>ROUND(I213*H213,2)</f>
        <v>0</v>
      </c>
      <c r="K213" s="236" t="s">
        <v>21</v>
      </c>
      <c r="L213" s="241"/>
      <c r="M213" s="242" t="s">
        <v>21</v>
      </c>
      <c r="N213" s="243" t="s">
        <v>43</v>
      </c>
      <c r="O213" s="41"/>
      <c r="P213" s="201">
        <f>O213*H213</f>
        <v>0</v>
      </c>
      <c r="Q213" s="201">
        <v>1</v>
      </c>
      <c r="R213" s="201">
        <f>Q213*H213</f>
        <v>91.4</v>
      </c>
      <c r="S213" s="201">
        <v>0</v>
      </c>
      <c r="T213" s="202">
        <f>S213*H213</f>
        <v>0</v>
      </c>
      <c r="AR213" s="23" t="s">
        <v>173</v>
      </c>
      <c r="AT213" s="23" t="s">
        <v>233</v>
      </c>
      <c r="AU213" s="23" t="s">
        <v>81</v>
      </c>
      <c r="AY213" s="23" t="s">
        <v>127</v>
      </c>
      <c r="BE213" s="203">
        <f>IF(N213="základní",J213,0)</f>
        <v>0</v>
      </c>
      <c r="BF213" s="203">
        <f>IF(N213="snížená",J213,0)</f>
        <v>0</v>
      </c>
      <c r="BG213" s="203">
        <f>IF(N213="zákl. přenesená",J213,0)</f>
        <v>0</v>
      </c>
      <c r="BH213" s="203">
        <f>IF(N213="sníž. přenesená",J213,0)</f>
        <v>0</v>
      </c>
      <c r="BI213" s="203">
        <f>IF(N213="nulová",J213,0)</f>
        <v>0</v>
      </c>
      <c r="BJ213" s="23" t="s">
        <v>79</v>
      </c>
      <c r="BK213" s="203">
        <f>ROUND(I213*H213,2)</f>
        <v>0</v>
      </c>
      <c r="BL213" s="23" t="s">
        <v>134</v>
      </c>
      <c r="BM213" s="23" t="s">
        <v>347</v>
      </c>
    </row>
    <row r="214" spans="2:65" s="1" customFormat="1" ht="27">
      <c r="B214" s="40"/>
      <c r="C214" s="62"/>
      <c r="D214" s="207" t="s">
        <v>348</v>
      </c>
      <c r="E214" s="62"/>
      <c r="F214" s="208" t="s">
        <v>349</v>
      </c>
      <c r="G214" s="62"/>
      <c r="H214" s="62"/>
      <c r="I214" s="162"/>
      <c r="J214" s="62"/>
      <c r="K214" s="62"/>
      <c r="L214" s="60"/>
      <c r="M214" s="206"/>
      <c r="N214" s="41"/>
      <c r="O214" s="41"/>
      <c r="P214" s="41"/>
      <c r="Q214" s="41"/>
      <c r="R214" s="41"/>
      <c r="S214" s="41"/>
      <c r="T214" s="77"/>
      <c r="AT214" s="23" t="s">
        <v>348</v>
      </c>
      <c r="AU214" s="23" t="s">
        <v>81</v>
      </c>
    </row>
    <row r="215" spans="2:65" s="11" customFormat="1" ht="13.5">
      <c r="B215" s="209"/>
      <c r="C215" s="210"/>
      <c r="D215" s="207" t="s">
        <v>147</v>
      </c>
      <c r="E215" s="220" t="s">
        <v>21</v>
      </c>
      <c r="F215" s="221" t="s">
        <v>350</v>
      </c>
      <c r="G215" s="210"/>
      <c r="H215" s="222">
        <v>91.4</v>
      </c>
      <c r="I215" s="214"/>
      <c r="J215" s="210"/>
      <c r="K215" s="210"/>
      <c r="L215" s="215"/>
      <c r="M215" s="216"/>
      <c r="N215" s="217"/>
      <c r="O215" s="217"/>
      <c r="P215" s="217"/>
      <c r="Q215" s="217"/>
      <c r="R215" s="217"/>
      <c r="S215" s="217"/>
      <c r="T215" s="218"/>
      <c r="AT215" s="219" t="s">
        <v>147</v>
      </c>
      <c r="AU215" s="219" t="s">
        <v>81</v>
      </c>
      <c r="AV215" s="11" t="s">
        <v>81</v>
      </c>
      <c r="AW215" s="11" t="s">
        <v>36</v>
      </c>
      <c r="AX215" s="11" t="s">
        <v>79</v>
      </c>
      <c r="AY215" s="219" t="s">
        <v>127</v>
      </c>
    </row>
    <row r="216" spans="2:65" s="10" customFormat="1" ht="29.85" customHeight="1">
      <c r="B216" s="175"/>
      <c r="C216" s="176"/>
      <c r="D216" s="189" t="s">
        <v>71</v>
      </c>
      <c r="E216" s="190" t="s">
        <v>173</v>
      </c>
      <c r="F216" s="190" t="s">
        <v>351</v>
      </c>
      <c r="G216" s="176"/>
      <c r="H216" s="176"/>
      <c r="I216" s="179"/>
      <c r="J216" s="191">
        <f>BK216</f>
        <v>0</v>
      </c>
      <c r="K216" s="176"/>
      <c r="L216" s="181"/>
      <c r="M216" s="182"/>
      <c r="N216" s="183"/>
      <c r="O216" s="183"/>
      <c r="P216" s="184">
        <f>SUM(P217:P243)</f>
        <v>0</v>
      </c>
      <c r="Q216" s="183"/>
      <c r="R216" s="184">
        <f>SUM(R217:R243)</f>
        <v>9.0512350000000001</v>
      </c>
      <c r="S216" s="183"/>
      <c r="T216" s="185">
        <f>SUM(T217:T243)</f>
        <v>0.15000000000000002</v>
      </c>
      <c r="AR216" s="186" t="s">
        <v>79</v>
      </c>
      <c r="AT216" s="187" t="s">
        <v>71</v>
      </c>
      <c r="AU216" s="187" t="s">
        <v>79</v>
      </c>
      <c r="AY216" s="186" t="s">
        <v>127</v>
      </c>
      <c r="BK216" s="188">
        <f>SUM(BK217:BK243)</f>
        <v>0</v>
      </c>
    </row>
    <row r="217" spans="2:65" s="1" customFormat="1" ht="31.5" customHeight="1">
      <c r="B217" s="40"/>
      <c r="C217" s="192" t="s">
        <v>352</v>
      </c>
      <c r="D217" s="192" t="s">
        <v>129</v>
      </c>
      <c r="E217" s="193" t="s">
        <v>353</v>
      </c>
      <c r="F217" s="194" t="s">
        <v>354</v>
      </c>
      <c r="G217" s="195" t="s">
        <v>355</v>
      </c>
      <c r="H217" s="196">
        <v>11.5</v>
      </c>
      <c r="I217" s="197"/>
      <c r="J217" s="198">
        <f>ROUND(I217*H217,2)</f>
        <v>0</v>
      </c>
      <c r="K217" s="194" t="s">
        <v>133</v>
      </c>
      <c r="L217" s="60"/>
      <c r="M217" s="199" t="s">
        <v>21</v>
      </c>
      <c r="N217" s="200" t="s">
        <v>43</v>
      </c>
      <c r="O217" s="41"/>
      <c r="P217" s="201">
        <f>O217*H217</f>
        <v>0</v>
      </c>
      <c r="Q217" s="201">
        <v>2.7299999999999998E-3</v>
      </c>
      <c r="R217" s="201">
        <f>Q217*H217</f>
        <v>3.1394999999999999E-2</v>
      </c>
      <c r="S217" s="201">
        <v>0</v>
      </c>
      <c r="T217" s="202">
        <f>S217*H217</f>
        <v>0</v>
      </c>
      <c r="AR217" s="23" t="s">
        <v>134</v>
      </c>
      <c r="AT217" s="23" t="s">
        <v>129</v>
      </c>
      <c r="AU217" s="23" t="s">
        <v>81</v>
      </c>
      <c r="AY217" s="23" t="s">
        <v>127</v>
      </c>
      <c r="BE217" s="203">
        <f>IF(N217="základní",J217,0)</f>
        <v>0</v>
      </c>
      <c r="BF217" s="203">
        <f>IF(N217="snížená",J217,0)</f>
        <v>0</v>
      </c>
      <c r="BG217" s="203">
        <f>IF(N217="zákl. přenesená",J217,0)</f>
        <v>0</v>
      </c>
      <c r="BH217" s="203">
        <f>IF(N217="sníž. přenesená",J217,0)</f>
        <v>0</v>
      </c>
      <c r="BI217" s="203">
        <f>IF(N217="nulová",J217,0)</f>
        <v>0</v>
      </c>
      <c r="BJ217" s="23" t="s">
        <v>79</v>
      </c>
      <c r="BK217" s="203">
        <f>ROUND(I217*H217,2)</f>
        <v>0</v>
      </c>
      <c r="BL217" s="23" t="s">
        <v>134</v>
      </c>
      <c r="BM217" s="23" t="s">
        <v>356</v>
      </c>
    </row>
    <row r="218" spans="2:65" s="1" customFormat="1" ht="54">
      <c r="B218" s="40"/>
      <c r="C218" s="62"/>
      <c r="D218" s="207" t="s">
        <v>136</v>
      </c>
      <c r="E218" s="62"/>
      <c r="F218" s="208" t="s">
        <v>357</v>
      </c>
      <c r="G218" s="62"/>
      <c r="H218" s="62"/>
      <c r="I218" s="162"/>
      <c r="J218" s="62"/>
      <c r="K218" s="62"/>
      <c r="L218" s="60"/>
      <c r="M218" s="206"/>
      <c r="N218" s="41"/>
      <c r="O218" s="41"/>
      <c r="P218" s="41"/>
      <c r="Q218" s="41"/>
      <c r="R218" s="41"/>
      <c r="S218" s="41"/>
      <c r="T218" s="77"/>
      <c r="AT218" s="23" t="s">
        <v>136</v>
      </c>
      <c r="AU218" s="23" t="s">
        <v>81</v>
      </c>
    </row>
    <row r="219" spans="2:65" s="11" customFormat="1" ht="13.5">
      <c r="B219" s="209"/>
      <c r="C219" s="210"/>
      <c r="D219" s="207" t="s">
        <v>147</v>
      </c>
      <c r="E219" s="220" t="s">
        <v>21</v>
      </c>
      <c r="F219" s="221" t="s">
        <v>358</v>
      </c>
      <c r="G219" s="210"/>
      <c r="H219" s="222">
        <v>5.5</v>
      </c>
      <c r="I219" s="214"/>
      <c r="J219" s="210"/>
      <c r="K219" s="210"/>
      <c r="L219" s="215"/>
      <c r="M219" s="216"/>
      <c r="N219" s="217"/>
      <c r="O219" s="217"/>
      <c r="P219" s="217"/>
      <c r="Q219" s="217"/>
      <c r="R219" s="217"/>
      <c r="S219" s="217"/>
      <c r="T219" s="218"/>
      <c r="AT219" s="219" t="s">
        <v>147</v>
      </c>
      <c r="AU219" s="219" t="s">
        <v>81</v>
      </c>
      <c r="AV219" s="11" t="s">
        <v>81</v>
      </c>
      <c r="AW219" s="11" t="s">
        <v>36</v>
      </c>
      <c r="AX219" s="11" t="s">
        <v>72</v>
      </c>
      <c r="AY219" s="219" t="s">
        <v>127</v>
      </c>
    </row>
    <row r="220" spans="2:65" s="11" customFormat="1" ht="13.5">
      <c r="B220" s="209"/>
      <c r="C220" s="210"/>
      <c r="D220" s="207" t="s">
        <v>147</v>
      </c>
      <c r="E220" s="220" t="s">
        <v>21</v>
      </c>
      <c r="F220" s="221" t="s">
        <v>359</v>
      </c>
      <c r="G220" s="210"/>
      <c r="H220" s="222">
        <v>6</v>
      </c>
      <c r="I220" s="214"/>
      <c r="J220" s="210"/>
      <c r="K220" s="210"/>
      <c r="L220" s="215"/>
      <c r="M220" s="216"/>
      <c r="N220" s="217"/>
      <c r="O220" s="217"/>
      <c r="P220" s="217"/>
      <c r="Q220" s="217"/>
      <c r="R220" s="217"/>
      <c r="S220" s="217"/>
      <c r="T220" s="218"/>
      <c r="AT220" s="219" t="s">
        <v>147</v>
      </c>
      <c r="AU220" s="219" t="s">
        <v>81</v>
      </c>
      <c r="AV220" s="11" t="s">
        <v>81</v>
      </c>
      <c r="AW220" s="11" t="s">
        <v>36</v>
      </c>
      <c r="AX220" s="11" t="s">
        <v>72</v>
      </c>
      <c r="AY220" s="219" t="s">
        <v>127</v>
      </c>
    </row>
    <row r="221" spans="2:65" s="12" customFormat="1" ht="13.5">
      <c r="B221" s="223"/>
      <c r="C221" s="224"/>
      <c r="D221" s="204" t="s">
        <v>147</v>
      </c>
      <c r="E221" s="225" t="s">
        <v>21</v>
      </c>
      <c r="F221" s="226" t="s">
        <v>167</v>
      </c>
      <c r="G221" s="224"/>
      <c r="H221" s="227">
        <v>11.5</v>
      </c>
      <c r="I221" s="228"/>
      <c r="J221" s="224"/>
      <c r="K221" s="224"/>
      <c r="L221" s="229"/>
      <c r="M221" s="230"/>
      <c r="N221" s="231"/>
      <c r="O221" s="231"/>
      <c r="P221" s="231"/>
      <c r="Q221" s="231"/>
      <c r="R221" s="231"/>
      <c r="S221" s="231"/>
      <c r="T221" s="232"/>
      <c r="AT221" s="233" t="s">
        <v>147</v>
      </c>
      <c r="AU221" s="233" t="s">
        <v>81</v>
      </c>
      <c r="AV221" s="12" t="s">
        <v>134</v>
      </c>
      <c r="AW221" s="12" t="s">
        <v>36</v>
      </c>
      <c r="AX221" s="12" t="s">
        <v>79</v>
      </c>
      <c r="AY221" s="233" t="s">
        <v>127</v>
      </c>
    </row>
    <row r="222" spans="2:65" s="1" customFormat="1" ht="44.25" customHeight="1">
      <c r="B222" s="40"/>
      <c r="C222" s="192" t="s">
        <v>360</v>
      </c>
      <c r="D222" s="192" t="s">
        <v>129</v>
      </c>
      <c r="E222" s="193" t="s">
        <v>361</v>
      </c>
      <c r="F222" s="194" t="s">
        <v>362</v>
      </c>
      <c r="G222" s="195" t="s">
        <v>363</v>
      </c>
      <c r="H222" s="196">
        <v>3</v>
      </c>
      <c r="I222" s="197"/>
      <c r="J222" s="198">
        <f>ROUND(I222*H222,2)</f>
        <v>0</v>
      </c>
      <c r="K222" s="194" t="s">
        <v>133</v>
      </c>
      <c r="L222" s="60"/>
      <c r="M222" s="199" t="s">
        <v>21</v>
      </c>
      <c r="N222" s="200" t="s">
        <v>43</v>
      </c>
      <c r="O222" s="41"/>
      <c r="P222" s="201">
        <f>O222*H222</f>
        <v>0</v>
      </c>
      <c r="Q222" s="201">
        <v>0</v>
      </c>
      <c r="R222" s="201">
        <f>Q222*H222</f>
        <v>0</v>
      </c>
      <c r="S222" s="201">
        <v>0</v>
      </c>
      <c r="T222" s="202">
        <f>S222*H222</f>
        <v>0</v>
      </c>
      <c r="AR222" s="23" t="s">
        <v>134</v>
      </c>
      <c r="AT222" s="23" t="s">
        <v>129</v>
      </c>
      <c r="AU222" s="23" t="s">
        <v>81</v>
      </c>
      <c r="AY222" s="23" t="s">
        <v>127</v>
      </c>
      <c r="BE222" s="203">
        <f>IF(N222="základní",J222,0)</f>
        <v>0</v>
      </c>
      <c r="BF222" s="203">
        <f>IF(N222="snížená",J222,0)</f>
        <v>0</v>
      </c>
      <c r="BG222" s="203">
        <f>IF(N222="zákl. přenesená",J222,0)</f>
        <v>0</v>
      </c>
      <c r="BH222" s="203">
        <f>IF(N222="sníž. přenesená",J222,0)</f>
        <v>0</v>
      </c>
      <c r="BI222" s="203">
        <f>IF(N222="nulová",J222,0)</f>
        <v>0</v>
      </c>
      <c r="BJ222" s="23" t="s">
        <v>79</v>
      </c>
      <c r="BK222" s="203">
        <f>ROUND(I222*H222,2)</f>
        <v>0</v>
      </c>
      <c r="BL222" s="23" t="s">
        <v>134</v>
      </c>
      <c r="BM222" s="23" t="s">
        <v>364</v>
      </c>
    </row>
    <row r="223" spans="2:65" s="1" customFormat="1" ht="27">
      <c r="B223" s="40"/>
      <c r="C223" s="62"/>
      <c r="D223" s="204" t="s">
        <v>136</v>
      </c>
      <c r="E223" s="62"/>
      <c r="F223" s="205" t="s">
        <v>365</v>
      </c>
      <c r="G223" s="62"/>
      <c r="H223" s="62"/>
      <c r="I223" s="162"/>
      <c r="J223" s="62"/>
      <c r="K223" s="62"/>
      <c r="L223" s="60"/>
      <c r="M223" s="206"/>
      <c r="N223" s="41"/>
      <c r="O223" s="41"/>
      <c r="P223" s="41"/>
      <c r="Q223" s="41"/>
      <c r="R223" s="41"/>
      <c r="S223" s="41"/>
      <c r="T223" s="77"/>
      <c r="AT223" s="23" t="s">
        <v>136</v>
      </c>
      <c r="AU223" s="23" t="s">
        <v>81</v>
      </c>
    </row>
    <row r="224" spans="2:65" s="1" customFormat="1" ht="22.5" customHeight="1">
      <c r="B224" s="40"/>
      <c r="C224" s="234" t="s">
        <v>366</v>
      </c>
      <c r="D224" s="234" t="s">
        <v>233</v>
      </c>
      <c r="E224" s="235" t="s">
        <v>367</v>
      </c>
      <c r="F224" s="236" t="s">
        <v>368</v>
      </c>
      <c r="G224" s="237" t="s">
        <v>363</v>
      </c>
      <c r="H224" s="238">
        <v>3</v>
      </c>
      <c r="I224" s="239"/>
      <c r="J224" s="240">
        <f>ROUND(I224*H224,2)</f>
        <v>0</v>
      </c>
      <c r="K224" s="236" t="s">
        <v>133</v>
      </c>
      <c r="L224" s="241"/>
      <c r="M224" s="242" t="s">
        <v>21</v>
      </c>
      <c r="N224" s="243" t="s">
        <v>43</v>
      </c>
      <c r="O224" s="41"/>
      <c r="P224" s="201">
        <f>O224*H224</f>
        <v>0</v>
      </c>
      <c r="Q224" s="201">
        <v>1.1000000000000001E-3</v>
      </c>
      <c r="R224" s="201">
        <f>Q224*H224</f>
        <v>3.3E-3</v>
      </c>
      <c r="S224" s="201">
        <v>0</v>
      </c>
      <c r="T224" s="202">
        <f>S224*H224</f>
        <v>0</v>
      </c>
      <c r="AR224" s="23" t="s">
        <v>318</v>
      </c>
      <c r="AT224" s="23" t="s">
        <v>233</v>
      </c>
      <c r="AU224" s="23" t="s">
        <v>81</v>
      </c>
      <c r="AY224" s="23" t="s">
        <v>127</v>
      </c>
      <c r="BE224" s="203">
        <f>IF(N224="základní",J224,0)</f>
        <v>0</v>
      </c>
      <c r="BF224" s="203">
        <f>IF(N224="snížená",J224,0)</f>
        <v>0</v>
      </c>
      <c r="BG224" s="203">
        <f>IF(N224="zákl. přenesená",J224,0)</f>
        <v>0</v>
      </c>
      <c r="BH224" s="203">
        <f>IF(N224="sníž. přenesená",J224,0)</f>
        <v>0</v>
      </c>
      <c r="BI224" s="203">
        <f>IF(N224="nulová",J224,0)</f>
        <v>0</v>
      </c>
      <c r="BJ224" s="23" t="s">
        <v>79</v>
      </c>
      <c r="BK224" s="203">
        <f>ROUND(I224*H224,2)</f>
        <v>0</v>
      </c>
      <c r="BL224" s="23" t="s">
        <v>219</v>
      </c>
      <c r="BM224" s="23" t="s">
        <v>369</v>
      </c>
    </row>
    <row r="225" spans="2:65" s="1" customFormat="1" ht="22.5" customHeight="1">
      <c r="B225" s="40"/>
      <c r="C225" s="192" t="s">
        <v>370</v>
      </c>
      <c r="D225" s="192" t="s">
        <v>129</v>
      </c>
      <c r="E225" s="193" t="s">
        <v>371</v>
      </c>
      <c r="F225" s="194" t="s">
        <v>372</v>
      </c>
      <c r="G225" s="195" t="s">
        <v>363</v>
      </c>
      <c r="H225" s="196">
        <v>3</v>
      </c>
      <c r="I225" s="197"/>
      <c r="J225" s="198">
        <f>ROUND(I225*H225,2)</f>
        <v>0</v>
      </c>
      <c r="K225" s="194" t="s">
        <v>133</v>
      </c>
      <c r="L225" s="60"/>
      <c r="M225" s="199" t="s">
        <v>21</v>
      </c>
      <c r="N225" s="200" t="s">
        <v>43</v>
      </c>
      <c r="O225" s="41"/>
      <c r="P225" s="201">
        <f>O225*H225</f>
        <v>0</v>
      </c>
      <c r="Q225" s="201">
        <v>0</v>
      </c>
      <c r="R225" s="201">
        <f>Q225*H225</f>
        <v>0</v>
      </c>
      <c r="S225" s="201">
        <v>0.05</v>
      </c>
      <c r="T225" s="202">
        <f>S225*H225</f>
        <v>0.15000000000000002</v>
      </c>
      <c r="AR225" s="23" t="s">
        <v>134</v>
      </c>
      <c r="AT225" s="23" t="s">
        <v>129</v>
      </c>
      <c r="AU225" s="23" t="s">
        <v>81</v>
      </c>
      <c r="AY225" s="23" t="s">
        <v>127</v>
      </c>
      <c r="BE225" s="203">
        <f>IF(N225="základní",J225,0)</f>
        <v>0</v>
      </c>
      <c r="BF225" s="203">
        <f>IF(N225="snížená",J225,0)</f>
        <v>0</v>
      </c>
      <c r="BG225" s="203">
        <f>IF(N225="zákl. přenesená",J225,0)</f>
        <v>0</v>
      </c>
      <c r="BH225" s="203">
        <f>IF(N225="sníž. přenesená",J225,0)</f>
        <v>0</v>
      </c>
      <c r="BI225" s="203">
        <f>IF(N225="nulová",J225,0)</f>
        <v>0</v>
      </c>
      <c r="BJ225" s="23" t="s">
        <v>79</v>
      </c>
      <c r="BK225" s="203">
        <f>ROUND(I225*H225,2)</f>
        <v>0</v>
      </c>
      <c r="BL225" s="23" t="s">
        <v>134</v>
      </c>
      <c r="BM225" s="23" t="s">
        <v>373</v>
      </c>
    </row>
    <row r="226" spans="2:65" s="1" customFormat="1" ht="31.5" customHeight="1">
      <c r="B226" s="40"/>
      <c r="C226" s="192" t="s">
        <v>374</v>
      </c>
      <c r="D226" s="192" t="s">
        <v>129</v>
      </c>
      <c r="E226" s="193" t="s">
        <v>375</v>
      </c>
      <c r="F226" s="194" t="s">
        <v>376</v>
      </c>
      <c r="G226" s="195" t="s">
        <v>363</v>
      </c>
      <c r="H226" s="196">
        <v>3</v>
      </c>
      <c r="I226" s="197"/>
      <c r="J226" s="198">
        <f>ROUND(I226*H226,2)</f>
        <v>0</v>
      </c>
      <c r="K226" s="194" t="s">
        <v>133</v>
      </c>
      <c r="L226" s="60"/>
      <c r="M226" s="199" t="s">
        <v>21</v>
      </c>
      <c r="N226" s="200" t="s">
        <v>43</v>
      </c>
      <c r="O226" s="41"/>
      <c r="P226" s="201">
        <f>O226*H226</f>
        <v>0</v>
      </c>
      <c r="Q226" s="201">
        <v>1.17E-2</v>
      </c>
      <c r="R226" s="201">
        <f>Q226*H226</f>
        <v>3.5099999999999999E-2</v>
      </c>
      <c r="S226" s="201">
        <v>0</v>
      </c>
      <c r="T226" s="202">
        <f>S226*H226</f>
        <v>0</v>
      </c>
      <c r="AR226" s="23" t="s">
        <v>134</v>
      </c>
      <c r="AT226" s="23" t="s">
        <v>129</v>
      </c>
      <c r="AU226" s="23" t="s">
        <v>81</v>
      </c>
      <c r="AY226" s="23" t="s">
        <v>127</v>
      </c>
      <c r="BE226" s="203">
        <f>IF(N226="základní",J226,0)</f>
        <v>0</v>
      </c>
      <c r="BF226" s="203">
        <f>IF(N226="snížená",J226,0)</f>
        <v>0</v>
      </c>
      <c r="BG226" s="203">
        <f>IF(N226="zákl. přenesená",J226,0)</f>
        <v>0</v>
      </c>
      <c r="BH226" s="203">
        <f>IF(N226="sníž. přenesená",J226,0)</f>
        <v>0</v>
      </c>
      <c r="BI226" s="203">
        <f>IF(N226="nulová",J226,0)</f>
        <v>0</v>
      </c>
      <c r="BJ226" s="23" t="s">
        <v>79</v>
      </c>
      <c r="BK226" s="203">
        <f>ROUND(I226*H226,2)</f>
        <v>0</v>
      </c>
      <c r="BL226" s="23" t="s">
        <v>134</v>
      </c>
      <c r="BM226" s="23" t="s">
        <v>377</v>
      </c>
    </row>
    <row r="227" spans="2:65" s="1" customFormat="1" ht="40.5">
      <c r="B227" s="40"/>
      <c r="C227" s="62"/>
      <c r="D227" s="207" t="s">
        <v>136</v>
      </c>
      <c r="E227" s="62"/>
      <c r="F227" s="208" t="s">
        <v>378</v>
      </c>
      <c r="G227" s="62"/>
      <c r="H227" s="62"/>
      <c r="I227" s="162"/>
      <c r="J227" s="62"/>
      <c r="K227" s="62"/>
      <c r="L227" s="60"/>
      <c r="M227" s="206"/>
      <c r="N227" s="41"/>
      <c r="O227" s="41"/>
      <c r="P227" s="41"/>
      <c r="Q227" s="41"/>
      <c r="R227" s="41"/>
      <c r="S227" s="41"/>
      <c r="T227" s="77"/>
      <c r="AT227" s="23" t="s">
        <v>136</v>
      </c>
      <c r="AU227" s="23" t="s">
        <v>81</v>
      </c>
    </row>
    <row r="228" spans="2:65" s="11" customFormat="1" ht="13.5">
      <c r="B228" s="209"/>
      <c r="C228" s="210"/>
      <c r="D228" s="204" t="s">
        <v>147</v>
      </c>
      <c r="E228" s="211" t="s">
        <v>21</v>
      </c>
      <c r="F228" s="212" t="s">
        <v>142</v>
      </c>
      <c r="G228" s="210"/>
      <c r="H228" s="213">
        <v>3</v>
      </c>
      <c r="I228" s="214"/>
      <c r="J228" s="210"/>
      <c r="K228" s="210"/>
      <c r="L228" s="215"/>
      <c r="M228" s="216"/>
      <c r="N228" s="217"/>
      <c r="O228" s="217"/>
      <c r="P228" s="217"/>
      <c r="Q228" s="217"/>
      <c r="R228" s="217"/>
      <c r="S228" s="217"/>
      <c r="T228" s="218"/>
      <c r="AT228" s="219" t="s">
        <v>147</v>
      </c>
      <c r="AU228" s="219" t="s">
        <v>81</v>
      </c>
      <c r="AV228" s="11" t="s">
        <v>81</v>
      </c>
      <c r="AW228" s="11" t="s">
        <v>36</v>
      </c>
      <c r="AX228" s="11" t="s">
        <v>79</v>
      </c>
      <c r="AY228" s="219" t="s">
        <v>127</v>
      </c>
    </row>
    <row r="229" spans="2:65" s="1" customFormat="1" ht="22.5" customHeight="1">
      <c r="B229" s="40"/>
      <c r="C229" s="234" t="s">
        <v>379</v>
      </c>
      <c r="D229" s="234" t="s">
        <v>233</v>
      </c>
      <c r="E229" s="235" t="s">
        <v>380</v>
      </c>
      <c r="F229" s="236" t="s">
        <v>381</v>
      </c>
      <c r="G229" s="237" t="s">
        <v>363</v>
      </c>
      <c r="H229" s="238">
        <v>3</v>
      </c>
      <c r="I229" s="239"/>
      <c r="J229" s="240">
        <f>ROUND(I229*H229,2)</f>
        <v>0</v>
      </c>
      <c r="K229" s="236" t="s">
        <v>133</v>
      </c>
      <c r="L229" s="241"/>
      <c r="M229" s="242" t="s">
        <v>21</v>
      </c>
      <c r="N229" s="243" t="s">
        <v>43</v>
      </c>
      <c r="O229" s="41"/>
      <c r="P229" s="201">
        <f>O229*H229</f>
        <v>0</v>
      </c>
      <c r="Q229" s="201">
        <v>5.4600000000000003E-2</v>
      </c>
      <c r="R229" s="201">
        <f>Q229*H229</f>
        <v>0.1638</v>
      </c>
      <c r="S229" s="201">
        <v>0</v>
      </c>
      <c r="T229" s="202">
        <f>S229*H229</f>
        <v>0</v>
      </c>
      <c r="AR229" s="23" t="s">
        <v>173</v>
      </c>
      <c r="AT229" s="23" t="s">
        <v>233</v>
      </c>
      <c r="AU229" s="23" t="s">
        <v>81</v>
      </c>
      <c r="AY229" s="23" t="s">
        <v>127</v>
      </c>
      <c r="BE229" s="203">
        <f>IF(N229="základní",J229,0)</f>
        <v>0</v>
      </c>
      <c r="BF229" s="203">
        <f>IF(N229="snížená",J229,0)</f>
        <v>0</v>
      </c>
      <c r="BG229" s="203">
        <f>IF(N229="zákl. přenesená",J229,0)</f>
        <v>0</v>
      </c>
      <c r="BH229" s="203">
        <f>IF(N229="sníž. přenesená",J229,0)</f>
        <v>0</v>
      </c>
      <c r="BI229" s="203">
        <f>IF(N229="nulová",J229,0)</f>
        <v>0</v>
      </c>
      <c r="BJ229" s="23" t="s">
        <v>79</v>
      </c>
      <c r="BK229" s="203">
        <f>ROUND(I229*H229,2)</f>
        <v>0</v>
      </c>
      <c r="BL229" s="23" t="s">
        <v>134</v>
      </c>
      <c r="BM229" s="23" t="s">
        <v>382</v>
      </c>
    </row>
    <row r="230" spans="2:65" s="1" customFormat="1" ht="22.5" customHeight="1">
      <c r="B230" s="40"/>
      <c r="C230" s="192" t="s">
        <v>383</v>
      </c>
      <c r="D230" s="192" t="s">
        <v>129</v>
      </c>
      <c r="E230" s="193" t="s">
        <v>384</v>
      </c>
      <c r="F230" s="194" t="s">
        <v>385</v>
      </c>
      <c r="G230" s="195" t="s">
        <v>363</v>
      </c>
      <c r="H230" s="196">
        <v>8</v>
      </c>
      <c r="I230" s="197"/>
      <c r="J230" s="198">
        <f>ROUND(I230*H230,2)</f>
        <v>0</v>
      </c>
      <c r="K230" s="194" t="s">
        <v>133</v>
      </c>
      <c r="L230" s="60"/>
      <c r="M230" s="199" t="s">
        <v>21</v>
      </c>
      <c r="N230" s="200" t="s">
        <v>43</v>
      </c>
      <c r="O230" s="41"/>
      <c r="P230" s="201">
        <f>O230*H230</f>
        <v>0</v>
      </c>
      <c r="Q230" s="201">
        <v>0.42080000000000001</v>
      </c>
      <c r="R230" s="201">
        <f>Q230*H230</f>
        <v>3.3664000000000001</v>
      </c>
      <c r="S230" s="201">
        <v>0</v>
      </c>
      <c r="T230" s="202">
        <f>S230*H230</f>
        <v>0</v>
      </c>
      <c r="AR230" s="23" t="s">
        <v>134</v>
      </c>
      <c r="AT230" s="23" t="s">
        <v>129</v>
      </c>
      <c r="AU230" s="23" t="s">
        <v>81</v>
      </c>
      <c r="AY230" s="23" t="s">
        <v>127</v>
      </c>
      <c r="BE230" s="203">
        <f>IF(N230="základní",J230,0)</f>
        <v>0</v>
      </c>
      <c r="BF230" s="203">
        <f>IF(N230="snížená",J230,0)</f>
        <v>0</v>
      </c>
      <c r="BG230" s="203">
        <f>IF(N230="zákl. přenesená",J230,0)</f>
        <v>0</v>
      </c>
      <c r="BH230" s="203">
        <f>IF(N230="sníž. přenesená",J230,0)</f>
        <v>0</v>
      </c>
      <c r="BI230" s="203">
        <f>IF(N230="nulová",J230,0)</f>
        <v>0</v>
      </c>
      <c r="BJ230" s="23" t="s">
        <v>79</v>
      </c>
      <c r="BK230" s="203">
        <f>ROUND(I230*H230,2)</f>
        <v>0</v>
      </c>
      <c r="BL230" s="23" t="s">
        <v>134</v>
      </c>
      <c r="BM230" s="23" t="s">
        <v>386</v>
      </c>
    </row>
    <row r="231" spans="2:65" s="1" customFormat="1" ht="108">
      <c r="B231" s="40"/>
      <c r="C231" s="62"/>
      <c r="D231" s="204" t="s">
        <v>136</v>
      </c>
      <c r="E231" s="62"/>
      <c r="F231" s="205" t="s">
        <v>387</v>
      </c>
      <c r="G231" s="62"/>
      <c r="H231" s="62"/>
      <c r="I231" s="162"/>
      <c r="J231" s="62"/>
      <c r="K231" s="62"/>
      <c r="L231" s="60"/>
      <c r="M231" s="206"/>
      <c r="N231" s="41"/>
      <c r="O231" s="41"/>
      <c r="P231" s="41"/>
      <c r="Q231" s="41"/>
      <c r="R231" s="41"/>
      <c r="S231" s="41"/>
      <c r="T231" s="77"/>
      <c r="AT231" s="23" t="s">
        <v>136</v>
      </c>
      <c r="AU231" s="23" t="s">
        <v>81</v>
      </c>
    </row>
    <row r="232" spans="2:65" s="1" customFormat="1" ht="22.5" customHeight="1">
      <c r="B232" s="40"/>
      <c r="C232" s="192" t="s">
        <v>388</v>
      </c>
      <c r="D232" s="192" t="s">
        <v>129</v>
      </c>
      <c r="E232" s="193" t="s">
        <v>389</v>
      </c>
      <c r="F232" s="194" t="s">
        <v>390</v>
      </c>
      <c r="G232" s="195" t="s">
        <v>363</v>
      </c>
      <c r="H232" s="196">
        <v>2</v>
      </c>
      <c r="I232" s="197"/>
      <c r="J232" s="198">
        <f>ROUND(I232*H232,2)</f>
        <v>0</v>
      </c>
      <c r="K232" s="194" t="s">
        <v>133</v>
      </c>
      <c r="L232" s="60"/>
      <c r="M232" s="199" t="s">
        <v>21</v>
      </c>
      <c r="N232" s="200" t="s">
        <v>43</v>
      </c>
      <c r="O232" s="41"/>
      <c r="P232" s="201">
        <f>O232*H232</f>
        <v>0</v>
      </c>
      <c r="Q232" s="201">
        <v>0.32973999999999998</v>
      </c>
      <c r="R232" s="201">
        <f>Q232*H232</f>
        <v>0.65947999999999996</v>
      </c>
      <c r="S232" s="201">
        <v>0</v>
      </c>
      <c r="T232" s="202">
        <f>S232*H232</f>
        <v>0</v>
      </c>
      <c r="AR232" s="23" t="s">
        <v>134</v>
      </c>
      <c r="AT232" s="23" t="s">
        <v>129</v>
      </c>
      <c r="AU232" s="23" t="s">
        <v>81</v>
      </c>
      <c r="AY232" s="23" t="s">
        <v>127</v>
      </c>
      <c r="BE232" s="203">
        <f>IF(N232="základní",J232,0)</f>
        <v>0</v>
      </c>
      <c r="BF232" s="203">
        <f>IF(N232="snížená",J232,0)</f>
        <v>0</v>
      </c>
      <c r="BG232" s="203">
        <f>IF(N232="zákl. přenesená",J232,0)</f>
        <v>0</v>
      </c>
      <c r="BH232" s="203">
        <f>IF(N232="sníž. přenesená",J232,0)</f>
        <v>0</v>
      </c>
      <c r="BI232" s="203">
        <f>IF(N232="nulová",J232,0)</f>
        <v>0</v>
      </c>
      <c r="BJ232" s="23" t="s">
        <v>79</v>
      </c>
      <c r="BK232" s="203">
        <f>ROUND(I232*H232,2)</f>
        <v>0</v>
      </c>
      <c r="BL232" s="23" t="s">
        <v>134</v>
      </c>
      <c r="BM232" s="23" t="s">
        <v>391</v>
      </c>
    </row>
    <row r="233" spans="2:65" s="1" customFormat="1" ht="108">
      <c r="B233" s="40"/>
      <c r="C233" s="62"/>
      <c r="D233" s="204" t="s">
        <v>136</v>
      </c>
      <c r="E233" s="62"/>
      <c r="F233" s="205" t="s">
        <v>387</v>
      </c>
      <c r="G233" s="62"/>
      <c r="H233" s="62"/>
      <c r="I233" s="162"/>
      <c r="J233" s="62"/>
      <c r="K233" s="62"/>
      <c r="L233" s="60"/>
      <c r="M233" s="206"/>
      <c r="N233" s="41"/>
      <c r="O233" s="41"/>
      <c r="P233" s="41"/>
      <c r="Q233" s="41"/>
      <c r="R233" s="41"/>
      <c r="S233" s="41"/>
      <c r="T233" s="77"/>
      <c r="AT233" s="23" t="s">
        <v>136</v>
      </c>
      <c r="AU233" s="23" t="s">
        <v>81</v>
      </c>
    </row>
    <row r="234" spans="2:65" s="1" customFormat="1" ht="31.5" customHeight="1">
      <c r="B234" s="40"/>
      <c r="C234" s="192" t="s">
        <v>392</v>
      </c>
      <c r="D234" s="192" t="s">
        <v>129</v>
      </c>
      <c r="E234" s="193" t="s">
        <v>393</v>
      </c>
      <c r="F234" s="194" t="s">
        <v>394</v>
      </c>
      <c r="G234" s="195" t="s">
        <v>363</v>
      </c>
      <c r="H234" s="196">
        <v>12</v>
      </c>
      <c r="I234" s="197"/>
      <c r="J234" s="198">
        <f>ROUND(I234*H234,2)</f>
        <v>0</v>
      </c>
      <c r="K234" s="194" t="s">
        <v>133</v>
      </c>
      <c r="L234" s="60"/>
      <c r="M234" s="199" t="s">
        <v>21</v>
      </c>
      <c r="N234" s="200" t="s">
        <v>43</v>
      </c>
      <c r="O234" s="41"/>
      <c r="P234" s="201">
        <f>O234*H234</f>
        <v>0</v>
      </c>
      <c r="Q234" s="201">
        <v>0.31108000000000002</v>
      </c>
      <c r="R234" s="201">
        <f>Q234*H234</f>
        <v>3.7329600000000003</v>
      </c>
      <c r="S234" s="201">
        <v>0</v>
      </c>
      <c r="T234" s="202">
        <f>S234*H234</f>
        <v>0</v>
      </c>
      <c r="AR234" s="23" t="s">
        <v>134</v>
      </c>
      <c r="AT234" s="23" t="s">
        <v>129</v>
      </c>
      <c r="AU234" s="23" t="s">
        <v>81</v>
      </c>
      <c r="AY234" s="23" t="s">
        <v>127</v>
      </c>
      <c r="BE234" s="203">
        <f>IF(N234="základní",J234,0)</f>
        <v>0</v>
      </c>
      <c r="BF234" s="203">
        <f>IF(N234="snížená",J234,0)</f>
        <v>0</v>
      </c>
      <c r="BG234" s="203">
        <f>IF(N234="zákl. přenesená",J234,0)</f>
        <v>0</v>
      </c>
      <c r="BH234" s="203">
        <f>IF(N234="sníž. přenesená",J234,0)</f>
        <v>0</v>
      </c>
      <c r="BI234" s="203">
        <f>IF(N234="nulová",J234,0)</f>
        <v>0</v>
      </c>
      <c r="BJ234" s="23" t="s">
        <v>79</v>
      </c>
      <c r="BK234" s="203">
        <f>ROUND(I234*H234,2)</f>
        <v>0</v>
      </c>
      <c r="BL234" s="23" t="s">
        <v>134</v>
      </c>
      <c r="BM234" s="23" t="s">
        <v>395</v>
      </c>
    </row>
    <row r="235" spans="2:65" s="1" customFormat="1" ht="108">
      <c r="B235" s="40"/>
      <c r="C235" s="62"/>
      <c r="D235" s="207" t="s">
        <v>136</v>
      </c>
      <c r="E235" s="62"/>
      <c r="F235" s="208" t="s">
        <v>387</v>
      </c>
      <c r="G235" s="62"/>
      <c r="H235" s="62"/>
      <c r="I235" s="162"/>
      <c r="J235" s="62"/>
      <c r="K235" s="62"/>
      <c r="L235" s="60"/>
      <c r="M235" s="206"/>
      <c r="N235" s="41"/>
      <c r="O235" s="41"/>
      <c r="P235" s="41"/>
      <c r="Q235" s="41"/>
      <c r="R235" s="41"/>
      <c r="S235" s="41"/>
      <c r="T235" s="77"/>
      <c r="AT235" s="23" t="s">
        <v>136</v>
      </c>
      <c r="AU235" s="23" t="s">
        <v>81</v>
      </c>
    </row>
    <row r="236" spans="2:65" s="11" customFormat="1" ht="13.5">
      <c r="B236" s="209"/>
      <c r="C236" s="210"/>
      <c r="D236" s="207" t="s">
        <v>147</v>
      </c>
      <c r="E236" s="220" t="s">
        <v>21</v>
      </c>
      <c r="F236" s="221" t="s">
        <v>396</v>
      </c>
      <c r="G236" s="210"/>
      <c r="H236" s="222">
        <v>11</v>
      </c>
      <c r="I236" s="214"/>
      <c r="J236" s="210"/>
      <c r="K236" s="210"/>
      <c r="L236" s="215"/>
      <c r="M236" s="216"/>
      <c r="N236" s="217"/>
      <c r="O236" s="217"/>
      <c r="P236" s="217"/>
      <c r="Q236" s="217"/>
      <c r="R236" s="217"/>
      <c r="S236" s="217"/>
      <c r="T236" s="218"/>
      <c r="AT236" s="219" t="s">
        <v>147</v>
      </c>
      <c r="AU236" s="219" t="s">
        <v>81</v>
      </c>
      <c r="AV236" s="11" t="s">
        <v>81</v>
      </c>
      <c r="AW236" s="11" t="s">
        <v>36</v>
      </c>
      <c r="AX236" s="11" t="s">
        <v>72</v>
      </c>
      <c r="AY236" s="219" t="s">
        <v>127</v>
      </c>
    </row>
    <row r="237" spans="2:65" s="11" customFormat="1" ht="13.5">
      <c r="B237" s="209"/>
      <c r="C237" s="210"/>
      <c r="D237" s="207" t="s">
        <v>147</v>
      </c>
      <c r="E237" s="220" t="s">
        <v>21</v>
      </c>
      <c r="F237" s="221" t="s">
        <v>397</v>
      </c>
      <c r="G237" s="210"/>
      <c r="H237" s="222">
        <v>1</v>
      </c>
      <c r="I237" s="214"/>
      <c r="J237" s="210"/>
      <c r="K237" s="210"/>
      <c r="L237" s="215"/>
      <c r="M237" s="216"/>
      <c r="N237" s="217"/>
      <c r="O237" s="217"/>
      <c r="P237" s="217"/>
      <c r="Q237" s="217"/>
      <c r="R237" s="217"/>
      <c r="S237" s="217"/>
      <c r="T237" s="218"/>
      <c r="AT237" s="219" t="s">
        <v>147</v>
      </c>
      <c r="AU237" s="219" t="s">
        <v>81</v>
      </c>
      <c r="AV237" s="11" t="s">
        <v>81</v>
      </c>
      <c r="AW237" s="11" t="s">
        <v>36</v>
      </c>
      <c r="AX237" s="11" t="s">
        <v>72</v>
      </c>
      <c r="AY237" s="219" t="s">
        <v>127</v>
      </c>
    </row>
    <row r="238" spans="2:65" s="12" customFormat="1" ht="13.5">
      <c r="B238" s="223"/>
      <c r="C238" s="224"/>
      <c r="D238" s="204" t="s">
        <v>147</v>
      </c>
      <c r="E238" s="225" t="s">
        <v>21</v>
      </c>
      <c r="F238" s="226" t="s">
        <v>167</v>
      </c>
      <c r="G238" s="224"/>
      <c r="H238" s="227">
        <v>12</v>
      </c>
      <c r="I238" s="228"/>
      <c r="J238" s="224"/>
      <c r="K238" s="224"/>
      <c r="L238" s="229"/>
      <c r="M238" s="230"/>
      <c r="N238" s="231"/>
      <c r="O238" s="231"/>
      <c r="P238" s="231"/>
      <c r="Q238" s="231"/>
      <c r="R238" s="231"/>
      <c r="S238" s="231"/>
      <c r="T238" s="232"/>
      <c r="AT238" s="233" t="s">
        <v>147</v>
      </c>
      <c r="AU238" s="233" t="s">
        <v>81</v>
      </c>
      <c r="AV238" s="12" t="s">
        <v>134</v>
      </c>
      <c r="AW238" s="12" t="s">
        <v>36</v>
      </c>
      <c r="AX238" s="12" t="s">
        <v>79</v>
      </c>
      <c r="AY238" s="233" t="s">
        <v>127</v>
      </c>
    </row>
    <row r="239" spans="2:65" s="1" customFormat="1" ht="31.5" customHeight="1">
      <c r="B239" s="40"/>
      <c r="C239" s="192" t="s">
        <v>398</v>
      </c>
      <c r="D239" s="192" t="s">
        <v>129</v>
      </c>
      <c r="E239" s="193" t="s">
        <v>399</v>
      </c>
      <c r="F239" s="194" t="s">
        <v>400</v>
      </c>
      <c r="G239" s="195" t="s">
        <v>363</v>
      </c>
      <c r="H239" s="196">
        <v>4</v>
      </c>
      <c r="I239" s="197"/>
      <c r="J239" s="198">
        <f>ROUND(I239*H239,2)</f>
        <v>0</v>
      </c>
      <c r="K239" s="194" t="s">
        <v>133</v>
      </c>
      <c r="L239" s="60"/>
      <c r="M239" s="199" t="s">
        <v>21</v>
      </c>
      <c r="N239" s="200" t="s">
        <v>43</v>
      </c>
      <c r="O239" s="41"/>
      <c r="P239" s="201">
        <f>O239*H239</f>
        <v>0</v>
      </c>
      <c r="Q239" s="201">
        <v>0.26469999999999999</v>
      </c>
      <c r="R239" s="201">
        <f>Q239*H239</f>
        <v>1.0588</v>
      </c>
      <c r="S239" s="201">
        <v>0</v>
      </c>
      <c r="T239" s="202">
        <f>S239*H239</f>
        <v>0</v>
      </c>
      <c r="AR239" s="23" t="s">
        <v>134</v>
      </c>
      <c r="AT239" s="23" t="s">
        <v>129</v>
      </c>
      <c r="AU239" s="23" t="s">
        <v>81</v>
      </c>
      <c r="AY239" s="23" t="s">
        <v>127</v>
      </c>
      <c r="BE239" s="203">
        <f>IF(N239="základní",J239,0)</f>
        <v>0</v>
      </c>
      <c r="BF239" s="203">
        <f>IF(N239="snížená",J239,0)</f>
        <v>0</v>
      </c>
      <c r="BG239" s="203">
        <f>IF(N239="zákl. přenesená",J239,0)</f>
        <v>0</v>
      </c>
      <c r="BH239" s="203">
        <f>IF(N239="sníž. přenesená",J239,0)</f>
        <v>0</v>
      </c>
      <c r="BI239" s="203">
        <f>IF(N239="nulová",J239,0)</f>
        <v>0</v>
      </c>
      <c r="BJ239" s="23" t="s">
        <v>79</v>
      </c>
      <c r="BK239" s="203">
        <f>ROUND(I239*H239,2)</f>
        <v>0</v>
      </c>
      <c r="BL239" s="23" t="s">
        <v>134</v>
      </c>
      <c r="BM239" s="23" t="s">
        <v>401</v>
      </c>
    </row>
    <row r="240" spans="2:65" s="1" customFormat="1" ht="108">
      <c r="B240" s="40"/>
      <c r="C240" s="62"/>
      <c r="D240" s="207" t="s">
        <v>136</v>
      </c>
      <c r="E240" s="62"/>
      <c r="F240" s="208" t="s">
        <v>387</v>
      </c>
      <c r="G240" s="62"/>
      <c r="H240" s="62"/>
      <c r="I240" s="162"/>
      <c r="J240" s="62"/>
      <c r="K240" s="62"/>
      <c r="L240" s="60"/>
      <c r="M240" s="206"/>
      <c r="N240" s="41"/>
      <c r="O240" s="41"/>
      <c r="P240" s="41"/>
      <c r="Q240" s="41"/>
      <c r="R240" s="41"/>
      <c r="S240" s="41"/>
      <c r="T240" s="77"/>
      <c r="AT240" s="23" t="s">
        <v>136</v>
      </c>
      <c r="AU240" s="23" t="s">
        <v>81</v>
      </c>
    </row>
    <row r="241" spans="2:65" s="11" customFormat="1" ht="13.5">
      <c r="B241" s="209"/>
      <c r="C241" s="210"/>
      <c r="D241" s="207" t="s">
        <v>147</v>
      </c>
      <c r="E241" s="220" t="s">
        <v>21</v>
      </c>
      <c r="F241" s="221" t="s">
        <v>402</v>
      </c>
      <c r="G241" s="210"/>
      <c r="H241" s="222">
        <v>3</v>
      </c>
      <c r="I241" s="214"/>
      <c r="J241" s="210"/>
      <c r="K241" s="210"/>
      <c r="L241" s="215"/>
      <c r="M241" s="216"/>
      <c r="N241" s="217"/>
      <c r="O241" s="217"/>
      <c r="P241" s="217"/>
      <c r="Q241" s="217"/>
      <c r="R241" s="217"/>
      <c r="S241" s="217"/>
      <c r="T241" s="218"/>
      <c r="AT241" s="219" t="s">
        <v>147</v>
      </c>
      <c r="AU241" s="219" t="s">
        <v>81</v>
      </c>
      <c r="AV241" s="11" t="s">
        <v>81</v>
      </c>
      <c r="AW241" s="11" t="s">
        <v>36</v>
      </c>
      <c r="AX241" s="11" t="s">
        <v>72</v>
      </c>
      <c r="AY241" s="219" t="s">
        <v>127</v>
      </c>
    </row>
    <row r="242" spans="2:65" s="11" customFormat="1" ht="13.5">
      <c r="B242" s="209"/>
      <c r="C242" s="210"/>
      <c r="D242" s="207" t="s">
        <v>147</v>
      </c>
      <c r="E242" s="220" t="s">
        <v>21</v>
      </c>
      <c r="F242" s="221" t="s">
        <v>403</v>
      </c>
      <c r="G242" s="210"/>
      <c r="H242" s="222">
        <v>1</v>
      </c>
      <c r="I242" s="214"/>
      <c r="J242" s="210"/>
      <c r="K242" s="210"/>
      <c r="L242" s="215"/>
      <c r="M242" s="216"/>
      <c r="N242" s="217"/>
      <c r="O242" s="217"/>
      <c r="P242" s="217"/>
      <c r="Q242" s="217"/>
      <c r="R242" s="217"/>
      <c r="S242" s="217"/>
      <c r="T242" s="218"/>
      <c r="AT242" s="219" t="s">
        <v>147</v>
      </c>
      <c r="AU242" s="219" t="s">
        <v>81</v>
      </c>
      <c r="AV242" s="11" t="s">
        <v>81</v>
      </c>
      <c r="AW242" s="11" t="s">
        <v>36</v>
      </c>
      <c r="AX242" s="11" t="s">
        <v>72</v>
      </c>
      <c r="AY242" s="219" t="s">
        <v>127</v>
      </c>
    </row>
    <row r="243" spans="2:65" s="12" customFormat="1" ht="13.5">
      <c r="B243" s="223"/>
      <c r="C243" s="224"/>
      <c r="D243" s="207" t="s">
        <v>147</v>
      </c>
      <c r="E243" s="244" t="s">
        <v>21</v>
      </c>
      <c r="F243" s="245" t="s">
        <v>167</v>
      </c>
      <c r="G243" s="224"/>
      <c r="H243" s="246">
        <v>4</v>
      </c>
      <c r="I243" s="228"/>
      <c r="J243" s="224"/>
      <c r="K243" s="224"/>
      <c r="L243" s="229"/>
      <c r="M243" s="230"/>
      <c r="N243" s="231"/>
      <c r="O243" s="231"/>
      <c r="P243" s="231"/>
      <c r="Q243" s="231"/>
      <c r="R243" s="231"/>
      <c r="S243" s="231"/>
      <c r="T243" s="232"/>
      <c r="AT243" s="233" t="s">
        <v>147</v>
      </c>
      <c r="AU243" s="233" t="s">
        <v>81</v>
      </c>
      <c r="AV243" s="12" t="s">
        <v>134</v>
      </c>
      <c r="AW243" s="12" t="s">
        <v>36</v>
      </c>
      <c r="AX243" s="12" t="s">
        <v>79</v>
      </c>
      <c r="AY243" s="233" t="s">
        <v>127</v>
      </c>
    </row>
    <row r="244" spans="2:65" s="10" customFormat="1" ht="29.85" customHeight="1">
      <c r="B244" s="175"/>
      <c r="C244" s="176"/>
      <c r="D244" s="189" t="s">
        <v>71</v>
      </c>
      <c r="E244" s="190" t="s">
        <v>180</v>
      </c>
      <c r="F244" s="190" t="s">
        <v>404</v>
      </c>
      <c r="G244" s="176"/>
      <c r="H244" s="176"/>
      <c r="I244" s="179"/>
      <c r="J244" s="191">
        <f>BK244</f>
        <v>0</v>
      </c>
      <c r="K244" s="176"/>
      <c r="L244" s="181"/>
      <c r="M244" s="182"/>
      <c r="N244" s="183"/>
      <c r="O244" s="183"/>
      <c r="P244" s="184">
        <f>SUM(P245:P293)</f>
        <v>0</v>
      </c>
      <c r="Q244" s="183"/>
      <c r="R244" s="184">
        <f>SUM(R245:R293)</f>
        <v>9.0795600000000007</v>
      </c>
      <c r="S244" s="183"/>
      <c r="T244" s="185">
        <f>SUM(T245:T293)</f>
        <v>18.810000000000002</v>
      </c>
      <c r="AR244" s="186" t="s">
        <v>79</v>
      </c>
      <c r="AT244" s="187" t="s">
        <v>71</v>
      </c>
      <c r="AU244" s="187" t="s">
        <v>79</v>
      </c>
      <c r="AY244" s="186" t="s">
        <v>127</v>
      </c>
      <c r="BK244" s="188">
        <f>SUM(BK245:BK293)</f>
        <v>0</v>
      </c>
    </row>
    <row r="245" spans="2:65" s="1" customFormat="1" ht="22.5" customHeight="1">
      <c r="B245" s="40"/>
      <c r="C245" s="192" t="s">
        <v>405</v>
      </c>
      <c r="D245" s="192" t="s">
        <v>129</v>
      </c>
      <c r="E245" s="193" t="s">
        <v>406</v>
      </c>
      <c r="F245" s="194" t="s">
        <v>407</v>
      </c>
      <c r="G245" s="195" t="s">
        <v>355</v>
      </c>
      <c r="H245" s="196">
        <v>115.5</v>
      </c>
      <c r="I245" s="197"/>
      <c r="J245" s="198">
        <f>ROUND(I245*H245,2)</f>
        <v>0</v>
      </c>
      <c r="K245" s="194" t="s">
        <v>133</v>
      </c>
      <c r="L245" s="60"/>
      <c r="M245" s="199" t="s">
        <v>21</v>
      </c>
      <c r="N245" s="200" t="s">
        <v>43</v>
      </c>
      <c r="O245" s="41"/>
      <c r="P245" s="201">
        <f>O245*H245</f>
        <v>0</v>
      </c>
      <c r="Q245" s="201">
        <v>8.4000000000000003E-4</v>
      </c>
      <c r="R245" s="201">
        <f>Q245*H245</f>
        <v>9.7020000000000009E-2</v>
      </c>
      <c r="S245" s="201">
        <v>0</v>
      </c>
      <c r="T245" s="202">
        <f>S245*H245</f>
        <v>0</v>
      </c>
      <c r="AR245" s="23" t="s">
        <v>134</v>
      </c>
      <c r="AT245" s="23" t="s">
        <v>129</v>
      </c>
      <c r="AU245" s="23" t="s">
        <v>81</v>
      </c>
      <c r="AY245" s="23" t="s">
        <v>127</v>
      </c>
      <c r="BE245" s="203">
        <f>IF(N245="základní",J245,0)</f>
        <v>0</v>
      </c>
      <c r="BF245" s="203">
        <f>IF(N245="snížená",J245,0)</f>
        <v>0</v>
      </c>
      <c r="BG245" s="203">
        <f>IF(N245="zákl. přenesená",J245,0)</f>
        <v>0</v>
      </c>
      <c r="BH245" s="203">
        <f>IF(N245="sníž. přenesená",J245,0)</f>
        <v>0</v>
      </c>
      <c r="BI245" s="203">
        <f>IF(N245="nulová",J245,0)</f>
        <v>0</v>
      </c>
      <c r="BJ245" s="23" t="s">
        <v>79</v>
      </c>
      <c r="BK245" s="203">
        <f>ROUND(I245*H245,2)</f>
        <v>0</v>
      </c>
      <c r="BL245" s="23" t="s">
        <v>134</v>
      </c>
      <c r="BM245" s="23" t="s">
        <v>408</v>
      </c>
    </row>
    <row r="246" spans="2:65" s="1" customFormat="1" ht="94.5">
      <c r="B246" s="40"/>
      <c r="C246" s="62"/>
      <c r="D246" s="207" t="s">
        <v>136</v>
      </c>
      <c r="E246" s="62"/>
      <c r="F246" s="208" t="s">
        <v>409</v>
      </c>
      <c r="G246" s="62"/>
      <c r="H246" s="62"/>
      <c r="I246" s="162"/>
      <c r="J246" s="62"/>
      <c r="K246" s="62"/>
      <c r="L246" s="60"/>
      <c r="M246" s="206"/>
      <c r="N246" s="41"/>
      <c r="O246" s="41"/>
      <c r="P246" s="41"/>
      <c r="Q246" s="41"/>
      <c r="R246" s="41"/>
      <c r="S246" s="41"/>
      <c r="T246" s="77"/>
      <c r="AT246" s="23" t="s">
        <v>136</v>
      </c>
      <c r="AU246" s="23" t="s">
        <v>81</v>
      </c>
    </row>
    <row r="247" spans="2:65" s="11" customFormat="1" ht="13.5">
      <c r="B247" s="209"/>
      <c r="C247" s="210"/>
      <c r="D247" s="204" t="s">
        <v>147</v>
      </c>
      <c r="E247" s="211" t="s">
        <v>21</v>
      </c>
      <c r="F247" s="212" t="s">
        <v>410</v>
      </c>
      <c r="G247" s="210"/>
      <c r="H247" s="213">
        <v>115.5</v>
      </c>
      <c r="I247" s="214"/>
      <c r="J247" s="210"/>
      <c r="K247" s="210"/>
      <c r="L247" s="215"/>
      <c r="M247" s="216"/>
      <c r="N247" s="217"/>
      <c r="O247" s="217"/>
      <c r="P247" s="217"/>
      <c r="Q247" s="217"/>
      <c r="R247" s="217"/>
      <c r="S247" s="217"/>
      <c r="T247" s="218"/>
      <c r="AT247" s="219" t="s">
        <v>147</v>
      </c>
      <c r="AU247" s="219" t="s">
        <v>81</v>
      </c>
      <c r="AV247" s="11" t="s">
        <v>81</v>
      </c>
      <c r="AW247" s="11" t="s">
        <v>36</v>
      </c>
      <c r="AX247" s="11" t="s">
        <v>79</v>
      </c>
      <c r="AY247" s="219" t="s">
        <v>127</v>
      </c>
    </row>
    <row r="248" spans="2:65" s="1" customFormat="1" ht="22.5" customHeight="1">
      <c r="B248" s="40"/>
      <c r="C248" s="234" t="s">
        <v>411</v>
      </c>
      <c r="D248" s="234" t="s">
        <v>233</v>
      </c>
      <c r="E248" s="235" t="s">
        <v>412</v>
      </c>
      <c r="F248" s="236" t="s">
        <v>413</v>
      </c>
      <c r="G248" s="237" t="s">
        <v>355</v>
      </c>
      <c r="H248" s="238">
        <v>115.5</v>
      </c>
      <c r="I248" s="239"/>
      <c r="J248" s="240">
        <f>ROUND(I248*H248,2)</f>
        <v>0</v>
      </c>
      <c r="K248" s="236" t="s">
        <v>21</v>
      </c>
      <c r="L248" s="241"/>
      <c r="M248" s="242" t="s">
        <v>21</v>
      </c>
      <c r="N248" s="243" t="s">
        <v>43</v>
      </c>
      <c r="O248" s="41"/>
      <c r="P248" s="201">
        <f>O248*H248</f>
        <v>0</v>
      </c>
      <c r="Q248" s="201">
        <v>0</v>
      </c>
      <c r="R248" s="201">
        <f>Q248*H248</f>
        <v>0</v>
      </c>
      <c r="S248" s="201">
        <v>0</v>
      </c>
      <c r="T248" s="202">
        <f>S248*H248</f>
        <v>0</v>
      </c>
      <c r="AR248" s="23" t="s">
        <v>173</v>
      </c>
      <c r="AT248" s="23" t="s">
        <v>233</v>
      </c>
      <c r="AU248" s="23" t="s">
        <v>81</v>
      </c>
      <c r="AY248" s="23" t="s">
        <v>127</v>
      </c>
      <c r="BE248" s="203">
        <f>IF(N248="základní",J248,0)</f>
        <v>0</v>
      </c>
      <c r="BF248" s="203">
        <f>IF(N248="snížená",J248,0)</f>
        <v>0</v>
      </c>
      <c r="BG248" s="203">
        <f>IF(N248="zákl. přenesená",J248,0)</f>
        <v>0</v>
      </c>
      <c r="BH248" s="203">
        <f>IF(N248="sníž. přenesená",J248,0)</f>
        <v>0</v>
      </c>
      <c r="BI248" s="203">
        <f>IF(N248="nulová",J248,0)</f>
        <v>0</v>
      </c>
      <c r="BJ248" s="23" t="s">
        <v>79</v>
      </c>
      <c r="BK248" s="203">
        <f>ROUND(I248*H248,2)</f>
        <v>0</v>
      </c>
      <c r="BL248" s="23" t="s">
        <v>134</v>
      </c>
      <c r="BM248" s="23" t="s">
        <v>414</v>
      </c>
    </row>
    <row r="249" spans="2:65" s="11" customFormat="1" ht="13.5">
      <c r="B249" s="209"/>
      <c r="C249" s="210"/>
      <c r="D249" s="204" t="s">
        <v>147</v>
      </c>
      <c r="E249" s="211" t="s">
        <v>21</v>
      </c>
      <c r="F249" s="212" t="s">
        <v>415</v>
      </c>
      <c r="G249" s="210"/>
      <c r="H249" s="213">
        <v>115.5</v>
      </c>
      <c r="I249" s="214"/>
      <c r="J249" s="210"/>
      <c r="K249" s="210"/>
      <c r="L249" s="215"/>
      <c r="M249" s="216"/>
      <c r="N249" s="217"/>
      <c r="O249" s="217"/>
      <c r="P249" s="217"/>
      <c r="Q249" s="217"/>
      <c r="R249" s="217"/>
      <c r="S249" s="217"/>
      <c r="T249" s="218"/>
      <c r="AT249" s="219" t="s">
        <v>147</v>
      </c>
      <c r="AU249" s="219" t="s">
        <v>81</v>
      </c>
      <c r="AV249" s="11" t="s">
        <v>81</v>
      </c>
      <c r="AW249" s="11" t="s">
        <v>36</v>
      </c>
      <c r="AX249" s="11" t="s">
        <v>79</v>
      </c>
      <c r="AY249" s="219" t="s">
        <v>127</v>
      </c>
    </row>
    <row r="250" spans="2:65" s="1" customFormat="1" ht="22.5" customHeight="1">
      <c r="B250" s="40"/>
      <c r="C250" s="234" t="s">
        <v>416</v>
      </c>
      <c r="D250" s="234" t="s">
        <v>233</v>
      </c>
      <c r="E250" s="235" t="s">
        <v>417</v>
      </c>
      <c r="F250" s="236" t="s">
        <v>418</v>
      </c>
      <c r="G250" s="237" t="s">
        <v>222</v>
      </c>
      <c r="H250" s="238">
        <v>6.9000000000000006E-2</v>
      </c>
      <c r="I250" s="239"/>
      <c r="J250" s="240">
        <f>ROUND(I250*H250,2)</f>
        <v>0</v>
      </c>
      <c r="K250" s="236" t="s">
        <v>133</v>
      </c>
      <c r="L250" s="241"/>
      <c r="M250" s="242" t="s">
        <v>21</v>
      </c>
      <c r="N250" s="243" t="s">
        <v>43</v>
      </c>
      <c r="O250" s="41"/>
      <c r="P250" s="201">
        <f>O250*H250</f>
        <v>0</v>
      </c>
      <c r="Q250" s="201">
        <v>1</v>
      </c>
      <c r="R250" s="201">
        <f>Q250*H250</f>
        <v>6.9000000000000006E-2</v>
      </c>
      <c r="S250" s="201">
        <v>0</v>
      </c>
      <c r="T250" s="202">
        <f>S250*H250</f>
        <v>0</v>
      </c>
      <c r="AR250" s="23" t="s">
        <v>173</v>
      </c>
      <c r="AT250" s="23" t="s">
        <v>233</v>
      </c>
      <c r="AU250" s="23" t="s">
        <v>81</v>
      </c>
      <c r="AY250" s="23" t="s">
        <v>127</v>
      </c>
      <c r="BE250" s="203">
        <f>IF(N250="základní",J250,0)</f>
        <v>0</v>
      </c>
      <c r="BF250" s="203">
        <f>IF(N250="snížená",J250,0)</f>
        <v>0</v>
      </c>
      <c r="BG250" s="203">
        <f>IF(N250="zákl. přenesená",J250,0)</f>
        <v>0</v>
      </c>
      <c r="BH250" s="203">
        <f>IF(N250="sníž. přenesená",J250,0)</f>
        <v>0</v>
      </c>
      <c r="BI250" s="203">
        <f>IF(N250="nulová",J250,0)</f>
        <v>0</v>
      </c>
      <c r="BJ250" s="23" t="s">
        <v>79</v>
      </c>
      <c r="BK250" s="203">
        <f>ROUND(I250*H250,2)</f>
        <v>0</v>
      </c>
      <c r="BL250" s="23" t="s">
        <v>134</v>
      </c>
      <c r="BM250" s="23" t="s">
        <v>419</v>
      </c>
    </row>
    <row r="251" spans="2:65" s="1" customFormat="1" ht="27">
      <c r="B251" s="40"/>
      <c r="C251" s="62"/>
      <c r="D251" s="207" t="s">
        <v>348</v>
      </c>
      <c r="E251" s="62"/>
      <c r="F251" s="208" t="s">
        <v>420</v>
      </c>
      <c r="G251" s="62"/>
      <c r="H251" s="62"/>
      <c r="I251" s="162"/>
      <c r="J251" s="62"/>
      <c r="K251" s="62"/>
      <c r="L251" s="60"/>
      <c r="M251" s="206"/>
      <c r="N251" s="41"/>
      <c r="O251" s="41"/>
      <c r="P251" s="41"/>
      <c r="Q251" s="41"/>
      <c r="R251" s="41"/>
      <c r="S251" s="41"/>
      <c r="T251" s="77"/>
      <c r="AT251" s="23" t="s">
        <v>348</v>
      </c>
      <c r="AU251" s="23" t="s">
        <v>81</v>
      </c>
    </row>
    <row r="252" spans="2:65" s="11" customFormat="1" ht="13.5">
      <c r="B252" s="209"/>
      <c r="C252" s="210"/>
      <c r="D252" s="204" t="s">
        <v>147</v>
      </c>
      <c r="E252" s="211" t="s">
        <v>21</v>
      </c>
      <c r="F252" s="212" t="s">
        <v>421</v>
      </c>
      <c r="G252" s="210"/>
      <c r="H252" s="213">
        <v>6.9000000000000006E-2</v>
      </c>
      <c r="I252" s="214"/>
      <c r="J252" s="210"/>
      <c r="K252" s="210"/>
      <c r="L252" s="215"/>
      <c r="M252" s="216"/>
      <c r="N252" s="217"/>
      <c r="O252" s="217"/>
      <c r="P252" s="217"/>
      <c r="Q252" s="217"/>
      <c r="R252" s="217"/>
      <c r="S252" s="217"/>
      <c r="T252" s="218"/>
      <c r="AT252" s="219" t="s">
        <v>147</v>
      </c>
      <c r="AU252" s="219" t="s">
        <v>81</v>
      </c>
      <c r="AV252" s="11" t="s">
        <v>81</v>
      </c>
      <c r="AW252" s="11" t="s">
        <v>36</v>
      </c>
      <c r="AX252" s="11" t="s">
        <v>79</v>
      </c>
      <c r="AY252" s="219" t="s">
        <v>127</v>
      </c>
    </row>
    <row r="253" spans="2:65" s="1" customFormat="1" ht="31.5" customHeight="1">
      <c r="B253" s="40"/>
      <c r="C253" s="192" t="s">
        <v>422</v>
      </c>
      <c r="D253" s="192" t="s">
        <v>129</v>
      </c>
      <c r="E253" s="193" t="s">
        <v>423</v>
      </c>
      <c r="F253" s="194" t="s">
        <v>424</v>
      </c>
      <c r="G253" s="195" t="s">
        <v>363</v>
      </c>
      <c r="H253" s="196">
        <v>2</v>
      </c>
      <c r="I253" s="197"/>
      <c r="J253" s="198">
        <f>ROUND(I253*H253,2)</f>
        <v>0</v>
      </c>
      <c r="K253" s="194" t="s">
        <v>133</v>
      </c>
      <c r="L253" s="60"/>
      <c r="M253" s="199" t="s">
        <v>21</v>
      </c>
      <c r="N253" s="200" t="s">
        <v>43</v>
      </c>
      <c r="O253" s="41"/>
      <c r="P253" s="201">
        <f>O253*H253</f>
        <v>0</v>
      </c>
      <c r="Q253" s="201">
        <v>6.9999999999999999E-4</v>
      </c>
      <c r="R253" s="201">
        <f>Q253*H253</f>
        <v>1.4E-3</v>
      </c>
      <c r="S253" s="201">
        <v>0</v>
      </c>
      <c r="T253" s="202">
        <f>S253*H253</f>
        <v>0</v>
      </c>
      <c r="AR253" s="23" t="s">
        <v>134</v>
      </c>
      <c r="AT253" s="23" t="s">
        <v>129</v>
      </c>
      <c r="AU253" s="23" t="s">
        <v>81</v>
      </c>
      <c r="AY253" s="23" t="s">
        <v>127</v>
      </c>
      <c r="BE253" s="203">
        <f>IF(N253="základní",J253,0)</f>
        <v>0</v>
      </c>
      <c r="BF253" s="203">
        <f>IF(N253="snížená",J253,0)</f>
        <v>0</v>
      </c>
      <c r="BG253" s="203">
        <f>IF(N253="zákl. přenesená",J253,0)</f>
        <v>0</v>
      </c>
      <c r="BH253" s="203">
        <f>IF(N253="sníž. přenesená",J253,0)</f>
        <v>0</v>
      </c>
      <c r="BI253" s="203">
        <f>IF(N253="nulová",J253,0)</f>
        <v>0</v>
      </c>
      <c r="BJ253" s="23" t="s">
        <v>79</v>
      </c>
      <c r="BK253" s="203">
        <f>ROUND(I253*H253,2)</f>
        <v>0</v>
      </c>
      <c r="BL253" s="23" t="s">
        <v>134</v>
      </c>
      <c r="BM253" s="23" t="s">
        <v>425</v>
      </c>
    </row>
    <row r="254" spans="2:65" s="1" customFormat="1" ht="135">
      <c r="B254" s="40"/>
      <c r="C254" s="62"/>
      <c r="D254" s="204" t="s">
        <v>136</v>
      </c>
      <c r="E254" s="62"/>
      <c r="F254" s="205" t="s">
        <v>426</v>
      </c>
      <c r="G254" s="62"/>
      <c r="H254" s="62"/>
      <c r="I254" s="162"/>
      <c r="J254" s="62"/>
      <c r="K254" s="62"/>
      <c r="L254" s="60"/>
      <c r="M254" s="206"/>
      <c r="N254" s="41"/>
      <c r="O254" s="41"/>
      <c r="P254" s="41"/>
      <c r="Q254" s="41"/>
      <c r="R254" s="41"/>
      <c r="S254" s="41"/>
      <c r="T254" s="77"/>
      <c r="AT254" s="23" t="s">
        <v>136</v>
      </c>
      <c r="AU254" s="23" t="s">
        <v>81</v>
      </c>
    </row>
    <row r="255" spans="2:65" s="1" customFormat="1" ht="22.5" customHeight="1">
      <c r="B255" s="40"/>
      <c r="C255" s="234" t="s">
        <v>427</v>
      </c>
      <c r="D255" s="234" t="s">
        <v>233</v>
      </c>
      <c r="E255" s="235" t="s">
        <v>428</v>
      </c>
      <c r="F255" s="236" t="s">
        <v>429</v>
      </c>
      <c r="G255" s="237" t="s">
        <v>363</v>
      </c>
      <c r="H255" s="238">
        <v>2</v>
      </c>
      <c r="I255" s="239"/>
      <c r="J255" s="240">
        <f>ROUND(I255*H255,2)</f>
        <v>0</v>
      </c>
      <c r="K255" s="236" t="s">
        <v>133</v>
      </c>
      <c r="L255" s="241"/>
      <c r="M255" s="242" t="s">
        <v>21</v>
      </c>
      <c r="N255" s="243" t="s">
        <v>43</v>
      </c>
      <c r="O255" s="41"/>
      <c r="P255" s="201">
        <f>O255*H255</f>
        <v>0</v>
      </c>
      <c r="Q255" s="201">
        <v>6.0000000000000001E-3</v>
      </c>
      <c r="R255" s="201">
        <f>Q255*H255</f>
        <v>1.2E-2</v>
      </c>
      <c r="S255" s="201">
        <v>0</v>
      </c>
      <c r="T255" s="202">
        <f>S255*H255</f>
        <v>0</v>
      </c>
      <c r="AR255" s="23" t="s">
        <v>173</v>
      </c>
      <c r="AT255" s="23" t="s">
        <v>233</v>
      </c>
      <c r="AU255" s="23" t="s">
        <v>81</v>
      </c>
      <c r="AY255" s="23" t="s">
        <v>127</v>
      </c>
      <c r="BE255" s="203">
        <f>IF(N255="základní",J255,0)</f>
        <v>0</v>
      </c>
      <c r="BF255" s="203">
        <f>IF(N255="snížená",J255,0)</f>
        <v>0</v>
      </c>
      <c r="BG255" s="203">
        <f>IF(N255="zákl. přenesená",J255,0)</f>
        <v>0</v>
      </c>
      <c r="BH255" s="203">
        <f>IF(N255="sníž. přenesená",J255,0)</f>
        <v>0</v>
      </c>
      <c r="BI255" s="203">
        <f>IF(N255="nulová",J255,0)</f>
        <v>0</v>
      </c>
      <c r="BJ255" s="23" t="s">
        <v>79</v>
      </c>
      <c r="BK255" s="203">
        <f>ROUND(I255*H255,2)</f>
        <v>0</v>
      </c>
      <c r="BL255" s="23" t="s">
        <v>134</v>
      </c>
      <c r="BM255" s="23" t="s">
        <v>430</v>
      </c>
    </row>
    <row r="256" spans="2:65" s="1" customFormat="1" ht="22.5" customHeight="1">
      <c r="B256" s="40"/>
      <c r="C256" s="192" t="s">
        <v>431</v>
      </c>
      <c r="D256" s="192" t="s">
        <v>129</v>
      </c>
      <c r="E256" s="193" t="s">
        <v>432</v>
      </c>
      <c r="F256" s="194" t="s">
        <v>433</v>
      </c>
      <c r="G256" s="195" t="s">
        <v>363</v>
      </c>
      <c r="H256" s="196">
        <v>2</v>
      </c>
      <c r="I256" s="197"/>
      <c r="J256" s="198">
        <f>ROUND(I256*H256,2)</f>
        <v>0</v>
      </c>
      <c r="K256" s="194" t="s">
        <v>133</v>
      </c>
      <c r="L256" s="60"/>
      <c r="M256" s="199" t="s">
        <v>21</v>
      </c>
      <c r="N256" s="200" t="s">
        <v>43</v>
      </c>
      <c r="O256" s="41"/>
      <c r="P256" s="201">
        <f>O256*H256</f>
        <v>0</v>
      </c>
      <c r="Q256" s="201">
        <v>0.10940999999999999</v>
      </c>
      <c r="R256" s="201">
        <f>Q256*H256</f>
        <v>0.21881999999999999</v>
      </c>
      <c r="S256" s="201">
        <v>0</v>
      </c>
      <c r="T256" s="202">
        <f>S256*H256</f>
        <v>0</v>
      </c>
      <c r="AR256" s="23" t="s">
        <v>134</v>
      </c>
      <c r="AT256" s="23" t="s">
        <v>129</v>
      </c>
      <c r="AU256" s="23" t="s">
        <v>81</v>
      </c>
      <c r="AY256" s="23" t="s">
        <v>127</v>
      </c>
      <c r="BE256" s="203">
        <f>IF(N256="základní",J256,0)</f>
        <v>0</v>
      </c>
      <c r="BF256" s="203">
        <f>IF(N256="snížená",J256,0)</f>
        <v>0</v>
      </c>
      <c r="BG256" s="203">
        <f>IF(N256="zákl. přenesená",J256,0)</f>
        <v>0</v>
      </c>
      <c r="BH256" s="203">
        <f>IF(N256="sníž. přenesená",J256,0)</f>
        <v>0</v>
      </c>
      <c r="BI256" s="203">
        <f>IF(N256="nulová",J256,0)</f>
        <v>0</v>
      </c>
      <c r="BJ256" s="23" t="s">
        <v>79</v>
      </c>
      <c r="BK256" s="203">
        <f>ROUND(I256*H256,2)</f>
        <v>0</v>
      </c>
      <c r="BL256" s="23" t="s">
        <v>134</v>
      </c>
      <c r="BM256" s="23" t="s">
        <v>434</v>
      </c>
    </row>
    <row r="257" spans="2:65" s="1" customFormat="1" ht="94.5">
      <c r="B257" s="40"/>
      <c r="C257" s="62"/>
      <c r="D257" s="204" t="s">
        <v>136</v>
      </c>
      <c r="E257" s="62"/>
      <c r="F257" s="205" t="s">
        <v>435</v>
      </c>
      <c r="G257" s="62"/>
      <c r="H257" s="62"/>
      <c r="I257" s="162"/>
      <c r="J257" s="62"/>
      <c r="K257" s="62"/>
      <c r="L257" s="60"/>
      <c r="M257" s="206"/>
      <c r="N257" s="41"/>
      <c r="O257" s="41"/>
      <c r="P257" s="41"/>
      <c r="Q257" s="41"/>
      <c r="R257" s="41"/>
      <c r="S257" s="41"/>
      <c r="T257" s="77"/>
      <c r="AT257" s="23" t="s">
        <v>136</v>
      </c>
      <c r="AU257" s="23" t="s">
        <v>81</v>
      </c>
    </row>
    <row r="258" spans="2:65" s="1" customFormat="1" ht="22.5" customHeight="1">
      <c r="B258" s="40"/>
      <c r="C258" s="234" t="s">
        <v>436</v>
      </c>
      <c r="D258" s="234" t="s">
        <v>233</v>
      </c>
      <c r="E258" s="235" t="s">
        <v>437</v>
      </c>
      <c r="F258" s="236" t="s">
        <v>438</v>
      </c>
      <c r="G258" s="237" t="s">
        <v>363</v>
      </c>
      <c r="H258" s="238">
        <v>2</v>
      </c>
      <c r="I258" s="239"/>
      <c r="J258" s="240">
        <f>ROUND(I258*H258,2)</f>
        <v>0</v>
      </c>
      <c r="K258" s="236" t="s">
        <v>133</v>
      </c>
      <c r="L258" s="241"/>
      <c r="M258" s="242" t="s">
        <v>21</v>
      </c>
      <c r="N258" s="243" t="s">
        <v>43</v>
      </c>
      <c r="O258" s="41"/>
      <c r="P258" s="201">
        <f>O258*H258</f>
        <v>0</v>
      </c>
      <c r="Q258" s="201">
        <v>6.1000000000000004E-3</v>
      </c>
      <c r="R258" s="201">
        <f>Q258*H258</f>
        <v>1.2200000000000001E-2</v>
      </c>
      <c r="S258" s="201">
        <v>0</v>
      </c>
      <c r="T258" s="202">
        <f>S258*H258</f>
        <v>0</v>
      </c>
      <c r="AR258" s="23" t="s">
        <v>173</v>
      </c>
      <c r="AT258" s="23" t="s">
        <v>233</v>
      </c>
      <c r="AU258" s="23" t="s">
        <v>81</v>
      </c>
      <c r="AY258" s="23" t="s">
        <v>127</v>
      </c>
      <c r="BE258" s="203">
        <f>IF(N258="základní",J258,0)</f>
        <v>0</v>
      </c>
      <c r="BF258" s="203">
        <f>IF(N258="snížená",J258,0)</f>
        <v>0</v>
      </c>
      <c r="BG258" s="203">
        <f>IF(N258="zákl. přenesená",J258,0)</f>
        <v>0</v>
      </c>
      <c r="BH258" s="203">
        <f>IF(N258="sníž. přenesená",J258,0)</f>
        <v>0</v>
      </c>
      <c r="BI258" s="203">
        <f>IF(N258="nulová",J258,0)</f>
        <v>0</v>
      </c>
      <c r="BJ258" s="23" t="s">
        <v>79</v>
      </c>
      <c r="BK258" s="203">
        <f>ROUND(I258*H258,2)</f>
        <v>0</v>
      </c>
      <c r="BL258" s="23" t="s">
        <v>134</v>
      </c>
      <c r="BM258" s="23" t="s">
        <v>439</v>
      </c>
    </row>
    <row r="259" spans="2:65" s="1" customFormat="1" ht="22.5" customHeight="1">
      <c r="B259" s="40"/>
      <c r="C259" s="234" t="s">
        <v>440</v>
      </c>
      <c r="D259" s="234" t="s">
        <v>233</v>
      </c>
      <c r="E259" s="235" t="s">
        <v>441</v>
      </c>
      <c r="F259" s="236" t="s">
        <v>442</v>
      </c>
      <c r="G259" s="237" t="s">
        <v>363</v>
      </c>
      <c r="H259" s="238">
        <v>2</v>
      </c>
      <c r="I259" s="239"/>
      <c r="J259" s="240">
        <f>ROUND(I259*H259,2)</f>
        <v>0</v>
      </c>
      <c r="K259" s="236" t="s">
        <v>133</v>
      </c>
      <c r="L259" s="241"/>
      <c r="M259" s="242" t="s">
        <v>21</v>
      </c>
      <c r="N259" s="243" t="s">
        <v>43</v>
      </c>
      <c r="O259" s="41"/>
      <c r="P259" s="201">
        <f>O259*H259</f>
        <v>0</v>
      </c>
      <c r="Q259" s="201">
        <v>1E-4</v>
      </c>
      <c r="R259" s="201">
        <f>Q259*H259</f>
        <v>2.0000000000000001E-4</v>
      </c>
      <c r="S259" s="201">
        <v>0</v>
      </c>
      <c r="T259" s="202">
        <f>S259*H259</f>
        <v>0</v>
      </c>
      <c r="AR259" s="23" t="s">
        <v>173</v>
      </c>
      <c r="AT259" s="23" t="s">
        <v>233</v>
      </c>
      <c r="AU259" s="23" t="s">
        <v>81</v>
      </c>
      <c r="AY259" s="23" t="s">
        <v>127</v>
      </c>
      <c r="BE259" s="203">
        <f>IF(N259="základní",J259,0)</f>
        <v>0</v>
      </c>
      <c r="BF259" s="203">
        <f>IF(N259="snížená",J259,0)</f>
        <v>0</v>
      </c>
      <c r="BG259" s="203">
        <f>IF(N259="zákl. přenesená",J259,0)</f>
        <v>0</v>
      </c>
      <c r="BH259" s="203">
        <f>IF(N259="sníž. přenesená",J259,0)</f>
        <v>0</v>
      </c>
      <c r="BI259" s="203">
        <f>IF(N259="nulová",J259,0)</f>
        <v>0</v>
      </c>
      <c r="BJ259" s="23" t="s">
        <v>79</v>
      </c>
      <c r="BK259" s="203">
        <f>ROUND(I259*H259,2)</f>
        <v>0</v>
      </c>
      <c r="BL259" s="23" t="s">
        <v>134</v>
      </c>
      <c r="BM259" s="23" t="s">
        <v>443</v>
      </c>
    </row>
    <row r="260" spans="2:65" s="1" customFormat="1" ht="31.5" customHeight="1">
      <c r="B260" s="40"/>
      <c r="C260" s="192" t="s">
        <v>444</v>
      </c>
      <c r="D260" s="192" t="s">
        <v>129</v>
      </c>
      <c r="E260" s="193" t="s">
        <v>445</v>
      </c>
      <c r="F260" s="194" t="s">
        <v>446</v>
      </c>
      <c r="G260" s="195" t="s">
        <v>132</v>
      </c>
      <c r="H260" s="196">
        <v>28</v>
      </c>
      <c r="I260" s="197"/>
      <c r="J260" s="198">
        <f>ROUND(I260*H260,2)</f>
        <v>0</v>
      </c>
      <c r="K260" s="194" t="s">
        <v>133</v>
      </c>
      <c r="L260" s="60"/>
      <c r="M260" s="199" t="s">
        <v>21</v>
      </c>
      <c r="N260" s="200" t="s">
        <v>43</v>
      </c>
      <c r="O260" s="41"/>
      <c r="P260" s="201">
        <f>O260*H260</f>
        <v>0</v>
      </c>
      <c r="Q260" s="201">
        <v>1.6000000000000001E-3</v>
      </c>
      <c r="R260" s="201">
        <f>Q260*H260</f>
        <v>4.48E-2</v>
      </c>
      <c r="S260" s="201">
        <v>0</v>
      </c>
      <c r="T260" s="202">
        <f>S260*H260</f>
        <v>0</v>
      </c>
      <c r="AR260" s="23" t="s">
        <v>134</v>
      </c>
      <c r="AT260" s="23" t="s">
        <v>129</v>
      </c>
      <c r="AU260" s="23" t="s">
        <v>81</v>
      </c>
      <c r="AY260" s="23" t="s">
        <v>127</v>
      </c>
      <c r="BE260" s="203">
        <f>IF(N260="základní",J260,0)</f>
        <v>0</v>
      </c>
      <c r="BF260" s="203">
        <f>IF(N260="snížená",J260,0)</f>
        <v>0</v>
      </c>
      <c r="BG260" s="203">
        <f>IF(N260="zákl. přenesená",J260,0)</f>
        <v>0</v>
      </c>
      <c r="BH260" s="203">
        <f>IF(N260="sníž. přenesená",J260,0)</f>
        <v>0</v>
      </c>
      <c r="BI260" s="203">
        <f>IF(N260="nulová",J260,0)</f>
        <v>0</v>
      </c>
      <c r="BJ260" s="23" t="s">
        <v>79</v>
      </c>
      <c r="BK260" s="203">
        <f>ROUND(I260*H260,2)</f>
        <v>0</v>
      </c>
      <c r="BL260" s="23" t="s">
        <v>134</v>
      </c>
      <c r="BM260" s="23" t="s">
        <v>447</v>
      </c>
    </row>
    <row r="261" spans="2:65" s="1" customFormat="1" ht="108">
      <c r="B261" s="40"/>
      <c r="C261" s="62"/>
      <c r="D261" s="207" t="s">
        <v>136</v>
      </c>
      <c r="E261" s="62"/>
      <c r="F261" s="208" t="s">
        <v>448</v>
      </c>
      <c r="G261" s="62"/>
      <c r="H261" s="62"/>
      <c r="I261" s="162"/>
      <c r="J261" s="62"/>
      <c r="K261" s="62"/>
      <c r="L261" s="60"/>
      <c r="M261" s="206"/>
      <c r="N261" s="41"/>
      <c r="O261" s="41"/>
      <c r="P261" s="41"/>
      <c r="Q261" s="41"/>
      <c r="R261" s="41"/>
      <c r="S261" s="41"/>
      <c r="T261" s="77"/>
      <c r="AT261" s="23" t="s">
        <v>136</v>
      </c>
      <c r="AU261" s="23" t="s">
        <v>81</v>
      </c>
    </row>
    <row r="262" spans="2:65" s="11" customFormat="1" ht="13.5">
      <c r="B262" s="209"/>
      <c r="C262" s="210"/>
      <c r="D262" s="204" t="s">
        <v>147</v>
      </c>
      <c r="E262" s="211" t="s">
        <v>21</v>
      </c>
      <c r="F262" s="212" t="s">
        <v>449</v>
      </c>
      <c r="G262" s="210"/>
      <c r="H262" s="213">
        <v>28</v>
      </c>
      <c r="I262" s="214"/>
      <c r="J262" s="210"/>
      <c r="K262" s="210"/>
      <c r="L262" s="215"/>
      <c r="M262" s="216"/>
      <c r="N262" s="217"/>
      <c r="O262" s="217"/>
      <c r="P262" s="217"/>
      <c r="Q262" s="217"/>
      <c r="R262" s="217"/>
      <c r="S262" s="217"/>
      <c r="T262" s="218"/>
      <c r="AT262" s="219" t="s">
        <v>147</v>
      </c>
      <c r="AU262" s="219" t="s">
        <v>81</v>
      </c>
      <c r="AV262" s="11" t="s">
        <v>81</v>
      </c>
      <c r="AW262" s="11" t="s">
        <v>36</v>
      </c>
      <c r="AX262" s="11" t="s">
        <v>79</v>
      </c>
      <c r="AY262" s="219" t="s">
        <v>127</v>
      </c>
    </row>
    <row r="263" spans="2:65" s="1" customFormat="1" ht="44.25" customHeight="1">
      <c r="B263" s="40"/>
      <c r="C263" s="192" t="s">
        <v>450</v>
      </c>
      <c r="D263" s="192" t="s">
        <v>129</v>
      </c>
      <c r="E263" s="193" t="s">
        <v>451</v>
      </c>
      <c r="F263" s="194" t="s">
        <v>452</v>
      </c>
      <c r="G263" s="195" t="s">
        <v>355</v>
      </c>
      <c r="H263" s="196">
        <v>19</v>
      </c>
      <c r="I263" s="197"/>
      <c r="J263" s="198">
        <f>ROUND(I263*H263,2)</f>
        <v>0</v>
      </c>
      <c r="K263" s="194" t="s">
        <v>133</v>
      </c>
      <c r="L263" s="60"/>
      <c r="M263" s="199" t="s">
        <v>21</v>
      </c>
      <c r="N263" s="200" t="s">
        <v>43</v>
      </c>
      <c r="O263" s="41"/>
      <c r="P263" s="201">
        <f>O263*H263</f>
        <v>0</v>
      </c>
      <c r="Q263" s="201">
        <v>0.15540000000000001</v>
      </c>
      <c r="R263" s="201">
        <f>Q263*H263</f>
        <v>2.9526000000000003</v>
      </c>
      <c r="S263" s="201">
        <v>0</v>
      </c>
      <c r="T263" s="202">
        <f>S263*H263</f>
        <v>0</v>
      </c>
      <c r="AR263" s="23" t="s">
        <v>134</v>
      </c>
      <c r="AT263" s="23" t="s">
        <v>129</v>
      </c>
      <c r="AU263" s="23" t="s">
        <v>81</v>
      </c>
      <c r="AY263" s="23" t="s">
        <v>127</v>
      </c>
      <c r="BE263" s="203">
        <f>IF(N263="základní",J263,0)</f>
        <v>0</v>
      </c>
      <c r="BF263" s="203">
        <f>IF(N263="snížená",J263,0)</f>
        <v>0</v>
      </c>
      <c r="BG263" s="203">
        <f>IF(N263="zákl. přenesená",J263,0)</f>
        <v>0</v>
      </c>
      <c r="BH263" s="203">
        <f>IF(N263="sníž. přenesená",J263,0)</f>
        <v>0</v>
      </c>
      <c r="BI263" s="203">
        <f>IF(N263="nulová",J263,0)</f>
        <v>0</v>
      </c>
      <c r="BJ263" s="23" t="s">
        <v>79</v>
      </c>
      <c r="BK263" s="203">
        <f>ROUND(I263*H263,2)</f>
        <v>0</v>
      </c>
      <c r="BL263" s="23" t="s">
        <v>134</v>
      </c>
      <c r="BM263" s="23" t="s">
        <v>453</v>
      </c>
    </row>
    <row r="264" spans="2:65" s="1" customFormat="1" ht="94.5">
      <c r="B264" s="40"/>
      <c r="C264" s="62"/>
      <c r="D264" s="207" t="s">
        <v>136</v>
      </c>
      <c r="E264" s="62"/>
      <c r="F264" s="208" t="s">
        <v>454</v>
      </c>
      <c r="G264" s="62"/>
      <c r="H264" s="62"/>
      <c r="I264" s="162"/>
      <c r="J264" s="62"/>
      <c r="K264" s="62"/>
      <c r="L264" s="60"/>
      <c r="M264" s="206"/>
      <c r="N264" s="41"/>
      <c r="O264" s="41"/>
      <c r="P264" s="41"/>
      <c r="Q264" s="41"/>
      <c r="R264" s="41"/>
      <c r="S264" s="41"/>
      <c r="T264" s="77"/>
      <c r="AT264" s="23" t="s">
        <v>136</v>
      </c>
      <c r="AU264" s="23" t="s">
        <v>81</v>
      </c>
    </row>
    <row r="265" spans="2:65" s="11" customFormat="1" ht="13.5">
      <c r="B265" s="209"/>
      <c r="C265" s="210"/>
      <c r="D265" s="207" t="s">
        <v>147</v>
      </c>
      <c r="E265" s="220" t="s">
        <v>21</v>
      </c>
      <c r="F265" s="221" t="s">
        <v>455</v>
      </c>
      <c r="G265" s="210"/>
      <c r="H265" s="222">
        <v>7</v>
      </c>
      <c r="I265" s="214"/>
      <c r="J265" s="210"/>
      <c r="K265" s="210"/>
      <c r="L265" s="215"/>
      <c r="M265" s="216"/>
      <c r="N265" s="217"/>
      <c r="O265" s="217"/>
      <c r="P265" s="217"/>
      <c r="Q265" s="217"/>
      <c r="R265" s="217"/>
      <c r="S265" s="217"/>
      <c r="T265" s="218"/>
      <c r="AT265" s="219" t="s">
        <v>147</v>
      </c>
      <c r="AU265" s="219" t="s">
        <v>81</v>
      </c>
      <c r="AV265" s="11" t="s">
        <v>81</v>
      </c>
      <c r="AW265" s="11" t="s">
        <v>36</v>
      </c>
      <c r="AX265" s="11" t="s">
        <v>72</v>
      </c>
      <c r="AY265" s="219" t="s">
        <v>127</v>
      </c>
    </row>
    <row r="266" spans="2:65" s="11" customFormat="1" ht="13.5">
      <c r="B266" s="209"/>
      <c r="C266" s="210"/>
      <c r="D266" s="207" t="s">
        <v>147</v>
      </c>
      <c r="E266" s="220" t="s">
        <v>21</v>
      </c>
      <c r="F266" s="221" t="s">
        <v>456</v>
      </c>
      <c r="G266" s="210"/>
      <c r="H266" s="222">
        <v>12</v>
      </c>
      <c r="I266" s="214"/>
      <c r="J266" s="210"/>
      <c r="K266" s="210"/>
      <c r="L266" s="215"/>
      <c r="M266" s="216"/>
      <c r="N266" s="217"/>
      <c r="O266" s="217"/>
      <c r="P266" s="217"/>
      <c r="Q266" s="217"/>
      <c r="R266" s="217"/>
      <c r="S266" s="217"/>
      <c r="T266" s="218"/>
      <c r="AT266" s="219" t="s">
        <v>147</v>
      </c>
      <c r="AU266" s="219" t="s">
        <v>81</v>
      </c>
      <c r="AV266" s="11" t="s">
        <v>81</v>
      </c>
      <c r="AW266" s="11" t="s">
        <v>36</v>
      </c>
      <c r="AX266" s="11" t="s">
        <v>72</v>
      </c>
      <c r="AY266" s="219" t="s">
        <v>127</v>
      </c>
    </row>
    <row r="267" spans="2:65" s="12" customFormat="1" ht="13.5">
      <c r="B267" s="223"/>
      <c r="C267" s="224"/>
      <c r="D267" s="204" t="s">
        <v>147</v>
      </c>
      <c r="E267" s="225" t="s">
        <v>21</v>
      </c>
      <c r="F267" s="226" t="s">
        <v>167</v>
      </c>
      <c r="G267" s="224"/>
      <c r="H267" s="227">
        <v>19</v>
      </c>
      <c r="I267" s="228"/>
      <c r="J267" s="224"/>
      <c r="K267" s="224"/>
      <c r="L267" s="229"/>
      <c r="M267" s="230"/>
      <c r="N267" s="231"/>
      <c r="O267" s="231"/>
      <c r="P267" s="231"/>
      <c r="Q267" s="231"/>
      <c r="R267" s="231"/>
      <c r="S267" s="231"/>
      <c r="T267" s="232"/>
      <c r="AT267" s="233" t="s">
        <v>147</v>
      </c>
      <c r="AU267" s="233" t="s">
        <v>81</v>
      </c>
      <c r="AV267" s="12" t="s">
        <v>134</v>
      </c>
      <c r="AW267" s="12" t="s">
        <v>36</v>
      </c>
      <c r="AX267" s="12" t="s">
        <v>79</v>
      </c>
      <c r="AY267" s="233" t="s">
        <v>127</v>
      </c>
    </row>
    <row r="268" spans="2:65" s="1" customFormat="1" ht="22.5" customHeight="1">
      <c r="B268" s="40"/>
      <c r="C268" s="234" t="s">
        <v>457</v>
      </c>
      <c r="D268" s="234" t="s">
        <v>233</v>
      </c>
      <c r="E268" s="235" t="s">
        <v>458</v>
      </c>
      <c r="F268" s="236" t="s">
        <v>459</v>
      </c>
      <c r="G268" s="237" t="s">
        <v>363</v>
      </c>
      <c r="H268" s="238">
        <v>7</v>
      </c>
      <c r="I268" s="239"/>
      <c r="J268" s="240">
        <f>ROUND(I268*H268,2)</f>
        <v>0</v>
      </c>
      <c r="K268" s="236" t="s">
        <v>133</v>
      </c>
      <c r="L268" s="241"/>
      <c r="M268" s="242" t="s">
        <v>21</v>
      </c>
      <c r="N268" s="243" t="s">
        <v>43</v>
      </c>
      <c r="O268" s="41"/>
      <c r="P268" s="201">
        <f>O268*H268</f>
        <v>0</v>
      </c>
      <c r="Q268" s="201">
        <v>8.2100000000000006E-2</v>
      </c>
      <c r="R268" s="201">
        <f>Q268*H268</f>
        <v>0.57469999999999999</v>
      </c>
      <c r="S268" s="201">
        <v>0</v>
      </c>
      <c r="T268" s="202">
        <f>S268*H268</f>
        <v>0</v>
      </c>
      <c r="AR268" s="23" t="s">
        <v>173</v>
      </c>
      <c r="AT268" s="23" t="s">
        <v>233</v>
      </c>
      <c r="AU268" s="23" t="s">
        <v>81</v>
      </c>
      <c r="AY268" s="23" t="s">
        <v>127</v>
      </c>
      <c r="BE268" s="203">
        <f>IF(N268="základní",J268,0)</f>
        <v>0</v>
      </c>
      <c r="BF268" s="203">
        <f>IF(N268="snížená",J268,0)</f>
        <v>0</v>
      </c>
      <c r="BG268" s="203">
        <f>IF(N268="zákl. přenesená",J268,0)</f>
        <v>0</v>
      </c>
      <c r="BH268" s="203">
        <f>IF(N268="sníž. přenesená",J268,0)</f>
        <v>0</v>
      </c>
      <c r="BI268" s="203">
        <f>IF(N268="nulová",J268,0)</f>
        <v>0</v>
      </c>
      <c r="BJ268" s="23" t="s">
        <v>79</v>
      </c>
      <c r="BK268" s="203">
        <f>ROUND(I268*H268,2)</f>
        <v>0</v>
      </c>
      <c r="BL268" s="23" t="s">
        <v>134</v>
      </c>
      <c r="BM268" s="23" t="s">
        <v>460</v>
      </c>
    </row>
    <row r="269" spans="2:65" s="1" customFormat="1" ht="22.5" customHeight="1">
      <c r="B269" s="40"/>
      <c r="C269" s="234" t="s">
        <v>461</v>
      </c>
      <c r="D269" s="234" t="s">
        <v>233</v>
      </c>
      <c r="E269" s="235" t="s">
        <v>462</v>
      </c>
      <c r="F269" s="236" t="s">
        <v>463</v>
      </c>
      <c r="G269" s="237" t="s">
        <v>363</v>
      </c>
      <c r="H269" s="238">
        <v>12</v>
      </c>
      <c r="I269" s="239"/>
      <c r="J269" s="240">
        <f>ROUND(I269*H269,2)</f>
        <v>0</v>
      </c>
      <c r="K269" s="236" t="s">
        <v>133</v>
      </c>
      <c r="L269" s="241"/>
      <c r="M269" s="242" t="s">
        <v>21</v>
      </c>
      <c r="N269" s="243" t="s">
        <v>43</v>
      </c>
      <c r="O269" s="41"/>
      <c r="P269" s="201">
        <f>O269*H269</f>
        <v>0</v>
      </c>
      <c r="Q269" s="201">
        <v>4.8300000000000003E-2</v>
      </c>
      <c r="R269" s="201">
        <f>Q269*H269</f>
        <v>0.5796</v>
      </c>
      <c r="S269" s="201">
        <v>0</v>
      </c>
      <c r="T269" s="202">
        <f>S269*H269</f>
        <v>0</v>
      </c>
      <c r="AR269" s="23" t="s">
        <v>173</v>
      </c>
      <c r="AT269" s="23" t="s">
        <v>233</v>
      </c>
      <c r="AU269" s="23" t="s">
        <v>81</v>
      </c>
      <c r="AY269" s="23" t="s">
        <v>127</v>
      </c>
      <c r="BE269" s="203">
        <f>IF(N269="základní",J269,0)</f>
        <v>0</v>
      </c>
      <c r="BF269" s="203">
        <f>IF(N269="snížená",J269,0)</f>
        <v>0</v>
      </c>
      <c r="BG269" s="203">
        <f>IF(N269="zákl. přenesená",J269,0)</f>
        <v>0</v>
      </c>
      <c r="BH269" s="203">
        <f>IF(N269="sníž. přenesená",J269,0)</f>
        <v>0</v>
      </c>
      <c r="BI269" s="203">
        <f>IF(N269="nulová",J269,0)</f>
        <v>0</v>
      </c>
      <c r="BJ269" s="23" t="s">
        <v>79</v>
      </c>
      <c r="BK269" s="203">
        <f>ROUND(I269*H269,2)</f>
        <v>0</v>
      </c>
      <c r="BL269" s="23" t="s">
        <v>134</v>
      </c>
      <c r="BM269" s="23" t="s">
        <v>464</v>
      </c>
    </row>
    <row r="270" spans="2:65" s="11" customFormat="1" ht="13.5">
      <c r="B270" s="209"/>
      <c r="C270" s="210"/>
      <c r="D270" s="204" t="s">
        <v>147</v>
      </c>
      <c r="E270" s="211" t="s">
        <v>21</v>
      </c>
      <c r="F270" s="212" t="s">
        <v>465</v>
      </c>
      <c r="G270" s="210"/>
      <c r="H270" s="213">
        <v>12</v>
      </c>
      <c r="I270" s="214"/>
      <c r="J270" s="210"/>
      <c r="K270" s="210"/>
      <c r="L270" s="215"/>
      <c r="M270" s="216"/>
      <c r="N270" s="217"/>
      <c r="O270" s="217"/>
      <c r="P270" s="217"/>
      <c r="Q270" s="217"/>
      <c r="R270" s="217"/>
      <c r="S270" s="217"/>
      <c r="T270" s="218"/>
      <c r="AT270" s="219" t="s">
        <v>147</v>
      </c>
      <c r="AU270" s="219" t="s">
        <v>81</v>
      </c>
      <c r="AV270" s="11" t="s">
        <v>81</v>
      </c>
      <c r="AW270" s="11" t="s">
        <v>36</v>
      </c>
      <c r="AX270" s="11" t="s">
        <v>79</v>
      </c>
      <c r="AY270" s="219" t="s">
        <v>127</v>
      </c>
    </row>
    <row r="271" spans="2:65" s="1" customFormat="1" ht="22.5" customHeight="1">
      <c r="B271" s="40"/>
      <c r="C271" s="192" t="s">
        <v>466</v>
      </c>
      <c r="D271" s="192" t="s">
        <v>129</v>
      </c>
      <c r="E271" s="193" t="s">
        <v>467</v>
      </c>
      <c r="F271" s="194" t="s">
        <v>468</v>
      </c>
      <c r="G271" s="195" t="s">
        <v>355</v>
      </c>
      <c r="H271" s="196">
        <v>256</v>
      </c>
      <c r="I271" s="197"/>
      <c r="J271" s="198">
        <f>ROUND(I271*H271,2)</f>
        <v>0</v>
      </c>
      <c r="K271" s="194" t="s">
        <v>21</v>
      </c>
      <c r="L271" s="60"/>
      <c r="M271" s="199" t="s">
        <v>21</v>
      </c>
      <c r="N271" s="200" t="s">
        <v>43</v>
      </c>
      <c r="O271" s="41"/>
      <c r="P271" s="201">
        <f>O271*H271</f>
        <v>0</v>
      </c>
      <c r="Q271" s="201">
        <v>9.0000000000000006E-5</v>
      </c>
      <c r="R271" s="201">
        <f>Q271*H271</f>
        <v>2.3040000000000001E-2</v>
      </c>
      <c r="S271" s="201">
        <v>0</v>
      </c>
      <c r="T271" s="202">
        <f>S271*H271</f>
        <v>0</v>
      </c>
      <c r="AR271" s="23" t="s">
        <v>134</v>
      </c>
      <c r="AT271" s="23" t="s">
        <v>129</v>
      </c>
      <c r="AU271" s="23" t="s">
        <v>81</v>
      </c>
      <c r="AY271" s="23" t="s">
        <v>127</v>
      </c>
      <c r="BE271" s="203">
        <f>IF(N271="základní",J271,0)</f>
        <v>0</v>
      </c>
      <c r="BF271" s="203">
        <f>IF(N271="snížená",J271,0)</f>
        <v>0</v>
      </c>
      <c r="BG271" s="203">
        <f>IF(N271="zákl. přenesená",J271,0)</f>
        <v>0</v>
      </c>
      <c r="BH271" s="203">
        <f>IF(N271="sníž. přenesená",J271,0)</f>
        <v>0</v>
      </c>
      <c r="BI271" s="203">
        <f>IF(N271="nulová",J271,0)</f>
        <v>0</v>
      </c>
      <c r="BJ271" s="23" t="s">
        <v>79</v>
      </c>
      <c r="BK271" s="203">
        <f>ROUND(I271*H271,2)</f>
        <v>0</v>
      </c>
      <c r="BL271" s="23" t="s">
        <v>134</v>
      </c>
      <c r="BM271" s="23" t="s">
        <v>469</v>
      </c>
    </row>
    <row r="272" spans="2:65" s="11" customFormat="1" ht="13.5">
      <c r="B272" s="209"/>
      <c r="C272" s="210"/>
      <c r="D272" s="204" t="s">
        <v>147</v>
      </c>
      <c r="E272" s="211" t="s">
        <v>21</v>
      </c>
      <c r="F272" s="212" t="s">
        <v>470</v>
      </c>
      <c r="G272" s="210"/>
      <c r="H272" s="213">
        <v>256</v>
      </c>
      <c r="I272" s="214"/>
      <c r="J272" s="210"/>
      <c r="K272" s="210"/>
      <c r="L272" s="215"/>
      <c r="M272" s="216"/>
      <c r="N272" s="217"/>
      <c r="O272" s="217"/>
      <c r="P272" s="217"/>
      <c r="Q272" s="217"/>
      <c r="R272" s="217"/>
      <c r="S272" s="217"/>
      <c r="T272" s="218"/>
      <c r="AT272" s="219" t="s">
        <v>147</v>
      </c>
      <c r="AU272" s="219" t="s">
        <v>81</v>
      </c>
      <c r="AV272" s="11" t="s">
        <v>81</v>
      </c>
      <c r="AW272" s="11" t="s">
        <v>36</v>
      </c>
      <c r="AX272" s="11" t="s">
        <v>79</v>
      </c>
      <c r="AY272" s="219" t="s">
        <v>127</v>
      </c>
    </row>
    <row r="273" spans="2:65" s="1" customFormat="1" ht="22.5" customHeight="1">
      <c r="B273" s="40"/>
      <c r="C273" s="192" t="s">
        <v>471</v>
      </c>
      <c r="D273" s="192" t="s">
        <v>129</v>
      </c>
      <c r="E273" s="193" t="s">
        <v>472</v>
      </c>
      <c r="F273" s="194" t="s">
        <v>473</v>
      </c>
      <c r="G273" s="195" t="s">
        <v>355</v>
      </c>
      <c r="H273" s="196">
        <v>10</v>
      </c>
      <c r="I273" s="197"/>
      <c r="J273" s="198">
        <f>ROUND(I273*H273,2)</f>
        <v>0</v>
      </c>
      <c r="K273" s="194" t="s">
        <v>133</v>
      </c>
      <c r="L273" s="60"/>
      <c r="M273" s="199" t="s">
        <v>21</v>
      </c>
      <c r="N273" s="200" t="s">
        <v>43</v>
      </c>
      <c r="O273" s="41"/>
      <c r="P273" s="201">
        <f>O273*H273</f>
        <v>0</v>
      </c>
      <c r="Q273" s="201">
        <v>0</v>
      </c>
      <c r="R273" s="201">
        <f>Q273*H273</f>
        <v>0</v>
      </c>
      <c r="S273" s="201">
        <v>0</v>
      </c>
      <c r="T273" s="202">
        <f>S273*H273</f>
        <v>0</v>
      </c>
      <c r="AR273" s="23" t="s">
        <v>134</v>
      </c>
      <c r="AT273" s="23" t="s">
        <v>129</v>
      </c>
      <c r="AU273" s="23" t="s">
        <v>81</v>
      </c>
      <c r="AY273" s="23" t="s">
        <v>127</v>
      </c>
      <c r="BE273" s="203">
        <f>IF(N273="základní",J273,0)</f>
        <v>0</v>
      </c>
      <c r="BF273" s="203">
        <f>IF(N273="snížená",J273,0)</f>
        <v>0</v>
      </c>
      <c r="BG273" s="203">
        <f>IF(N273="zákl. přenesená",J273,0)</f>
        <v>0</v>
      </c>
      <c r="BH273" s="203">
        <f>IF(N273="sníž. přenesená",J273,0)</f>
        <v>0</v>
      </c>
      <c r="BI273" s="203">
        <f>IF(N273="nulová",J273,0)</f>
        <v>0</v>
      </c>
      <c r="BJ273" s="23" t="s">
        <v>79</v>
      </c>
      <c r="BK273" s="203">
        <f>ROUND(I273*H273,2)</f>
        <v>0</v>
      </c>
      <c r="BL273" s="23" t="s">
        <v>134</v>
      </c>
      <c r="BM273" s="23" t="s">
        <v>474</v>
      </c>
    </row>
    <row r="274" spans="2:65" s="1" customFormat="1" ht="27">
      <c r="B274" s="40"/>
      <c r="C274" s="62"/>
      <c r="D274" s="204" t="s">
        <v>136</v>
      </c>
      <c r="E274" s="62"/>
      <c r="F274" s="205" t="s">
        <v>475</v>
      </c>
      <c r="G274" s="62"/>
      <c r="H274" s="62"/>
      <c r="I274" s="162"/>
      <c r="J274" s="62"/>
      <c r="K274" s="62"/>
      <c r="L274" s="60"/>
      <c r="M274" s="206"/>
      <c r="N274" s="41"/>
      <c r="O274" s="41"/>
      <c r="P274" s="41"/>
      <c r="Q274" s="41"/>
      <c r="R274" s="41"/>
      <c r="S274" s="41"/>
      <c r="T274" s="77"/>
      <c r="AT274" s="23" t="s">
        <v>136</v>
      </c>
      <c r="AU274" s="23" t="s">
        <v>81</v>
      </c>
    </row>
    <row r="275" spans="2:65" s="1" customFormat="1" ht="22.5" customHeight="1">
      <c r="B275" s="40"/>
      <c r="C275" s="192" t="s">
        <v>476</v>
      </c>
      <c r="D275" s="192" t="s">
        <v>129</v>
      </c>
      <c r="E275" s="193" t="s">
        <v>477</v>
      </c>
      <c r="F275" s="194" t="s">
        <v>478</v>
      </c>
      <c r="G275" s="195" t="s">
        <v>355</v>
      </c>
      <c r="H275" s="196">
        <v>14</v>
      </c>
      <c r="I275" s="197"/>
      <c r="J275" s="198">
        <f>ROUND(I275*H275,2)</f>
        <v>0</v>
      </c>
      <c r="K275" s="194" t="s">
        <v>133</v>
      </c>
      <c r="L275" s="60"/>
      <c r="M275" s="199" t="s">
        <v>21</v>
      </c>
      <c r="N275" s="200" t="s">
        <v>43</v>
      </c>
      <c r="O275" s="41"/>
      <c r="P275" s="201">
        <f>O275*H275</f>
        <v>0</v>
      </c>
      <c r="Q275" s="201">
        <v>0.29221000000000003</v>
      </c>
      <c r="R275" s="201">
        <f>Q275*H275</f>
        <v>4.0909400000000007</v>
      </c>
      <c r="S275" s="201">
        <v>0</v>
      </c>
      <c r="T275" s="202">
        <f>S275*H275</f>
        <v>0</v>
      </c>
      <c r="AR275" s="23" t="s">
        <v>134</v>
      </c>
      <c r="AT275" s="23" t="s">
        <v>129</v>
      </c>
      <c r="AU275" s="23" t="s">
        <v>81</v>
      </c>
      <c r="AY275" s="23" t="s">
        <v>127</v>
      </c>
      <c r="BE275" s="203">
        <f>IF(N275="základní",J275,0)</f>
        <v>0</v>
      </c>
      <c r="BF275" s="203">
        <f>IF(N275="snížená",J275,0)</f>
        <v>0</v>
      </c>
      <c r="BG275" s="203">
        <f>IF(N275="zákl. přenesená",J275,0)</f>
        <v>0</v>
      </c>
      <c r="BH275" s="203">
        <f>IF(N275="sníž. přenesená",J275,0)</f>
        <v>0</v>
      </c>
      <c r="BI275" s="203">
        <f>IF(N275="nulová",J275,0)</f>
        <v>0</v>
      </c>
      <c r="BJ275" s="23" t="s">
        <v>79</v>
      </c>
      <c r="BK275" s="203">
        <f>ROUND(I275*H275,2)</f>
        <v>0</v>
      </c>
      <c r="BL275" s="23" t="s">
        <v>134</v>
      </c>
      <c r="BM275" s="23" t="s">
        <v>479</v>
      </c>
    </row>
    <row r="276" spans="2:65" s="1" customFormat="1" ht="54">
      <c r="B276" s="40"/>
      <c r="C276" s="62"/>
      <c r="D276" s="207" t="s">
        <v>136</v>
      </c>
      <c r="E276" s="62"/>
      <c r="F276" s="208" t="s">
        <v>480</v>
      </c>
      <c r="G276" s="62"/>
      <c r="H276" s="62"/>
      <c r="I276" s="162"/>
      <c r="J276" s="62"/>
      <c r="K276" s="62"/>
      <c r="L276" s="60"/>
      <c r="M276" s="206"/>
      <c r="N276" s="41"/>
      <c r="O276" s="41"/>
      <c r="P276" s="41"/>
      <c r="Q276" s="41"/>
      <c r="R276" s="41"/>
      <c r="S276" s="41"/>
      <c r="T276" s="77"/>
      <c r="AT276" s="23" t="s">
        <v>136</v>
      </c>
      <c r="AU276" s="23" t="s">
        <v>81</v>
      </c>
    </row>
    <row r="277" spans="2:65" s="11" customFormat="1" ht="13.5">
      <c r="B277" s="209"/>
      <c r="C277" s="210"/>
      <c r="D277" s="204" t="s">
        <v>147</v>
      </c>
      <c r="E277" s="211" t="s">
        <v>21</v>
      </c>
      <c r="F277" s="212" t="s">
        <v>481</v>
      </c>
      <c r="G277" s="210"/>
      <c r="H277" s="213">
        <v>14</v>
      </c>
      <c r="I277" s="214"/>
      <c r="J277" s="210"/>
      <c r="K277" s="210"/>
      <c r="L277" s="215"/>
      <c r="M277" s="216"/>
      <c r="N277" s="217"/>
      <c r="O277" s="217"/>
      <c r="P277" s="217"/>
      <c r="Q277" s="217"/>
      <c r="R277" s="217"/>
      <c r="S277" s="217"/>
      <c r="T277" s="218"/>
      <c r="AT277" s="219" t="s">
        <v>147</v>
      </c>
      <c r="AU277" s="219" t="s">
        <v>81</v>
      </c>
      <c r="AV277" s="11" t="s">
        <v>81</v>
      </c>
      <c r="AW277" s="11" t="s">
        <v>36</v>
      </c>
      <c r="AX277" s="11" t="s">
        <v>79</v>
      </c>
      <c r="AY277" s="219" t="s">
        <v>127</v>
      </c>
    </row>
    <row r="278" spans="2:65" s="1" customFormat="1" ht="22.5" customHeight="1">
      <c r="B278" s="40"/>
      <c r="C278" s="234" t="s">
        <v>482</v>
      </c>
      <c r="D278" s="234" t="s">
        <v>233</v>
      </c>
      <c r="E278" s="235" t="s">
        <v>483</v>
      </c>
      <c r="F278" s="236" t="s">
        <v>484</v>
      </c>
      <c r="G278" s="237" t="s">
        <v>363</v>
      </c>
      <c r="H278" s="238">
        <v>14</v>
      </c>
      <c r="I278" s="239"/>
      <c r="J278" s="240">
        <f>ROUND(I278*H278,2)</f>
        <v>0</v>
      </c>
      <c r="K278" s="236" t="s">
        <v>133</v>
      </c>
      <c r="L278" s="241"/>
      <c r="M278" s="242" t="s">
        <v>21</v>
      </c>
      <c r="N278" s="243" t="s">
        <v>43</v>
      </c>
      <c r="O278" s="41"/>
      <c r="P278" s="201">
        <f>O278*H278</f>
        <v>0</v>
      </c>
      <c r="Q278" s="201">
        <v>1.72E-2</v>
      </c>
      <c r="R278" s="201">
        <f>Q278*H278</f>
        <v>0.24080000000000001</v>
      </c>
      <c r="S278" s="201">
        <v>0</v>
      </c>
      <c r="T278" s="202">
        <f>S278*H278</f>
        <v>0</v>
      </c>
      <c r="AR278" s="23" t="s">
        <v>173</v>
      </c>
      <c r="AT278" s="23" t="s">
        <v>233</v>
      </c>
      <c r="AU278" s="23" t="s">
        <v>81</v>
      </c>
      <c r="AY278" s="23" t="s">
        <v>127</v>
      </c>
      <c r="BE278" s="203">
        <f>IF(N278="základní",J278,0)</f>
        <v>0</v>
      </c>
      <c r="BF278" s="203">
        <f>IF(N278="snížená",J278,0)</f>
        <v>0</v>
      </c>
      <c r="BG278" s="203">
        <f>IF(N278="zákl. přenesená",J278,0)</f>
        <v>0</v>
      </c>
      <c r="BH278" s="203">
        <f>IF(N278="sníž. přenesená",J278,0)</f>
        <v>0</v>
      </c>
      <c r="BI278" s="203">
        <f>IF(N278="nulová",J278,0)</f>
        <v>0</v>
      </c>
      <c r="BJ278" s="23" t="s">
        <v>79</v>
      </c>
      <c r="BK278" s="203">
        <f>ROUND(I278*H278,2)</f>
        <v>0</v>
      </c>
      <c r="BL278" s="23" t="s">
        <v>134</v>
      </c>
      <c r="BM278" s="23" t="s">
        <v>485</v>
      </c>
    </row>
    <row r="279" spans="2:65" s="1" customFormat="1" ht="22.5" customHeight="1">
      <c r="B279" s="40"/>
      <c r="C279" s="234" t="s">
        <v>486</v>
      </c>
      <c r="D279" s="234" t="s">
        <v>233</v>
      </c>
      <c r="E279" s="235" t="s">
        <v>487</v>
      </c>
      <c r="F279" s="236" t="s">
        <v>488</v>
      </c>
      <c r="G279" s="237" t="s">
        <v>363</v>
      </c>
      <c r="H279" s="238">
        <v>3</v>
      </c>
      <c r="I279" s="239"/>
      <c r="J279" s="240">
        <f>ROUND(I279*H279,2)</f>
        <v>0</v>
      </c>
      <c r="K279" s="236" t="s">
        <v>133</v>
      </c>
      <c r="L279" s="241"/>
      <c r="M279" s="242" t="s">
        <v>21</v>
      </c>
      <c r="N279" s="243" t="s">
        <v>43</v>
      </c>
      <c r="O279" s="41"/>
      <c r="P279" s="201">
        <f>O279*H279</f>
        <v>0</v>
      </c>
      <c r="Q279" s="201">
        <v>2.1899999999999999E-2</v>
      </c>
      <c r="R279" s="201">
        <f>Q279*H279</f>
        <v>6.5699999999999995E-2</v>
      </c>
      <c r="S279" s="201">
        <v>0</v>
      </c>
      <c r="T279" s="202">
        <f>S279*H279</f>
        <v>0</v>
      </c>
      <c r="AR279" s="23" t="s">
        <v>173</v>
      </c>
      <c r="AT279" s="23" t="s">
        <v>233</v>
      </c>
      <c r="AU279" s="23" t="s">
        <v>81</v>
      </c>
      <c r="AY279" s="23" t="s">
        <v>127</v>
      </c>
      <c r="BE279" s="203">
        <f>IF(N279="základní",J279,0)</f>
        <v>0</v>
      </c>
      <c r="BF279" s="203">
        <f>IF(N279="snížená",J279,0)</f>
        <v>0</v>
      </c>
      <c r="BG279" s="203">
        <f>IF(N279="zákl. přenesená",J279,0)</f>
        <v>0</v>
      </c>
      <c r="BH279" s="203">
        <f>IF(N279="sníž. přenesená",J279,0)</f>
        <v>0</v>
      </c>
      <c r="BI279" s="203">
        <f>IF(N279="nulová",J279,0)</f>
        <v>0</v>
      </c>
      <c r="BJ279" s="23" t="s">
        <v>79</v>
      </c>
      <c r="BK279" s="203">
        <f>ROUND(I279*H279,2)</f>
        <v>0</v>
      </c>
      <c r="BL279" s="23" t="s">
        <v>134</v>
      </c>
      <c r="BM279" s="23" t="s">
        <v>489</v>
      </c>
    </row>
    <row r="280" spans="2:65" s="1" customFormat="1" ht="22.5" customHeight="1">
      <c r="B280" s="40"/>
      <c r="C280" s="234" t="s">
        <v>490</v>
      </c>
      <c r="D280" s="234" t="s">
        <v>233</v>
      </c>
      <c r="E280" s="235" t="s">
        <v>491</v>
      </c>
      <c r="F280" s="236" t="s">
        <v>492</v>
      </c>
      <c r="G280" s="237" t="s">
        <v>363</v>
      </c>
      <c r="H280" s="238">
        <v>14</v>
      </c>
      <c r="I280" s="239"/>
      <c r="J280" s="240">
        <f>ROUND(I280*H280,2)</f>
        <v>0</v>
      </c>
      <c r="K280" s="236" t="s">
        <v>133</v>
      </c>
      <c r="L280" s="241"/>
      <c r="M280" s="242" t="s">
        <v>21</v>
      </c>
      <c r="N280" s="243" t="s">
        <v>43</v>
      </c>
      <c r="O280" s="41"/>
      <c r="P280" s="201">
        <f>O280*H280</f>
        <v>0</v>
      </c>
      <c r="Q280" s="201">
        <v>3.2499999999999999E-3</v>
      </c>
      <c r="R280" s="201">
        <f>Q280*H280</f>
        <v>4.5499999999999999E-2</v>
      </c>
      <c r="S280" s="201">
        <v>0</v>
      </c>
      <c r="T280" s="202">
        <f>S280*H280</f>
        <v>0</v>
      </c>
      <c r="AR280" s="23" t="s">
        <v>173</v>
      </c>
      <c r="AT280" s="23" t="s">
        <v>233</v>
      </c>
      <c r="AU280" s="23" t="s">
        <v>81</v>
      </c>
      <c r="AY280" s="23" t="s">
        <v>127</v>
      </c>
      <c r="BE280" s="203">
        <f>IF(N280="základní",J280,0)</f>
        <v>0</v>
      </c>
      <c r="BF280" s="203">
        <f>IF(N280="snížená",J280,0)</f>
        <v>0</v>
      </c>
      <c r="BG280" s="203">
        <f>IF(N280="zákl. přenesená",J280,0)</f>
        <v>0</v>
      </c>
      <c r="BH280" s="203">
        <f>IF(N280="sníž. přenesená",J280,0)</f>
        <v>0</v>
      </c>
      <c r="BI280" s="203">
        <f>IF(N280="nulová",J280,0)</f>
        <v>0</v>
      </c>
      <c r="BJ280" s="23" t="s">
        <v>79</v>
      </c>
      <c r="BK280" s="203">
        <f>ROUND(I280*H280,2)</f>
        <v>0</v>
      </c>
      <c r="BL280" s="23" t="s">
        <v>134</v>
      </c>
      <c r="BM280" s="23" t="s">
        <v>493</v>
      </c>
    </row>
    <row r="281" spans="2:65" s="1" customFormat="1" ht="31.5" customHeight="1">
      <c r="B281" s="40"/>
      <c r="C281" s="192" t="s">
        <v>494</v>
      </c>
      <c r="D281" s="192" t="s">
        <v>129</v>
      </c>
      <c r="E281" s="193" t="s">
        <v>495</v>
      </c>
      <c r="F281" s="194" t="s">
        <v>496</v>
      </c>
      <c r="G281" s="195" t="s">
        <v>363</v>
      </c>
      <c r="H281" s="196">
        <v>244</v>
      </c>
      <c r="I281" s="197"/>
      <c r="J281" s="198">
        <f>ROUND(I281*H281,2)</f>
        <v>0</v>
      </c>
      <c r="K281" s="194" t="s">
        <v>133</v>
      </c>
      <c r="L281" s="60"/>
      <c r="M281" s="199" t="s">
        <v>21</v>
      </c>
      <c r="N281" s="200" t="s">
        <v>43</v>
      </c>
      <c r="O281" s="41"/>
      <c r="P281" s="201">
        <f>O281*H281</f>
        <v>0</v>
      </c>
      <c r="Q281" s="201">
        <v>2.0000000000000001E-4</v>
      </c>
      <c r="R281" s="201">
        <f>Q281*H281</f>
        <v>4.8800000000000003E-2</v>
      </c>
      <c r="S281" s="201">
        <v>0</v>
      </c>
      <c r="T281" s="202">
        <f>S281*H281</f>
        <v>0</v>
      </c>
      <c r="AR281" s="23" t="s">
        <v>134</v>
      </c>
      <c r="AT281" s="23" t="s">
        <v>129</v>
      </c>
      <c r="AU281" s="23" t="s">
        <v>81</v>
      </c>
      <c r="AY281" s="23" t="s">
        <v>127</v>
      </c>
      <c r="BE281" s="203">
        <f>IF(N281="základní",J281,0)</f>
        <v>0</v>
      </c>
      <c r="BF281" s="203">
        <f>IF(N281="snížená",J281,0)</f>
        <v>0</v>
      </c>
      <c r="BG281" s="203">
        <f>IF(N281="zákl. přenesená",J281,0)</f>
        <v>0</v>
      </c>
      <c r="BH281" s="203">
        <f>IF(N281="sníž. přenesená",J281,0)</f>
        <v>0</v>
      </c>
      <c r="BI281" s="203">
        <f>IF(N281="nulová",J281,0)</f>
        <v>0</v>
      </c>
      <c r="BJ281" s="23" t="s">
        <v>79</v>
      </c>
      <c r="BK281" s="203">
        <f>ROUND(I281*H281,2)</f>
        <v>0</v>
      </c>
      <c r="BL281" s="23" t="s">
        <v>134</v>
      </c>
      <c r="BM281" s="23" t="s">
        <v>497</v>
      </c>
    </row>
    <row r="282" spans="2:65" s="1" customFormat="1" ht="94.5">
      <c r="B282" s="40"/>
      <c r="C282" s="62"/>
      <c r="D282" s="207" t="s">
        <v>136</v>
      </c>
      <c r="E282" s="62"/>
      <c r="F282" s="208" t="s">
        <v>498</v>
      </c>
      <c r="G282" s="62"/>
      <c r="H282" s="62"/>
      <c r="I282" s="162"/>
      <c r="J282" s="62"/>
      <c r="K282" s="62"/>
      <c r="L282" s="60"/>
      <c r="M282" s="206"/>
      <c r="N282" s="41"/>
      <c r="O282" s="41"/>
      <c r="P282" s="41"/>
      <c r="Q282" s="41"/>
      <c r="R282" s="41"/>
      <c r="S282" s="41"/>
      <c r="T282" s="77"/>
      <c r="AT282" s="23" t="s">
        <v>136</v>
      </c>
      <c r="AU282" s="23" t="s">
        <v>81</v>
      </c>
    </row>
    <row r="283" spans="2:65" s="11" customFormat="1" ht="13.5">
      <c r="B283" s="209"/>
      <c r="C283" s="210"/>
      <c r="D283" s="204" t="s">
        <v>147</v>
      </c>
      <c r="E283" s="211" t="s">
        <v>21</v>
      </c>
      <c r="F283" s="212" t="s">
        <v>499</v>
      </c>
      <c r="G283" s="210"/>
      <c r="H283" s="213">
        <v>244</v>
      </c>
      <c r="I283" s="214"/>
      <c r="J283" s="210"/>
      <c r="K283" s="210"/>
      <c r="L283" s="215"/>
      <c r="M283" s="216"/>
      <c r="N283" s="217"/>
      <c r="O283" s="217"/>
      <c r="P283" s="217"/>
      <c r="Q283" s="217"/>
      <c r="R283" s="217"/>
      <c r="S283" s="217"/>
      <c r="T283" s="218"/>
      <c r="AT283" s="219" t="s">
        <v>147</v>
      </c>
      <c r="AU283" s="219" t="s">
        <v>81</v>
      </c>
      <c r="AV283" s="11" t="s">
        <v>81</v>
      </c>
      <c r="AW283" s="11" t="s">
        <v>36</v>
      </c>
      <c r="AX283" s="11" t="s">
        <v>79</v>
      </c>
      <c r="AY283" s="219" t="s">
        <v>127</v>
      </c>
    </row>
    <row r="284" spans="2:65" s="1" customFormat="1" ht="31.5" customHeight="1">
      <c r="B284" s="40"/>
      <c r="C284" s="192" t="s">
        <v>500</v>
      </c>
      <c r="D284" s="192" t="s">
        <v>129</v>
      </c>
      <c r="E284" s="193" t="s">
        <v>501</v>
      </c>
      <c r="F284" s="194" t="s">
        <v>502</v>
      </c>
      <c r="G284" s="195" t="s">
        <v>363</v>
      </c>
      <c r="H284" s="196">
        <v>244</v>
      </c>
      <c r="I284" s="197"/>
      <c r="J284" s="198">
        <f>ROUND(I284*H284,2)</f>
        <v>0</v>
      </c>
      <c r="K284" s="194" t="s">
        <v>133</v>
      </c>
      <c r="L284" s="60"/>
      <c r="M284" s="199" t="s">
        <v>21</v>
      </c>
      <c r="N284" s="200" t="s">
        <v>43</v>
      </c>
      <c r="O284" s="41"/>
      <c r="P284" s="201">
        <f>O284*H284</f>
        <v>0</v>
      </c>
      <c r="Q284" s="201">
        <v>1.0000000000000001E-5</v>
      </c>
      <c r="R284" s="201">
        <f>Q284*H284</f>
        <v>2.4400000000000003E-3</v>
      </c>
      <c r="S284" s="201">
        <v>0</v>
      </c>
      <c r="T284" s="202">
        <f>S284*H284</f>
        <v>0</v>
      </c>
      <c r="AR284" s="23" t="s">
        <v>134</v>
      </c>
      <c r="AT284" s="23" t="s">
        <v>129</v>
      </c>
      <c r="AU284" s="23" t="s">
        <v>81</v>
      </c>
      <c r="AY284" s="23" t="s">
        <v>127</v>
      </c>
      <c r="BE284" s="203">
        <f>IF(N284="základní",J284,0)</f>
        <v>0</v>
      </c>
      <c r="BF284" s="203">
        <f>IF(N284="snížená",J284,0)</f>
        <v>0</v>
      </c>
      <c r="BG284" s="203">
        <f>IF(N284="zákl. přenesená",J284,0)</f>
        <v>0</v>
      </c>
      <c r="BH284" s="203">
        <f>IF(N284="sníž. přenesená",J284,0)</f>
        <v>0</v>
      </c>
      <c r="BI284" s="203">
        <f>IF(N284="nulová",J284,0)</f>
        <v>0</v>
      </c>
      <c r="BJ284" s="23" t="s">
        <v>79</v>
      </c>
      <c r="BK284" s="203">
        <f>ROUND(I284*H284,2)</f>
        <v>0</v>
      </c>
      <c r="BL284" s="23" t="s">
        <v>134</v>
      </c>
      <c r="BM284" s="23" t="s">
        <v>503</v>
      </c>
    </row>
    <row r="285" spans="2:65" s="1" customFormat="1" ht="94.5">
      <c r="B285" s="40"/>
      <c r="C285" s="62"/>
      <c r="D285" s="207" t="s">
        <v>136</v>
      </c>
      <c r="E285" s="62"/>
      <c r="F285" s="208" t="s">
        <v>498</v>
      </c>
      <c r="G285" s="62"/>
      <c r="H285" s="62"/>
      <c r="I285" s="162"/>
      <c r="J285" s="62"/>
      <c r="K285" s="62"/>
      <c r="L285" s="60"/>
      <c r="M285" s="206"/>
      <c r="N285" s="41"/>
      <c r="O285" s="41"/>
      <c r="P285" s="41"/>
      <c r="Q285" s="41"/>
      <c r="R285" s="41"/>
      <c r="S285" s="41"/>
      <c r="T285" s="77"/>
      <c r="AT285" s="23" t="s">
        <v>136</v>
      </c>
      <c r="AU285" s="23" t="s">
        <v>81</v>
      </c>
    </row>
    <row r="286" spans="2:65" s="11" customFormat="1" ht="13.5">
      <c r="B286" s="209"/>
      <c r="C286" s="210"/>
      <c r="D286" s="204" t="s">
        <v>147</v>
      </c>
      <c r="E286" s="211" t="s">
        <v>21</v>
      </c>
      <c r="F286" s="212" t="s">
        <v>504</v>
      </c>
      <c r="G286" s="210"/>
      <c r="H286" s="213">
        <v>244</v>
      </c>
      <c r="I286" s="214"/>
      <c r="J286" s="210"/>
      <c r="K286" s="210"/>
      <c r="L286" s="215"/>
      <c r="M286" s="216"/>
      <c r="N286" s="217"/>
      <c r="O286" s="217"/>
      <c r="P286" s="217"/>
      <c r="Q286" s="217"/>
      <c r="R286" s="217"/>
      <c r="S286" s="217"/>
      <c r="T286" s="218"/>
      <c r="AT286" s="219" t="s">
        <v>147</v>
      </c>
      <c r="AU286" s="219" t="s">
        <v>81</v>
      </c>
      <c r="AV286" s="11" t="s">
        <v>81</v>
      </c>
      <c r="AW286" s="11" t="s">
        <v>36</v>
      </c>
      <c r="AX286" s="11" t="s">
        <v>79</v>
      </c>
      <c r="AY286" s="219" t="s">
        <v>127</v>
      </c>
    </row>
    <row r="287" spans="2:65" s="1" customFormat="1" ht="22.5" customHeight="1">
      <c r="B287" s="40"/>
      <c r="C287" s="192" t="s">
        <v>505</v>
      </c>
      <c r="D287" s="192" t="s">
        <v>129</v>
      </c>
      <c r="E287" s="193" t="s">
        <v>506</v>
      </c>
      <c r="F287" s="194" t="s">
        <v>507</v>
      </c>
      <c r="G287" s="195" t="s">
        <v>157</v>
      </c>
      <c r="H287" s="196">
        <v>8.5500000000000007</v>
      </c>
      <c r="I287" s="197"/>
      <c r="J287" s="198">
        <f>ROUND(I287*H287,2)</f>
        <v>0</v>
      </c>
      <c r="K287" s="194" t="s">
        <v>133</v>
      </c>
      <c r="L287" s="60"/>
      <c r="M287" s="199" t="s">
        <v>21</v>
      </c>
      <c r="N287" s="200" t="s">
        <v>43</v>
      </c>
      <c r="O287" s="41"/>
      <c r="P287" s="201">
        <f>O287*H287</f>
        <v>0</v>
      </c>
      <c r="Q287" s="201">
        <v>0</v>
      </c>
      <c r="R287" s="201">
        <f>Q287*H287</f>
        <v>0</v>
      </c>
      <c r="S287" s="201">
        <v>2.2000000000000002</v>
      </c>
      <c r="T287" s="202">
        <f>S287*H287</f>
        <v>18.810000000000002</v>
      </c>
      <c r="AR287" s="23" t="s">
        <v>134</v>
      </c>
      <c r="AT287" s="23" t="s">
        <v>129</v>
      </c>
      <c r="AU287" s="23" t="s">
        <v>81</v>
      </c>
      <c r="AY287" s="23" t="s">
        <v>127</v>
      </c>
      <c r="BE287" s="203">
        <f>IF(N287="základní",J287,0)</f>
        <v>0</v>
      </c>
      <c r="BF287" s="203">
        <f>IF(N287="snížená",J287,0)</f>
        <v>0</v>
      </c>
      <c r="BG287" s="203">
        <f>IF(N287="zákl. přenesená",J287,0)</f>
        <v>0</v>
      </c>
      <c r="BH287" s="203">
        <f>IF(N287="sníž. přenesená",J287,0)</f>
        <v>0</v>
      </c>
      <c r="BI287" s="203">
        <f>IF(N287="nulová",J287,0)</f>
        <v>0</v>
      </c>
      <c r="BJ287" s="23" t="s">
        <v>79</v>
      </c>
      <c r="BK287" s="203">
        <f>ROUND(I287*H287,2)</f>
        <v>0</v>
      </c>
      <c r="BL287" s="23" t="s">
        <v>134</v>
      </c>
      <c r="BM287" s="23" t="s">
        <v>508</v>
      </c>
    </row>
    <row r="288" spans="2:65" s="1" customFormat="1" ht="40.5">
      <c r="B288" s="40"/>
      <c r="C288" s="62"/>
      <c r="D288" s="207" t="s">
        <v>136</v>
      </c>
      <c r="E288" s="62"/>
      <c r="F288" s="208" t="s">
        <v>509</v>
      </c>
      <c r="G288" s="62"/>
      <c r="H288" s="62"/>
      <c r="I288" s="162"/>
      <c r="J288" s="62"/>
      <c r="K288" s="62"/>
      <c r="L288" s="60"/>
      <c r="M288" s="206"/>
      <c r="N288" s="41"/>
      <c r="O288" s="41"/>
      <c r="P288" s="41"/>
      <c r="Q288" s="41"/>
      <c r="R288" s="41"/>
      <c r="S288" s="41"/>
      <c r="T288" s="77"/>
      <c r="AT288" s="23" t="s">
        <v>136</v>
      </c>
      <c r="AU288" s="23" t="s">
        <v>81</v>
      </c>
    </row>
    <row r="289" spans="2:65" s="11" customFormat="1" ht="13.5">
      <c r="B289" s="209"/>
      <c r="C289" s="210"/>
      <c r="D289" s="204" t="s">
        <v>147</v>
      </c>
      <c r="E289" s="211" t="s">
        <v>21</v>
      </c>
      <c r="F289" s="212" t="s">
        <v>510</v>
      </c>
      <c r="G289" s="210"/>
      <c r="H289" s="213">
        <v>8.5500000000000007</v>
      </c>
      <c r="I289" s="214"/>
      <c r="J289" s="210"/>
      <c r="K289" s="210"/>
      <c r="L289" s="215"/>
      <c r="M289" s="216"/>
      <c r="N289" s="217"/>
      <c r="O289" s="217"/>
      <c r="P289" s="217"/>
      <c r="Q289" s="217"/>
      <c r="R289" s="217"/>
      <c r="S289" s="217"/>
      <c r="T289" s="218"/>
      <c r="AT289" s="219" t="s">
        <v>147</v>
      </c>
      <c r="AU289" s="219" t="s">
        <v>81</v>
      </c>
      <c r="AV289" s="11" t="s">
        <v>81</v>
      </c>
      <c r="AW289" s="11" t="s">
        <v>36</v>
      </c>
      <c r="AX289" s="11" t="s">
        <v>79</v>
      </c>
      <c r="AY289" s="219" t="s">
        <v>127</v>
      </c>
    </row>
    <row r="290" spans="2:65" s="1" customFormat="1" ht="22.5" customHeight="1">
      <c r="B290" s="40"/>
      <c r="C290" s="192" t="s">
        <v>511</v>
      </c>
      <c r="D290" s="192" t="s">
        <v>129</v>
      </c>
      <c r="E290" s="193" t="s">
        <v>512</v>
      </c>
      <c r="F290" s="194" t="s">
        <v>513</v>
      </c>
      <c r="G290" s="195" t="s">
        <v>132</v>
      </c>
      <c r="H290" s="196">
        <v>15</v>
      </c>
      <c r="I290" s="197"/>
      <c r="J290" s="198">
        <f>ROUND(I290*H290,2)</f>
        <v>0</v>
      </c>
      <c r="K290" s="194" t="s">
        <v>133</v>
      </c>
      <c r="L290" s="60"/>
      <c r="M290" s="199" t="s">
        <v>21</v>
      </c>
      <c r="N290" s="200" t="s">
        <v>43</v>
      </c>
      <c r="O290" s="41"/>
      <c r="P290" s="201">
        <f>O290*H290</f>
        <v>0</v>
      </c>
      <c r="Q290" s="201">
        <v>0</v>
      </c>
      <c r="R290" s="201">
        <f>Q290*H290</f>
        <v>0</v>
      </c>
      <c r="S290" s="201">
        <v>0</v>
      </c>
      <c r="T290" s="202">
        <f>S290*H290</f>
        <v>0</v>
      </c>
      <c r="AR290" s="23" t="s">
        <v>134</v>
      </c>
      <c r="AT290" s="23" t="s">
        <v>129</v>
      </c>
      <c r="AU290" s="23" t="s">
        <v>81</v>
      </c>
      <c r="AY290" s="23" t="s">
        <v>127</v>
      </c>
      <c r="BE290" s="203">
        <f>IF(N290="základní",J290,0)</f>
        <v>0</v>
      </c>
      <c r="BF290" s="203">
        <f>IF(N290="snížená",J290,0)</f>
        <v>0</v>
      </c>
      <c r="BG290" s="203">
        <f>IF(N290="zákl. přenesená",J290,0)</f>
        <v>0</v>
      </c>
      <c r="BH290" s="203">
        <f>IF(N290="sníž. přenesená",J290,0)</f>
        <v>0</v>
      </c>
      <c r="BI290" s="203">
        <f>IF(N290="nulová",J290,0)</f>
        <v>0</v>
      </c>
      <c r="BJ290" s="23" t="s">
        <v>79</v>
      </c>
      <c r="BK290" s="203">
        <f>ROUND(I290*H290,2)</f>
        <v>0</v>
      </c>
      <c r="BL290" s="23" t="s">
        <v>134</v>
      </c>
      <c r="BM290" s="23" t="s">
        <v>514</v>
      </c>
    </row>
    <row r="291" spans="2:65" s="1" customFormat="1" ht="67.5">
      <c r="B291" s="40"/>
      <c r="C291" s="62"/>
      <c r="D291" s="207" t="s">
        <v>136</v>
      </c>
      <c r="E291" s="62"/>
      <c r="F291" s="208" t="s">
        <v>515</v>
      </c>
      <c r="G291" s="62"/>
      <c r="H291" s="62"/>
      <c r="I291" s="162"/>
      <c r="J291" s="62"/>
      <c r="K291" s="62"/>
      <c r="L291" s="60"/>
      <c r="M291" s="206"/>
      <c r="N291" s="41"/>
      <c r="O291" s="41"/>
      <c r="P291" s="41"/>
      <c r="Q291" s="41"/>
      <c r="R291" s="41"/>
      <c r="S291" s="41"/>
      <c r="T291" s="77"/>
      <c r="AT291" s="23" t="s">
        <v>136</v>
      </c>
      <c r="AU291" s="23" t="s">
        <v>81</v>
      </c>
    </row>
    <row r="292" spans="2:65" s="11" customFormat="1" ht="13.5">
      <c r="B292" s="209"/>
      <c r="C292" s="210"/>
      <c r="D292" s="204" t="s">
        <v>147</v>
      </c>
      <c r="E292" s="211" t="s">
        <v>21</v>
      </c>
      <c r="F292" s="212" t="s">
        <v>516</v>
      </c>
      <c r="G292" s="210"/>
      <c r="H292" s="213">
        <v>15</v>
      </c>
      <c r="I292" s="214"/>
      <c r="J292" s="210"/>
      <c r="K292" s="210"/>
      <c r="L292" s="215"/>
      <c r="M292" s="216"/>
      <c r="N292" s="217"/>
      <c r="O292" s="217"/>
      <c r="P292" s="217"/>
      <c r="Q292" s="217"/>
      <c r="R292" s="217"/>
      <c r="S292" s="217"/>
      <c r="T292" s="218"/>
      <c r="AT292" s="219" t="s">
        <v>147</v>
      </c>
      <c r="AU292" s="219" t="s">
        <v>81</v>
      </c>
      <c r="AV292" s="11" t="s">
        <v>81</v>
      </c>
      <c r="AW292" s="11" t="s">
        <v>36</v>
      </c>
      <c r="AX292" s="11" t="s">
        <v>79</v>
      </c>
      <c r="AY292" s="219" t="s">
        <v>127</v>
      </c>
    </row>
    <row r="293" spans="2:65" s="1" customFormat="1" ht="22.5" customHeight="1">
      <c r="B293" s="40"/>
      <c r="C293" s="192" t="s">
        <v>517</v>
      </c>
      <c r="D293" s="192" t="s">
        <v>129</v>
      </c>
      <c r="E293" s="193" t="s">
        <v>518</v>
      </c>
      <c r="F293" s="194" t="s">
        <v>519</v>
      </c>
      <c r="G293" s="195" t="s">
        <v>520</v>
      </c>
      <c r="H293" s="196">
        <v>1</v>
      </c>
      <c r="I293" s="197"/>
      <c r="J293" s="198">
        <f>ROUND(I293*H293,2)</f>
        <v>0</v>
      </c>
      <c r="K293" s="194" t="s">
        <v>21</v>
      </c>
      <c r="L293" s="60"/>
      <c r="M293" s="199" t="s">
        <v>21</v>
      </c>
      <c r="N293" s="200" t="s">
        <v>43</v>
      </c>
      <c r="O293" s="41"/>
      <c r="P293" s="201">
        <f>O293*H293</f>
        <v>0</v>
      </c>
      <c r="Q293" s="201">
        <v>0</v>
      </c>
      <c r="R293" s="201">
        <f>Q293*H293</f>
        <v>0</v>
      </c>
      <c r="S293" s="201">
        <v>0</v>
      </c>
      <c r="T293" s="202">
        <f>S293*H293</f>
        <v>0</v>
      </c>
      <c r="AR293" s="23" t="s">
        <v>134</v>
      </c>
      <c r="AT293" s="23" t="s">
        <v>129</v>
      </c>
      <c r="AU293" s="23" t="s">
        <v>81</v>
      </c>
      <c r="AY293" s="23" t="s">
        <v>127</v>
      </c>
      <c r="BE293" s="203">
        <f>IF(N293="základní",J293,0)</f>
        <v>0</v>
      </c>
      <c r="BF293" s="203">
        <f>IF(N293="snížená",J293,0)</f>
        <v>0</v>
      </c>
      <c r="BG293" s="203">
        <f>IF(N293="zákl. přenesená",J293,0)</f>
        <v>0</v>
      </c>
      <c r="BH293" s="203">
        <f>IF(N293="sníž. přenesená",J293,0)</f>
        <v>0</v>
      </c>
      <c r="BI293" s="203">
        <f>IF(N293="nulová",J293,0)</f>
        <v>0</v>
      </c>
      <c r="BJ293" s="23" t="s">
        <v>79</v>
      </c>
      <c r="BK293" s="203">
        <f>ROUND(I293*H293,2)</f>
        <v>0</v>
      </c>
      <c r="BL293" s="23" t="s">
        <v>134</v>
      </c>
      <c r="BM293" s="23" t="s">
        <v>521</v>
      </c>
    </row>
    <row r="294" spans="2:65" s="10" customFormat="1" ht="29.85" customHeight="1">
      <c r="B294" s="175"/>
      <c r="C294" s="176"/>
      <c r="D294" s="189" t="s">
        <v>71</v>
      </c>
      <c r="E294" s="190" t="s">
        <v>522</v>
      </c>
      <c r="F294" s="190" t="s">
        <v>523</v>
      </c>
      <c r="G294" s="176"/>
      <c r="H294" s="176"/>
      <c r="I294" s="179"/>
      <c r="J294" s="191">
        <f>BK294</f>
        <v>0</v>
      </c>
      <c r="K294" s="176"/>
      <c r="L294" s="181"/>
      <c r="M294" s="182"/>
      <c r="N294" s="183"/>
      <c r="O294" s="183"/>
      <c r="P294" s="184">
        <f>SUM(P295:P313)</f>
        <v>0</v>
      </c>
      <c r="Q294" s="183"/>
      <c r="R294" s="184">
        <f>SUM(R295:R313)</f>
        <v>0</v>
      </c>
      <c r="S294" s="183"/>
      <c r="T294" s="185">
        <f>SUM(T295:T313)</f>
        <v>0</v>
      </c>
      <c r="AR294" s="186" t="s">
        <v>79</v>
      </c>
      <c r="AT294" s="187" t="s">
        <v>71</v>
      </c>
      <c r="AU294" s="187" t="s">
        <v>79</v>
      </c>
      <c r="AY294" s="186" t="s">
        <v>127</v>
      </c>
      <c r="BK294" s="188">
        <f>SUM(BK295:BK313)</f>
        <v>0</v>
      </c>
    </row>
    <row r="295" spans="2:65" s="1" customFormat="1" ht="31.5" customHeight="1">
      <c r="B295" s="40"/>
      <c r="C295" s="192" t="s">
        <v>524</v>
      </c>
      <c r="D295" s="192" t="s">
        <v>129</v>
      </c>
      <c r="E295" s="193" t="s">
        <v>525</v>
      </c>
      <c r="F295" s="194" t="s">
        <v>526</v>
      </c>
      <c r="G295" s="195" t="s">
        <v>222</v>
      </c>
      <c r="H295" s="196">
        <v>18.96</v>
      </c>
      <c r="I295" s="197"/>
      <c r="J295" s="198">
        <f>ROUND(I295*H295,2)</f>
        <v>0</v>
      </c>
      <c r="K295" s="194" t="s">
        <v>133</v>
      </c>
      <c r="L295" s="60"/>
      <c r="M295" s="199" t="s">
        <v>21</v>
      </c>
      <c r="N295" s="200" t="s">
        <v>43</v>
      </c>
      <c r="O295" s="41"/>
      <c r="P295" s="201">
        <f>O295*H295</f>
        <v>0</v>
      </c>
      <c r="Q295" s="201">
        <v>0</v>
      </c>
      <c r="R295" s="201">
        <f>Q295*H295</f>
        <v>0</v>
      </c>
      <c r="S295" s="201">
        <v>0</v>
      </c>
      <c r="T295" s="202">
        <f>S295*H295</f>
        <v>0</v>
      </c>
      <c r="AR295" s="23" t="s">
        <v>134</v>
      </c>
      <c r="AT295" s="23" t="s">
        <v>129</v>
      </c>
      <c r="AU295" s="23" t="s">
        <v>81</v>
      </c>
      <c r="AY295" s="23" t="s">
        <v>127</v>
      </c>
      <c r="BE295" s="203">
        <f>IF(N295="základní",J295,0)</f>
        <v>0</v>
      </c>
      <c r="BF295" s="203">
        <f>IF(N295="snížená",J295,0)</f>
        <v>0</v>
      </c>
      <c r="BG295" s="203">
        <f>IF(N295="zákl. přenesená",J295,0)</f>
        <v>0</v>
      </c>
      <c r="BH295" s="203">
        <f>IF(N295="sníž. přenesená",J295,0)</f>
        <v>0</v>
      </c>
      <c r="BI295" s="203">
        <f>IF(N295="nulová",J295,0)</f>
        <v>0</v>
      </c>
      <c r="BJ295" s="23" t="s">
        <v>79</v>
      </c>
      <c r="BK295" s="203">
        <f>ROUND(I295*H295,2)</f>
        <v>0</v>
      </c>
      <c r="BL295" s="23" t="s">
        <v>134</v>
      </c>
      <c r="BM295" s="23" t="s">
        <v>527</v>
      </c>
    </row>
    <row r="296" spans="2:65" s="1" customFormat="1" ht="81">
      <c r="B296" s="40"/>
      <c r="C296" s="62"/>
      <c r="D296" s="204" t="s">
        <v>136</v>
      </c>
      <c r="E296" s="62"/>
      <c r="F296" s="205" t="s">
        <v>528</v>
      </c>
      <c r="G296" s="62"/>
      <c r="H296" s="62"/>
      <c r="I296" s="162"/>
      <c r="J296" s="62"/>
      <c r="K296" s="62"/>
      <c r="L296" s="60"/>
      <c r="M296" s="206"/>
      <c r="N296" s="41"/>
      <c r="O296" s="41"/>
      <c r="P296" s="41"/>
      <c r="Q296" s="41"/>
      <c r="R296" s="41"/>
      <c r="S296" s="41"/>
      <c r="T296" s="77"/>
      <c r="AT296" s="23" t="s">
        <v>136</v>
      </c>
      <c r="AU296" s="23" t="s">
        <v>81</v>
      </c>
    </row>
    <row r="297" spans="2:65" s="1" customFormat="1" ht="31.5" customHeight="1">
      <c r="B297" s="40"/>
      <c r="C297" s="192" t="s">
        <v>529</v>
      </c>
      <c r="D297" s="192" t="s">
        <v>129</v>
      </c>
      <c r="E297" s="193" t="s">
        <v>530</v>
      </c>
      <c r="F297" s="194" t="s">
        <v>531</v>
      </c>
      <c r="G297" s="195" t="s">
        <v>222</v>
      </c>
      <c r="H297" s="196">
        <v>265.44</v>
      </c>
      <c r="I297" s="197"/>
      <c r="J297" s="198">
        <f>ROUND(I297*H297,2)</f>
        <v>0</v>
      </c>
      <c r="K297" s="194" t="s">
        <v>133</v>
      </c>
      <c r="L297" s="60"/>
      <c r="M297" s="199" t="s">
        <v>21</v>
      </c>
      <c r="N297" s="200" t="s">
        <v>43</v>
      </c>
      <c r="O297" s="41"/>
      <c r="P297" s="201">
        <f>O297*H297</f>
        <v>0</v>
      </c>
      <c r="Q297" s="201">
        <v>0</v>
      </c>
      <c r="R297" s="201">
        <f>Q297*H297</f>
        <v>0</v>
      </c>
      <c r="S297" s="201">
        <v>0</v>
      </c>
      <c r="T297" s="202">
        <f>S297*H297</f>
        <v>0</v>
      </c>
      <c r="AR297" s="23" t="s">
        <v>134</v>
      </c>
      <c r="AT297" s="23" t="s">
        <v>129</v>
      </c>
      <c r="AU297" s="23" t="s">
        <v>81</v>
      </c>
      <c r="AY297" s="23" t="s">
        <v>127</v>
      </c>
      <c r="BE297" s="203">
        <f>IF(N297="základní",J297,0)</f>
        <v>0</v>
      </c>
      <c r="BF297" s="203">
        <f>IF(N297="snížená",J297,0)</f>
        <v>0</v>
      </c>
      <c r="BG297" s="203">
        <f>IF(N297="zákl. přenesená",J297,0)</f>
        <v>0</v>
      </c>
      <c r="BH297" s="203">
        <f>IF(N297="sníž. přenesená",J297,0)</f>
        <v>0</v>
      </c>
      <c r="BI297" s="203">
        <f>IF(N297="nulová",J297,0)</f>
        <v>0</v>
      </c>
      <c r="BJ297" s="23" t="s">
        <v>79</v>
      </c>
      <c r="BK297" s="203">
        <f>ROUND(I297*H297,2)</f>
        <v>0</v>
      </c>
      <c r="BL297" s="23" t="s">
        <v>134</v>
      </c>
      <c r="BM297" s="23" t="s">
        <v>532</v>
      </c>
    </row>
    <row r="298" spans="2:65" s="1" customFormat="1" ht="81">
      <c r="B298" s="40"/>
      <c r="C298" s="62"/>
      <c r="D298" s="207" t="s">
        <v>136</v>
      </c>
      <c r="E298" s="62"/>
      <c r="F298" s="208" t="s">
        <v>528</v>
      </c>
      <c r="G298" s="62"/>
      <c r="H298" s="62"/>
      <c r="I298" s="162"/>
      <c r="J298" s="62"/>
      <c r="K298" s="62"/>
      <c r="L298" s="60"/>
      <c r="M298" s="206"/>
      <c r="N298" s="41"/>
      <c r="O298" s="41"/>
      <c r="P298" s="41"/>
      <c r="Q298" s="41"/>
      <c r="R298" s="41"/>
      <c r="S298" s="41"/>
      <c r="T298" s="77"/>
      <c r="AT298" s="23" t="s">
        <v>136</v>
      </c>
      <c r="AU298" s="23" t="s">
        <v>81</v>
      </c>
    </row>
    <row r="299" spans="2:65" s="11" customFormat="1" ht="13.5">
      <c r="B299" s="209"/>
      <c r="C299" s="210"/>
      <c r="D299" s="204" t="s">
        <v>147</v>
      </c>
      <c r="E299" s="210"/>
      <c r="F299" s="212" t="s">
        <v>533</v>
      </c>
      <c r="G299" s="210"/>
      <c r="H299" s="213">
        <v>265.44</v>
      </c>
      <c r="I299" s="214"/>
      <c r="J299" s="210"/>
      <c r="K299" s="210"/>
      <c r="L299" s="215"/>
      <c r="M299" s="216"/>
      <c r="N299" s="217"/>
      <c r="O299" s="217"/>
      <c r="P299" s="217"/>
      <c r="Q299" s="217"/>
      <c r="R299" s="217"/>
      <c r="S299" s="217"/>
      <c r="T299" s="218"/>
      <c r="AT299" s="219" t="s">
        <v>147</v>
      </c>
      <c r="AU299" s="219" t="s">
        <v>81</v>
      </c>
      <c r="AV299" s="11" t="s">
        <v>81</v>
      </c>
      <c r="AW299" s="11" t="s">
        <v>6</v>
      </c>
      <c r="AX299" s="11" t="s">
        <v>79</v>
      </c>
      <c r="AY299" s="219" t="s">
        <v>127</v>
      </c>
    </row>
    <row r="300" spans="2:65" s="1" customFormat="1" ht="31.5" customHeight="1">
      <c r="B300" s="40"/>
      <c r="C300" s="192" t="s">
        <v>534</v>
      </c>
      <c r="D300" s="192" t="s">
        <v>129</v>
      </c>
      <c r="E300" s="193" t="s">
        <v>535</v>
      </c>
      <c r="F300" s="194" t="s">
        <v>536</v>
      </c>
      <c r="G300" s="195" t="s">
        <v>222</v>
      </c>
      <c r="H300" s="196">
        <v>452.608</v>
      </c>
      <c r="I300" s="197"/>
      <c r="J300" s="198">
        <f>ROUND(I300*H300,2)</f>
        <v>0</v>
      </c>
      <c r="K300" s="194" t="s">
        <v>133</v>
      </c>
      <c r="L300" s="60"/>
      <c r="M300" s="199" t="s">
        <v>21</v>
      </c>
      <c r="N300" s="200" t="s">
        <v>43</v>
      </c>
      <c r="O300" s="41"/>
      <c r="P300" s="201">
        <f>O300*H300</f>
        <v>0</v>
      </c>
      <c r="Q300" s="201">
        <v>0</v>
      </c>
      <c r="R300" s="201">
        <f>Q300*H300</f>
        <v>0</v>
      </c>
      <c r="S300" s="201">
        <v>0</v>
      </c>
      <c r="T300" s="202">
        <f>S300*H300</f>
        <v>0</v>
      </c>
      <c r="AR300" s="23" t="s">
        <v>134</v>
      </c>
      <c r="AT300" s="23" t="s">
        <v>129</v>
      </c>
      <c r="AU300" s="23" t="s">
        <v>81</v>
      </c>
      <c r="AY300" s="23" t="s">
        <v>127</v>
      </c>
      <c r="BE300" s="203">
        <f>IF(N300="základní",J300,0)</f>
        <v>0</v>
      </c>
      <c r="BF300" s="203">
        <f>IF(N300="snížená",J300,0)</f>
        <v>0</v>
      </c>
      <c r="BG300" s="203">
        <f>IF(N300="zákl. přenesená",J300,0)</f>
        <v>0</v>
      </c>
      <c r="BH300" s="203">
        <f>IF(N300="sníž. přenesená",J300,0)</f>
        <v>0</v>
      </c>
      <c r="BI300" s="203">
        <f>IF(N300="nulová",J300,0)</f>
        <v>0</v>
      </c>
      <c r="BJ300" s="23" t="s">
        <v>79</v>
      </c>
      <c r="BK300" s="203">
        <f>ROUND(I300*H300,2)</f>
        <v>0</v>
      </c>
      <c r="BL300" s="23" t="s">
        <v>134</v>
      </c>
      <c r="BM300" s="23" t="s">
        <v>537</v>
      </c>
    </row>
    <row r="301" spans="2:65" s="1" customFormat="1" ht="94.5">
      <c r="B301" s="40"/>
      <c r="C301" s="62"/>
      <c r="D301" s="204" t="s">
        <v>136</v>
      </c>
      <c r="E301" s="62"/>
      <c r="F301" s="205" t="s">
        <v>538</v>
      </c>
      <c r="G301" s="62"/>
      <c r="H301" s="62"/>
      <c r="I301" s="162"/>
      <c r="J301" s="62"/>
      <c r="K301" s="62"/>
      <c r="L301" s="60"/>
      <c r="M301" s="206"/>
      <c r="N301" s="41"/>
      <c r="O301" s="41"/>
      <c r="P301" s="41"/>
      <c r="Q301" s="41"/>
      <c r="R301" s="41"/>
      <c r="S301" s="41"/>
      <c r="T301" s="77"/>
      <c r="AT301" s="23" t="s">
        <v>136</v>
      </c>
      <c r="AU301" s="23" t="s">
        <v>81</v>
      </c>
    </row>
    <row r="302" spans="2:65" s="1" customFormat="1" ht="31.5" customHeight="1">
      <c r="B302" s="40"/>
      <c r="C302" s="192" t="s">
        <v>539</v>
      </c>
      <c r="D302" s="192" t="s">
        <v>129</v>
      </c>
      <c r="E302" s="193" t="s">
        <v>540</v>
      </c>
      <c r="F302" s="194" t="s">
        <v>541</v>
      </c>
      <c r="G302" s="195" t="s">
        <v>222</v>
      </c>
      <c r="H302" s="196">
        <v>6336.5119999999997</v>
      </c>
      <c r="I302" s="197"/>
      <c r="J302" s="198">
        <f>ROUND(I302*H302,2)</f>
        <v>0</v>
      </c>
      <c r="K302" s="194" t="s">
        <v>133</v>
      </c>
      <c r="L302" s="60"/>
      <c r="M302" s="199" t="s">
        <v>21</v>
      </c>
      <c r="N302" s="200" t="s">
        <v>43</v>
      </c>
      <c r="O302" s="41"/>
      <c r="P302" s="201">
        <f>O302*H302</f>
        <v>0</v>
      </c>
      <c r="Q302" s="201">
        <v>0</v>
      </c>
      <c r="R302" s="201">
        <f>Q302*H302</f>
        <v>0</v>
      </c>
      <c r="S302" s="201">
        <v>0</v>
      </c>
      <c r="T302" s="202">
        <f>S302*H302</f>
        <v>0</v>
      </c>
      <c r="AR302" s="23" t="s">
        <v>134</v>
      </c>
      <c r="AT302" s="23" t="s">
        <v>129</v>
      </c>
      <c r="AU302" s="23" t="s">
        <v>81</v>
      </c>
      <c r="AY302" s="23" t="s">
        <v>127</v>
      </c>
      <c r="BE302" s="203">
        <f>IF(N302="základní",J302,0)</f>
        <v>0</v>
      </c>
      <c r="BF302" s="203">
        <f>IF(N302="snížená",J302,0)</f>
        <v>0</v>
      </c>
      <c r="BG302" s="203">
        <f>IF(N302="zákl. přenesená",J302,0)</f>
        <v>0</v>
      </c>
      <c r="BH302" s="203">
        <f>IF(N302="sníž. přenesená",J302,0)</f>
        <v>0</v>
      </c>
      <c r="BI302" s="203">
        <f>IF(N302="nulová",J302,0)</f>
        <v>0</v>
      </c>
      <c r="BJ302" s="23" t="s">
        <v>79</v>
      </c>
      <c r="BK302" s="203">
        <f>ROUND(I302*H302,2)</f>
        <v>0</v>
      </c>
      <c r="BL302" s="23" t="s">
        <v>134</v>
      </c>
      <c r="BM302" s="23" t="s">
        <v>542</v>
      </c>
    </row>
    <row r="303" spans="2:65" s="1" customFormat="1" ht="94.5">
      <c r="B303" s="40"/>
      <c r="C303" s="62"/>
      <c r="D303" s="207" t="s">
        <v>136</v>
      </c>
      <c r="E303" s="62"/>
      <c r="F303" s="208" t="s">
        <v>538</v>
      </c>
      <c r="G303" s="62"/>
      <c r="H303" s="62"/>
      <c r="I303" s="162"/>
      <c r="J303" s="62"/>
      <c r="K303" s="62"/>
      <c r="L303" s="60"/>
      <c r="M303" s="206"/>
      <c r="N303" s="41"/>
      <c r="O303" s="41"/>
      <c r="P303" s="41"/>
      <c r="Q303" s="41"/>
      <c r="R303" s="41"/>
      <c r="S303" s="41"/>
      <c r="T303" s="77"/>
      <c r="AT303" s="23" t="s">
        <v>136</v>
      </c>
      <c r="AU303" s="23" t="s">
        <v>81</v>
      </c>
    </row>
    <row r="304" spans="2:65" s="11" customFormat="1" ht="13.5">
      <c r="B304" s="209"/>
      <c r="C304" s="210"/>
      <c r="D304" s="204" t="s">
        <v>147</v>
      </c>
      <c r="E304" s="210"/>
      <c r="F304" s="212" t="s">
        <v>543</v>
      </c>
      <c r="G304" s="210"/>
      <c r="H304" s="213">
        <v>6336.5119999999997</v>
      </c>
      <c r="I304" s="214"/>
      <c r="J304" s="210"/>
      <c r="K304" s="210"/>
      <c r="L304" s="215"/>
      <c r="M304" s="216"/>
      <c r="N304" s="217"/>
      <c r="O304" s="217"/>
      <c r="P304" s="217"/>
      <c r="Q304" s="217"/>
      <c r="R304" s="217"/>
      <c r="S304" s="217"/>
      <c r="T304" s="218"/>
      <c r="AT304" s="219" t="s">
        <v>147</v>
      </c>
      <c r="AU304" s="219" t="s">
        <v>81</v>
      </c>
      <c r="AV304" s="11" t="s">
        <v>81</v>
      </c>
      <c r="AW304" s="11" t="s">
        <v>6</v>
      </c>
      <c r="AX304" s="11" t="s">
        <v>79</v>
      </c>
      <c r="AY304" s="219" t="s">
        <v>127</v>
      </c>
    </row>
    <row r="305" spans="2:65" s="1" customFormat="1" ht="31.5" customHeight="1">
      <c r="B305" s="40"/>
      <c r="C305" s="192" t="s">
        <v>544</v>
      </c>
      <c r="D305" s="192" t="s">
        <v>129</v>
      </c>
      <c r="E305" s="193" t="s">
        <v>545</v>
      </c>
      <c r="F305" s="194" t="s">
        <v>546</v>
      </c>
      <c r="G305" s="195" t="s">
        <v>222</v>
      </c>
      <c r="H305" s="196">
        <v>84.5</v>
      </c>
      <c r="I305" s="197"/>
      <c r="J305" s="198">
        <f>ROUND(I305*H305,2)</f>
        <v>0</v>
      </c>
      <c r="K305" s="194" t="s">
        <v>133</v>
      </c>
      <c r="L305" s="60"/>
      <c r="M305" s="199" t="s">
        <v>21</v>
      </c>
      <c r="N305" s="200" t="s">
        <v>43</v>
      </c>
      <c r="O305" s="41"/>
      <c r="P305" s="201">
        <f>O305*H305</f>
        <v>0</v>
      </c>
      <c r="Q305" s="201">
        <v>0</v>
      </c>
      <c r="R305" s="201">
        <f>Q305*H305</f>
        <v>0</v>
      </c>
      <c r="S305" s="201">
        <v>0</v>
      </c>
      <c r="T305" s="202">
        <f>S305*H305</f>
        <v>0</v>
      </c>
      <c r="AR305" s="23" t="s">
        <v>134</v>
      </c>
      <c r="AT305" s="23" t="s">
        <v>129</v>
      </c>
      <c r="AU305" s="23" t="s">
        <v>81</v>
      </c>
      <c r="AY305" s="23" t="s">
        <v>127</v>
      </c>
      <c r="BE305" s="203">
        <f>IF(N305="základní",J305,0)</f>
        <v>0</v>
      </c>
      <c r="BF305" s="203">
        <f>IF(N305="snížená",J305,0)</f>
        <v>0</v>
      </c>
      <c r="BG305" s="203">
        <f>IF(N305="zákl. přenesená",J305,0)</f>
        <v>0</v>
      </c>
      <c r="BH305" s="203">
        <f>IF(N305="sníž. přenesená",J305,0)</f>
        <v>0</v>
      </c>
      <c r="BI305" s="203">
        <f>IF(N305="nulová",J305,0)</f>
        <v>0</v>
      </c>
      <c r="BJ305" s="23" t="s">
        <v>79</v>
      </c>
      <c r="BK305" s="203">
        <f>ROUND(I305*H305,2)</f>
        <v>0</v>
      </c>
      <c r="BL305" s="23" t="s">
        <v>134</v>
      </c>
      <c r="BM305" s="23" t="s">
        <v>547</v>
      </c>
    </row>
    <row r="306" spans="2:65" s="1" customFormat="1" ht="94.5">
      <c r="B306" s="40"/>
      <c r="C306" s="62"/>
      <c r="D306" s="204" t="s">
        <v>136</v>
      </c>
      <c r="E306" s="62"/>
      <c r="F306" s="205" t="s">
        <v>538</v>
      </c>
      <c r="G306" s="62"/>
      <c r="H306" s="62"/>
      <c r="I306" s="162"/>
      <c r="J306" s="62"/>
      <c r="K306" s="62"/>
      <c r="L306" s="60"/>
      <c r="M306" s="206"/>
      <c r="N306" s="41"/>
      <c r="O306" s="41"/>
      <c r="P306" s="41"/>
      <c r="Q306" s="41"/>
      <c r="R306" s="41"/>
      <c r="S306" s="41"/>
      <c r="T306" s="77"/>
      <c r="AT306" s="23" t="s">
        <v>136</v>
      </c>
      <c r="AU306" s="23" t="s">
        <v>81</v>
      </c>
    </row>
    <row r="307" spans="2:65" s="1" customFormat="1" ht="31.5" customHeight="1">
      <c r="B307" s="40"/>
      <c r="C307" s="192" t="s">
        <v>548</v>
      </c>
      <c r="D307" s="192" t="s">
        <v>129</v>
      </c>
      <c r="E307" s="193" t="s">
        <v>549</v>
      </c>
      <c r="F307" s="194" t="s">
        <v>541</v>
      </c>
      <c r="G307" s="195" t="s">
        <v>222</v>
      </c>
      <c r="H307" s="196">
        <v>1183</v>
      </c>
      <c r="I307" s="197"/>
      <c r="J307" s="198">
        <f>ROUND(I307*H307,2)</f>
        <v>0</v>
      </c>
      <c r="K307" s="194" t="s">
        <v>133</v>
      </c>
      <c r="L307" s="60"/>
      <c r="M307" s="199" t="s">
        <v>21</v>
      </c>
      <c r="N307" s="200" t="s">
        <v>43</v>
      </c>
      <c r="O307" s="41"/>
      <c r="P307" s="201">
        <f>O307*H307</f>
        <v>0</v>
      </c>
      <c r="Q307" s="201">
        <v>0</v>
      </c>
      <c r="R307" s="201">
        <f>Q307*H307</f>
        <v>0</v>
      </c>
      <c r="S307" s="201">
        <v>0</v>
      </c>
      <c r="T307" s="202">
        <f>S307*H307</f>
        <v>0</v>
      </c>
      <c r="AR307" s="23" t="s">
        <v>134</v>
      </c>
      <c r="AT307" s="23" t="s">
        <v>129</v>
      </c>
      <c r="AU307" s="23" t="s">
        <v>81</v>
      </c>
      <c r="AY307" s="23" t="s">
        <v>127</v>
      </c>
      <c r="BE307" s="203">
        <f>IF(N307="základní",J307,0)</f>
        <v>0</v>
      </c>
      <c r="BF307" s="203">
        <f>IF(N307="snížená",J307,0)</f>
        <v>0</v>
      </c>
      <c r="BG307" s="203">
        <f>IF(N307="zákl. přenesená",J307,0)</f>
        <v>0</v>
      </c>
      <c r="BH307" s="203">
        <f>IF(N307="sníž. přenesená",J307,0)</f>
        <v>0</v>
      </c>
      <c r="BI307" s="203">
        <f>IF(N307="nulová",J307,0)</f>
        <v>0</v>
      </c>
      <c r="BJ307" s="23" t="s">
        <v>79</v>
      </c>
      <c r="BK307" s="203">
        <f>ROUND(I307*H307,2)</f>
        <v>0</v>
      </c>
      <c r="BL307" s="23" t="s">
        <v>134</v>
      </c>
      <c r="BM307" s="23" t="s">
        <v>550</v>
      </c>
    </row>
    <row r="308" spans="2:65" s="1" customFormat="1" ht="94.5">
      <c r="B308" s="40"/>
      <c r="C308" s="62"/>
      <c r="D308" s="207" t="s">
        <v>136</v>
      </c>
      <c r="E308" s="62"/>
      <c r="F308" s="208" t="s">
        <v>538</v>
      </c>
      <c r="G308" s="62"/>
      <c r="H308" s="62"/>
      <c r="I308" s="162"/>
      <c r="J308" s="62"/>
      <c r="K308" s="62"/>
      <c r="L308" s="60"/>
      <c r="M308" s="206"/>
      <c r="N308" s="41"/>
      <c r="O308" s="41"/>
      <c r="P308" s="41"/>
      <c r="Q308" s="41"/>
      <c r="R308" s="41"/>
      <c r="S308" s="41"/>
      <c r="T308" s="77"/>
      <c r="AT308" s="23" t="s">
        <v>136</v>
      </c>
      <c r="AU308" s="23" t="s">
        <v>81</v>
      </c>
    </row>
    <row r="309" spans="2:65" s="11" customFormat="1" ht="13.5">
      <c r="B309" s="209"/>
      <c r="C309" s="210"/>
      <c r="D309" s="204" t="s">
        <v>147</v>
      </c>
      <c r="E309" s="210"/>
      <c r="F309" s="212" t="s">
        <v>551</v>
      </c>
      <c r="G309" s="210"/>
      <c r="H309" s="213">
        <v>1183</v>
      </c>
      <c r="I309" s="214"/>
      <c r="J309" s="210"/>
      <c r="K309" s="210"/>
      <c r="L309" s="215"/>
      <c r="M309" s="216"/>
      <c r="N309" s="217"/>
      <c r="O309" s="217"/>
      <c r="P309" s="217"/>
      <c r="Q309" s="217"/>
      <c r="R309" s="217"/>
      <c r="S309" s="217"/>
      <c r="T309" s="218"/>
      <c r="AT309" s="219" t="s">
        <v>147</v>
      </c>
      <c r="AU309" s="219" t="s">
        <v>81</v>
      </c>
      <c r="AV309" s="11" t="s">
        <v>81</v>
      </c>
      <c r="AW309" s="11" t="s">
        <v>6</v>
      </c>
      <c r="AX309" s="11" t="s">
        <v>79</v>
      </c>
      <c r="AY309" s="219" t="s">
        <v>127</v>
      </c>
    </row>
    <row r="310" spans="2:65" s="1" customFormat="1" ht="22.5" customHeight="1">
      <c r="B310" s="40"/>
      <c r="C310" s="192" t="s">
        <v>552</v>
      </c>
      <c r="D310" s="192" t="s">
        <v>129</v>
      </c>
      <c r="E310" s="193" t="s">
        <v>553</v>
      </c>
      <c r="F310" s="194" t="s">
        <v>554</v>
      </c>
      <c r="G310" s="195" t="s">
        <v>222</v>
      </c>
      <c r="H310" s="196">
        <v>103.31</v>
      </c>
      <c r="I310" s="197"/>
      <c r="J310" s="198">
        <f>ROUND(I310*H310,2)</f>
        <v>0</v>
      </c>
      <c r="K310" s="194" t="s">
        <v>133</v>
      </c>
      <c r="L310" s="60"/>
      <c r="M310" s="199" t="s">
        <v>21</v>
      </c>
      <c r="N310" s="200" t="s">
        <v>43</v>
      </c>
      <c r="O310" s="41"/>
      <c r="P310" s="201">
        <f>O310*H310</f>
        <v>0</v>
      </c>
      <c r="Q310" s="201">
        <v>0</v>
      </c>
      <c r="R310" s="201">
        <f>Q310*H310</f>
        <v>0</v>
      </c>
      <c r="S310" s="201">
        <v>0</v>
      </c>
      <c r="T310" s="202">
        <f>S310*H310</f>
        <v>0</v>
      </c>
      <c r="AR310" s="23" t="s">
        <v>134</v>
      </c>
      <c r="AT310" s="23" t="s">
        <v>129</v>
      </c>
      <c r="AU310" s="23" t="s">
        <v>81</v>
      </c>
      <c r="AY310" s="23" t="s">
        <v>127</v>
      </c>
      <c r="BE310" s="203">
        <f>IF(N310="základní",J310,0)</f>
        <v>0</v>
      </c>
      <c r="BF310" s="203">
        <f>IF(N310="snížená",J310,0)</f>
        <v>0</v>
      </c>
      <c r="BG310" s="203">
        <f>IF(N310="zákl. přenesená",J310,0)</f>
        <v>0</v>
      </c>
      <c r="BH310" s="203">
        <f>IF(N310="sníž. přenesená",J310,0)</f>
        <v>0</v>
      </c>
      <c r="BI310" s="203">
        <f>IF(N310="nulová",J310,0)</f>
        <v>0</v>
      </c>
      <c r="BJ310" s="23" t="s">
        <v>79</v>
      </c>
      <c r="BK310" s="203">
        <f>ROUND(I310*H310,2)</f>
        <v>0</v>
      </c>
      <c r="BL310" s="23" t="s">
        <v>134</v>
      </c>
      <c r="BM310" s="23" t="s">
        <v>555</v>
      </c>
    </row>
    <row r="311" spans="2:65" s="1" customFormat="1" ht="67.5">
      <c r="B311" s="40"/>
      <c r="C311" s="62"/>
      <c r="D311" s="204" t="s">
        <v>136</v>
      </c>
      <c r="E311" s="62"/>
      <c r="F311" s="205" t="s">
        <v>556</v>
      </c>
      <c r="G311" s="62"/>
      <c r="H311" s="62"/>
      <c r="I311" s="162"/>
      <c r="J311" s="62"/>
      <c r="K311" s="62"/>
      <c r="L311" s="60"/>
      <c r="M311" s="206"/>
      <c r="N311" s="41"/>
      <c r="O311" s="41"/>
      <c r="P311" s="41"/>
      <c r="Q311" s="41"/>
      <c r="R311" s="41"/>
      <c r="S311" s="41"/>
      <c r="T311" s="77"/>
      <c r="AT311" s="23" t="s">
        <v>136</v>
      </c>
      <c r="AU311" s="23" t="s">
        <v>81</v>
      </c>
    </row>
    <row r="312" spans="2:65" s="1" customFormat="1" ht="22.5" customHeight="1">
      <c r="B312" s="40"/>
      <c r="C312" s="192" t="s">
        <v>557</v>
      </c>
      <c r="D312" s="192" t="s">
        <v>129</v>
      </c>
      <c r="E312" s="193" t="s">
        <v>558</v>
      </c>
      <c r="F312" s="194" t="s">
        <v>559</v>
      </c>
      <c r="G312" s="195" t="s">
        <v>222</v>
      </c>
      <c r="H312" s="196">
        <v>452.608</v>
      </c>
      <c r="I312" s="197"/>
      <c r="J312" s="198">
        <f>ROUND(I312*H312,2)</f>
        <v>0</v>
      </c>
      <c r="K312" s="194" t="s">
        <v>133</v>
      </c>
      <c r="L312" s="60"/>
      <c r="M312" s="199" t="s">
        <v>21</v>
      </c>
      <c r="N312" s="200" t="s">
        <v>43</v>
      </c>
      <c r="O312" s="41"/>
      <c r="P312" s="201">
        <f>O312*H312</f>
        <v>0</v>
      </c>
      <c r="Q312" s="201">
        <v>0</v>
      </c>
      <c r="R312" s="201">
        <f>Q312*H312</f>
        <v>0</v>
      </c>
      <c r="S312" s="201">
        <v>0</v>
      </c>
      <c r="T312" s="202">
        <f>S312*H312</f>
        <v>0</v>
      </c>
      <c r="AR312" s="23" t="s">
        <v>134</v>
      </c>
      <c r="AT312" s="23" t="s">
        <v>129</v>
      </c>
      <c r="AU312" s="23" t="s">
        <v>81</v>
      </c>
      <c r="AY312" s="23" t="s">
        <v>127</v>
      </c>
      <c r="BE312" s="203">
        <f>IF(N312="základní",J312,0)</f>
        <v>0</v>
      </c>
      <c r="BF312" s="203">
        <f>IF(N312="snížená",J312,0)</f>
        <v>0</v>
      </c>
      <c r="BG312" s="203">
        <f>IF(N312="zákl. přenesená",J312,0)</f>
        <v>0</v>
      </c>
      <c r="BH312" s="203">
        <f>IF(N312="sníž. přenesená",J312,0)</f>
        <v>0</v>
      </c>
      <c r="BI312" s="203">
        <f>IF(N312="nulová",J312,0)</f>
        <v>0</v>
      </c>
      <c r="BJ312" s="23" t="s">
        <v>79</v>
      </c>
      <c r="BK312" s="203">
        <f>ROUND(I312*H312,2)</f>
        <v>0</v>
      </c>
      <c r="BL312" s="23" t="s">
        <v>134</v>
      </c>
      <c r="BM312" s="23" t="s">
        <v>560</v>
      </c>
    </row>
    <row r="313" spans="2:65" s="1" customFormat="1" ht="67.5">
      <c r="B313" s="40"/>
      <c r="C313" s="62"/>
      <c r="D313" s="207" t="s">
        <v>136</v>
      </c>
      <c r="E313" s="62"/>
      <c r="F313" s="208" t="s">
        <v>556</v>
      </c>
      <c r="G313" s="62"/>
      <c r="H313" s="62"/>
      <c r="I313" s="162"/>
      <c r="J313" s="62"/>
      <c r="K313" s="62"/>
      <c r="L313" s="60"/>
      <c r="M313" s="206"/>
      <c r="N313" s="41"/>
      <c r="O313" s="41"/>
      <c r="P313" s="41"/>
      <c r="Q313" s="41"/>
      <c r="R313" s="41"/>
      <c r="S313" s="41"/>
      <c r="T313" s="77"/>
      <c r="AT313" s="23" t="s">
        <v>136</v>
      </c>
      <c r="AU313" s="23" t="s">
        <v>81</v>
      </c>
    </row>
    <row r="314" spans="2:65" s="10" customFormat="1" ht="29.85" customHeight="1">
      <c r="B314" s="175"/>
      <c r="C314" s="176"/>
      <c r="D314" s="189" t="s">
        <v>71</v>
      </c>
      <c r="E314" s="190" t="s">
        <v>561</v>
      </c>
      <c r="F314" s="190" t="s">
        <v>562</v>
      </c>
      <c r="G314" s="176"/>
      <c r="H314" s="176"/>
      <c r="I314" s="179"/>
      <c r="J314" s="191">
        <f>BK314</f>
        <v>0</v>
      </c>
      <c r="K314" s="176"/>
      <c r="L314" s="181"/>
      <c r="M314" s="182"/>
      <c r="N314" s="183"/>
      <c r="O314" s="183"/>
      <c r="P314" s="184">
        <f>SUM(P315:P316)</f>
        <v>0</v>
      </c>
      <c r="Q314" s="183"/>
      <c r="R314" s="184">
        <f>SUM(R315:R316)</f>
        <v>0</v>
      </c>
      <c r="S314" s="183"/>
      <c r="T314" s="185">
        <f>SUM(T315:T316)</f>
        <v>0</v>
      </c>
      <c r="AR314" s="186" t="s">
        <v>79</v>
      </c>
      <c r="AT314" s="187" t="s">
        <v>71</v>
      </c>
      <c r="AU314" s="187" t="s">
        <v>79</v>
      </c>
      <c r="AY314" s="186" t="s">
        <v>127</v>
      </c>
      <c r="BK314" s="188">
        <f>SUM(BK315:BK316)</f>
        <v>0</v>
      </c>
    </row>
    <row r="315" spans="2:65" s="1" customFormat="1" ht="31.5" customHeight="1">
      <c r="B315" s="40"/>
      <c r="C315" s="192" t="s">
        <v>563</v>
      </c>
      <c r="D315" s="192" t="s">
        <v>129</v>
      </c>
      <c r="E315" s="193" t="s">
        <v>564</v>
      </c>
      <c r="F315" s="194" t="s">
        <v>565</v>
      </c>
      <c r="G315" s="195" t="s">
        <v>222</v>
      </c>
      <c r="H315" s="196">
        <v>232.84700000000001</v>
      </c>
      <c r="I315" s="197"/>
      <c r="J315" s="198">
        <f>ROUND(I315*H315,2)</f>
        <v>0</v>
      </c>
      <c r="K315" s="194" t="s">
        <v>133</v>
      </c>
      <c r="L315" s="60"/>
      <c r="M315" s="199" t="s">
        <v>21</v>
      </c>
      <c r="N315" s="200" t="s">
        <v>43</v>
      </c>
      <c r="O315" s="41"/>
      <c r="P315" s="201">
        <f>O315*H315</f>
        <v>0</v>
      </c>
      <c r="Q315" s="201">
        <v>0</v>
      </c>
      <c r="R315" s="201">
        <f>Q315*H315</f>
        <v>0</v>
      </c>
      <c r="S315" s="201">
        <v>0</v>
      </c>
      <c r="T315" s="202">
        <f>S315*H315</f>
        <v>0</v>
      </c>
      <c r="AR315" s="23" t="s">
        <v>134</v>
      </c>
      <c r="AT315" s="23" t="s">
        <v>129</v>
      </c>
      <c r="AU315" s="23" t="s">
        <v>81</v>
      </c>
      <c r="AY315" s="23" t="s">
        <v>127</v>
      </c>
      <c r="BE315" s="203">
        <f>IF(N315="základní",J315,0)</f>
        <v>0</v>
      </c>
      <c r="BF315" s="203">
        <f>IF(N315="snížená",J315,0)</f>
        <v>0</v>
      </c>
      <c r="BG315" s="203">
        <f>IF(N315="zákl. přenesená",J315,0)</f>
        <v>0</v>
      </c>
      <c r="BH315" s="203">
        <f>IF(N315="sníž. přenesená",J315,0)</f>
        <v>0</v>
      </c>
      <c r="BI315" s="203">
        <f>IF(N315="nulová",J315,0)</f>
        <v>0</v>
      </c>
      <c r="BJ315" s="23" t="s">
        <v>79</v>
      </c>
      <c r="BK315" s="203">
        <f>ROUND(I315*H315,2)</f>
        <v>0</v>
      </c>
      <c r="BL315" s="23" t="s">
        <v>134</v>
      </c>
      <c r="BM315" s="23" t="s">
        <v>566</v>
      </c>
    </row>
    <row r="316" spans="2:65" s="1" customFormat="1" ht="27">
      <c r="B316" s="40"/>
      <c r="C316" s="62"/>
      <c r="D316" s="207" t="s">
        <v>136</v>
      </c>
      <c r="E316" s="62"/>
      <c r="F316" s="208" t="s">
        <v>567</v>
      </c>
      <c r="G316" s="62"/>
      <c r="H316" s="62"/>
      <c r="I316" s="162"/>
      <c r="J316" s="62"/>
      <c r="K316" s="62"/>
      <c r="L316" s="60"/>
      <c r="M316" s="206"/>
      <c r="N316" s="41"/>
      <c r="O316" s="41"/>
      <c r="P316" s="41"/>
      <c r="Q316" s="41"/>
      <c r="R316" s="41"/>
      <c r="S316" s="41"/>
      <c r="T316" s="77"/>
      <c r="AT316" s="23" t="s">
        <v>136</v>
      </c>
      <c r="AU316" s="23" t="s">
        <v>81</v>
      </c>
    </row>
    <row r="317" spans="2:65" s="10" customFormat="1" ht="37.35" customHeight="1">
      <c r="B317" s="175"/>
      <c r="C317" s="176"/>
      <c r="D317" s="177" t="s">
        <v>71</v>
      </c>
      <c r="E317" s="178" t="s">
        <v>568</v>
      </c>
      <c r="F317" s="178" t="s">
        <v>569</v>
      </c>
      <c r="G317" s="176"/>
      <c r="H317" s="176"/>
      <c r="I317" s="179"/>
      <c r="J317" s="180">
        <f>BK317</f>
        <v>0</v>
      </c>
      <c r="K317" s="176"/>
      <c r="L317" s="181"/>
      <c r="M317" s="182"/>
      <c r="N317" s="183"/>
      <c r="O317" s="183"/>
      <c r="P317" s="184">
        <f>P318+P341+P346</f>
        <v>0</v>
      </c>
      <c r="Q317" s="183"/>
      <c r="R317" s="184">
        <f>R318+R341+R346</f>
        <v>1.18321418</v>
      </c>
      <c r="S317" s="183"/>
      <c r="T317" s="185">
        <f>T318+T341+T346</f>
        <v>0</v>
      </c>
      <c r="AR317" s="186" t="s">
        <v>81</v>
      </c>
      <c r="AT317" s="187" t="s">
        <v>71</v>
      </c>
      <c r="AU317" s="187" t="s">
        <v>72</v>
      </c>
      <c r="AY317" s="186" t="s">
        <v>127</v>
      </c>
      <c r="BK317" s="188">
        <f>BK318+BK341+BK346</f>
        <v>0</v>
      </c>
    </row>
    <row r="318" spans="2:65" s="10" customFormat="1" ht="19.899999999999999" customHeight="1">
      <c r="B318" s="175"/>
      <c r="C318" s="176"/>
      <c r="D318" s="189" t="s">
        <v>71</v>
      </c>
      <c r="E318" s="190" t="s">
        <v>570</v>
      </c>
      <c r="F318" s="190" t="s">
        <v>571</v>
      </c>
      <c r="G318" s="176"/>
      <c r="H318" s="176"/>
      <c r="I318" s="179"/>
      <c r="J318" s="191">
        <f>BK318</f>
        <v>0</v>
      </c>
      <c r="K318" s="176"/>
      <c r="L318" s="181"/>
      <c r="M318" s="182"/>
      <c r="N318" s="183"/>
      <c r="O318" s="183"/>
      <c r="P318" s="184">
        <f>SUM(P319:P340)</f>
        <v>0</v>
      </c>
      <c r="Q318" s="183"/>
      <c r="R318" s="184">
        <f>SUM(R319:R340)</f>
        <v>0.10785</v>
      </c>
      <c r="S318" s="183"/>
      <c r="T318" s="185">
        <f>SUM(T319:T340)</f>
        <v>0</v>
      </c>
      <c r="AR318" s="186" t="s">
        <v>81</v>
      </c>
      <c r="AT318" s="187" t="s">
        <v>71</v>
      </c>
      <c r="AU318" s="187" t="s">
        <v>79</v>
      </c>
      <c r="AY318" s="186" t="s">
        <v>127</v>
      </c>
      <c r="BK318" s="188">
        <f>SUM(BK319:BK340)</f>
        <v>0</v>
      </c>
    </row>
    <row r="319" spans="2:65" s="1" customFormat="1" ht="31.5" customHeight="1">
      <c r="B319" s="40"/>
      <c r="C319" s="192" t="s">
        <v>572</v>
      </c>
      <c r="D319" s="192" t="s">
        <v>129</v>
      </c>
      <c r="E319" s="193" t="s">
        <v>573</v>
      </c>
      <c r="F319" s="194" t="s">
        <v>574</v>
      </c>
      <c r="G319" s="195" t="s">
        <v>132</v>
      </c>
      <c r="H319" s="196">
        <v>15</v>
      </c>
      <c r="I319" s="197"/>
      <c r="J319" s="198">
        <f>ROUND(I319*H319,2)</f>
        <v>0</v>
      </c>
      <c r="K319" s="194" t="s">
        <v>133</v>
      </c>
      <c r="L319" s="60"/>
      <c r="M319" s="199" t="s">
        <v>21</v>
      </c>
      <c r="N319" s="200" t="s">
        <v>43</v>
      </c>
      <c r="O319" s="41"/>
      <c r="P319" s="201">
        <f>O319*H319</f>
        <v>0</v>
      </c>
      <c r="Q319" s="201">
        <v>0</v>
      </c>
      <c r="R319" s="201">
        <f>Q319*H319</f>
        <v>0</v>
      </c>
      <c r="S319" s="201">
        <v>0</v>
      </c>
      <c r="T319" s="202">
        <f>S319*H319</f>
        <v>0</v>
      </c>
      <c r="AR319" s="23" t="s">
        <v>219</v>
      </c>
      <c r="AT319" s="23" t="s">
        <v>129</v>
      </c>
      <c r="AU319" s="23" t="s">
        <v>81</v>
      </c>
      <c r="AY319" s="23" t="s">
        <v>127</v>
      </c>
      <c r="BE319" s="203">
        <f>IF(N319="základní",J319,0)</f>
        <v>0</v>
      </c>
      <c r="BF319" s="203">
        <f>IF(N319="snížená",J319,0)</f>
        <v>0</v>
      </c>
      <c r="BG319" s="203">
        <f>IF(N319="zákl. přenesená",J319,0)</f>
        <v>0</v>
      </c>
      <c r="BH319" s="203">
        <f>IF(N319="sníž. přenesená",J319,0)</f>
        <v>0</v>
      </c>
      <c r="BI319" s="203">
        <f>IF(N319="nulová",J319,0)</f>
        <v>0</v>
      </c>
      <c r="BJ319" s="23" t="s">
        <v>79</v>
      </c>
      <c r="BK319" s="203">
        <f>ROUND(I319*H319,2)</f>
        <v>0</v>
      </c>
      <c r="BL319" s="23" t="s">
        <v>219</v>
      </c>
      <c r="BM319" s="23" t="s">
        <v>575</v>
      </c>
    </row>
    <row r="320" spans="2:65" s="1" customFormat="1" ht="40.5">
      <c r="B320" s="40"/>
      <c r="C320" s="62"/>
      <c r="D320" s="207" t="s">
        <v>136</v>
      </c>
      <c r="E320" s="62"/>
      <c r="F320" s="208" t="s">
        <v>576</v>
      </c>
      <c r="G320" s="62"/>
      <c r="H320" s="62"/>
      <c r="I320" s="162"/>
      <c r="J320" s="62"/>
      <c r="K320" s="62"/>
      <c r="L320" s="60"/>
      <c r="M320" s="206"/>
      <c r="N320" s="41"/>
      <c r="O320" s="41"/>
      <c r="P320" s="41"/>
      <c r="Q320" s="41"/>
      <c r="R320" s="41"/>
      <c r="S320" s="41"/>
      <c r="T320" s="77"/>
      <c r="AT320" s="23" t="s">
        <v>136</v>
      </c>
      <c r="AU320" s="23" t="s">
        <v>81</v>
      </c>
    </row>
    <row r="321" spans="2:65" s="11" customFormat="1" ht="13.5">
      <c r="B321" s="209"/>
      <c r="C321" s="210"/>
      <c r="D321" s="204" t="s">
        <v>147</v>
      </c>
      <c r="E321" s="211" t="s">
        <v>21</v>
      </c>
      <c r="F321" s="212" t="s">
        <v>516</v>
      </c>
      <c r="G321" s="210"/>
      <c r="H321" s="213">
        <v>15</v>
      </c>
      <c r="I321" s="214"/>
      <c r="J321" s="210"/>
      <c r="K321" s="210"/>
      <c r="L321" s="215"/>
      <c r="M321" s="216"/>
      <c r="N321" s="217"/>
      <c r="O321" s="217"/>
      <c r="P321" s="217"/>
      <c r="Q321" s="217"/>
      <c r="R321" s="217"/>
      <c r="S321" s="217"/>
      <c r="T321" s="218"/>
      <c r="AT321" s="219" t="s">
        <v>147</v>
      </c>
      <c r="AU321" s="219" t="s">
        <v>81</v>
      </c>
      <c r="AV321" s="11" t="s">
        <v>81</v>
      </c>
      <c r="AW321" s="11" t="s">
        <v>36</v>
      </c>
      <c r="AX321" s="11" t="s">
        <v>79</v>
      </c>
      <c r="AY321" s="219" t="s">
        <v>127</v>
      </c>
    </row>
    <row r="322" spans="2:65" s="1" customFormat="1" ht="22.5" customHeight="1">
      <c r="B322" s="40"/>
      <c r="C322" s="234" t="s">
        <v>577</v>
      </c>
      <c r="D322" s="234" t="s">
        <v>233</v>
      </c>
      <c r="E322" s="235" t="s">
        <v>578</v>
      </c>
      <c r="F322" s="236" t="s">
        <v>579</v>
      </c>
      <c r="G322" s="237" t="s">
        <v>222</v>
      </c>
      <c r="H322" s="238">
        <v>5.0000000000000001E-3</v>
      </c>
      <c r="I322" s="239"/>
      <c r="J322" s="240">
        <f>ROUND(I322*H322,2)</f>
        <v>0</v>
      </c>
      <c r="K322" s="236" t="s">
        <v>133</v>
      </c>
      <c r="L322" s="241"/>
      <c r="M322" s="242" t="s">
        <v>21</v>
      </c>
      <c r="N322" s="243" t="s">
        <v>43</v>
      </c>
      <c r="O322" s="41"/>
      <c r="P322" s="201">
        <f>O322*H322</f>
        <v>0</v>
      </c>
      <c r="Q322" s="201">
        <v>1</v>
      </c>
      <c r="R322" s="201">
        <f>Q322*H322</f>
        <v>5.0000000000000001E-3</v>
      </c>
      <c r="S322" s="201">
        <v>0</v>
      </c>
      <c r="T322" s="202">
        <f>S322*H322</f>
        <v>0</v>
      </c>
      <c r="AR322" s="23" t="s">
        <v>318</v>
      </c>
      <c r="AT322" s="23" t="s">
        <v>233</v>
      </c>
      <c r="AU322" s="23" t="s">
        <v>81</v>
      </c>
      <c r="AY322" s="23" t="s">
        <v>127</v>
      </c>
      <c r="BE322" s="203">
        <f>IF(N322="základní",J322,0)</f>
        <v>0</v>
      </c>
      <c r="BF322" s="203">
        <f>IF(N322="snížená",J322,0)</f>
        <v>0</v>
      </c>
      <c r="BG322" s="203">
        <f>IF(N322="zákl. přenesená",J322,0)</f>
        <v>0</v>
      </c>
      <c r="BH322" s="203">
        <f>IF(N322="sníž. přenesená",J322,0)</f>
        <v>0</v>
      </c>
      <c r="BI322" s="203">
        <f>IF(N322="nulová",J322,0)</f>
        <v>0</v>
      </c>
      <c r="BJ322" s="23" t="s">
        <v>79</v>
      </c>
      <c r="BK322" s="203">
        <f>ROUND(I322*H322,2)</f>
        <v>0</v>
      </c>
      <c r="BL322" s="23" t="s">
        <v>219</v>
      </c>
      <c r="BM322" s="23" t="s">
        <v>580</v>
      </c>
    </row>
    <row r="323" spans="2:65" s="1" customFormat="1" ht="27">
      <c r="B323" s="40"/>
      <c r="C323" s="62"/>
      <c r="D323" s="207" t="s">
        <v>348</v>
      </c>
      <c r="E323" s="62"/>
      <c r="F323" s="208" t="s">
        <v>581</v>
      </c>
      <c r="G323" s="62"/>
      <c r="H323" s="62"/>
      <c r="I323" s="162"/>
      <c r="J323" s="62"/>
      <c r="K323" s="62"/>
      <c r="L323" s="60"/>
      <c r="M323" s="206"/>
      <c r="N323" s="41"/>
      <c r="O323" s="41"/>
      <c r="P323" s="41"/>
      <c r="Q323" s="41"/>
      <c r="R323" s="41"/>
      <c r="S323" s="41"/>
      <c r="T323" s="77"/>
      <c r="AT323" s="23" t="s">
        <v>348</v>
      </c>
      <c r="AU323" s="23" t="s">
        <v>81</v>
      </c>
    </row>
    <row r="324" spans="2:65" s="11" customFormat="1" ht="13.5">
      <c r="B324" s="209"/>
      <c r="C324" s="210"/>
      <c r="D324" s="207" t="s">
        <v>147</v>
      </c>
      <c r="E324" s="220" t="s">
        <v>21</v>
      </c>
      <c r="F324" s="221" t="s">
        <v>10</v>
      </c>
      <c r="G324" s="210"/>
      <c r="H324" s="222">
        <v>15</v>
      </c>
      <c r="I324" s="214"/>
      <c r="J324" s="210"/>
      <c r="K324" s="210"/>
      <c r="L324" s="215"/>
      <c r="M324" s="216"/>
      <c r="N324" s="217"/>
      <c r="O324" s="217"/>
      <c r="P324" s="217"/>
      <c r="Q324" s="217"/>
      <c r="R324" s="217"/>
      <c r="S324" s="217"/>
      <c r="T324" s="218"/>
      <c r="AT324" s="219" t="s">
        <v>147</v>
      </c>
      <c r="AU324" s="219" t="s">
        <v>81</v>
      </c>
      <c r="AV324" s="11" t="s">
        <v>81</v>
      </c>
      <c r="AW324" s="11" t="s">
        <v>36</v>
      </c>
      <c r="AX324" s="11" t="s">
        <v>79</v>
      </c>
      <c r="AY324" s="219" t="s">
        <v>127</v>
      </c>
    </row>
    <row r="325" spans="2:65" s="11" customFormat="1" ht="13.5">
      <c r="B325" s="209"/>
      <c r="C325" s="210"/>
      <c r="D325" s="204" t="s">
        <v>147</v>
      </c>
      <c r="E325" s="210"/>
      <c r="F325" s="212" t="s">
        <v>582</v>
      </c>
      <c r="G325" s="210"/>
      <c r="H325" s="213">
        <v>5.0000000000000001E-3</v>
      </c>
      <c r="I325" s="214"/>
      <c r="J325" s="210"/>
      <c r="K325" s="210"/>
      <c r="L325" s="215"/>
      <c r="M325" s="216"/>
      <c r="N325" s="217"/>
      <c r="O325" s="217"/>
      <c r="P325" s="217"/>
      <c r="Q325" s="217"/>
      <c r="R325" s="217"/>
      <c r="S325" s="217"/>
      <c r="T325" s="218"/>
      <c r="AT325" s="219" t="s">
        <v>147</v>
      </c>
      <c r="AU325" s="219" t="s">
        <v>81</v>
      </c>
      <c r="AV325" s="11" t="s">
        <v>81</v>
      </c>
      <c r="AW325" s="11" t="s">
        <v>6</v>
      </c>
      <c r="AX325" s="11" t="s">
        <v>79</v>
      </c>
      <c r="AY325" s="219" t="s">
        <v>127</v>
      </c>
    </row>
    <row r="326" spans="2:65" s="1" customFormat="1" ht="31.5" customHeight="1">
      <c r="B326" s="40"/>
      <c r="C326" s="192" t="s">
        <v>583</v>
      </c>
      <c r="D326" s="192" t="s">
        <v>129</v>
      </c>
      <c r="E326" s="193" t="s">
        <v>584</v>
      </c>
      <c r="F326" s="194" t="s">
        <v>585</v>
      </c>
      <c r="G326" s="195" t="s">
        <v>132</v>
      </c>
      <c r="H326" s="196">
        <v>15</v>
      </c>
      <c r="I326" s="197"/>
      <c r="J326" s="198">
        <f>ROUND(I326*H326,2)</f>
        <v>0</v>
      </c>
      <c r="K326" s="194" t="s">
        <v>133</v>
      </c>
      <c r="L326" s="60"/>
      <c r="M326" s="199" t="s">
        <v>21</v>
      </c>
      <c r="N326" s="200" t="s">
        <v>43</v>
      </c>
      <c r="O326" s="41"/>
      <c r="P326" s="201">
        <f>O326*H326</f>
        <v>0</v>
      </c>
      <c r="Q326" s="201">
        <v>0</v>
      </c>
      <c r="R326" s="201">
        <f>Q326*H326</f>
        <v>0</v>
      </c>
      <c r="S326" s="201">
        <v>0</v>
      </c>
      <c r="T326" s="202">
        <f>S326*H326</f>
        <v>0</v>
      </c>
      <c r="AR326" s="23" t="s">
        <v>219</v>
      </c>
      <c r="AT326" s="23" t="s">
        <v>129</v>
      </c>
      <c r="AU326" s="23" t="s">
        <v>81</v>
      </c>
      <c r="AY326" s="23" t="s">
        <v>127</v>
      </c>
      <c r="BE326" s="203">
        <f>IF(N326="základní",J326,0)</f>
        <v>0</v>
      </c>
      <c r="BF326" s="203">
        <f>IF(N326="snížená",J326,0)</f>
        <v>0</v>
      </c>
      <c r="BG326" s="203">
        <f>IF(N326="zákl. přenesená",J326,0)</f>
        <v>0</v>
      </c>
      <c r="BH326" s="203">
        <f>IF(N326="sníž. přenesená",J326,0)</f>
        <v>0</v>
      </c>
      <c r="BI326" s="203">
        <f>IF(N326="nulová",J326,0)</f>
        <v>0</v>
      </c>
      <c r="BJ326" s="23" t="s">
        <v>79</v>
      </c>
      <c r="BK326" s="203">
        <f>ROUND(I326*H326,2)</f>
        <v>0</v>
      </c>
      <c r="BL326" s="23" t="s">
        <v>219</v>
      </c>
      <c r="BM326" s="23" t="s">
        <v>586</v>
      </c>
    </row>
    <row r="327" spans="2:65" s="1" customFormat="1" ht="40.5">
      <c r="B327" s="40"/>
      <c r="C327" s="62"/>
      <c r="D327" s="207" t="s">
        <v>136</v>
      </c>
      <c r="E327" s="62"/>
      <c r="F327" s="208" t="s">
        <v>576</v>
      </c>
      <c r="G327" s="62"/>
      <c r="H327" s="62"/>
      <c r="I327" s="162"/>
      <c r="J327" s="62"/>
      <c r="K327" s="62"/>
      <c r="L327" s="60"/>
      <c r="M327" s="206"/>
      <c r="N327" s="41"/>
      <c r="O327" s="41"/>
      <c r="P327" s="41"/>
      <c r="Q327" s="41"/>
      <c r="R327" s="41"/>
      <c r="S327" s="41"/>
      <c r="T327" s="77"/>
      <c r="AT327" s="23" t="s">
        <v>136</v>
      </c>
      <c r="AU327" s="23" t="s">
        <v>81</v>
      </c>
    </row>
    <row r="328" spans="2:65" s="11" customFormat="1" ht="13.5">
      <c r="B328" s="209"/>
      <c r="C328" s="210"/>
      <c r="D328" s="204" t="s">
        <v>147</v>
      </c>
      <c r="E328" s="211" t="s">
        <v>21</v>
      </c>
      <c r="F328" s="212" t="s">
        <v>10</v>
      </c>
      <c r="G328" s="210"/>
      <c r="H328" s="213">
        <v>15</v>
      </c>
      <c r="I328" s="214"/>
      <c r="J328" s="210"/>
      <c r="K328" s="210"/>
      <c r="L328" s="215"/>
      <c r="M328" s="216"/>
      <c r="N328" s="217"/>
      <c r="O328" s="217"/>
      <c r="P328" s="217"/>
      <c r="Q328" s="217"/>
      <c r="R328" s="217"/>
      <c r="S328" s="217"/>
      <c r="T328" s="218"/>
      <c r="AT328" s="219" t="s">
        <v>147</v>
      </c>
      <c r="AU328" s="219" t="s">
        <v>81</v>
      </c>
      <c r="AV328" s="11" t="s">
        <v>81</v>
      </c>
      <c r="AW328" s="11" t="s">
        <v>36</v>
      </c>
      <c r="AX328" s="11" t="s">
        <v>79</v>
      </c>
      <c r="AY328" s="219" t="s">
        <v>127</v>
      </c>
    </row>
    <row r="329" spans="2:65" s="1" customFormat="1" ht="22.5" customHeight="1">
      <c r="B329" s="40"/>
      <c r="C329" s="234" t="s">
        <v>587</v>
      </c>
      <c r="D329" s="234" t="s">
        <v>233</v>
      </c>
      <c r="E329" s="235" t="s">
        <v>588</v>
      </c>
      <c r="F329" s="236" t="s">
        <v>589</v>
      </c>
      <c r="G329" s="237" t="s">
        <v>222</v>
      </c>
      <c r="H329" s="238">
        <v>7.0000000000000001E-3</v>
      </c>
      <c r="I329" s="239"/>
      <c r="J329" s="240">
        <f>ROUND(I329*H329,2)</f>
        <v>0</v>
      </c>
      <c r="K329" s="236" t="s">
        <v>133</v>
      </c>
      <c r="L329" s="241"/>
      <c r="M329" s="242" t="s">
        <v>21</v>
      </c>
      <c r="N329" s="243" t="s">
        <v>43</v>
      </c>
      <c r="O329" s="41"/>
      <c r="P329" s="201">
        <f>O329*H329</f>
        <v>0</v>
      </c>
      <c r="Q329" s="201">
        <v>1</v>
      </c>
      <c r="R329" s="201">
        <f>Q329*H329</f>
        <v>7.0000000000000001E-3</v>
      </c>
      <c r="S329" s="201">
        <v>0</v>
      </c>
      <c r="T329" s="202">
        <f>S329*H329</f>
        <v>0</v>
      </c>
      <c r="AR329" s="23" t="s">
        <v>318</v>
      </c>
      <c r="AT329" s="23" t="s">
        <v>233</v>
      </c>
      <c r="AU329" s="23" t="s">
        <v>81</v>
      </c>
      <c r="AY329" s="23" t="s">
        <v>127</v>
      </c>
      <c r="BE329" s="203">
        <f>IF(N329="základní",J329,0)</f>
        <v>0</v>
      </c>
      <c r="BF329" s="203">
        <f>IF(N329="snížená",J329,0)</f>
        <v>0</v>
      </c>
      <c r="BG329" s="203">
        <f>IF(N329="zákl. přenesená",J329,0)</f>
        <v>0</v>
      </c>
      <c r="BH329" s="203">
        <f>IF(N329="sníž. přenesená",J329,0)</f>
        <v>0</v>
      </c>
      <c r="BI329" s="203">
        <f>IF(N329="nulová",J329,0)</f>
        <v>0</v>
      </c>
      <c r="BJ329" s="23" t="s">
        <v>79</v>
      </c>
      <c r="BK329" s="203">
        <f>ROUND(I329*H329,2)</f>
        <v>0</v>
      </c>
      <c r="BL329" s="23" t="s">
        <v>219</v>
      </c>
      <c r="BM329" s="23" t="s">
        <v>590</v>
      </c>
    </row>
    <row r="330" spans="2:65" s="1" customFormat="1" ht="40.5">
      <c r="B330" s="40"/>
      <c r="C330" s="62"/>
      <c r="D330" s="207" t="s">
        <v>348</v>
      </c>
      <c r="E330" s="62"/>
      <c r="F330" s="208" t="s">
        <v>591</v>
      </c>
      <c r="G330" s="62"/>
      <c r="H330" s="62"/>
      <c r="I330" s="162"/>
      <c r="J330" s="62"/>
      <c r="K330" s="62"/>
      <c r="L330" s="60"/>
      <c r="M330" s="206"/>
      <c r="N330" s="41"/>
      <c r="O330" s="41"/>
      <c r="P330" s="41"/>
      <c r="Q330" s="41"/>
      <c r="R330" s="41"/>
      <c r="S330" s="41"/>
      <c r="T330" s="77"/>
      <c r="AT330" s="23" t="s">
        <v>348</v>
      </c>
      <c r="AU330" s="23" t="s">
        <v>81</v>
      </c>
    </row>
    <row r="331" spans="2:65" s="11" customFormat="1" ht="13.5">
      <c r="B331" s="209"/>
      <c r="C331" s="210"/>
      <c r="D331" s="207" t="s">
        <v>147</v>
      </c>
      <c r="E331" s="220" t="s">
        <v>21</v>
      </c>
      <c r="F331" s="221" t="s">
        <v>10</v>
      </c>
      <c r="G331" s="210"/>
      <c r="H331" s="222">
        <v>15</v>
      </c>
      <c r="I331" s="214"/>
      <c r="J331" s="210"/>
      <c r="K331" s="210"/>
      <c r="L331" s="215"/>
      <c r="M331" s="216"/>
      <c r="N331" s="217"/>
      <c r="O331" s="217"/>
      <c r="P331" s="217"/>
      <c r="Q331" s="217"/>
      <c r="R331" s="217"/>
      <c r="S331" s="217"/>
      <c r="T331" s="218"/>
      <c r="AT331" s="219" t="s">
        <v>147</v>
      </c>
      <c r="AU331" s="219" t="s">
        <v>81</v>
      </c>
      <c r="AV331" s="11" t="s">
        <v>81</v>
      </c>
      <c r="AW331" s="11" t="s">
        <v>36</v>
      </c>
      <c r="AX331" s="11" t="s">
        <v>79</v>
      </c>
      <c r="AY331" s="219" t="s">
        <v>127</v>
      </c>
    </row>
    <row r="332" spans="2:65" s="11" customFormat="1" ht="13.5">
      <c r="B332" s="209"/>
      <c r="C332" s="210"/>
      <c r="D332" s="204" t="s">
        <v>147</v>
      </c>
      <c r="E332" s="210"/>
      <c r="F332" s="212" t="s">
        <v>592</v>
      </c>
      <c r="G332" s="210"/>
      <c r="H332" s="213">
        <v>7.0000000000000001E-3</v>
      </c>
      <c r="I332" s="214"/>
      <c r="J332" s="210"/>
      <c r="K332" s="210"/>
      <c r="L332" s="215"/>
      <c r="M332" s="216"/>
      <c r="N332" s="217"/>
      <c r="O332" s="217"/>
      <c r="P332" s="217"/>
      <c r="Q332" s="217"/>
      <c r="R332" s="217"/>
      <c r="S332" s="217"/>
      <c r="T332" s="218"/>
      <c r="AT332" s="219" t="s">
        <v>147</v>
      </c>
      <c r="AU332" s="219" t="s">
        <v>81</v>
      </c>
      <c r="AV332" s="11" t="s">
        <v>81</v>
      </c>
      <c r="AW332" s="11" t="s">
        <v>6</v>
      </c>
      <c r="AX332" s="11" t="s">
        <v>79</v>
      </c>
      <c r="AY332" s="219" t="s">
        <v>127</v>
      </c>
    </row>
    <row r="333" spans="2:65" s="1" customFormat="1" ht="31.5" customHeight="1">
      <c r="B333" s="40"/>
      <c r="C333" s="192" t="s">
        <v>593</v>
      </c>
      <c r="D333" s="192" t="s">
        <v>129</v>
      </c>
      <c r="E333" s="193" t="s">
        <v>594</v>
      </c>
      <c r="F333" s="194" t="s">
        <v>595</v>
      </c>
      <c r="G333" s="195" t="s">
        <v>132</v>
      </c>
      <c r="H333" s="196">
        <v>135</v>
      </c>
      <c r="I333" s="197"/>
      <c r="J333" s="198">
        <f>ROUND(I333*H333,2)</f>
        <v>0</v>
      </c>
      <c r="K333" s="194" t="s">
        <v>133</v>
      </c>
      <c r="L333" s="60"/>
      <c r="M333" s="199" t="s">
        <v>21</v>
      </c>
      <c r="N333" s="200" t="s">
        <v>43</v>
      </c>
      <c r="O333" s="41"/>
      <c r="P333" s="201">
        <f>O333*H333</f>
        <v>0</v>
      </c>
      <c r="Q333" s="201">
        <v>7.1000000000000002E-4</v>
      </c>
      <c r="R333" s="201">
        <f>Q333*H333</f>
        <v>9.5850000000000005E-2</v>
      </c>
      <c r="S333" s="201">
        <v>0</v>
      </c>
      <c r="T333" s="202">
        <f>S333*H333</f>
        <v>0</v>
      </c>
      <c r="AR333" s="23" t="s">
        <v>219</v>
      </c>
      <c r="AT333" s="23" t="s">
        <v>129</v>
      </c>
      <c r="AU333" s="23" t="s">
        <v>81</v>
      </c>
      <c r="AY333" s="23" t="s">
        <v>127</v>
      </c>
      <c r="BE333" s="203">
        <f>IF(N333="základní",J333,0)</f>
        <v>0</v>
      </c>
      <c r="BF333" s="203">
        <f>IF(N333="snížená",J333,0)</f>
        <v>0</v>
      </c>
      <c r="BG333" s="203">
        <f>IF(N333="zákl. přenesená",J333,0)</f>
        <v>0</v>
      </c>
      <c r="BH333" s="203">
        <f>IF(N333="sníž. přenesená",J333,0)</f>
        <v>0</v>
      </c>
      <c r="BI333" s="203">
        <f>IF(N333="nulová",J333,0)</f>
        <v>0</v>
      </c>
      <c r="BJ333" s="23" t="s">
        <v>79</v>
      </c>
      <c r="BK333" s="203">
        <f>ROUND(I333*H333,2)</f>
        <v>0</v>
      </c>
      <c r="BL333" s="23" t="s">
        <v>219</v>
      </c>
      <c r="BM333" s="23" t="s">
        <v>596</v>
      </c>
    </row>
    <row r="334" spans="2:65" s="1" customFormat="1" ht="40.5">
      <c r="B334" s="40"/>
      <c r="C334" s="62"/>
      <c r="D334" s="204" t="s">
        <v>136</v>
      </c>
      <c r="E334" s="62"/>
      <c r="F334" s="205" t="s">
        <v>597</v>
      </c>
      <c r="G334" s="62"/>
      <c r="H334" s="62"/>
      <c r="I334" s="162"/>
      <c r="J334" s="62"/>
      <c r="K334" s="62"/>
      <c r="L334" s="60"/>
      <c r="M334" s="206"/>
      <c r="N334" s="41"/>
      <c r="O334" s="41"/>
      <c r="P334" s="41"/>
      <c r="Q334" s="41"/>
      <c r="R334" s="41"/>
      <c r="S334" s="41"/>
      <c r="T334" s="77"/>
      <c r="AT334" s="23" t="s">
        <v>136</v>
      </c>
      <c r="AU334" s="23" t="s">
        <v>81</v>
      </c>
    </row>
    <row r="335" spans="2:65" s="1" customFormat="1" ht="44.25" customHeight="1">
      <c r="B335" s="40"/>
      <c r="C335" s="192" t="s">
        <v>598</v>
      </c>
      <c r="D335" s="192" t="s">
        <v>129</v>
      </c>
      <c r="E335" s="193" t="s">
        <v>599</v>
      </c>
      <c r="F335" s="194" t="s">
        <v>600</v>
      </c>
      <c r="G335" s="195" t="s">
        <v>222</v>
      </c>
      <c r="H335" s="196">
        <v>4.8000000000000001E-2</v>
      </c>
      <c r="I335" s="197"/>
      <c r="J335" s="198">
        <f>ROUND(I335*H335,2)</f>
        <v>0</v>
      </c>
      <c r="K335" s="194" t="s">
        <v>133</v>
      </c>
      <c r="L335" s="60"/>
      <c r="M335" s="199" t="s">
        <v>21</v>
      </c>
      <c r="N335" s="200" t="s">
        <v>43</v>
      </c>
      <c r="O335" s="41"/>
      <c r="P335" s="201">
        <f>O335*H335</f>
        <v>0</v>
      </c>
      <c r="Q335" s="201">
        <v>0</v>
      </c>
      <c r="R335" s="201">
        <f>Q335*H335</f>
        <v>0</v>
      </c>
      <c r="S335" s="201">
        <v>0</v>
      </c>
      <c r="T335" s="202">
        <f>S335*H335</f>
        <v>0</v>
      </c>
      <c r="AR335" s="23" t="s">
        <v>219</v>
      </c>
      <c r="AT335" s="23" t="s">
        <v>129</v>
      </c>
      <c r="AU335" s="23" t="s">
        <v>81</v>
      </c>
      <c r="AY335" s="23" t="s">
        <v>127</v>
      </c>
      <c r="BE335" s="203">
        <f>IF(N335="základní",J335,0)</f>
        <v>0</v>
      </c>
      <c r="BF335" s="203">
        <f>IF(N335="snížená",J335,0)</f>
        <v>0</v>
      </c>
      <c r="BG335" s="203">
        <f>IF(N335="zákl. přenesená",J335,0)</f>
        <v>0</v>
      </c>
      <c r="BH335" s="203">
        <f>IF(N335="sníž. přenesená",J335,0)</f>
        <v>0</v>
      </c>
      <c r="BI335" s="203">
        <f>IF(N335="nulová",J335,0)</f>
        <v>0</v>
      </c>
      <c r="BJ335" s="23" t="s">
        <v>79</v>
      </c>
      <c r="BK335" s="203">
        <f>ROUND(I335*H335,2)</f>
        <v>0</v>
      </c>
      <c r="BL335" s="23" t="s">
        <v>219</v>
      </c>
      <c r="BM335" s="23" t="s">
        <v>601</v>
      </c>
    </row>
    <row r="336" spans="2:65" s="1" customFormat="1" ht="121.5">
      <c r="B336" s="40"/>
      <c r="C336" s="62"/>
      <c r="D336" s="207" t="s">
        <v>136</v>
      </c>
      <c r="E336" s="62"/>
      <c r="F336" s="208" t="s">
        <v>602</v>
      </c>
      <c r="G336" s="62"/>
      <c r="H336" s="62"/>
      <c r="I336" s="162"/>
      <c r="J336" s="62"/>
      <c r="K336" s="62"/>
      <c r="L336" s="60"/>
      <c r="M336" s="206"/>
      <c r="N336" s="41"/>
      <c r="O336" s="41"/>
      <c r="P336" s="41"/>
      <c r="Q336" s="41"/>
      <c r="R336" s="41"/>
      <c r="S336" s="41"/>
      <c r="T336" s="77"/>
      <c r="AT336" s="23" t="s">
        <v>136</v>
      </c>
      <c r="AU336" s="23" t="s">
        <v>81</v>
      </c>
    </row>
    <row r="337" spans="2:65" s="11" customFormat="1" ht="13.5">
      <c r="B337" s="209"/>
      <c r="C337" s="210"/>
      <c r="D337" s="207" t="s">
        <v>147</v>
      </c>
      <c r="E337" s="220" t="s">
        <v>21</v>
      </c>
      <c r="F337" s="221" t="s">
        <v>603</v>
      </c>
      <c r="G337" s="210"/>
      <c r="H337" s="222">
        <v>2.9000000000000001E-2</v>
      </c>
      <c r="I337" s="214"/>
      <c r="J337" s="210"/>
      <c r="K337" s="210"/>
      <c r="L337" s="215"/>
      <c r="M337" s="216"/>
      <c r="N337" s="217"/>
      <c r="O337" s="217"/>
      <c r="P337" s="217"/>
      <c r="Q337" s="217"/>
      <c r="R337" s="217"/>
      <c r="S337" s="217"/>
      <c r="T337" s="218"/>
      <c r="AT337" s="219" t="s">
        <v>147</v>
      </c>
      <c r="AU337" s="219" t="s">
        <v>81</v>
      </c>
      <c r="AV337" s="11" t="s">
        <v>81</v>
      </c>
      <c r="AW337" s="11" t="s">
        <v>36</v>
      </c>
      <c r="AX337" s="11" t="s">
        <v>72</v>
      </c>
      <c r="AY337" s="219" t="s">
        <v>127</v>
      </c>
    </row>
    <row r="338" spans="2:65" s="11" customFormat="1" ht="13.5">
      <c r="B338" s="209"/>
      <c r="C338" s="210"/>
      <c r="D338" s="207" t="s">
        <v>147</v>
      </c>
      <c r="E338" s="220" t="s">
        <v>21</v>
      </c>
      <c r="F338" s="221" t="s">
        <v>604</v>
      </c>
      <c r="G338" s="210"/>
      <c r="H338" s="222">
        <v>1.2E-2</v>
      </c>
      <c r="I338" s="214"/>
      <c r="J338" s="210"/>
      <c r="K338" s="210"/>
      <c r="L338" s="215"/>
      <c r="M338" s="216"/>
      <c r="N338" s="217"/>
      <c r="O338" s="217"/>
      <c r="P338" s="217"/>
      <c r="Q338" s="217"/>
      <c r="R338" s="217"/>
      <c r="S338" s="217"/>
      <c r="T338" s="218"/>
      <c r="AT338" s="219" t="s">
        <v>147</v>
      </c>
      <c r="AU338" s="219" t="s">
        <v>81</v>
      </c>
      <c r="AV338" s="11" t="s">
        <v>81</v>
      </c>
      <c r="AW338" s="11" t="s">
        <v>36</v>
      </c>
      <c r="AX338" s="11" t="s">
        <v>72</v>
      </c>
      <c r="AY338" s="219" t="s">
        <v>127</v>
      </c>
    </row>
    <row r="339" spans="2:65" s="11" customFormat="1" ht="13.5">
      <c r="B339" s="209"/>
      <c r="C339" s="210"/>
      <c r="D339" s="207" t="s">
        <v>147</v>
      </c>
      <c r="E339" s="220" t="s">
        <v>21</v>
      </c>
      <c r="F339" s="221" t="s">
        <v>605</v>
      </c>
      <c r="G339" s="210"/>
      <c r="H339" s="222">
        <v>7.0000000000000001E-3</v>
      </c>
      <c r="I339" s="214"/>
      <c r="J339" s="210"/>
      <c r="K339" s="210"/>
      <c r="L339" s="215"/>
      <c r="M339" s="216"/>
      <c r="N339" s="217"/>
      <c r="O339" s="217"/>
      <c r="P339" s="217"/>
      <c r="Q339" s="217"/>
      <c r="R339" s="217"/>
      <c r="S339" s="217"/>
      <c r="T339" s="218"/>
      <c r="AT339" s="219" t="s">
        <v>147</v>
      </c>
      <c r="AU339" s="219" t="s">
        <v>81</v>
      </c>
      <c r="AV339" s="11" t="s">
        <v>81</v>
      </c>
      <c r="AW339" s="11" t="s">
        <v>36</v>
      </c>
      <c r="AX339" s="11" t="s">
        <v>72</v>
      </c>
      <c r="AY339" s="219" t="s">
        <v>127</v>
      </c>
    </row>
    <row r="340" spans="2:65" s="12" customFormat="1" ht="13.5">
      <c r="B340" s="223"/>
      <c r="C340" s="224"/>
      <c r="D340" s="207" t="s">
        <v>147</v>
      </c>
      <c r="E340" s="244" t="s">
        <v>21</v>
      </c>
      <c r="F340" s="245" t="s">
        <v>167</v>
      </c>
      <c r="G340" s="224"/>
      <c r="H340" s="246">
        <v>4.8000000000000001E-2</v>
      </c>
      <c r="I340" s="228"/>
      <c r="J340" s="224"/>
      <c r="K340" s="224"/>
      <c r="L340" s="229"/>
      <c r="M340" s="230"/>
      <c r="N340" s="231"/>
      <c r="O340" s="231"/>
      <c r="P340" s="231"/>
      <c r="Q340" s="231"/>
      <c r="R340" s="231"/>
      <c r="S340" s="231"/>
      <c r="T340" s="232"/>
      <c r="AT340" s="233" t="s">
        <v>147</v>
      </c>
      <c r="AU340" s="233" t="s">
        <v>81</v>
      </c>
      <c r="AV340" s="12" t="s">
        <v>134</v>
      </c>
      <c r="AW340" s="12" t="s">
        <v>36</v>
      </c>
      <c r="AX340" s="12" t="s">
        <v>79</v>
      </c>
      <c r="AY340" s="233" t="s">
        <v>127</v>
      </c>
    </row>
    <row r="341" spans="2:65" s="10" customFormat="1" ht="29.85" customHeight="1">
      <c r="B341" s="175"/>
      <c r="C341" s="176"/>
      <c r="D341" s="189" t="s">
        <v>71</v>
      </c>
      <c r="E341" s="190" t="s">
        <v>606</v>
      </c>
      <c r="F341" s="190" t="s">
        <v>607</v>
      </c>
      <c r="G341" s="176"/>
      <c r="H341" s="176"/>
      <c r="I341" s="179"/>
      <c r="J341" s="191">
        <f>BK341</f>
        <v>0</v>
      </c>
      <c r="K341" s="176"/>
      <c r="L341" s="181"/>
      <c r="M341" s="182"/>
      <c r="N341" s="183"/>
      <c r="O341" s="183"/>
      <c r="P341" s="184">
        <f>SUM(P342:P345)</f>
        <v>0</v>
      </c>
      <c r="Q341" s="183"/>
      <c r="R341" s="184">
        <f>SUM(R342:R345)</f>
        <v>1.9364180000000002E-2</v>
      </c>
      <c r="S341" s="183"/>
      <c r="T341" s="185">
        <f>SUM(T342:T345)</f>
        <v>0</v>
      </c>
      <c r="AR341" s="186" t="s">
        <v>81</v>
      </c>
      <c r="AT341" s="187" t="s">
        <v>71</v>
      </c>
      <c r="AU341" s="187" t="s">
        <v>79</v>
      </c>
      <c r="AY341" s="186" t="s">
        <v>127</v>
      </c>
      <c r="BK341" s="188">
        <f>SUM(BK342:BK345)</f>
        <v>0</v>
      </c>
    </row>
    <row r="342" spans="2:65" s="1" customFormat="1" ht="22.5" customHeight="1">
      <c r="B342" s="40"/>
      <c r="C342" s="192" t="s">
        <v>608</v>
      </c>
      <c r="D342" s="192" t="s">
        <v>129</v>
      </c>
      <c r="E342" s="193" t="s">
        <v>609</v>
      </c>
      <c r="F342" s="194" t="s">
        <v>610</v>
      </c>
      <c r="G342" s="195" t="s">
        <v>132</v>
      </c>
      <c r="H342" s="196">
        <v>88.019000000000005</v>
      </c>
      <c r="I342" s="197"/>
      <c r="J342" s="198">
        <f>ROUND(I342*H342,2)</f>
        <v>0</v>
      </c>
      <c r="K342" s="194" t="s">
        <v>133</v>
      </c>
      <c r="L342" s="60"/>
      <c r="M342" s="199" t="s">
        <v>21</v>
      </c>
      <c r="N342" s="200" t="s">
        <v>43</v>
      </c>
      <c r="O342" s="41"/>
      <c r="P342" s="201">
        <f>O342*H342</f>
        <v>0</v>
      </c>
      <c r="Q342" s="201">
        <v>1.2999999999999999E-4</v>
      </c>
      <c r="R342" s="201">
        <f>Q342*H342</f>
        <v>1.144247E-2</v>
      </c>
      <c r="S342" s="201">
        <v>0</v>
      </c>
      <c r="T342" s="202">
        <f>S342*H342</f>
        <v>0</v>
      </c>
      <c r="AR342" s="23" t="s">
        <v>219</v>
      </c>
      <c r="AT342" s="23" t="s">
        <v>129</v>
      </c>
      <c r="AU342" s="23" t="s">
        <v>81</v>
      </c>
      <c r="AY342" s="23" t="s">
        <v>127</v>
      </c>
      <c r="BE342" s="203">
        <f>IF(N342="základní",J342,0)</f>
        <v>0</v>
      </c>
      <c r="BF342" s="203">
        <f>IF(N342="snížená",J342,0)</f>
        <v>0</v>
      </c>
      <c r="BG342" s="203">
        <f>IF(N342="zákl. přenesená",J342,0)</f>
        <v>0</v>
      </c>
      <c r="BH342" s="203">
        <f>IF(N342="sníž. přenesená",J342,0)</f>
        <v>0</v>
      </c>
      <c r="BI342" s="203">
        <f>IF(N342="nulová",J342,0)</f>
        <v>0</v>
      </c>
      <c r="BJ342" s="23" t="s">
        <v>79</v>
      </c>
      <c r="BK342" s="203">
        <f>ROUND(I342*H342,2)</f>
        <v>0</v>
      </c>
      <c r="BL342" s="23" t="s">
        <v>219</v>
      </c>
      <c r="BM342" s="23" t="s">
        <v>611</v>
      </c>
    </row>
    <row r="343" spans="2:65" s="11" customFormat="1" ht="13.5">
      <c r="B343" s="209"/>
      <c r="C343" s="210"/>
      <c r="D343" s="204" t="s">
        <v>147</v>
      </c>
      <c r="E343" s="211" t="s">
        <v>21</v>
      </c>
      <c r="F343" s="212" t="s">
        <v>612</v>
      </c>
      <c r="G343" s="210"/>
      <c r="H343" s="213">
        <v>88.019000000000005</v>
      </c>
      <c r="I343" s="214"/>
      <c r="J343" s="210"/>
      <c r="K343" s="210"/>
      <c r="L343" s="215"/>
      <c r="M343" s="216"/>
      <c r="N343" s="217"/>
      <c r="O343" s="217"/>
      <c r="P343" s="217"/>
      <c r="Q343" s="217"/>
      <c r="R343" s="217"/>
      <c r="S343" s="217"/>
      <c r="T343" s="218"/>
      <c r="AT343" s="219" t="s">
        <v>147</v>
      </c>
      <c r="AU343" s="219" t="s">
        <v>81</v>
      </c>
      <c r="AV343" s="11" t="s">
        <v>81</v>
      </c>
      <c r="AW343" s="11" t="s">
        <v>36</v>
      </c>
      <c r="AX343" s="11" t="s">
        <v>79</v>
      </c>
      <c r="AY343" s="219" t="s">
        <v>127</v>
      </c>
    </row>
    <row r="344" spans="2:65" s="1" customFormat="1" ht="22.5" customHeight="1">
      <c r="B344" s="40"/>
      <c r="C344" s="192" t="s">
        <v>613</v>
      </c>
      <c r="D344" s="192" t="s">
        <v>129</v>
      </c>
      <c r="E344" s="193" t="s">
        <v>614</v>
      </c>
      <c r="F344" s="194" t="s">
        <v>615</v>
      </c>
      <c r="G344" s="195" t="s">
        <v>132</v>
      </c>
      <c r="H344" s="196">
        <v>88.019000000000005</v>
      </c>
      <c r="I344" s="197"/>
      <c r="J344" s="198">
        <f>ROUND(I344*H344,2)</f>
        <v>0</v>
      </c>
      <c r="K344" s="194" t="s">
        <v>133</v>
      </c>
      <c r="L344" s="60"/>
      <c r="M344" s="199" t="s">
        <v>21</v>
      </c>
      <c r="N344" s="200" t="s">
        <v>43</v>
      </c>
      <c r="O344" s="41"/>
      <c r="P344" s="201">
        <f>O344*H344</f>
        <v>0</v>
      </c>
      <c r="Q344" s="201">
        <v>9.0000000000000006E-5</v>
      </c>
      <c r="R344" s="201">
        <f>Q344*H344</f>
        <v>7.9217100000000002E-3</v>
      </c>
      <c r="S344" s="201">
        <v>0</v>
      </c>
      <c r="T344" s="202">
        <f>S344*H344</f>
        <v>0</v>
      </c>
      <c r="AR344" s="23" t="s">
        <v>219</v>
      </c>
      <c r="AT344" s="23" t="s">
        <v>129</v>
      </c>
      <c r="AU344" s="23" t="s">
        <v>81</v>
      </c>
      <c r="AY344" s="23" t="s">
        <v>127</v>
      </c>
      <c r="BE344" s="203">
        <f>IF(N344="základní",J344,0)</f>
        <v>0</v>
      </c>
      <c r="BF344" s="203">
        <f>IF(N344="snížená",J344,0)</f>
        <v>0</v>
      </c>
      <c r="BG344" s="203">
        <f>IF(N344="zákl. přenesená",J344,0)</f>
        <v>0</v>
      </c>
      <c r="BH344" s="203">
        <f>IF(N344="sníž. přenesená",J344,0)</f>
        <v>0</v>
      </c>
      <c r="BI344" s="203">
        <f>IF(N344="nulová",J344,0)</f>
        <v>0</v>
      </c>
      <c r="BJ344" s="23" t="s">
        <v>79</v>
      </c>
      <c r="BK344" s="203">
        <f>ROUND(I344*H344,2)</f>
        <v>0</v>
      </c>
      <c r="BL344" s="23" t="s">
        <v>219</v>
      </c>
      <c r="BM344" s="23" t="s">
        <v>616</v>
      </c>
    </row>
    <row r="345" spans="2:65" s="11" customFormat="1" ht="13.5">
      <c r="B345" s="209"/>
      <c r="C345" s="210"/>
      <c r="D345" s="207" t="s">
        <v>147</v>
      </c>
      <c r="E345" s="220" t="s">
        <v>21</v>
      </c>
      <c r="F345" s="221" t="s">
        <v>612</v>
      </c>
      <c r="G345" s="210"/>
      <c r="H345" s="222">
        <v>88.019000000000005</v>
      </c>
      <c r="I345" s="214"/>
      <c r="J345" s="210"/>
      <c r="K345" s="210"/>
      <c r="L345" s="215"/>
      <c r="M345" s="216"/>
      <c r="N345" s="217"/>
      <c r="O345" s="217"/>
      <c r="P345" s="217"/>
      <c r="Q345" s="217"/>
      <c r="R345" s="217"/>
      <c r="S345" s="217"/>
      <c r="T345" s="218"/>
      <c r="AT345" s="219" t="s">
        <v>147</v>
      </c>
      <c r="AU345" s="219" t="s">
        <v>81</v>
      </c>
      <c r="AV345" s="11" t="s">
        <v>81</v>
      </c>
      <c r="AW345" s="11" t="s">
        <v>36</v>
      </c>
      <c r="AX345" s="11" t="s">
        <v>79</v>
      </c>
      <c r="AY345" s="219" t="s">
        <v>127</v>
      </c>
    </row>
    <row r="346" spans="2:65" s="10" customFormat="1" ht="29.85" customHeight="1">
      <c r="B346" s="175"/>
      <c r="C346" s="176"/>
      <c r="D346" s="189" t="s">
        <v>71</v>
      </c>
      <c r="E346" s="190" t="s">
        <v>617</v>
      </c>
      <c r="F346" s="190" t="s">
        <v>618</v>
      </c>
      <c r="G346" s="176"/>
      <c r="H346" s="176"/>
      <c r="I346" s="179"/>
      <c r="J346" s="191">
        <f>BK346</f>
        <v>0</v>
      </c>
      <c r="K346" s="176"/>
      <c r="L346" s="181"/>
      <c r="M346" s="182"/>
      <c r="N346" s="183"/>
      <c r="O346" s="183"/>
      <c r="P346" s="184">
        <f>SUM(P347:P359)</f>
        <v>0</v>
      </c>
      <c r="Q346" s="183"/>
      <c r="R346" s="184">
        <f>SUM(R347:R359)</f>
        <v>1.056</v>
      </c>
      <c r="S346" s="183"/>
      <c r="T346" s="185">
        <f>SUM(T347:T359)</f>
        <v>0</v>
      </c>
      <c r="AR346" s="186" t="s">
        <v>81</v>
      </c>
      <c r="AT346" s="187" t="s">
        <v>71</v>
      </c>
      <c r="AU346" s="187" t="s">
        <v>79</v>
      </c>
      <c r="AY346" s="186" t="s">
        <v>127</v>
      </c>
      <c r="BK346" s="188">
        <f>SUM(BK347:BK359)</f>
        <v>0</v>
      </c>
    </row>
    <row r="347" spans="2:65" s="1" customFormat="1" ht="44.25" customHeight="1">
      <c r="B347" s="40"/>
      <c r="C347" s="192" t="s">
        <v>619</v>
      </c>
      <c r="D347" s="192" t="s">
        <v>129</v>
      </c>
      <c r="E347" s="193" t="s">
        <v>620</v>
      </c>
      <c r="F347" s="194" t="s">
        <v>621</v>
      </c>
      <c r="G347" s="195" t="s">
        <v>132</v>
      </c>
      <c r="H347" s="196">
        <v>88.019000000000005</v>
      </c>
      <c r="I347" s="197"/>
      <c r="J347" s="198">
        <f>ROUND(I347*H347,2)</f>
        <v>0</v>
      </c>
      <c r="K347" s="194" t="s">
        <v>133</v>
      </c>
      <c r="L347" s="60"/>
      <c r="M347" s="199" t="s">
        <v>21</v>
      </c>
      <c r="N347" s="200" t="s">
        <v>43</v>
      </c>
      <c r="O347" s="41"/>
      <c r="P347" s="201">
        <f>O347*H347</f>
        <v>0</v>
      </c>
      <c r="Q347" s="201">
        <v>0</v>
      </c>
      <c r="R347" s="201">
        <f>Q347*H347</f>
        <v>0</v>
      </c>
      <c r="S347" s="201">
        <v>0</v>
      </c>
      <c r="T347" s="202">
        <f>S347*H347</f>
        <v>0</v>
      </c>
      <c r="AR347" s="23" t="s">
        <v>219</v>
      </c>
      <c r="AT347" s="23" t="s">
        <v>129</v>
      </c>
      <c r="AU347" s="23" t="s">
        <v>81</v>
      </c>
      <c r="AY347" s="23" t="s">
        <v>127</v>
      </c>
      <c r="BE347" s="203">
        <f>IF(N347="základní",J347,0)</f>
        <v>0</v>
      </c>
      <c r="BF347" s="203">
        <f>IF(N347="snížená",J347,0)</f>
        <v>0</v>
      </c>
      <c r="BG347" s="203">
        <f>IF(N347="zákl. přenesená",J347,0)</f>
        <v>0</v>
      </c>
      <c r="BH347" s="203">
        <f>IF(N347="sníž. přenesená",J347,0)</f>
        <v>0</v>
      </c>
      <c r="BI347" s="203">
        <f>IF(N347="nulová",J347,0)</f>
        <v>0</v>
      </c>
      <c r="BJ347" s="23" t="s">
        <v>79</v>
      </c>
      <c r="BK347" s="203">
        <f>ROUND(I347*H347,2)</f>
        <v>0</v>
      </c>
      <c r="BL347" s="23" t="s">
        <v>219</v>
      </c>
      <c r="BM347" s="23" t="s">
        <v>622</v>
      </c>
    </row>
    <row r="348" spans="2:65" s="13" customFormat="1" ht="13.5">
      <c r="B348" s="247"/>
      <c r="C348" s="248"/>
      <c r="D348" s="207" t="s">
        <v>147</v>
      </c>
      <c r="E348" s="249" t="s">
        <v>21</v>
      </c>
      <c r="F348" s="250" t="s">
        <v>623</v>
      </c>
      <c r="G348" s="248"/>
      <c r="H348" s="251" t="s">
        <v>21</v>
      </c>
      <c r="I348" s="252"/>
      <c r="J348" s="248"/>
      <c r="K348" s="248"/>
      <c r="L348" s="253"/>
      <c r="M348" s="254"/>
      <c r="N348" s="255"/>
      <c r="O348" s="255"/>
      <c r="P348" s="255"/>
      <c r="Q348" s="255"/>
      <c r="R348" s="255"/>
      <c r="S348" s="255"/>
      <c r="T348" s="256"/>
      <c r="AT348" s="257" t="s">
        <v>147</v>
      </c>
      <c r="AU348" s="257" t="s">
        <v>81</v>
      </c>
      <c r="AV348" s="13" t="s">
        <v>79</v>
      </c>
      <c r="AW348" s="13" t="s">
        <v>36</v>
      </c>
      <c r="AX348" s="13" t="s">
        <v>72</v>
      </c>
      <c r="AY348" s="257" t="s">
        <v>127</v>
      </c>
    </row>
    <row r="349" spans="2:65" s="11" customFormat="1" ht="13.5">
      <c r="B349" s="209"/>
      <c r="C349" s="210"/>
      <c r="D349" s="207" t="s">
        <v>147</v>
      </c>
      <c r="E349" s="220" t="s">
        <v>21</v>
      </c>
      <c r="F349" s="221" t="s">
        <v>624</v>
      </c>
      <c r="G349" s="210"/>
      <c r="H349" s="222">
        <v>6.8479999999999999</v>
      </c>
      <c r="I349" s="214"/>
      <c r="J349" s="210"/>
      <c r="K349" s="210"/>
      <c r="L349" s="215"/>
      <c r="M349" s="216"/>
      <c r="N349" s="217"/>
      <c r="O349" s="217"/>
      <c r="P349" s="217"/>
      <c r="Q349" s="217"/>
      <c r="R349" s="217"/>
      <c r="S349" s="217"/>
      <c r="T349" s="218"/>
      <c r="AT349" s="219" t="s">
        <v>147</v>
      </c>
      <c r="AU349" s="219" t="s">
        <v>81</v>
      </c>
      <c r="AV349" s="11" t="s">
        <v>81</v>
      </c>
      <c r="AW349" s="11" t="s">
        <v>36</v>
      </c>
      <c r="AX349" s="11" t="s">
        <v>72</v>
      </c>
      <c r="AY349" s="219" t="s">
        <v>127</v>
      </c>
    </row>
    <row r="350" spans="2:65" s="11" customFormat="1" ht="13.5">
      <c r="B350" s="209"/>
      <c r="C350" s="210"/>
      <c r="D350" s="207" t="s">
        <v>147</v>
      </c>
      <c r="E350" s="220" t="s">
        <v>21</v>
      </c>
      <c r="F350" s="221" t="s">
        <v>625</v>
      </c>
      <c r="G350" s="210"/>
      <c r="H350" s="222">
        <v>15.598000000000001</v>
      </c>
      <c r="I350" s="214"/>
      <c r="J350" s="210"/>
      <c r="K350" s="210"/>
      <c r="L350" s="215"/>
      <c r="M350" s="216"/>
      <c r="N350" s="217"/>
      <c r="O350" s="217"/>
      <c r="P350" s="217"/>
      <c r="Q350" s="217"/>
      <c r="R350" s="217"/>
      <c r="S350" s="217"/>
      <c r="T350" s="218"/>
      <c r="AT350" s="219" t="s">
        <v>147</v>
      </c>
      <c r="AU350" s="219" t="s">
        <v>81</v>
      </c>
      <c r="AV350" s="11" t="s">
        <v>81</v>
      </c>
      <c r="AW350" s="11" t="s">
        <v>36</v>
      </c>
      <c r="AX350" s="11" t="s">
        <v>72</v>
      </c>
      <c r="AY350" s="219" t="s">
        <v>127</v>
      </c>
    </row>
    <row r="351" spans="2:65" s="11" customFormat="1" ht="13.5">
      <c r="B351" s="209"/>
      <c r="C351" s="210"/>
      <c r="D351" s="207" t="s">
        <v>147</v>
      </c>
      <c r="E351" s="220" t="s">
        <v>21</v>
      </c>
      <c r="F351" s="221" t="s">
        <v>626</v>
      </c>
      <c r="G351" s="210"/>
      <c r="H351" s="222">
        <v>11.073</v>
      </c>
      <c r="I351" s="214"/>
      <c r="J351" s="210"/>
      <c r="K351" s="210"/>
      <c r="L351" s="215"/>
      <c r="M351" s="216"/>
      <c r="N351" s="217"/>
      <c r="O351" s="217"/>
      <c r="P351" s="217"/>
      <c r="Q351" s="217"/>
      <c r="R351" s="217"/>
      <c r="S351" s="217"/>
      <c r="T351" s="218"/>
      <c r="AT351" s="219" t="s">
        <v>147</v>
      </c>
      <c r="AU351" s="219" t="s">
        <v>81</v>
      </c>
      <c r="AV351" s="11" t="s">
        <v>81</v>
      </c>
      <c r="AW351" s="11" t="s">
        <v>36</v>
      </c>
      <c r="AX351" s="11" t="s">
        <v>72</v>
      </c>
      <c r="AY351" s="219" t="s">
        <v>127</v>
      </c>
    </row>
    <row r="352" spans="2:65" s="13" customFormat="1" ht="13.5">
      <c r="B352" s="247"/>
      <c r="C352" s="248"/>
      <c r="D352" s="207" t="s">
        <v>147</v>
      </c>
      <c r="E352" s="249" t="s">
        <v>21</v>
      </c>
      <c r="F352" s="250" t="s">
        <v>627</v>
      </c>
      <c r="G352" s="248"/>
      <c r="H352" s="251" t="s">
        <v>21</v>
      </c>
      <c r="I352" s="252"/>
      <c r="J352" s="248"/>
      <c r="K352" s="248"/>
      <c r="L352" s="253"/>
      <c r="M352" s="254"/>
      <c r="N352" s="255"/>
      <c r="O352" s="255"/>
      <c r="P352" s="255"/>
      <c r="Q352" s="255"/>
      <c r="R352" s="255"/>
      <c r="S352" s="255"/>
      <c r="T352" s="256"/>
      <c r="AT352" s="257" t="s">
        <v>147</v>
      </c>
      <c r="AU352" s="257" t="s">
        <v>81</v>
      </c>
      <c r="AV352" s="13" t="s">
        <v>79</v>
      </c>
      <c r="AW352" s="13" t="s">
        <v>36</v>
      </c>
      <c r="AX352" s="13" t="s">
        <v>72</v>
      </c>
      <c r="AY352" s="257" t="s">
        <v>127</v>
      </c>
    </row>
    <row r="353" spans="2:65" s="11" customFormat="1" ht="13.5">
      <c r="B353" s="209"/>
      <c r="C353" s="210"/>
      <c r="D353" s="207" t="s">
        <v>147</v>
      </c>
      <c r="E353" s="220" t="s">
        <v>21</v>
      </c>
      <c r="F353" s="221" t="s">
        <v>628</v>
      </c>
      <c r="G353" s="210"/>
      <c r="H353" s="222">
        <v>13.898</v>
      </c>
      <c r="I353" s="214"/>
      <c r="J353" s="210"/>
      <c r="K353" s="210"/>
      <c r="L353" s="215"/>
      <c r="M353" s="216"/>
      <c r="N353" s="217"/>
      <c r="O353" s="217"/>
      <c r="P353" s="217"/>
      <c r="Q353" s="217"/>
      <c r="R353" s="217"/>
      <c r="S353" s="217"/>
      <c r="T353" s="218"/>
      <c r="AT353" s="219" t="s">
        <v>147</v>
      </c>
      <c r="AU353" s="219" t="s">
        <v>81</v>
      </c>
      <c r="AV353" s="11" t="s">
        <v>81</v>
      </c>
      <c r="AW353" s="11" t="s">
        <v>36</v>
      </c>
      <c r="AX353" s="11" t="s">
        <v>72</v>
      </c>
      <c r="AY353" s="219" t="s">
        <v>127</v>
      </c>
    </row>
    <row r="354" spans="2:65" s="11" customFormat="1" ht="13.5">
      <c r="B354" s="209"/>
      <c r="C354" s="210"/>
      <c r="D354" s="207" t="s">
        <v>147</v>
      </c>
      <c r="E354" s="220" t="s">
        <v>21</v>
      </c>
      <c r="F354" s="221" t="s">
        <v>629</v>
      </c>
      <c r="G354" s="210"/>
      <c r="H354" s="222">
        <v>23.742999999999999</v>
      </c>
      <c r="I354" s="214"/>
      <c r="J354" s="210"/>
      <c r="K354" s="210"/>
      <c r="L354" s="215"/>
      <c r="M354" s="216"/>
      <c r="N354" s="217"/>
      <c r="O354" s="217"/>
      <c r="P354" s="217"/>
      <c r="Q354" s="217"/>
      <c r="R354" s="217"/>
      <c r="S354" s="217"/>
      <c r="T354" s="218"/>
      <c r="AT354" s="219" t="s">
        <v>147</v>
      </c>
      <c r="AU354" s="219" t="s">
        <v>81</v>
      </c>
      <c r="AV354" s="11" t="s">
        <v>81</v>
      </c>
      <c r="AW354" s="11" t="s">
        <v>36</v>
      </c>
      <c r="AX354" s="11" t="s">
        <v>72</v>
      </c>
      <c r="AY354" s="219" t="s">
        <v>127</v>
      </c>
    </row>
    <row r="355" spans="2:65" s="11" customFormat="1" ht="13.5">
      <c r="B355" s="209"/>
      <c r="C355" s="210"/>
      <c r="D355" s="207" t="s">
        <v>147</v>
      </c>
      <c r="E355" s="220" t="s">
        <v>21</v>
      </c>
      <c r="F355" s="221" t="s">
        <v>630</v>
      </c>
      <c r="G355" s="210"/>
      <c r="H355" s="222">
        <v>16.859000000000002</v>
      </c>
      <c r="I355" s="214"/>
      <c r="J355" s="210"/>
      <c r="K355" s="210"/>
      <c r="L355" s="215"/>
      <c r="M355" s="216"/>
      <c r="N355" s="217"/>
      <c r="O355" s="217"/>
      <c r="P355" s="217"/>
      <c r="Q355" s="217"/>
      <c r="R355" s="217"/>
      <c r="S355" s="217"/>
      <c r="T355" s="218"/>
      <c r="AT355" s="219" t="s">
        <v>147</v>
      </c>
      <c r="AU355" s="219" t="s">
        <v>81</v>
      </c>
      <c r="AV355" s="11" t="s">
        <v>81</v>
      </c>
      <c r="AW355" s="11" t="s">
        <v>36</v>
      </c>
      <c r="AX355" s="11" t="s">
        <v>72</v>
      </c>
      <c r="AY355" s="219" t="s">
        <v>127</v>
      </c>
    </row>
    <row r="356" spans="2:65" s="12" customFormat="1" ht="13.5">
      <c r="B356" s="223"/>
      <c r="C356" s="224"/>
      <c r="D356" s="204" t="s">
        <v>147</v>
      </c>
      <c r="E356" s="225" t="s">
        <v>21</v>
      </c>
      <c r="F356" s="226" t="s">
        <v>167</v>
      </c>
      <c r="G356" s="224"/>
      <c r="H356" s="227">
        <v>88.019000000000005</v>
      </c>
      <c r="I356" s="228"/>
      <c r="J356" s="224"/>
      <c r="K356" s="224"/>
      <c r="L356" s="229"/>
      <c r="M356" s="230"/>
      <c r="N356" s="231"/>
      <c r="O356" s="231"/>
      <c r="P356" s="231"/>
      <c r="Q356" s="231"/>
      <c r="R356" s="231"/>
      <c r="S356" s="231"/>
      <c r="T356" s="232"/>
      <c r="AT356" s="233" t="s">
        <v>147</v>
      </c>
      <c r="AU356" s="233" t="s">
        <v>81</v>
      </c>
      <c r="AV356" s="12" t="s">
        <v>134</v>
      </c>
      <c r="AW356" s="12" t="s">
        <v>36</v>
      </c>
      <c r="AX356" s="12" t="s">
        <v>79</v>
      </c>
      <c r="AY356" s="233" t="s">
        <v>127</v>
      </c>
    </row>
    <row r="357" spans="2:65" s="1" customFormat="1" ht="22.5" customHeight="1">
      <c r="B357" s="40"/>
      <c r="C357" s="234" t="s">
        <v>631</v>
      </c>
      <c r="D357" s="234" t="s">
        <v>233</v>
      </c>
      <c r="E357" s="235" t="s">
        <v>632</v>
      </c>
      <c r="F357" s="236" t="s">
        <v>633</v>
      </c>
      <c r="G357" s="237" t="s">
        <v>222</v>
      </c>
      <c r="H357" s="238">
        <v>1.056</v>
      </c>
      <c r="I357" s="239"/>
      <c r="J357" s="240">
        <f>ROUND(I357*H357,2)</f>
        <v>0</v>
      </c>
      <c r="K357" s="236" t="s">
        <v>133</v>
      </c>
      <c r="L357" s="241"/>
      <c r="M357" s="242" t="s">
        <v>21</v>
      </c>
      <c r="N357" s="243" t="s">
        <v>43</v>
      </c>
      <c r="O357" s="41"/>
      <c r="P357" s="201">
        <f>O357*H357</f>
        <v>0</v>
      </c>
      <c r="Q357" s="201">
        <v>1</v>
      </c>
      <c r="R357" s="201">
        <f>Q357*H357</f>
        <v>1.056</v>
      </c>
      <c r="S357" s="201">
        <v>0</v>
      </c>
      <c r="T357" s="202">
        <f>S357*H357</f>
        <v>0</v>
      </c>
      <c r="AR357" s="23" t="s">
        <v>318</v>
      </c>
      <c r="AT357" s="23" t="s">
        <v>233</v>
      </c>
      <c r="AU357" s="23" t="s">
        <v>81</v>
      </c>
      <c r="AY357" s="23" t="s">
        <v>127</v>
      </c>
      <c r="BE357" s="203">
        <f>IF(N357="základní",J357,0)</f>
        <v>0</v>
      </c>
      <c r="BF357" s="203">
        <f>IF(N357="snížená",J357,0)</f>
        <v>0</v>
      </c>
      <c r="BG357" s="203">
        <f>IF(N357="zákl. přenesená",J357,0)</f>
        <v>0</v>
      </c>
      <c r="BH357" s="203">
        <f>IF(N357="sníž. přenesená",J357,0)</f>
        <v>0</v>
      </c>
      <c r="BI357" s="203">
        <f>IF(N357="nulová",J357,0)</f>
        <v>0</v>
      </c>
      <c r="BJ357" s="23" t="s">
        <v>79</v>
      </c>
      <c r="BK357" s="203">
        <f>ROUND(I357*H357,2)</f>
        <v>0</v>
      </c>
      <c r="BL357" s="23" t="s">
        <v>219</v>
      </c>
      <c r="BM357" s="23" t="s">
        <v>634</v>
      </c>
    </row>
    <row r="358" spans="2:65" s="11" customFormat="1" ht="13.5">
      <c r="B358" s="209"/>
      <c r="C358" s="210"/>
      <c r="D358" s="207" t="s">
        <v>147</v>
      </c>
      <c r="E358" s="220" t="s">
        <v>21</v>
      </c>
      <c r="F358" s="221" t="s">
        <v>612</v>
      </c>
      <c r="G358" s="210"/>
      <c r="H358" s="222">
        <v>88.019000000000005</v>
      </c>
      <c r="I358" s="214"/>
      <c r="J358" s="210"/>
      <c r="K358" s="210"/>
      <c r="L358" s="215"/>
      <c r="M358" s="216"/>
      <c r="N358" s="217"/>
      <c r="O358" s="217"/>
      <c r="P358" s="217"/>
      <c r="Q358" s="217"/>
      <c r="R358" s="217"/>
      <c r="S358" s="217"/>
      <c r="T358" s="218"/>
      <c r="AT358" s="219" t="s">
        <v>147</v>
      </c>
      <c r="AU358" s="219" t="s">
        <v>81</v>
      </c>
      <c r="AV358" s="11" t="s">
        <v>81</v>
      </c>
      <c r="AW358" s="11" t="s">
        <v>36</v>
      </c>
      <c r="AX358" s="11" t="s">
        <v>79</v>
      </c>
      <c r="AY358" s="219" t="s">
        <v>127</v>
      </c>
    </row>
    <row r="359" spans="2:65" s="11" customFormat="1" ht="13.5">
      <c r="B359" s="209"/>
      <c r="C359" s="210"/>
      <c r="D359" s="207" t="s">
        <v>147</v>
      </c>
      <c r="E359" s="210"/>
      <c r="F359" s="221" t="s">
        <v>635</v>
      </c>
      <c r="G359" s="210"/>
      <c r="H359" s="222">
        <v>1.056</v>
      </c>
      <c r="I359" s="214"/>
      <c r="J359" s="210"/>
      <c r="K359" s="210"/>
      <c r="L359" s="215"/>
      <c r="M359" s="258"/>
      <c r="N359" s="259"/>
      <c r="O359" s="259"/>
      <c r="P359" s="259"/>
      <c r="Q359" s="259"/>
      <c r="R359" s="259"/>
      <c r="S359" s="259"/>
      <c r="T359" s="260"/>
      <c r="AT359" s="219" t="s">
        <v>147</v>
      </c>
      <c r="AU359" s="219" t="s">
        <v>81</v>
      </c>
      <c r="AV359" s="11" t="s">
        <v>81</v>
      </c>
      <c r="AW359" s="11" t="s">
        <v>6</v>
      </c>
      <c r="AX359" s="11" t="s">
        <v>79</v>
      </c>
      <c r="AY359" s="219" t="s">
        <v>127</v>
      </c>
    </row>
    <row r="360" spans="2:65" s="1" customFormat="1" ht="6.95" customHeight="1">
      <c r="B360" s="55"/>
      <c r="C360" s="56"/>
      <c r="D360" s="56"/>
      <c r="E360" s="56"/>
      <c r="F360" s="56"/>
      <c r="G360" s="56"/>
      <c r="H360" s="56"/>
      <c r="I360" s="138"/>
      <c r="J360" s="56"/>
      <c r="K360" s="56"/>
      <c r="L360" s="60"/>
    </row>
  </sheetData>
  <sheetProtection password="CC35" sheet="1" objects="1" scenarios="1" formatCells="0" formatColumns="0" formatRows="0" sort="0" autoFilter="0"/>
  <autoFilter ref="C88:K359"/>
  <mergeCells count="9">
    <mergeCell ref="E79:H79"/>
    <mergeCell ref="E81:H8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10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85</v>
      </c>
      <c r="G1" s="386" t="s">
        <v>86</v>
      </c>
      <c r="H1" s="386"/>
      <c r="I1" s="114"/>
      <c r="J1" s="113" t="s">
        <v>87</v>
      </c>
      <c r="K1" s="112" t="s">
        <v>88</v>
      </c>
      <c r="L1" s="113" t="s">
        <v>89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8"/>
      <c r="M2" s="378"/>
      <c r="N2" s="378"/>
      <c r="O2" s="378"/>
      <c r="P2" s="378"/>
      <c r="Q2" s="378"/>
      <c r="R2" s="378"/>
      <c r="S2" s="378"/>
      <c r="T2" s="378"/>
      <c r="U2" s="378"/>
      <c r="V2" s="378"/>
      <c r="AT2" s="23" t="s">
        <v>84</v>
      </c>
    </row>
    <row r="3" spans="1:70" ht="6.95" customHeight="1">
      <c r="B3" s="24"/>
      <c r="C3" s="25"/>
      <c r="D3" s="25"/>
      <c r="E3" s="25"/>
      <c r="F3" s="25"/>
      <c r="G3" s="25"/>
      <c r="H3" s="25"/>
      <c r="I3" s="115"/>
      <c r="J3" s="25"/>
      <c r="K3" s="26"/>
      <c r="AT3" s="23" t="s">
        <v>81</v>
      </c>
    </row>
    <row r="4" spans="1:70" ht="36.950000000000003" customHeight="1">
      <c r="B4" s="27"/>
      <c r="C4" s="28"/>
      <c r="D4" s="29" t="s">
        <v>90</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79" t="str">
        <f>'Rekapitulace stavby'!K6</f>
        <v>Jáchymov - rekonstrukce komunikace ulice Hornická</v>
      </c>
      <c r="F7" s="380"/>
      <c r="G7" s="380"/>
      <c r="H7" s="380"/>
      <c r="I7" s="116"/>
      <c r="J7" s="28"/>
      <c r="K7" s="30"/>
    </row>
    <row r="8" spans="1:70" s="1" customFormat="1">
      <c r="B8" s="40"/>
      <c r="C8" s="41"/>
      <c r="D8" s="36" t="s">
        <v>91</v>
      </c>
      <c r="E8" s="41"/>
      <c r="F8" s="41"/>
      <c r="G8" s="41"/>
      <c r="H8" s="41"/>
      <c r="I8" s="117"/>
      <c r="J8" s="41"/>
      <c r="K8" s="44"/>
    </row>
    <row r="9" spans="1:70" s="1" customFormat="1" ht="36.950000000000003" customHeight="1">
      <c r="B9" s="40"/>
      <c r="C9" s="41"/>
      <c r="D9" s="41"/>
      <c r="E9" s="381" t="s">
        <v>636</v>
      </c>
      <c r="F9" s="382"/>
      <c r="G9" s="382"/>
      <c r="H9" s="38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12. 12. 2016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
        <v>21</v>
      </c>
      <c r="K14" s="44"/>
    </row>
    <row r="15" spans="1:70" s="1" customFormat="1" ht="18" customHeight="1">
      <c r="B15" s="40"/>
      <c r="C15" s="41"/>
      <c r="D15" s="41"/>
      <c r="E15" s="34" t="s">
        <v>30</v>
      </c>
      <c r="F15" s="41"/>
      <c r="G15" s="41"/>
      <c r="H15" s="41"/>
      <c r="I15" s="118" t="s">
        <v>31</v>
      </c>
      <c r="J15" s="34" t="s">
        <v>21</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32</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31</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34</v>
      </c>
      <c r="E20" s="41"/>
      <c r="F20" s="41"/>
      <c r="G20" s="41"/>
      <c r="H20" s="41"/>
      <c r="I20" s="118" t="s">
        <v>28</v>
      </c>
      <c r="J20" s="34" t="s">
        <v>21</v>
      </c>
      <c r="K20" s="44"/>
    </row>
    <row r="21" spans="2:11" s="1" customFormat="1" ht="18" customHeight="1">
      <c r="B21" s="40"/>
      <c r="C21" s="41"/>
      <c r="D21" s="41"/>
      <c r="E21" s="34" t="s">
        <v>35</v>
      </c>
      <c r="F21" s="41"/>
      <c r="G21" s="41"/>
      <c r="H21" s="41"/>
      <c r="I21" s="118" t="s">
        <v>31</v>
      </c>
      <c r="J21" s="34" t="s">
        <v>21</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37</v>
      </c>
      <c r="E23" s="41"/>
      <c r="F23" s="41"/>
      <c r="G23" s="41"/>
      <c r="H23" s="41"/>
      <c r="I23" s="117"/>
      <c r="J23" s="41"/>
      <c r="K23" s="44"/>
    </row>
    <row r="24" spans="2:11" s="6" customFormat="1" ht="22.5" customHeight="1">
      <c r="B24" s="120"/>
      <c r="C24" s="121"/>
      <c r="D24" s="121"/>
      <c r="E24" s="348" t="s">
        <v>21</v>
      </c>
      <c r="F24" s="348"/>
      <c r="G24" s="348"/>
      <c r="H24" s="34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38</v>
      </c>
      <c r="E27" s="41"/>
      <c r="F27" s="41"/>
      <c r="G27" s="41"/>
      <c r="H27" s="41"/>
      <c r="I27" s="117"/>
      <c r="J27" s="127">
        <f>ROUND(J80,2)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40</v>
      </c>
      <c r="G29" s="41"/>
      <c r="H29" s="41"/>
      <c r="I29" s="128" t="s">
        <v>39</v>
      </c>
      <c r="J29" s="45" t="s">
        <v>41</v>
      </c>
      <c r="K29" s="44"/>
    </row>
    <row r="30" spans="2:11" s="1" customFormat="1" ht="14.45" customHeight="1">
      <c r="B30" s="40"/>
      <c r="C30" s="41"/>
      <c r="D30" s="48" t="s">
        <v>42</v>
      </c>
      <c r="E30" s="48" t="s">
        <v>43</v>
      </c>
      <c r="F30" s="129">
        <f>ROUND(SUM(BE80:BE101), 2)</f>
        <v>0</v>
      </c>
      <c r="G30" s="41"/>
      <c r="H30" s="41"/>
      <c r="I30" s="130">
        <v>0.21</v>
      </c>
      <c r="J30" s="129">
        <f>ROUND(ROUND((SUM(BE80:BE101)), 2)*I30, 2)</f>
        <v>0</v>
      </c>
      <c r="K30" s="44"/>
    </row>
    <row r="31" spans="2:11" s="1" customFormat="1" ht="14.45" customHeight="1">
      <c r="B31" s="40"/>
      <c r="C31" s="41"/>
      <c r="D31" s="41"/>
      <c r="E31" s="48" t="s">
        <v>44</v>
      </c>
      <c r="F31" s="129">
        <f>ROUND(SUM(BF80:BF101), 2)</f>
        <v>0</v>
      </c>
      <c r="G31" s="41"/>
      <c r="H31" s="41"/>
      <c r="I31" s="130">
        <v>0.15</v>
      </c>
      <c r="J31" s="129">
        <f>ROUND(ROUND((SUM(BF80:BF101)), 2)*I31, 2)</f>
        <v>0</v>
      </c>
      <c r="K31" s="44"/>
    </row>
    <row r="32" spans="2:11" s="1" customFormat="1" ht="14.45" hidden="1" customHeight="1">
      <c r="B32" s="40"/>
      <c r="C32" s="41"/>
      <c r="D32" s="41"/>
      <c r="E32" s="48" t="s">
        <v>45</v>
      </c>
      <c r="F32" s="129">
        <f>ROUND(SUM(BG80:BG101), 2)</f>
        <v>0</v>
      </c>
      <c r="G32" s="41"/>
      <c r="H32" s="41"/>
      <c r="I32" s="130">
        <v>0.21</v>
      </c>
      <c r="J32" s="129">
        <v>0</v>
      </c>
      <c r="K32" s="44"/>
    </row>
    <row r="33" spans="2:11" s="1" customFormat="1" ht="14.45" hidden="1" customHeight="1">
      <c r="B33" s="40"/>
      <c r="C33" s="41"/>
      <c r="D33" s="41"/>
      <c r="E33" s="48" t="s">
        <v>46</v>
      </c>
      <c r="F33" s="129">
        <f>ROUND(SUM(BH80:BH101), 2)</f>
        <v>0</v>
      </c>
      <c r="G33" s="41"/>
      <c r="H33" s="41"/>
      <c r="I33" s="130">
        <v>0.15</v>
      </c>
      <c r="J33" s="129">
        <v>0</v>
      </c>
      <c r="K33" s="44"/>
    </row>
    <row r="34" spans="2:11" s="1" customFormat="1" ht="14.45" hidden="1" customHeight="1">
      <c r="B34" s="40"/>
      <c r="C34" s="41"/>
      <c r="D34" s="41"/>
      <c r="E34" s="48" t="s">
        <v>47</v>
      </c>
      <c r="F34" s="129">
        <f>ROUND(SUM(BI80:BI101),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48</v>
      </c>
      <c r="E36" s="78"/>
      <c r="F36" s="78"/>
      <c r="G36" s="133" t="s">
        <v>49</v>
      </c>
      <c r="H36" s="134" t="s">
        <v>50</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93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79" t="str">
        <f>E7</f>
        <v>Jáchymov - rekonstrukce komunikace ulice Hornická</v>
      </c>
      <c r="F45" s="380"/>
      <c r="G45" s="380"/>
      <c r="H45" s="380"/>
      <c r="I45" s="117"/>
      <c r="J45" s="41"/>
      <c r="K45" s="44"/>
    </row>
    <row r="46" spans="2:11" s="1" customFormat="1" ht="14.45" customHeight="1">
      <c r="B46" s="40"/>
      <c r="C46" s="36" t="s">
        <v>91</v>
      </c>
      <c r="D46" s="41"/>
      <c r="E46" s="41"/>
      <c r="F46" s="41"/>
      <c r="G46" s="41"/>
      <c r="H46" s="41"/>
      <c r="I46" s="117"/>
      <c r="J46" s="41"/>
      <c r="K46" s="44"/>
    </row>
    <row r="47" spans="2:11" s="1" customFormat="1" ht="23.25" customHeight="1">
      <c r="B47" s="40"/>
      <c r="C47" s="41"/>
      <c r="D47" s="41"/>
      <c r="E47" s="381" t="str">
        <f>E9</f>
        <v>VON - Vedlejší a ostatní náklady</v>
      </c>
      <c r="F47" s="382"/>
      <c r="G47" s="382"/>
      <c r="H47" s="38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Jáchymov</v>
      </c>
      <c r="G49" s="41"/>
      <c r="H49" s="41"/>
      <c r="I49" s="118" t="s">
        <v>25</v>
      </c>
      <c r="J49" s="119" t="str">
        <f>IF(J12="","",J12)</f>
        <v>12. 12. 2016</v>
      </c>
      <c r="K49" s="44"/>
    </row>
    <row r="50" spans="2:47" s="1" customFormat="1" ht="6.95" customHeight="1">
      <c r="B50" s="40"/>
      <c r="C50" s="41"/>
      <c r="D50" s="41"/>
      <c r="E50" s="41"/>
      <c r="F50" s="41"/>
      <c r="G50" s="41"/>
      <c r="H50" s="41"/>
      <c r="I50" s="117"/>
      <c r="J50" s="41"/>
      <c r="K50" s="44"/>
    </row>
    <row r="51" spans="2:47" s="1" customFormat="1">
      <c r="B51" s="40"/>
      <c r="C51" s="36" t="s">
        <v>27</v>
      </c>
      <c r="D51" s="41"/>
      <c r="E51" s="41"/>
      <c r="F51" s="34" t="str">
        <f>E15</f>
        <v>Město Jáchymov</v>
      </c>
      <c r="G51" s="41"/>
      <c r="H51" s="41"/>
      <c r="I51" s="118" t="s">
        <v>34</v>
      </c>
      <c r="J51" s="34" t="str">
        <f>E21</f>
        <v>AZ Consult spol. s r.o.</v>
      </c>
      <c r="K51" s="44"/>
    </row>
    <row r="52" spans="2:47" s="1" customFormat="1" ht="14.45" customHeight="1">
      <c r="B52" s="40"/>
      <c r="C52" s="36" t="s">
        <v>32</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94</v>
      </c>
      <c r="D54" s="131"/>
      <c r="E54" s="131"/>
      <c r="F54" s="131"/>
      <c r="G54" s="131"/>
      <c r="H54" s="131"/>
      <c r="I54" s="144"/>
      <c r="J54" s="145" t="s">
        <v>95</v>
      </c>
      <c r="K54" s="146"/>
    </row>
    <row r="55" spans="2:47" s="1" customFormat="1" ht="10.35" customHeight="1">
      <c r="B55" s="40"/>
      <c r="C55" s="41"/>
      <c r="D55" s="41"/>
      <c r="E55" s="41"/>
      <c r="F55" s="41"/>
      <c r="G55" s="41"/>
      <c r="H55" s="41"/>
      <c r="I55" s="117"/>
      <c r="J55" s="41"/>
      <c r="K55" s="44"/>
    </row>
    <row r="56" spans="2:47" s="1" customFormat="1" ht="29.25" customHeight="1">
      <c r="B56" s="40"/>
      <c r="C56" s="147" t="s">
        <v>96</v>
      </c>
      <c r="D56" s="41"/>
      <c r="E56" s="41"/>
      <c r="F56" s="41"/>
      <c r="G56" s="41"/>
      <c r="H56" s="41"/>
      <c r="I56" s="117"/>
      <c r="J56" s="127">
        <f>J80</f>
        <v>0</v>
      </c>
      <c r="K56" s="44"/>
      <c r="AU56" s="23" t="s">
        <v>97</v>
      </c>
    </row>
    <row r="57" spans="2:47" s="7" customFormat="1" ht="24.95" customHeight="1">
      <c r="B57" s="148"/>
      <c r="C57" s="149"/>
      <c r="D57" s="150" t="s">
        <v>637</v>
      </c>
      <c r="E57" s="151"/>
      <c r="F57" s="151"/>
      <c r="G57" s="151"/>
      <c r="H57" s="151"/>
      <c r="I57" s="152"/>
      <c r="J57" s="153">
        <f>J81</f>
        <v>0</v>
      </c>
      <c r="K57" s="154"/>
    </row>
    <row r="58" spans="2:47" s="8" customFormat="1" ht="19.899999999999999" customHeight="1">
      <c r="B58" s="155"/>
      <c r="C58" s="156"/>
      <c r="D58" s="157" t="s">
        <v>638</v>
      </c>
      <c r="E58" s="158"/>
      <c r="F58" s="158"/>
      <c r="G58" s="158"/>
      <c r="H58" s="158"/>
      <c r="I58" s="159"/>
      <c r="J58" s="160">
        <f>J87</f>
        <v>0</v>
      </c>
      <c r="K58" s="161"/>
    </row>
    <row r="59" spans="2:47" s="8" customFormat="1" ht="19.899999999999999" customHeight="1">
      <c r="B59" s="155"/>
      <c r="C59" s="156"/>
      <c r="D59" s="157" t="s">
        <v>639</v>
      </c>
      <c r="E59" s="158"/>
      <c r="F59" s="158"/>
      <c r="G59" s="158"/>
      <c r="H59" s="158"/>
      <c r="I59" s="159"/>
      <c r="J59" s="160">
        <f>J91</f>
        <v>0</v>
      </c>
      <c r="K59" s="161"/>
    </row>
    <row r="60" spans="2:47" s="8" customFormat="1" ht="19.899999999999999" customHeight="1">
      <c r="B60" s="155"/>
      <c r="C60" s="156"/>
      <c r="D60" s="157" t="s">
        <v>640</v>
      </c>
      <c r="E60" s="158"/>
      <c r="F60" s="158"/>
      <c r="G60" s="158"/>
      <c r="H60" s="158"/>
      <c r="I60" s="159"/>
      <c r="J60" s="160">
        <f>J98</f>
        <v>0</v>
      </c>
      <c r="K60" s="161"/>
    </row>
    <row r="61" spans="2:47" s="1" customFormat="1" ht="21.75" customHeight="1">
      <c r="B61" s="40"/>
      <c r="C61" s="41"/>
      <c r="D61" s="41"/>
      <c r="E61" s="41"/>
      <c r="F61" s="41"/>
      <c r="G61" s="41"/>
      <c r="H61" s="41"/>
      <c r="I61" s="117"/>
      <c r="J61" s="41"/>
      <c r="K61" s="44"/>
    </row>
    <row r="62" spans="2:47" s="1" customFormat="1" ht="6.95" customHeight="1">
      <c r="B62" s="55"/>
      <c r="C62" s="56"/>
      <c r="D62" s="56"/>
      <c r="E62" s="56"/>
      <c r="F62" s="56"/>
      <c r="G62" s="56"/>
      <c r="H62" s="56"/>
      <c r="I62" s="138"/>
      <c r="J62" s="56"/>
      <c r="K62" s="57"/>
    </row>
    <row r="66" spans="2:63" s="1" customFormat="1" ht="6.95" customHeight="1">
      <c r="B66" s="58"/>
      <c r="C66" s="59"/>
      <c r="D66" s="59"/>
      <c r="E66" s="59"/>
      <c r="F66" s="59"/>
      <c r="G66" s="59"/>
      <c r="H66" s="59"/>
      <c r="I66" s="141"/>
      <c r="J66" s="59"/>
      <c r="K66" s="59"/>
      <c r="L66" s="60"/>
    </row>
    <row r="67" spans="2:63" s="1" customFormat="1" ht="36.950000000000003" customHeight="1">
      <c r="B67" s="40"/>
      <c r="C67" s="61" t="s">
        <v>111</v>
      </c>
      <c r="D67" s="62"/>
      <c r="E67" s="62"/>
      <c r="F67" s="62"/>
      <c r="G67" s="62"/>
      <c r="H67" s="62"/>
      <c r="I67" s="162"/>
      <c r="J67" s="62"/>
      <c r="K67" s="62"/>
      <c r="L67" s="60"/>
    </row>
    <row r="68" spans="2:63" s="1" customFormat="1" ht="6.95" customHeight="1">
      <c r="B68" s="40"/>
      <c r="C68" s="62"/>
      <c r="D68" s="62"/>
      <c r="E68" s="62"/>
      <c r="F68" s="62"/>
      <c r="G68" s="62"/>
      <c r="H68" s="62"/>
      <c r="I68" s="162"/>
      <c r="J68" s="62"/>
      <c r="K68" s="62"/>
      <c r="L68" s="60"/>
    </row>
    <row r="69" spans="2:63" s="1" customFormat="1" ht="14.45" customHeight="1">
      <c r="B69" s="40"/>
      <c r="C69" s="64" t="s">
        <v>18</v>
      </c>
      <c r="D69" s="62"/>
      <c r="E69" s="62"/>
      <c r="F69" s="62"/>
      <c r="G69" s="62"/>
      <c r="H69" s="62"/>
      <c r="I69" s="162"/>
      <c r="J69" s="62"/>
      <c r="K69" s="62"/>
      <c r="L69" s="60"/>
    </row>
    <row r="70" spans="2:63" s="1" customFormat="1" ht="22.5" customHeight="1">
      <c r="B70" s="40"/>
      <c r="C70" s="62"/>
      <c r="D70" s="62"/>
      <c r="E70" s="383" t="str">
        <f>E7</f>
        <v>Jáchymov - rekonstrukce komunikace ulice Hornická</v>
      </c>
      <c r="F70" s="384"/>
      <c r="G70" s="384"/>
      <c r="H70" s="384"/>
      <c r="I70" s="162"/>
      <c r="J70" s="62"/>
      <c r="K70" s="62"/>
      <c r="L70" s="60"/>
    </row>
    <row r="71" spans="2:63" s="1" customFormat="1" ht="14.45" customHeight="1">
      <c r="B71" s="40"/>
      <c r="C71" s="64" t="s">
        <v>91</v>
      </c>
      <c r="D71" s="62"/>
      <c r="E71" s="62"/>
      <c r="F71" s="62"/>
      <c r="G71" s="62"/>
      <c r="H71" s="62"/>
      <c r="I71" s="162"/>
      <c r="J71" s="62"/>
      <c r="K71" s="62"/>
      <c r="L71" s="60"/>
    </row>
    <row r="72" spans="2:63" s="1" customFormat="1" ht="23.25" customHeight="1">
      <c r="B72" s="40"/>
      <c r="C72" s="62"/>
      <c r="D72" s="62"/>
      <c r="E72" s="359" t="str">
        <f>E9</f>
        <v>VON - Vedlejší a ostatní náklady</v>
      </c>
      <c r="F72" s="385"/>
      <c r="G72" s="385"/>
      <c r="H72" s="385"/>
      <c r="I72" s="162"/>
      <c r="J72" s="62"/>
      <c r="K72" s="62"/>
      <c r="L72" s="60"/>
    </row>
    <row r="73" spans="2:63" s="1" customFormat="1" ht="6.95" customHeight="1">
      <c r="B73" s="40"/>
      <c r="C73" s="62"/>
      <c r="D73" s="62"/>
      <c r="E73" s="62"/>
      <c r="F73" s="62"/>
      <c r="G73" s="62"/>
      <c r="H73" s="62"/>
      <c r="I73" s="162"/>
      <c r="J73" s="62"/>
      <c r="K73" s="62"/>
      <c r="L73" s="60"/>
    </row>
    <row r="74" spans="2:63" s="1" customFormat="1" ht="18" customHeight="1">
      <c r="B74" s="40"/>
      <c r="C74" s="64" t="s">
        <v>23</v>
      </c>
      <c r="D74" s="62"/>
      <c r="E74" s="62"/>
      <c r="F74" s="163" t="str">
        <f>F12</f>
        <v>Jáchymov</v>
      </c>
      <c r="G74" s="62"/>
      <c r="H74" s="62"/>
      <c r="I74" s="164" t="s">
        <v>25</v>
      </c>
      <c r="J74" s="72" t="str">
        <f>IF(J12="","",J12)</f>
        <v>12. 12. 2016</v>
      </c>
      <c r="K74" s="62"/>
      <c r="L74" s="60"/>
    </row>
    <row r="75" spans="2:63" s="1" customFormat="1" ht="6.95" customHeight="1">
      <c r="B75" s="40"/>
      <c r="C75" s="62"/>
      <c r="D75" s="62"/>
      <c r="E75" s="62"/>
      <c r="F75" s="62"/>
      <c r="G75" s="62"/>
      <c r="H75" s="62"/>
      <c r="I75" s="162"/>
      <c r="J75" s="62"/>
      <c r="K75" s="62"/>
      <c r="L75" s="60"/>
    </row>
    <row r="76" spans="2:63" s="1" customFormat="1">
      <c r="B76" s="40"/>
      <c r="C76" s="64" t="s">
        <v>27</v>
      </c>
      <c r="D76" s="62"/>
      <c r="E76" s="62"/>
      <c r="F76" s="163" t="str">
        <f>E15</f>
        <v>Město Jáchymov</v>
      </c>
      <c r="G76" s="62"/>
      <c r="H76" s="62"/>
      <c r="I76" s="164" t="s">
        <v>34</v>
      </c>
      <c r="J76" s="163" t="str">
        <f>E21</f>
        <v>AZ Consult spol. s r.o.</v>
      </c>
      <c r="K76" s="62"/>
      <c r="L76" s="60"/>
    </row>
    <row r="77" spans="2:63" s="1" customFormat="1" ht="14.45" customHeight="1">
      <c r="B77" s="40"/>
      <c r="C77" s="64" t="s">
        <v>32</v>
      </c>
      <c r="D77" s="62"/>
      <c r="E77" s="62"/>
      <c r="F77" s="163" t="str">
        <f>IF(E18="","",E18)</f>
        <v/>
      </c>
      <c r="G77" s="62"/>
      <c r="H77" s="62"/>
      <c r="I77" s="162"/>
      <c r="J77" s="62"/>
      <c r="K77" s="62"/>
      <c r="L77" s="60"/>
    </row>
    <row r="78" spans="2:63" s="1" customFormat="1" ht="10.35" customHeight="1">
      <c r="B78" s="40"/>
      <c r="C78" s="62"/>
      <c r="D78" s="62"/>
      <c r="E78" s="62"/>
      <c r="F78" s="62"/>
      <c r="G78" s="62"/>
      <c r="H78" s="62"/>
      <c r="I78" s="162"/>
      <c r="J78" s="62"/>
      <c r="K78" s="62"/>
      <c r="L78" s="60"/>
    </row>
    <row r="79" spans="2:63" s="9" customFormat="1" ht="29.25" customHeight="1">
      <c r="B79" s="165"/>
      <c r="C79" s="166" t="s">
        <v>112</v>
      </c>
      <c r="D79" s="167" t="s">
        <v>57</v>
      </c>
      <c r="E79" s="167" t="s">
        <v>53</v>
      </c>
      <c r="F79" s="167" t="s">
        <v>113</v>
      </c>
      <c r="G79" s="167" t="s">
        <v>114</v>
      </c>
      <c r="H79" s="167" t="s">
        <v>115</v>
      </c>
      <c r="I79" s="168" t="s">
        <v>116</v>
      </c>
      <c r="J79" s="167" t="s">
        <v>95</v>
      </c>
      <c r="K79" s="169" t="s">
        <v>117</v>
      </c>
      <c r="L79" s="170"/>
      <c r="M79" s="80" t="s">
        <v>118</v>
      </c>
      <c r="N79" s="81" t="s">
        <v>42</v>
      </c>
      <c r="O79" s="81" t="s">
        <v>119</v>
      </c>
      <c r="P79" s="81" t="s">
        <v>120</v>
      </c>
      <c r="Q79" s="81" t="s">
        <v>121</v>
      </c>
      <c r="R79" s="81" t="s">
        <v>122</v>
      </c>
      <c r="S79" s="81" t="s">
        <v>123</v>
      </c>
      <c r="T79" s="82" t="s">
        <v>124</v>
      </c>
    </row>
    <row r="80" spans="2:63" s="1" customFormat="1" ht="29.25" customHeight="1">
      <c r="B80" s="40"/>
      <c r="C80" s="86" t="s">
        <v>96</v>
      </c>
      <c r="D80" s="62"/>
      <c r="E80" s="62"/>
      <c r="F80" s="62"/>
      <c r="G80" s="62"/>
      <c r="H80" s="62"/>
      <c r="I80" s="162"/>
      <c r="J80" s="171">
        <f>BK80</f>
        <v>0</v>
      </c>
      <c r="K80" s="62"/>
      <c r="L80" s="60"/>
      <c r="M80" s="83"/>
      <c r="N80" s="84"/>
      <c r="O80" s="84"/>
      <c r="P80" s="172">
        <f>P81</f>
        <v>0</v>
      </c>
      <c r="Q80" s="84"/>
      <c r="R80" s="172">
        <f>R81</f>
        <v>0</v>
      </c>
      <c r="S80" s="84"/>
      <c r="T80" s="173">
        <f>T81</f>
        <v>0</v>
      </c>
      <c r="AT80" s="23" t="s">
        <v>71</v>
      </c>
      <c r="AU80" s="23" t="s">
        <v>97</v>
      </c>
      <c r="BK80" s="174">
        <f>BK81</f>
        <v>0</v>
      </c>
    </row>
    <row r="81" spans="2:65" s="10" customFormat="1" ht="37.35" customHeight="1">
      <c r="B81" s="175"/>
      <c r="C81" s="176"/>
      <c r="D81" s="189" t="s">
        <v>71</v>
      </c>
      <c r="E81" s="261" t="s">
        <v>641</v>
      </c>
      <c r="F81" s="261" t="s">
        <v>642</v>
      </c>
      <c r="G81" s="176"/>
      <c r="H81" s="176"/>
      <c r="I81" s="179"/>
      <c r="J81" s="262">
        <f>BK81</f>
        <v>0</v>
      </c>
      <c r="K81" s="176"/>
      <c r="L81" s="181"/>
      <c r="M81" s="182"/>
      <c r="N81" s="183"/>
      <c r="O81" s="183"/>
      <c r="P81" s="184">
        <f>P82+SUM(P83:P87)+P91+P98</f>
        <v>0</v>
      </c>
      <c r="Q81" s="183"/>
      <c r="R81" s="184">
        <f>R82+SUM(R83:R87)+R91+R98</f>
        <v>0</v>
      </c>
      <c r="S81" s="183"/>
      <c r="T81" s="185">
        <f>T82+SUM(T83:T87)+T91+T98</f>
        <v>0</v>
      </c>
      <c r="AR81" s="186" t="s">
        <v>154</v>
      </c>
      <c r="AT81" s="187" t="s">
        <v>71</v>
      </c>
      <c r="AU81" s="187" t="s">
        <v>72</v>
      </c>
      <c r="AY81" s="186" t="s">
        <v>127</v>
      </c>
      <c r="BK81" s="188">
        <f>BK82+SUM(BK83:BK87)+BK91+BK98</f>
        <v>0</v>
      </c>
    </row>
    <row r="82" spans="2:65" s="1" customFormat="1" ht="22.5" customHeight="1">
      <c r="B82" s="40"/>
      <c r="C82" s="192" t="s">
        <v>79</v>
      </c>
      <c r="D82" s="192" t="s">
        <v>129</v>
      </c>
      <c r="E82" s="193" t="s">
        <v>643</v>
      </c>
      <c r="F82" s="194" t="s">
        <v>644</v>
      </c>
      <c r="G82" s="195" t="s">
        <v>645</v>
      </c>
      <c r="H82" s="196">
        <v>1</v>
      </c>
      <c r="I82" s="197"/>
      <c r="J82" s="198">
        <f>ROUND(I82*H82,2)</f>
        <v>0</v>
      </c>
      <c r="K82" s="194" t="s">
        <v>21</v>
      </c>
      <c r="L82" s="60"/>
      <c r="M82" s="199" t="s">
        <v>21</v>
      </c>
      <c r="N82" s="200" t="s">
        <v>43</v>
      </c>
      <c r="O82" s="41"/>
      <c r="P82" s="201">
        <f>O82*H82</f>
        <v>0</v>
      </c>
      <c r="Q82" s="201">
        <v>0</v>
      </c>
      <c r="R82" s="201">
        <f>Q82*H82</f>
        <v>0</v>
      </c>
      <c r="S82" s="201">
        <v>0</v>
      </c>
      <c r="T82" s="202">
        <f>S82*H82</f>
        <v>0</v>
      </c>
      <c r="AR82" s="23" t="s">
        <v>646</v>
      </c>
      <c r="AT82" s="23" t="s">
        <v>129</v>
      </c>
      <c r="AU82" s="23" t="s">
        <v>79</v>
      </c>
      <c r="AY82" s="23" t="s">
        <v>127</v>
      </c>
      <c r="BE82" s="203">
        <f>IF(N82="základní",J82,0)</f>
        <v>0</v>
      </c>
      <c r="BF82" s="203">
        <f>IF(N82="snížená",J82,0)</f>
        <v>0</v>
      </c>
      <c r="BG82" s="203">
        <f>IF(N82="zákl. přenesená",J82,0)</f>
        <v>0</v>
      </c>
      <c r="BH82" s="203">
        <f>IF(N82="sníž. přenesená",J82,0)</f>
        <v>0</v>
      </c>
      <c r="BI82" s="203">
        <f>IF(N82="nulová",J82,0)</f>
        <v>0</v>
      </c>
      <c r="BJ82" s="23" t="s">
        <v>79</v>
      </c>
      <c r="BK82" s="203">
        <f>ROUND(I82*H82,2)</f>
        <v>0</v>
      </c>
      <c r="BL82" s="23" t="s">
        <v>646</v>
      </c>
      <c r="BM82" s="23" t="s">
        <v>647</v>
      </c>
    </row>
    <row r="83" spans="2:65" s="1" customFormat="1" ht="22.5" customHeight="1">
      <c r="B83" s="40"/>
      <c r="C83" s="192" t="s">
        <v>81</v>
      </c>
      <c r="D83" s="192" t="s">
        <v>129</v>
      </c>
      <c r="E83" s="193" t="s">
        <v>648</v>
      </c>
      <c r="F83" s="194" t="s">
        <v>649</v>
      </c>
      <c r="G83" s="195" t="s">
        <v>645</v>
      </c>
      <c r="H83" s="196">
        <v>1</v>
      </c>
      <c r="I83" s="197"/>
      <c r="J83" s="198">
        <f>ROUND(I83*H83,2)</f>
        <v>0</v>
      </c>
      <c r="K83" s="194" t="s">
        <v>21</v>
      </c>
      <c r="L83" s="60"/>
      <c r="M83" s="199" t="s">
        <v>21</v>
      </c>
      <c r="N83" s="200" t="s">
        <v>43</v>
      </c>
      <c r="O83" s="41"/>
      <c r="P83" s="201">
        <f>O83*H83</f>
        <v>0</v>
      </c>
      <c r="Q83" s="201">
        <v>0</v>
      </c>
      <c r="R83" s="201">
        <f>Q83*H83</f>
        <v>0</v>
      </c>
      <c r="S83" s="201">
        <v>0</v>
      </c>
      <c r="T83" s="202">
        <f>S83*H83</f>
        <v>0</v>
      </c>
      <c r="AR83" s="23" t="s">
        <v>646</v>
      </c>
      <c r="AT83" s="23" t="s">
        <v>129</v>
      </c>
      <c r="AU83" s="23" t="s">
        <v>79</v>
      </c>
      <c r="AY83" s="23" t="s">
        <v>127</v>
      </c>
      <c r="BE83" s="203">
        <f>IF(N83="základní",J83,0)</f>
        <v>0</v>
      </c>
      <c r="BF83" s="203">
        <f>IF(N83="snížená",J83,0)</f>
        <v>0</v>
      </c>
      <c r="BG83" s="203">
        <f>IF(N83="zákl. přenesená",J83,0)</f>
        <v>0</v>
      </c>
      <c r="BH83" s="203">
        <f>IF(N83="sníž. přenesená",J83,0)</f>
        <v>0</v>
      </c>
      <c r="BI83" s="203">
        <f>IF(N83="nulová",J83,0)</f>
        <v>0</v>
      </c>
      <c r="BJ83" s="23" t="s">
        <v>79</v>
      </c>
      <c r="BK83" s="203">
        <f>ROUND(I83*H83,2)</f>
        <v>0</v>
      </c>
      <c r="BL83" s="23" t="s">
        <v>646</v>
      </c>
      <c r="BM83" s="23" t="s">
        <v>650</v>
      </c>
    </row>
    <row r="84" spans="2:65" s="1" customFormat="1" ht="22.5" customHeight="1">
      <c r="B84" s="40"/>
      <c r="C84" s="192" t="s">
        <v>142</v>
      </c>
      <c r="D84" s="192" t="s">
        <v>129</v>
      </c>
      <c r="E84" s="193" t="s">
        <v>651</v>
      </c>
      <c r="F84" s="194" t="s">
        <v>649</v>
      </c>
      <c r="G84" s="195" t="s">
        <v>645</v>
      </c>
      <c r="H84" s="196">
        <v>1</v>
      </c>
      <c r="I84" s="197"/>
      <c r="J84" s="198">
        <f>ROUND(I84*H84,2)</f>
        <v>0</v>
      </c>
      <c r="K84" s="194" t="s">
        <v>21</v>
      </c>
      <c r="L84" s="60"/>
      <c r="M84" s="199" t="s">
        <v>21</v>
      </c>
      <c r="N84" s="200" t="s">
        <v>43</v>
      </c>
      <c r="O84" s="41"/>
      <c r="P84" s="201">
        <f>O84*H84</f>
        <v>0</v>
      </c>
      <c r="Q84" s="201">
        <v>0</v>
      </c>
      <c r="R84" s="201">
        <f>Q84*H84</f>
        <v>0</v>
      </c>
      <c r="S84" s="201">
        <v>0</v>
      </c>
      <c r="T84" s="202">
        <f>S84*H84</f>
        <v>0</v>
      </c>
      <c r="AR84" s="23" t="s">
        <v>646</v>
      </c>
      <c r="AT84" s="23" t="s">
        <v>129</v>
      </c>
      <c r="AU84" s="23" t="s">
        <v>79</v>
      </c>
      <c r="AY84" s="23" t="s">
        <v>127</v>
      </c>
      <c r="BE84" s="203">
        <f>IF(N84="základní",J84,0)</f>
        <v>0</v>
      </c>
      <c r="BF84" s="203">
        <f>IF(N84="snížená",J84,0)</f>
        <v>0</v>
      </c>
      <c r="BG84" s="203">
        <f>IF(N84="zákl. přenesená",J84,0)</f>
        <v>0</v>
      </c>
      <c r="BH84" s="203">
        <f>IF(N84="sníž. přenesená",J84,0)</f>
        <v>0</v>
      </c>
      <c r="BI84" s="203">
        <f>IF(N84="nulová",J84,0)</f>
        <v>0</v>
      </c>
      <c r="BJ84" s="23" t="s">
        <v>79</v>
      </c>
      <c r="BK84" s="203">
        <f>ROUND(I84*H84,2)</f>
        <v>0</v>
      </c>
      <c r="BL84" s="23" t="s">
        <v>646</v>
      </c>
      <c r="BM84" s="23" t="s">
        <v>652</v>
      </c>
    </row>
    <row r="85" spans="2:65" s="1" customFormat="1" ht="22.5" customHeight="1">
      <c r="B85" s="40"/>
      <c r="C85" s="192" t="s">
        <v>134</v>
      </c>
      <c r="D85" s="192" t="s">
        <v>129</v>
      </c>
      <c r="E85" s="193" t="s">
        <v>653</v>
      </c>
      <c r="F85" s="194" t="s">
        <v>654</v>
      </c>
      <c r="G85" s="195" t="s">
        <v>645</v>
      </c>
      <c r="H85" s="196">
        <v>1</v>
      </c>
      <c r="I85" s="197"/>
      <c r="J85" s="198">
        <f>ROUND(I85*H85,2)</f>
        <v>0</v>
      </c>
      <c r="K85" s="194" t="s">
        <v>21</v>
      </c>
      <c r="L85" s="60"/>
      <c r="M85" s="199" t="s">
        <v>21</v>
      </c>
      <c r="N85" s="200" t="s">
        <v>43</v>
      </c>
      <c r="O85" s="41"/>
      <c r="P85" s="201">
        <f>O85*H85</f>
        <v>0</v>
      </c>
      <c r="Q85" s="201">
        <v>0</v>
      </c>
      <c r="R85" s="201">
        <f>Q85*H85</f>
        <v>0</v>
      </c>
      <c r="S85" s="201">
        <v>0</v>
      </c>
      <c r="T85" s="202">
        <f>S85*H85</f>
        <v>0</v>
      </c>
      <c r="AR85" s="23" t="s">
        <v>646</v>
      </c>
      <c r="AT85" s="23" t="s">
        <v>129</v>
      </c>
      <c r="AU85" s="23" t="s">
        <v>79</v>
      </c>
      <c r="AY85" s="23" t="s">
        <v>127</v>
      </c>
      <c r="BE85" s="203">
        <f>IF(N85="základní",J85,0)</f>
        <v>0</v>
      </c>
      <c r="BF85" s="203">
        <f>IF(N85="snížená",J85,0)</f>
        <v>0</v>
      </c>
      <c r="BG85" s="203">
        <f>IF(N85="zákl. přenesená",J85,0)</f>
        <v>0</v>
      </c>
      <c r="BH85" s="203">
        <f>IF(N85="sníž. přenesená",J85,0)</f>
        <v>0</v>
      </c>
      <c r="BI85" s="203">
        <f>IF(N85="nulová",J85,0)</f>
        <v>0</v>
      </c>
      <c r="BJ85" s="23" t="s">
        <v>79</v>
      </c>
      <c r="BK85" s="203">
        <f>ROUND(I85*H85,2)</f>
        <v>0</v>
      </c>
      <c r="BL85" s="23" t="s">
        <v>646</v>
      </c>
      <c r="BM85" s="23" t="s">
        <v>655</v>
      </c>
    </row>
    <row r="86" spans="2:65" s="1" customFormat="1" ht="22.5" customHeight="1">
      <c r="B86" s="40"/>
      <c r="C86" s="192" t="s">
        <v>154</v>
      </c>
      <c r="D86" s="192" t="s">
        <v>129</v>
      </c>
      <c r="E86" s="193" t="s">
        <v>656</v>
      </c>
      <c r="F86" s="194" t="s">
        <v>657</v>
      </c>
      <c r="G86" s="195" t="s">
        <v>645</v>
      </c>
      <c r="H86" s="196">
        <v>1</v>
      </c>
      <c r="I86" s="197"/>
      <c r="J86" s="198">
        <f>ROUND(I86*H86,2)</f>
        <v>0</v>
      </c>
      <c r="K86" s="194" t="s">
        <v>21</v>
      </c>
      <c r="L86" s="60"/>
      <c r="M86" s="199" t="s">
        <v>21</v>
      </c>
      <c r="N86" s="200" t="s">
        <v>43</v>
      </c>
      <c r="O86" s="41"/>
      <c r="P86" s="201">
        <f>O86*H86</f>
        <v>0</v>
      </c>
      <c r="Q86" s="201">
        <v>0</v>
      </c>
      <c r="R86" s="201">
        <f>Q86*H86</f>
        <v>0</v>
      </c>
      <c r="S86" s="201">
        <v>0</v>
      </c>
      <c r="T86" s="202">
        <f>S86*H86</f>
        <v>0</v>
      </c>
      <c r="AR86" s="23" t="s">
        <v>646</v>
      </c>
      <c r="AT86" s="23" t="s">
        <v>129</v>
      </c>
      <c r="AU86" s="23" t="s">
        <v>79</v>
      </c>
      <c r="AY86" s="23" t="s">
        <v>127</v>
      </c>
      <c r="BE86" s="203">
        <f>IF(N86="základní",J86,0)</f>
        <v>0</v>
      </c>
      <c r="BF86" s="203">
        <f>IF(N86="snížená",J86,0)</f>
        <v>0</v>
      </c>
      <c r="BG86" s="203">
        <f>IF(N86="zákl. přenesená",J86,0)</f>
        <v>0</v>
      </c>
      <c r="BH86" s="203">
        <f>IF(N86="sníž. přenesená",J86,0)</f>
        <v>0</v>
      </c>
      <c r="BI86" s="203">
        <f>IF(N86="nulová",J86,0)</f>
        <v>0</v>
      </c>
      <c r="BJ86" s="23" t="s">
        <v>79</v>
      </c>
      <c r="BK86" s="203">
        <f>ROUND(I86*H86,2)</f>
        <v>0</v>
      </c>
      <c r="BL86" s="23" t="s">
        <v>646</v>
      </c>
      <c r="BM86" s="23" t="s">
        <v>658</v>
      </c>
    </row>
    <row r="87" spans="2:65" s="10" customFormat="1" ht="29.85" customHeight="1">
      <c r="B87" s="175"/>
      <c r="C87" s="176"/>
      <c r="D87" s="189" t="s">
        <v>71</v>
      </c>
      <c r="E87" s="190" t="s">
        <v>659</v>
      </c>
      <c r="F87" s="190" t="s">
        <v>660</v>
      </c>
      <c r="G87" s="176"/>
      <c r="H87" s="176"/>
      <c r="I87" s="179"/>
      <c r="J87" s="191">
        <f>BK87</f>
        <v>0</v>
      </c>
      <c r="K87" s="176"/>
      <c r="L87" s="181"/>
      <c r="M87" s="182"/>
      <c r="N87" s="183"/>
      <c r="O87" s="183"/>
      <c r="P87" s="184">
        <f>SUM(P88:P90)</f>
        <v>0</v>
      </c>
      <c r="Q87" s="183"/>
      <c r="R87" s="184">
        <f>SUM(R88:R90)</f>
        <v>0</v>
      </c>
      <c r="S87" s="183"/>
      <c r="T87" s="185">
        <f>SUM(T88:T90)</f>
        <v>0</v>
      </c>
      <c r="AR87" s="186" t="s">
        <v>154</v>
      </c>
      <c r="AT87" s="187" t="s">
        <v>71</v>
      </c>
      <c r="AU87" s="187" t="s">
        <v>79</v>
      </c>
      <c r="AY87" s="186" t="s">
        <v>127</v>
      </c>
      <c r="BK87" s="188">
        <f>SUM(BK88:BK90)</f>
        <v>0</v>
      </c>
    </row>
    <row r="88" spans="2:65" s="1" customFormat="1" ht="31.5" customHeight="1">
      <c r="B88" s="40"/>
      <c r="C88" s="192" t="s">
        <v>161</v>
      </c>
      <c r="D88" s="192" t="s">
        <v>129</v>
      </c>
      <c r="E88" s="193" t="s">
        <v>661</v>
      </c>
      <c r="F88" s="194" t="s">
        <v>662</v>
      </c>
      <c r="G88" s="195" t="s">
        <v>645</v>
      </c>
      <c r="H88" s="196">
        <v>1</v>
      </c>
      <c r="I88" s="197"/>
      <c r="J88" s="198">
        <f>ROUND(I88*H88,2)</f>
        <v>0</v>
      </c>
      <c r="K88" s="194" t="s">
        <v>133</v>
      </c>
      <c r="L88" s="60"/>
      <c r="M88" s="199" t="s">
        <v>21</v>
      </c>
      <c r="N88" s="200" t="s">
        <v>43</v>
      </c>
      <c r="O88" s="41"/>
      <c r="P88" s="201">
        <f>O88*H88</f>
        <v>0</v>
      </c>
      <c r="Q88" s="201">
        <v>0</v>
      </c>
      <c r="R88" s="201">
        <f>Q88*H88</f>
        <v>0</v>
      </c>
      <c r="S88" s="201">
        <v>0</v>
      </c>
      <c r="T88" s="202">
        <f>S88*H88</f>
        <v>0</v>
      </c>
      <c r="AR88" s="23" t="s">
        <v>646</v>
      </c>
      <c r="AT88" s="23" t="s">
        <v>129</v>
      </c>
      <c r="AU88" s="23" t="s">
        <v>81</v>
      </c>
      <c r="AY88" s="23" t="s">
        <v>127</v>
      </c>
      <c r="BE88" s="203">
        <f>IF(N88="základní",J88,0)</f>
        <v>0</v>
      </c>
      <c r="BF88" s="203">
        <f>IF(N88="snížená",J88,0)</f>
        <v>0</v>
      </c>
      <c r="BG88" s="203">
        <f>IF(N88="zákl. přenesená",J88,0)</f>
        <v>0</v>
      </c>
      <c r="BH88" s="203">
        <f>IF(N88="sníž. přenesená",J88,0)</f>
        <v>0</v>
      </c>
      <c r="BI88" s="203">
        <f>IF(N88="nulová",J88,0)</f>
        <v>0</v>
      </c>
      <c r="BJ88" s="23" t="s">
        <v>79</v>
      </c>
      <c r="BK88" s="203">
        <f>ROUND(I88*H88,2)</f>
        <v>0</v>
      </c>
      <c r="BL88" s="23" t="s">
        <v>646</v>
      </c>
      <c r="BM88" s="23" t="s">
        <v>663</v>
      </c>
    </row>
    <row r="89" spans="2:65" s="13" customFormat="1" ht="13.5">
      <c r="B89" s="247"/>
      <c r="C89" s="248"/>
      <c r="D89" s="207" t="s">
        <v>147</v>
      </c>
      <c r="E89" s="249" t="s">
        <v>21</v>
      </c>
      <c r="F89" s="250" t="s">
        <v>664</v>
      </c>
      <c r="G89" s="248"/>
      <c r="H89" s="251" t="s">
        <v>21</v>
      </c>
      <c r="I89" s="252"/>
      <c r="J89" s="248"/>
      <c r="K89" s="248"/>
      <c r="L89" s="253"/>
      <c r="M89" s="254"/>
      <c r="N89" s="255"/>
      <c r="O89" s="255"/>
      <c r="P89" s="255"/>
      <c r="Q89" s="255"/>
      <c r="R89" s="255"/>
      <c r="S89" s="255"/>
      <c r="T89" s="256"/>
      <c r="AT89" s="257" t="s">
        <v>147</v>
      </c>
      <c r="AU89" s="257" t="s">
        <v>81</v>
      </c>
      <c r="AV89" s="13" t="s">
        <v>79</v>
      </c>
      <c r="AW89" s="13" t="s">
        <v>36</v>
      </c>
      <c r="AX89" s="13" t="s">
        <v>72</v>
      </c>
      <c r="AY89" s="257" t="s">
        <v>127</v>
      </c>
    </row>
    <row r="90" spans="2:65" s="11" customFormat="1" ht="13.5">
      <c r="B90" s="209"/>
      <c r="C90" s="210"/>
      <c r="D90" s="207" t="s">
        <v>147</v>
      </c>
      <c r="E90" s="220" t="s">
        <v>21</v>
      </c>
      <c r="F90" s="221" t="s">
        <v>79</v>
      </c>
      <c r="G90" s="210"/>
      <c r="H90" s="222">
        <v>1</v>
      </c>
      <c r="I90" s="214"/>
      <c r="J90" s="210"/>
      <c r="K90" s="210"/>
      <c r="L90" s="215"/>
      <c r="M90" s="216"/>
      <c r="N90" s="217"/>
      <c r="O90" s="217"/>
      <c r="P90" s="217"/>
      <c r="Q90" s="217"/>
      <c r="R90" s="217"/>
      <c r="S90" s="217"/>
      <c r="T90" s="218"/>
      <c r="AT90" s="219" t="s">
        <v>147</v>
      </c>
      <c r="AU90" s="219" t="s">
        <v>81</v>
      </c>
      <c r="AV90" s="11" t="s">
        <v>81</v>
      </c>
      <c r="AW90" s="11" t="s">
        <v>36</v>
      </c>
      <c r="AX90" s="11" t="s">
        <v>79</v>
      </c>
      <c r="AY90" s="219" t="s">
        <v>127</v>
      </c>
    </row>
    <row r="91" spans="2:65" s="10" customFormat="1" ht="29.85" customHeight="1">
      <c r="B91" s="175"/>
      <c r="C91" s="176"/>
      <c r="D91" s="189" t="s">
        <v>71</v>
      </c>
      <c r="E91" s="190" t="s">
        <v>665</v>
      </c>
      <c r="F91" s="190" t="s">
        <v>666</v>
      </c>
      <c r="G91" s="176"/>
      <c r="H91" s="176"/>
      <c r="I91" s="179"/>
      <c r="J91" s="191">
        <f>BK91</f>
        <v>0</v>
      </c>
      <c r="K91" s="176"/>
      <c r="L91" s="181"/>
      <c r="M91" s="182"/>
      <c r="N91" s="183"/>
      <c r="O91" s="183"/>
      <c r="P91" s="184">
        <f>SUM(P92:P97)</f>
        <v>0</v>
      </c>
      <c r="Q91" s="183"/>
      <c r="R91" s="184">
        <f>SUM(R92:R97)</f>
        <v>0</v>
      </c>
      <c r="S91" s="183"/>
      <c r="T91" s="185">
        <f>SUM(T92:T97)</f>
        <v>0</v>
      </c>
      <c r="AR91" s="186" t="s">
        <v>154</v>
      </c>
      <c r="AT91" s="187" t="s">
        <v>71</v>
      </c>
      <c r="AU91" s="187" t="s">
        <v>79</v>
      </c>
      <c r="AY91" s="186" t="s">
        <v>127</v>
      </c>
      <c r="BK91" s="188">
        <f>SUM(BK92:BK97)</f>
        <v>0</v>
      </c>
    </row>
    <row r="92" spans="2:65" s="1" customFormat="1" ht="22.5" customHeight="1">
      <c r="B92" s="40"/>
      <c r="C92" s="192" t="s">
        <v>168</v>
      </c>
      <c r="D92" s="192" t="s">
        <v>129</v>
      </c>
      <c r="E92" s="193" t="s">
        <v>667</v>
      </c>
      <c r="F92" s="194" t="s">
        <v>668</v>
      </c>
      <c r="G92" s="195" t="s">
        <v>645</v>
      </c>
      <c r="H92" s="196">
        <v>1</v>
      </c>
      <c r="I92" s="197"/>
      <c r="J92" s="198">
        <f>ROUND(I92*H92,2)</f>
        <v>0</v>
      </c>
      <c r="K92" s="194" t="s">
        <v>133</v>
      </c>
      <c r="L92" s="60"/>
      <c r="M92" s="199" t="s">
        <v>21</v>
      </c>
      <c r="N92" s="200" t="s">
        <v>43</v>
      </c>
      <c r="O92" s="41"/>
      <c r="P92" s="201">
        <f>O92*H92</f>
        <v>0</v>
      </c>
      <c r="Q92" s="201">
        <v>0</v>
      </c>
      <c r="R92" s="201">
        <f>Q92*H92</f>
        <v>0</v>
      </c>
      <c r="S92" s="201">
        <v>0</v>
      </c>
      <c r="T92" s="202">
        <f>S92*H92</f>
        <v>0</v>
      </c>
      <c r="AR92" s="23" t="s">
        <v>646</v>
      </c>
      <c r="AT92" s="23" t="s">
        <v>129</v>
      </c>
      <c r="AU92" s="23" t="s">
        <v>81</v>
      </c>
      <c r="AY92" s="23" t="s">
        <v>127</v>
      </c>
      <c r="BE92" s="203">
        <f>IF(N92="základní",J92,0)</f>
        <v>0</v>
      </c>
      <c r="BF92" s="203">
        <f>IF(N92="snížená",J92,0)</f>
        <v>0</v>
      </c>
      <c r="BG92" s="203">
        <f>IF(N92="zákl. přenesená",J92,0)</f>
        <v>0</v>
      </c>
      <c r="BH92" s="203">
        <f>IF(N92="sníž. přenesená",J92,0)</f>
        <v>0</v>
      </c>
      <c r="BI92" s="203">
        <f>IF(N92="nulová",J92,0)</f>
        <v>0</v>
      </c>
      <c r="BJ92" s="23" t="s">
        <v>79</v>
      </c>
      <c r="BK92" s="203">
        <f>ROUND(I92*H92,2)</f>
        <v>0</v>
      </c>
      <c r="BL92" s="23" t="s">
        <v>646</v>
      </c>
      <c r="BM92" s="23" t="s">
        <v>669</v>
      </c>
    </row>
    <row r="93" spans="2:65" s="13" customFormat="1" ht="13.5">
      <c r="B93" s="247"/>
      <c r="C93" s="248"/>
      <c r="D93" s="207" t="s">
        <v>147</v>
      </c>
      <c r="E93" s="249" t="s">
        <v>21</v>
      </c>
      <c r="F93" s="250" t="s">
        <v>670</v>
      </c>
      <c r="G93" s="248"/>
      <c r="H93" s="251" t="s">
        <v>21</v>
      </c>
      <c r="I93" s="252"/>
      <c r="J93" s="248"/>
      <c r="K93" s="248"/>
      <c r="L93" s="253"/>
      <c r="M93" s="254"/>
      <c r="N93" s="255"/>
      <c r="O93" s="255"/>
      <c r="P93" s="255"/>
      <c r="Q93" s="255"/>
      <c r="R93" s="255"/>
      <c r="S93" s="255"/>
      <c r="T93" s="256"/>
      <c r="AT93" s="257" t="s">
        <v>147</v>
      </c>
      <c r="AU93" s="257" t="s">
        <v>81</v>
      </c>
      <c r="AV93" s="13" t="s">
        <v>79</v>
      </c>
      <c r="AW93" s="13" t="s">
        <v>36</v>
      </c>
      <c r="AX93" s="13" t="s">
        <v>72</v>
      </c>
      <c r="AY93" s="257" t="s">
        <v>127</v>
      </c>
    </row>
    <row r="94" spans="2:65" s="13" customFormat="1" ht="27">
      <c r="B94" s="247"/>
      <c r="C94" s="248"/>
      <c r="D94" s="207" t="s">
        <v>147</v>
      </c>
      <c r="E94" s="249" t="s">
        <v>21</v>
      </c>
      <c r="F94" s="250" t="s">
        <v>671</v>
      </c>
      <c r="G94" s="248"/>
      <c r="H94" s="251" t="s">
        <v>21</v>
      </c>
      <c r="I94" s="252"/>
      <c r="J94" s="248"/>
      <c r="K94" s="248"/>
      <c r="L94" s="253"/>
      <c r="M94" s="254"/>
      <c r="N94" s="255"/>
      <c r="O94" s="255"/>
      <c r="P94" s="255"/>
      <c r="Q94" s="255"/>
      <c r="R94" s="255"/>
      <c r="S94" s="255"/>
      <c r="T94" s="256"/>
      <c r="AT94" s="257" t="s">
        <v>147</v>
      </c>
      <c r="AU94" s="257" t="s">
        <v>81</v>
      </c>
      <c r="AV94" s="13" t="s">
        <v>79</v>
      </c>
      <c r="AW94" s="13" t="s">
        <v>36</v>
      </c>
      <c r="AX94" s="13" t="s">
        <v>72</v>
      </c>
      <c r="AY94" s="257" t="s">
        <v>127</v>
      </c>
    </row>
    <row r="95" spans="2:65" s="13" customFormat="1" ht="13.5">
      <c r="B95" s="247"/>
      <c r="C95" s="248"/>
      <c r="D95" s="207" t="s">
        <v>147</v>
      </c>
      <c r="E95" s="249" t="s">
        <v>21</v>
      </c>
      <c r="F95" s="250" t="s">
        <v>672</v>
      </c>
      <c r="G95" s="248"/>
      <c r="H95" s="251" t="s">
        <v>21</v>
      </c>
      <c r="I95" s="252"/>
      <c r="J95" s="248"/>
      <c r="K95" s="248"/>
      <c r="L95" s="253"/>
      <c r="M95" s="254"/>
      <c r="N95" s="255"/>
      <c r="O95" s="255"/>
      <c r="P95" s="255"/>
      <c r="Q95" s="255"/>
      <c r="R95" s="255"/>
      <c r="S95" s="255"/>
      <c r="T95" s="256"/>
      <c r="AT95" s="257" t="s">
        <v>147</v>
      </c>
      <c r="AU95" s="257" t="s">
        <v>81</v>
      </c>
      <c r="AV95" s="13" t="s">
        <v>79</v>
      </c>
      <c r="AW95" s="13" t="s">
        <v>36</v>
      </c>
      <c r="AX95" s="13" t="s">
        <v>72</v>
      </c>
      <c r="AY95" s="257" t="s">
        <v>127</v>
      </c>
    </row>
    <row r="96" spans="2:65" s="13" customFormat="1" ht="13.5">
      <c r="B96" s="247"/>
      <c r="C96" s="248"/>
      <c r="D96" s="207" t="s">
        <v>147</v>
      </c>
      <c r="E96" s="249" t="s">
        <v>21</v>
      </c>
      <c r="F96" s="250" t="s">
        <v>673</v>
      </c>
      <c r="G96" s="248"/>
      <c r="H96" s="251" t="s">
        <v>21</v>
      </c>
      <c r="I96" s="252"/>
      <c r="J96" s="248"/>
      <c r="K96" s="248"/>
      <c r="L96" s="253"/>
      <c r="M96" s="254"/>
      <c r="N96" s="255"/>
      <c r="O96" s="255"/>
      <c r="P96" s="255"/>
      <c r="Q96" s="255"/>
      <c r="R96" s="255"/>
      <c r="S96" s="255"/>
      <c r="T96" s="256"/>
      <c r="AT96" s="257" t="s">
        <v>147</v>
      </c>
      <c r="AU96" s="257" t="s">
        <v>81</v>
      </c>
      <c r="AV96" s="13" t="s">
        <v>79</v>
      </c>
      <c r="AW96" s="13" t="s">
        <v>36</v>
      </c>
      <c r="AX96" s="13" t="s">
        <v>72</v>
      </c>
      <c r="AY96" s="257" t="s">
        <v>127</v>
      </c>
    </row>
    <row r="97" spans="2:65" s="11" customFormat="1" ht="13.5">
      <c r="B97" s="209"/>
      <c r="C97" s="210"/>
      <c r="D97" s="207" t="s">
        <v>147</v>
      </c>
      <c r="E97" s="220" t="s">
        <v>21</v>
      </c>
      <c r="F97" s="221" t="s">
        <v>79</v>
      </c>
      <c r="G97" s="210"/>
      <c r="H97" s="222">
        <v>1</v>
      </c>
      <c r="I97" s="214"/>
      <c r="J97" s="210"/>
      <c r="K97" s="210"/>
      <c r="L97" s="215"/>
      <c r="M97" s="216"/>
      <c r="N97" s="217"/>
      <c r="O97" s="217"/>
      <c r="P97" s="217"/>
      <c r="Q97" s="217"/>
      <c r="R97" s="217"/>
      <c r="S97" s="217"/>
      <c r="T97" s="218"/>
      <c r="AT97" s="219" t="s">
        <v>147</v>
      </c>
      <c r="AU97" s="219" t="s">
        <v>81</v>
      </c>
      <c r="AV97" s="11" t="s">
        <v>81</v>
      </c>
      <c r="AW97" s="11" t="s">
        <v>36</v>
      </c>
      <c r="AX97" s="11" t="s">
        <v>79</v>
      </c>
      <c r="AY97" s="219" t="s">
        <v>127</v>
      </c>
    </row>
    <row r="98" spans="2:65" s="10" customFormat="1" ht="29.85" customHeight="1">
      <c r="B98" s="175"/>
      <c r="C98" s="176"/>
      <c r="D98" s="189" t="s">
        <v>71</v>
      </c>
      <c r="E98" s="190" t="s">
        <v>674</v>
      </c>
      <c r="F98" s="190" t="s">
        <v>675</v>
      </c>
      <c r="G98" s="176"/>
      <c r="H98" s="176"/>
      <c r="I98" s="179"/>
      <c r="J98" s="191">
        <f>BK98</f>
        <v>0</v>
      </c>
      <c r="K98" s="176"/>
      <c r="L98" s="181"/>
      <c r="M98" s="182"/>
      <c r="N98" s="183"/>
      <c r="O98" s="183"/>
      <c r="P98" s="184">
        <f>SUM(P99:P101)</f>
        <v>0</v>
      </c>
      <c r="Q98" s="183"/>
      <c r="R98" s="184">
        <f>SUM(R99:R101)</f>
        <v>0</v>
      </c>
      <c r="S98" s="183"/>
      <c r="T98" s="185">
        <f>SUM(T99:T101)</f>
        <v>0</v>
      </c>
      <c r="AR98" s="186" t="s">
        <v>154</v>
      </c>
      <c r="AT98" s="187" t="s">
        <v>71</v>
      </c>
      <c r="AU98" s="187" t="s">
        <v>79</v>
      </c>
      <c r="AY98" s="186" t="s">
        <v>127</v>
      </c>
      <c r="BK98" s="188">
        <f>SUM(BK99:BK101)</f>
        <v>0</v>
      </c>
    </row>
    <row r="99" spans="2:65" s="1" customFormat="1" ht="22.5" customHeight="1">
      <c r="B99" s="40"/>
      <c r="C99" s="192" t="s">
        <v>173</v>
      </c>
      <c r="D99" s="192" t="s">
        <v>129</v>
      </c>
      <c r="E99" s="193" t="s">
        <v>676</v>
      </c>
      <c r="F99" s="194" t="s">
        <v>677</v>
      </c>
      <c r="G99" s="195" t="s">
        <v>645</v>
      </c>
      <c r="H99" s="196">
        <v>1</v>
      </c>
      <c r="I99" s="197"/>
      <c r="J99" s="198">
        <f>ROUND(I99*H99,2)</f>
        <v>0</v>
      </c>
      <c r="K99" s="194" t="s">
        <v>133</v>
      </c>
      <c r="L99" s="60"/>
      <c r="M99" s="199" t="s">
        <v>21</v>
      </c>
      <c r="N99" s="200" t="s">
        <v>43</v>
      </c>
      <c r="O99" s="41"/>
      <c r="P99" s="201">
        <f>O99*H99</f>
        <v>0</v>
      </c>
      <c r="Q99" s="201">
        <v>0</v>
      </c>
      <c r="R99" s="201">
        <f>Q99*H99</f>
        <v>0</v>
      </c>
      <c r="S99" s="201">
        <v>0</v>
      </c>
      <c r="T99" s="202">
        <f>S99*H99</f>
        <v>0</v>
      </c>
      <c r="AR99" s="23" t="s">
        <v>646</v>
      </c>
      <c r="AT99" s="23" t="s">
        <v>129</v>
      </c>
      <c r="AU99" s="23" t="s">
        <v>81</v>
      </c>
      <c r="AY99" s="23" t="s">
        <v>127</v>
      </c>
      <c r="BE99" s="203">
        <f>IF(N99="základní",J99,0)</f>
        <v>0</v>
      </c>
      <c r="BF99" s="203">
        <f>IF(N99="snížená",J99,0)</f>
        <v>0</v>
      </c>
      <c r="BG99" s="203">
        <f>IF(N99="zákl. přenesená",J99,0)</f>
        <v>0</v>
      </c>
      <c r="BH99" s="203">
        <f>IF(N99="sníž. přenesená",J99,0)</f>
        <v>0</v>
      </c>
      <c r="BI99" s="203">
        <f>IF(N99="nulová",J99,0)</f>
        <v>0</v>
      </c>
      <c r="BJ99" s="23" t="s">
        <v>79</v>
      </c>
      <c r="BK99" s="203">
        <f>ROUND(I99*H99,2)</f>
        <v>0</v>
      </c>
      <c r="BL99" s="23" t="s">
        <v>646</v>
      </c>
      <c r="BM99" s="23" t="s">
        <v>678</v>
      </c>
    </row>
    <row r="100" spans="2:65" s="13" customFormat="1" ht="13.5">
      <c r="B100" s="247"/>
      <c r="C100" s="248"/>
      <c r="D100" s="207" t="s">
        <v>147</v>
      </c>
      <c r="E100" s="249" t="s">
        <v>21</v>
      </c>
      <c r="F100" s="250" t="s">
        <v>679</v>
      </c>
      <c r="G100" s="248"/>
      <c r="H100" s="251" t="s">
        <v>21</v>
      </c>
      <c r="I100" s="252"/>
      <c r="J100" s="248"/>
      <c r="K100" s="248"/>
      <c r="L100" s="253"/>
      <c r="M100" s="254"/>
      <c r="N100" s="255"/>
      <c r="O100" s="255"/>
      <c r="P100" s="255"/>
      <c r="Q100" s="255"/>
      <c r="R100" s="255"/>
      <c r="S100" s="255"/>
      <c r="T100" s="256"/>
      <c r="AT100" s="257" t="s">
        <v>147</v>
      </c>
      <c r="AU100" s="257" t="s">
        <v>81</v>
      </c>
      <c r="AV100" s="13" t="s">
        <v>79</v>
      </c>
      <c r="AW100" s="13" t="s">
        <v>36</v>
      </c>
      <c r="AX100" s="13" t="s">
        <v>72</v>
      </c>
      <c r="AY100" s="257" t="s">
        <v>127</v>
      </c>
    </row>
    <row r="101" spans="2:65" s="11" customFormat="1" ht="13.5">
      <c r="B101" s="209"/>
      <c r="C101" s="210"/>
      <c r="D101" s="207" t="s">
        <v>147</v>
      </c>
      <c r="E101" s="220" t="s">
        <v>21</v>
      </c>
      <c r="F101" s="221" t="s">
        <v>79</v>
      </c>
      <c r="G101" s="210"/>
      <c r="H101" s="222">
        <v>1</v>
      </c>
      <c r="I101" s="214"/>
      <c r="J101" s="210"/>
      <c r="K101" s="210"/>
      <c r="L101" s="215"/>
      <c r="M101" s="258"/>
      <c r="N101" s="259"/>
      <c r="O101" s="259"/>
      <c r="P101" s="259"/>
      <c r="Q101" s="259"/>
      <c r="R101" s="259"/>
      <c r="S101" s="259"/>
      <c r="T101" s="260"/>
      <c r="AT101" s="219" t="s">
        <v>147</v>
      </c>
      <c r="AU101" s="219" t="s">
        <v>81</v>
      </c>
      <c r="AV101" s="11" t="s">
        <v>81</v>
      </c>
      <c r="AW101" s="11" t="s">
        <v>36</v>
      </c>
      <c r="AX101" s="11" t="s">
        <v>79</v>
      </c>
      <c r="AY101" s="219" t="s">
        <v>127</v>
      </c>
    </row>
    <row r="102" spans="2:65" s="1" customFormat="1" ht="6.95" customHeight="1">
      <c r="B102" s="55"/>
      <c r="C102" s="56"/>
      <c r="D102" s="56"/>
      <c r="E102" s="56"/>
      <c r="F102" s="56"/>
      <c r="G102" s="56"/>
      <c r="H102" s="56"/>
      <c r="I102" s="138"/>
      <c r="J102" s="56"/>
      <c r="K102" s="56"/>
      <c r="L102" s="60"/>
    </row>
  </sheetData>
  <sheetProtection password="CC35" sheet="1" objects="1" scenarios="1" formatCells="0" formatColumns="0" formatRows="0" sort="0" autoFilter="0"/>
  <autoFilter ref="C79:K101"/>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63" customWidth="1"/>
    <col min="2" max="2" width="1.6640625" style="263" customWidth="1"/>
    <col min="3" max="4" width="5" style="263" customWidth="1"/>
    <col min="5" max="5" width="11.6640625" style="263" customWidth="1"/>
    <col min="6" max="6" width="9.1640625" style="263" customWidth="1"/>
    <col min="7" max="7" width="5" style="263" customWidth="1"/>
    <col min="8" max="8" width="77.83203125" style="263" customWidth="1"/>
    <col min="9" max="10" width="20" style="263" customWidth="1"/>
    <col min="11" max="11" width="1.6640625" style="263" customWidth="1"/>
  </cols>
  <sheetData>
    <row r="1" spans="2:11" ht="37.5" customHeight="1"/>
    <row r="2" spans="2:11" ht="7.5" customHeight="1">
      <c r="B2" s="264"/>
      <c r="C2" s="265"/>
      <c r="D2" s="265"/>
      <c r="E2" s="265"/>
      <c r="F2" s="265"/>
      <c r="G2" s="265"/>
      <c r="H2" s="265"/>
      <c r="I2" s="265"/>
      <c r="J2" s="265"/>
      <c r="K2" s="266"/>
    </row>
    <row r="3" spans="2:11" s="14" customFormat="1" ht="45" customHeight="1">
      <c r="B3" s="267"/>
      <c r="C3" s="390" t="s">
        <v>680</v>
      </c>
      <c r="D3" s="390"/>
      <c r="E3" s="390"/>
      <c r="F3" s="390"/>
      <c r="G3" s="390"/>
      <c r="H3" s="390"/>
      <c r="I3" s="390"/>
      <c r="J3" s="390"/>
      <c r="K3" s="268"/>
    </row>
    <row r="4" spans="2:11" ht="25.5" customHeight="1">
      <c r="B4" s="269"/>
      <c r="C4" s="394" t="s">
        <v>681</v>
      </c>
      <c r="D4" s="394"/>
      <c r="E4" s="394"/>
      <c r="F4" s="394"/>
      <c r="G4" s="394"/>
      <c r="H4" s="394"/>
      <c r="I4" s="394"/>
      <c r="J4" s="394"/>
      <c r="K4" s="270"/>
    </row>
    <row r="5" spans="2:11" ht="5.25" customHeight="1">
      <c r="B5" s="269"/>
      <c r="C5" s="271"/>
      <c r="D5" s="271"/>
      <c r="E5" s="271"/>
      <c r="F5" s="271"/>
      <c r="G5" s="271"/>
      <c r="H5" s="271"/>
      <c r="I5" s="271"/>
      <c r="J5" s="271"/>
      <c r="K5" s="270"/>
    </row>
    <row r="6" spans="2:11" ht="15" customHeight="1">
      <c r="B6" s="269"/>
      <c r="C6" s="393" t="s">
        <v>682</v>
      </c>
      <c r="D6" s="393"/>
      <c r="E6" s="393"/>
      <c r="F6" s="393"/>
      <c r="G6" s="393"/>
      <c r="H6" s="393"/>
      <c r="I6" s="393"/>
      <c r="J6" s="393"/>
      <c r="K6" s="270"/>
    </row>
    <row r="7" spans="2:11" ht="15" customHeight="1">
      <c r="B7" s="273"/>
      <c r="C7" s="393" t="s">
        <v>683</v>
      </c>
      <c r="D7" s="393"/>
      <c r="E7" s="393"/>
      <c r="F7" s="393"/>
      <c r="G7" s="393"/>
      <c r="H7" s="393"/>
      <c r="I7" s="393"/>
      <c r="J7" s="393"/>
      <c r="K7" s="270"/>
    </row>
    <row r="8" spans="2:11" ht="12.75" customHeight="1">
      <c r="B8" s="273"/>
      <c r="C8" s="272"/>
      <c r="D8" s="272"/>
      <c r="E8" s="272"/>
      <c r="F8" s="272"/>
      <c r="G8" s="272"/>
      <c r="H8" s="272"/>
      <c r="I8" s="272"/>
      <c r="J8" s="272"/>
      <c r="K8" s="270"/>
    </row>
    <row r="9" spans="2:11" ht="15" customHeight="1">
      <c r="B9" s="273"/>
      <c r="C9" s="393" t="s">
        <v>684</v>
      </c>
      <c r="D9" s="393"/>
      <c r="E9" s="393"/>
      <c r="F9" s="393"/>
      <c r="G9" s="393"/>
      <c r="H9" s="393"/>
      <c r="I9" s="393"/>
      <c r="J9" s="393"/>
      <c r="K9" s="270"/>
    </row>
    <row r="10" spans="2:11" ht="15" customHeight="1">
      <c r="B10" s="273"/>
      <c r="C10" s="272"/>
      <c r="D10" s="393" t="s">
        <v>685</v>
      </c>
      <c r="E10" s="393"/>
      <c r="F10" s="393"/>
      <c r="G10" s="393"/>
      <c r="H10" s="393"/>
      <c r="I10" s="393"/>
      <c r="J10" s="393"/>
      <c r="K10" s="270"/>
    </row>
    <row r="11" spans="2:11" ht="15" customHeight="1">
      <c r="B11" s="273"/>
      <c r="C11" s="274"/>
      <c r="D11" s="393" t="s">
        <v>686</v>
      </c>
      <c r="E11" s="393"/>
      <c r="F11" s="393"/>
      <c r="G11" s="393"/>
      <c r="H11" s="393"/>
      <c r="I11" s="393"/>
      <c r="J11" s="393"/>
      <c r="K11" s="270"/>
    </row>
    <row r="12" spans="2:11" ht="12.75" customHeight="1">
      <c r="B12" s="273"/>
      <c r="C12" s="274"/>
      <c r="D12" s="274"/>
      <c r="E12" s="274"/>
      <c r="F12" s="274"/>
      <c r="G12" s="274"/>
      <c r="H12" s="274"/>
      <c r="I12" s="274"/>
      <c r="J12" s="274"/>
      <c r="K12" s="270"/>
    </row>
    <row r="13" spans="2:11" ht="15" customHeight="1">
      <c r="B13" s="273"/>
      <c r="C13" s="274"/>
      <c r="D13" s="393" t="s">
        <v>687</v>
      </c>
      <c r="E13" s="393"/>
      <c r="F13" s="393"/>
      <c r="G13" s="393"/>
      <c r="H13" s="393"/>
      <c r="I13" s="393"/>
      <c r="J13" s="393"/>
      <c r="K13" s="270"/>
    </row>
    <row r="14" spans="2:11" ht="15" customHeight="1">
      <c r="B14" s="273"/>
      <c r="C14" s="274"/>
      <c r="D14" s="393" t="s">
        <v>688</v>
      </c>
      <c r="E14" s="393"/>
      <c r="F14" s="393"/>
      <c r="G14" s="393"/>
      <c r="H14" s="393"/>
      <c r="I14" s="393"/>
      <c r="J14" s="393"/>
      <c r="K14" s="270"/>
    </row>
    <row r="15" spans="2:11" ht="15" customHeight="1">
      <c r="B15" s="273"/>
      <c r="C15" s="274"/>
      <c r="D15" s="393" t="s">
        <v>689</v>
      </c>
      <c r="E15" s="393"/>
      <c r="F15" s="393"/>
      <c r="G15" s="393"/>
      <c r="H15" s="393"/>
      <c r="I15" s="393"/>
      <c r="J15" s="393"/>
      <c r="K15" s="270"/>
    </row>
    <row r="16" spans="2:11" ht="15" customHeight="1">
      <c r="B16" s="273"/>
      <c r="C16" s="274"/>
      <c r="D16" s="274"/>
      <c r="E16" s="275" t="s">
        <v>78</v>
      </c>
      <c r="F16" s="393" t="s">
        <v>690</v>
      </c>
      <c r="G16" s="393"/>
      <c r="H16" s="393"/>
      <c r="I16" s="393"/>
      <c r="J16" s="393"/>
      <c r="K16" s="270"/>
    </row>
    <row r="17" spans="2:11" ht="15" customHeight="1">
      <c r="B17" s="273"/>
      <c r="C17" s="274"/>
      <c r="D17" s="274"/>
      <c r="E17" s="275" t="s">
        <v>691</v>
      </c>
      <c r="F17" s="393" t="s">
        <v>692</v>
      </c>
      <c r="G17" s="393"/>
      <c r="H17" s="393"/>
      <c r="I17" s="393"/>
      <c r="J17" s="393"/>
      <c r="K17" s="270"/>
    </row>
    <row r="18" spans="2:11" ht="15" customHeight="1">
      <c r="B18" s="273"/>
      <c r="C18" s="274"/>
      <c r="D18" s="274"/>
      <c r="E18" s="275" t="s">
        <v>693</v>
      </c>
      <c r="F18" s="393" t="s">
        <v>694</v>
      </c>
      <c r="G18" s="393"/>
      <c r="H18" s="393"/>
      <c r="I18" s="393"/>
      <c r="J18" s="393"/>
      <c r="K18" s="270"/>
    </row>
    <row r="19" spans="2:11" ht="15" customHeight="1">
      <c r="B19" s="273"/>
      <c r="C19" s="274"/>
      <c r="D19" s="274"/>
      <c r="E19" s="275" t="s">
        <v>82</v>
      </c>
      <c r="F19" s="393" t="s">
        <v>83</v>
      </c>
      <c r="G19" s="393"/>
      <c r="H19" s="393"/>
      <c r="I19" s="393"/>
      <c r="J19" s="393"/>
      <c r="K19" s="270"/>
    </row>
    <row r="20" spans="2:11" ht="15" customHeight="1">
      <c r="B20" s="273"/>
      <c r="C20" s="274"/>
      <c r="D20" s="274"/>
      <c r="E20" s="275" t="s">
        <v>695</v>
      </c>
      <c r="F20" s="393" t="s">
        <v>696</v>
      </c>
      <c r="G20" s="393"/>
      <c r="H20" s="393"/>
      <c r="I20" s="393"/>
      <c r="J20" s="393"/>
      <c r="K20" s="270"/>
    </row>
    <row r="21" spans="2:11" ht="15" customHeight="1">
      <c r="B21" s="273"/>
      <c r="C21" s="274"/>
      <c r="D21" s="274"/>
      <c r="E21" s="275" t="s">
        <v>697</v>
      </c>
      <c r="F21" s="393" t="s">
        <v>698</v>
      </c>
      <c r="G21" s="393"/>
      <c r="H21" s="393"/>
      <c r="I21" s="393"/>
      <c r="J21" s="393"/>
      <c r="K21" s="270"/>
    </row>
    <row r="22" spans="2:11" ht="12.75" customHeight="1">
      <c r="B22" s="273"/>
      <c r="C22" s="274"/>
      <c r="D22" s="274"/>
      <c r="E22" s="274"/>
      <c r="F22" s="274"/>
      <c r="G22" s="274"/>
      <c r="H22" s="274"/>
      <c r="I22" s="274"/>
      <c r="J22" s="274"/>
      <c r="K22" s="270"/>
    </row>
    <row r="23" spans="2:11" ht="15" customHeight="1">
      <c r="B23" s="273"/>
      <c r="C23" s="393" t="s">
        <v>699</v>
      </c>
      <c r="D23" s="393"/>
      <c r="E23" s="393"/>
      <c r="F23" s="393"/>
      <c r="G23" s="393"/>
      <c r="H23" s="393"/>
      <c r="I23" s="393"/>
      <c r="J23" s="393"/>
      <c r="K23" s="270"/>
    </row>
    <row r="24" spans="2:11" ht="15" customHeight="1">
      <c r="B24" s="273"/>
      <c r="C24" s="393" t="s">
        <v>700</v>
      </c>
      <c r="D24" s="393"/>
      <c r="E24" s="393"/>
      <c r="F24" s="393"/>
      <c r="G24" s="393"/>
      <c r="H24" s="393"/>
      <c r="I24" s="393"/>
      <c r="J24" s="393"/>
      <c r="K24" s="270"/>
    </row>
    <row r="25" spans="2:11" ht="15" customHeight="1">
      <c r="B25" s="273"/>
      <c r="C25" s="272"/>
      <c r="D25" s="393" t="s">
        <v>701</v>
      </c>
      <c r="E25" s="393"/>
      <c r="F25" s="393"/>
      <c r="G25" s="393"/>
      <c r="H25" s="393"/>
      <c r="I25" s="393"/>
      <c r="J25" s="393"/>
      <c r="K25" s="270"/>
    </row>
    <row r="26" spans="2:11" ht="15" customHeight="1">
      <c r="B26" s="273"/>
      <c r="C26" s="274"/>
      <c r="D26" s="393" t="s">
        <v>702</v>
      </c>
      <c r="E26" s="393"/>
      <c r="F26" s="393"/>
      <c r="G26" s="393"/>
      <c r="H26" s="393"/>
      <c r="I26" s="393"/>
      <c r="J26" s="393"/>
      <c r="K26" s="270"/>
    </row>
    <row r="27" spans="2:11" ht="12.75" customHeight="1">
      <c r="B27" s="273"/>
      <c r="C27" s="274"/>
      <c r="D27" s="274"/>
      <c r="E27" s="274"/>
      <c r="F27" s="274"/>
      <c r="G27" s="274"/>
      <c r="H27" s="274"/>
      <c r="I27" s="274"/>
      <c r="J27" s="274"/>
      <c r="K27" s="270"/>
    </row>
    <row r="28" spans="2:11" ht="15" customHeight="1">
      <c r="B28" s="273"/>
      <c r="C28" s="274"/>
      <c r="D28" s="393" t="s">
        <v>703</v>
      </c>
      <c r="E28" s="393"/>
      <c r="F28" s="393"/>
      <c r="G28" s="393"/>
      <c r="H28" s="393"/>
      <c r="I28" s="393"/>
      <c r="J28" s="393"/>
      <c r="K28" s="270"/>
    </row>
    <row r="29" spans="2:11" ht="15" customHeight="1">
      <c r="B29" s="273"/>
      <c r="C29" s="274"/>
      <c r="D29" s="393" t="s">
        <v>704</v>
      </c>
      <c r="E29" s="393"/>
      <c r="F29" s="393"/>
      <c r="G29" s="393"/>
      <c r="H29" s="393"/>
      <c r="I29" s="393"/>
      <c r="J29" s="393"/>
      <c r="K29" s="270"/>
    </row>
    <row r="30" spans="2:11" ht="12.75" customHeight="1">
      <c r="B30" s="273"/>
      <c r="C30" s="274"/>
      <c r="D30" s="274"/>
      <c r="E30" s="274"/>
      <c r="F30" s="274"/>
      <c r="G30" s="274"/>
      <c r="H30" s="274"/>
      <c r="I30" s="274"/>
      <c r="J30" s="274"/>
      <c r="K30" s="270"/>
    </row>
    <row r="31" spans="2:11" ht="15" customHeight="1">
      <c r="B31" s="273"/>
      <c r="C31" s="274"/>
      <c r="D31" s="393" t="s">
        <v>705</v>
      </c>
      <c r="E31" s="393"/>
      <c r="F31" s="393"/>
      <c r="G31" s="393"/>
      <c r="H31" s="393"/>
      <c r="I31" s="393"/>
      <c r="J31" s="393"/>
      <c r="K31" s="270"/>
    </row>
    <row r="32" spans="2:11" ht="15" customHeight="1">
      <c r="B32" s="273"/>
      <c r="C32" s="274"/>
      <c r="D32" s="393" t="s">
        <v>706</v>
      </c>
      <c r="E32" s="393"/>
      <c r="F32" s="393"/>
      <c r="G32" s="393"/>
      <c r="H32" s="393"/>
      <c r="I32" s="393"/>
      <c r="J32" s="393"/>
      <c r="K32" s="270"/>
    </row>
    <row r="33" spans="2:11" ht="15" customHeight="1">
      <c r="B33" s="273"/>
      <c r="C33" s="274"/>
      <c r="D33" s="393" t="s">
        <v>707</v>
      </c>
      <c r="E33" s="393"/>
      <c r="F33" s="393"/>
      <c r="G33" s="393"/>
      <c r="H33" s="393"/>
      <c r="I33" s="393"/>
      <c r="J33" s="393"/>
      <c r="K33" s="270"/>
    </row>
    <row r="34" spans="2:11" ht="15" customHeight="1">
      <c r="B34" s="273"/>
      <c r="C34" s="274"/>
      <c r="D34" s="272"/>
      <c r="E34" s="276" t="s">
        <v>112</v>
      </c>
      <c r="F34" s="272"/>
      <c r="G34" s="393" t="s">
        <v>708</v>
      </c>
      <c r="H34" s="393"/>
      <c r="I34" s="393"/>
      <c r="J34" s="393"/>
      <c r="K34" s="270"/>
    </row>
    <row r="35" spans="2:11" ht="30.75" customHeight="1">
      <c r="B35" s="273"/>
      <c r="C35" s="274"/>
      <c r="D35" s="272"/>
      <c r="E35" s="276" t="s">
        <v>709</v>
      </c>
      <c r="F35" s="272"/>
      <c r="G35" s="393" t="s">
        <v>710</v>
      </c>
      <c r="H35" s="393"/>
      <c r="I35" s="393"/>
      <c r="J35" s="393"/>
      <c r="K35" s="270"/>
    </row>
    <row r="36" spans="2:11" ht="15" customHeight="1">
      <c r="B36" s="273"/>
      <c r="C36" s="274"/>
      <c r="D36" s="272"/>
      <c r="E36" s="276" t="s">
        <v>53</v>
      </c>
      <c r="F36" s="272"/>
      <c r="G36" s="393" t="s">
        <v>711</v>
      </c>
      <c r="H36" s="393"/>
      <c r="I36" s="393"/>
      <c r="J36" s="393"/>
      <c r="K36" s="270"/>
    </row>
    <row r="37" spans="2:11" ht="15" customHeight="1">
      <c r="B37" s="273"/>
      <c r="C37" s="274"/>
      <c r="D37" s="272"/>
      <c r="E37" s="276" t="s">
        <v>113</v>
      </c>
      <c r="F37" s="272"/>
      <c r="G37" s="393" t="s">
        <v>712</v>
      </c>
      <c r="H37" s="393"/>
      <c r="I37" s="393"/>
      <c r="J37" s="393"/>
      <c r="K37" s="270"/>
    </row>
    <row r="38" spans="2:11" ht="15" customHeight="1">
      <c r="B38" s="273"/>
      <c r="C38" s="274"/>
      <c r="D38" s="272"/>
      <c r="E38" s="276" t="s">
        <v>114</v>
      </c>
      <c r="F38" s="272"/>
      <c r="G38" s="393" t="s">
        <v>713</v>
      </c>
      <c r="H38" s="393"/>
      <c r="I38" s="393"/>
      <c r="J38" s="393"/>
      <c r="K38" s="270"/>
    </row>
    <row r="39" spans="2:11" ht="15" customHeight="1">
      <c r="B39" s="273"/>
      <c r="C39" s="274"/>
      <c r="D39" s="272"/>
      <c r="E39" s="276" t="s">
        <v>115</v>
      </c>
      <c r="F39" s="272"/>
      <c r="G39" s="393" t="s">
        <v>714</v>
      </c>
      <c r="H39" s="393"/>
      <c r="I39" s="393"/>
      <c r="J39" s="393"/>
      <c r="K39" s="270"/>
    </row>
    <row r="40" spans="2:11" ht="15" customHeight="1">
      <c r="B40" s="273"/>
      <c r="C40" s="274"/>
      <c r="D40" s="272"/>
      <c r="E40" s="276" t="s">
        <v>715</v>
      </c>
      <c r="F40" s="272"/>
      <c r="G40" s="393" t="s">
        <v>716</v>
      </c>
      <c r="H40" s="393"/>
      <c r="I40" s="393"/>
      <c r="J40" s="393"/>
      <c r="K40" s="270"/>
    </row>
    <row r="41" spans="2:11" ht="15" customHeight="1">
      <c r="B41" s="273"/>
      <c r="C41" s="274"/>
      <c r="D41" s="272"/>
      <c r="E41" s="276"/>
      <c r="F41" s="272"/>
      <c r="G41" s="393" t="s">
        <v>717</v>
      </c>
      <c r="H41" s="393"/>
      <c r="I41" s="393"/>
      <c r="J41" s="393"/>
      <c r="K41" s="270"/>
    </row>
    <row r="42" spans="2:11" ht="15" customHeight="1">
      <c r="B42" s="273"/>
      <c r="C42" s="274"/>
      <c r="D42" s="272"/>
      <c r="E42" s="276" t="s">
        <v>718</v>
      </c>
      <c r="F42" s="272"/>
      <c r="G42" s="393" t="s">
        <v>719</v>
      </c>
      <c r="H42" s="393"/>
      <c r="I42" s="393"/>
      <c r="J42" s="393"/>
      <c r="K42" s="270"/>
    </row>
    <row r="43" spans="2:11" ht="15" customHeight="1">
      <c r="B43" s="273"/>
      <c r="C43" s="274"/>
      <c r="D43" s="272"/>
      <c r="E43" s="276" t="s">
        <v>117</v>
      </c>
      <c r="F43" s="272"/>
      <c r="G43" s="393" t="s">
        <v>720</v>
      </c>
      <c r="H43" s="393"/>
      <c r="I43" s="393"/>
      <c r="J43" s="393"/>
      <c r="K43" s="270"/>
    </row>
    <row r="44" spans="2:11" ht="12.75" customHeight="1">
      <c r="B44" s="273"/>
      <c r="C44" s="274"/>
      <c r="D44" s="272"/>
      <c r="E44" s="272"/>
      <c r="F44" s="272"/>
      <c r="G44" s="272"/>
      <c r="H44" s="272"/>
      <c r="I44" s="272"/>
      <c r="J44" s="272"/>
      <c r="K44" s="270"/>
    </row>
    <row r="45" spans="2:11" ht="15" customHeight="1">
      <c r="B45" s="273"/>
      <c r="C45" s="274"/>
      <c r="D45" s="393" t="s">
        <v>721</v>
      </c>
      <c r="E45" s="393"/>
      <c r="F45" s="393"/>
      <c r="G45" s="393"/>
      <c r="H45" s="393"/>
      <c r="I45" s="393"/>
      <c r="J45" s="393"/>
      <c r="K45" s="270"/>
    </row>
    <row r="46" spans="2:11" ht="15" customHeight="1">
      <c r="B46" s="273"/>
      <c r="C46" s="274"/>
      <c r="D46" s="274"/>
      <c r="E46" s="393" t="s">
        <v>722</v>
      </c>
      <c r="F46" s="393"/>
      <c r="G46" s="393"/>
      <c r="H46" s="393"/>
      <c r="I46" s="393"/>
      <c r="J46" s="393"/>
      <c r="K46" s="270"/>
    </row>
    <row r="47" spans="2:11" ht="15" customHeight="1">
      <c r="B47" s="273"/>
      <c r="C47" s="274"/>
      <c r="D47" s="274"/>
      <c r="E47" s="393" t="s">
        <v>723</v>
      </c>
      <c r="F47" s="393"/>
      <c r="G47" s="393"/>
      <c r="H47" s="393"/>
      <c r="I47" s="393"/>
      <c r="J47" s="393"/>
      <c r="K47" s="270"/>
    </row>
    <row r="48" spans="2:11" ht="15" customHeight="1">
      <c r="B48" s="273"/>
      <c r="C48" s="274"/>
      <c r="D48" s="274"/>
      <c r="E48" s="393" t="s">
        <v>724</v>
      </c>
      <c r="F48" s="393"/>
      <c r="G48" s="393"/>
      <c r="H48" s="393"/>
      <c r="I48" s="393"/>
      <c r="J48" s="393"/>
      <c r="K48" s="270"/>
    </row>
    <row r="49" spans="2:11" ht="15" customHeight="1">
      <c r="B49" s="273"/>
      <c r="C49" s="274"/>
      <c r="D49" s="393" t="s">
        <v>725</v>
      </c>
      <c r="E49" s="393"/>
      <c r="F49" s="393"/>
      <c r="G49" s="393"/>
      <c r="H49" s="393"/>
      <c r="I49" s="393"/>
      <c r="J49" s="393"/>
      <c r="K49" s="270"/>
    </row>
    <row r="50" spans="2:11" ht="25.5" customHeight="1">
      <c r="B50" s="269"/>
      <c r="C50" s="394" t="s">
        <v>726</v>
      </c>
      <c r="D50" s="394"/>
      <c r="E50" s="394"/>
      <c r="F50" s="394"/>
      <c r="G50" s="394"/>
      <c r="H50" s="394"/>
      <c r="I50" s="394"/>
      <c r="J50" s="394"/>
      <c r="K50" s="270"/>
    </row>
    <row r="51" spans="2:11" ht="5.25" customHeight="1">
      <c r="B51" s="269"/>
      <c r="C51" s="271"/>
      <c r="D51" s="271"/>
      <c r="E51" s="271"/>
      <c r="F51" s="271"/>
      <c r="G51" s="271"/>
      <c r="H51" s="271"/>
      <c r="I51" s="271"/>
      <c r="J51" s="271"/>
      <c r="K51" s="270"/>
    </row>
    <row r="52" spans="2:11" ht="15" customHeight="1">
      <c r="B52" s="269"/>
      <c r="C52" s="393" t="s">
        <v>727</v>
      </c>
      <c r="D52" s="393"/>
      <c r="E52" s="393"/>
      <c r="F52" s="393"/>
      <c r="G52" s="393"/>
      <c r="H52" s="393"/>
      <c r="I52" s="393"/>
      <c r="J52" s="393"/>
      <c r="K52" s="270"/>
    </row>
    <row r="53" spans="2:11" ht="15" customHeight="1">
      <c r="B53" s="269"/>
      <c r="C53" s="393" t="s">
        <v>728</v>
      </c>
      <c r="D53" s="393"/>
      <c r="E53" s="393"/>
      <c r="F53" s="393"/>
      <c r="G53" s="393"/>
      <c r="H53" s="393"/>
      <c r="I53" s="393"/>
      <c r="J53" s="393"/>
      <c r="K53" s="270"/>
    </row>
    <row r="54" spans="2:11" ht="12.75" customHeight="1">
      <c r="B54" s="269"/>
      <c r="C54" s="272"/>
      <c r="D54" s="272"/>
      <c r="E54" s="272"/>
      <c r="F54" s="272"/>
      <c r="G54" s="272"/>
      <c r="H54" s="272"/>
      <c r="I54" s="272"/>
      <c r="J54" s="272"/>
      <c r="K54" s="270"/>
    </row>
    <row r="55" spans="2:11" ht="15" customHeight="1">
      <c r="B55" s="269"/>
      <c r="C55" s="393" t="s">
        <v>729</v>
      </c>
      <c r="D55" s="393"/>
      <c r="E55" s="393"/>
      <c r="F55" s="393"/>
      <c r="G55" s="393"/>
      <c r="H55" s="393"/>
      <c r="I55" s="393"/>
      <c r="J55" s="393"/>
      <c r="K55" s="270"/>
    </row>
    <row r="56" spans="2:11" ht="15" customHeight="1">
      <c r="B56" s="269"/>
      <c r="C56" s="274"/>
      <c r="D56" s="393" t="s">
        <v>730</v>
      </c>
      <c r="E56" s="393"/>
      <c r="F56" s="393"/>
      <c r="G56" s="393"/>
      <c r="H56" s="393"/>
      <c r="I56" s="393"/>
      <c r="J56" s="393"/>
      <c r="K56" s="270"/>
    </row>
    <row r="57" spans="2:11" ht="15" customHeight="1">
      <c r="B57" s="269"/>
      <c r="C57" s="274"/>
      <c r="D57" s="393" t="s">
        <v>731</v>
      </c>
      <c r="E57" s="393"/>
      <c r="F57" s="393"/>
      <c r="G57" s="393"/>
      <c r="H57" s="393"/>
      <c r="I57" s="393"/>
      <c r="J57" s="393"/>
      <c r="K57" s="270"/>
    </row>
    <row r="58" spans="2:11" ht="15" customHeight="1">
      <c r="B58" s="269"/>
      <c r="C58" s="274"/>
      <c r="D58" s="393" t="s">
        <v>732</v>
      </c>
      <c r="E58" s="393"/>
      <c r="F58" s="393"/>
      <c r="G58" s="393"/>
      <c r="H58" s="393"/>
      <c r="I58" s="393"/>
      <c r="J58" s="393"/>
      <c r="K58" s="270"/>
    </row>
    <row r="59" spans="2:11" ht="15" customHeight="1">
      <c r="B59" s="269"/>
      <c r="C59" s="274"/>
      <c r="D59" s="393" t="s">
        <v>733</v>
      </c>
      <c r="E59" s="393"/>
      <c r="F59" s="393"/>
      <c r="G59" s="393"/>
      <c r="H59" s="393"/>
      <c r="I59" s="393"/>
      <c r="J59" s="393"/>
      <c r="K59" s="270"/>
    </row>
    <row r="60" spans="2:11" ht="15" customHeight="1">
      <c r="B60" s="269"/>
      <c r="C60" s="274"/>
      <c r="D60" s="392" t="s">
        <v>734</v>
      </c>
      <c r="E60" s="392"/>
      <c r="F60" s="392"/>
      <c r="G60" s="392"/>
      <c r="H60" s="392"/>
      <c r="I60" s="392"/>
      <c r="J60" s="392"/>
      <c r="K60" s="270"/>
    </row>
    <row r="61" spans="2:11" ht="15" customHeight="1">
      <c r="B61" s="269"/>
      <c r="C61" s="274"/>
      <c r="D61" s="393" t="s">
        <v>735</v>
      </c>
      <c r="E61" s="393"/>
      <c r="F61" s="393"/>
      <c r="G61" s="393"/>
      <c r="H61" s="393"/>
      <c r="I61" s="393"/>
      <c r="J61" s="393"/>
      <c r="K61" s="270"/>
    </row>
    <row r="62" spans="2:11" ht="12.75" customHeight="1">
      <c r="B62" s="269"/>
      <c r="C62" s="274"/>
      <c r="D62" s="274"/>
      <c r="E62" s="277"/>
      <c r="F62" s="274"/>
      <c r="G62" s="274"/>
      <c r="H62" s="274"/>
      <c r="I62" s="274"/>
      <c r="J62" s="274"/>
      <c r="K62" s="270"/>
    </row>
    <row r="63" spans="2:11" ht="15" customHeight="1">
      <c r="B63" s="269"/>
      <c r="C63" s="274"/>
      <c r="D63" s="393" t="s">
        <v>736</v>
      </c>
      <c r="E63" s="393"/>
      <c r="F63" s="393"/>
      <c r="G63" s="393"/>
      <c r="H63" s="393"/>
      <c r="I63" s="393"/>
      <c r="J63" s="393"/>
      <c r="K63" s="270"/>
    </row>
    <row r="64" spans="2:11" ht="15" customHeight="1">
      <c r="B64" s="269"/>
      <c r="C64" s="274"/>
      <c r="D64" s="392" t="s">
        <v>737</v>
      </c>
      <c r="E64" s="392"/>
      <c r="F64" s="392"/>
      <c r="G64" s="392"/>
      <c r="H64" s="392"/>
      <c r="I64" s="392"/>
      <c r="J64" s="392"/>
      <c r="K64" s="270"/>
    </row>
    <row r="65" spans="2:11" ht="15" customHeight="1">
      <c r="B65" s="269"/>
      <c r="C65" s="274"/>
      <c r="D65" s="393" t="s">
        <v>738</v>
      </c>
      <c r="E65" s="393"/>
      <c r="F65" s="393"/>
      <c r="G65" s="393"/>
      <c r="H65" s="393"/>
      <c r="I65" s="393"/>
      <c r="J65" s="393"/>
      <c r="K65" s="270"/>
    </row>
    <row r="66" spans="2:11" ht="15" customHeight="1">
      <c r="B66" s="269"/>
      <c r="C66" s="274"/>
      <c r="D66" s="393" t="s">
        <v>739</v>
      </c>
      <c r="E66" s="393"/>
      <c r="F66" s="393"/>
      <c r="G66" s="393"/>
      <c r="H66" s="393"/>
      <c r="I66" s="393"/>
      <c r="J66" s="393"/>
      <c r="K66" s="270"/>
    </row>
    <row r="67" spans="2:11" ht="15" customHeight="1">
      <c r="B67" s="269"/>
      <c r="C67" s="274"/>
      <c r="D67" s="393" t="s">
        <v>740</v>
      </c>
      <c r="E67" s="393"/>
      <c r="F67" s="393"/>
      <c r="G67" s="393"/>
      <c r="H67" s="393"/>
      <c r="I67" s="393"/>
      <c r="J67" s="393"/>
      <c r="K67" s="270"/>
    </row>
    <row r="68" spans="2:11" ht="15" customHeight="1">
      <c r="B68" s="269"/>
      <c r="C68" s="274"/>
      <c r="D68" s="393" t="s">
        <v>741</v>
      </c>
      <c r="E68" s="393"/>
      <c r="F68" s="393"/>
      <c r="G68" s="393"/>
      <c r="H68" s="393"/>
      <c r="I68" s="393"/>
      <c r="J68" s="393"/>
      <c r="K68" s="270"/>
    </row>
    <row r="69" spans="2:11" ht="12.75" customHeight="1">
      <c r="B69" s="278"/>
      <c r="C69" s="279"/>
      <c r="D69" s="279"/>
      <c r="E69" s="279"/>
      <c r="F69" s="279"/>
      <c r="G69" s="279"/>
      <c r="H69" s="279"/>
      <c r="I69" s="279"/>
      <c r="J69" s="279"/>
      <c r="K69" s="280"/>
    </row>
    <row r="70" spans="2:11" ht="18.75" customHeight="1">
      <c r="B70" s="281"/>
      <c r="C70" s="281"/>
      <c r="D70" s="281"/>
      <c r="E70" s="281"/>
      <c r="F70" s="281"/>
      <c r="G70" s="281"/>
      <c r="H70" s="281"/>
      <c r="I70" s="281"/>
      <c r="J70" s="281"/>
      <c r="K70" s="282"/>
    </row>
    <row r="71" spans="2:11" ht="18.75" customHeight="1">
      <c r="B71" s="282"/>
      <c r="C71" s="282"/>
      <c r="D71" s="282"/>
      <c r="E71" s="282"/>
      <c r="F71" s="282"/>
      <c r="G71" s="282"/>
      <c r="H71" s="282"/>
      <c r="I71" s="282"/>
      <c r="J71" s="282"/>
      <c r="K71" s="282"/>
    </row>
    <row r="72" spans="2:11" ht="7.5" customHeight="1">
      <c r="B72" s="283"/>
      <c r="C72" s="284"/>
      <c r="D72" s="284"/>
      <c r="E72" s="284"/>
      <c r="F72" s="284"/>
      <c r="G72" s="284"/>
      <c r="H72" s="284"/>
      <c r="I72" s="284"/>
      <c r="J72" s="284"/>
      <c r="K72" s="285"/>
    </row>
    <row r="73" spans="2:11" ht="45" customHeight="1">
      <c r="B73" s="286"/>
      <c r="C73" s="391" t="s">
        <v>89</v>
      </c>
      <c r="D73" s="391"/>
      <c r="E73" s="391"/>
      <c r="F73" s="391"/>
      <c r="G73" s="391"/>
      <c r="H73" s="391"/>
      <c r="I73" s="391"/>
      <c r="J73" s="391"/>
      <c r="K73" s="287"/>
    </row>
    <row r="74" spans="2:11" ht="17.25" customHeight="1">
      <c r="B74" s="286"/>
      <c r="C74" s="288" t="s">
        <v>742</v>
      </c>
      <c r="D74" s="288"/>
      <c r="E74" s="288"/>
      <c r="F74" s="288" t="s">
        <v>743</v>
      </c>
      <c r="G74" s="289"/>
      <c r="H74" s="288" t="s">
        <v>113</v>
      </c>
      <c r="I74" s="288" t="s">
        <v>57</v>
      </c>
      <c r="J74" s="288" t="s">
        <v>744</v>
      </c>
      <c r="K74" s="287"/>
    </row>
    <row r="75" spans="2:11" ht="17.25" customHeight="1">
      <c r="B75" s="286"/>
      <c r="C75" s="290" t="s">
        <v>745</v>
      </c>
      <c r="D75" s="290"/>
      <c r="E75" s="290"/>
      <c r="F75" s="291" t="s">
        <v>746</v>
      </c>
      <c r="G75" s="292"/>
      <c r="H75" s="290"/>
      <c r="I75" s="290"/>
      <c r="J75" s="290" t="s">
        <v>747</v>
      </c>
      <c r="K75" s="287"/>
    </row>
    <row r="76" spans="2:11" ht="5.25" customHeight="1">
      <c r="B76" s="286"/>
      <c r="C76" s="293"/>
      <c r="D76" s="293"/>
      <c r="E76" s="293"/>
      <c r="F76" s="293"/>
      <c r="G76" s="294"/>
      <c r="H76" s="293"/>
      <c r="I76" s="293"/>
      <c r="J76" s="293"/>
      <c r="K76" s="287"/>
    </row>
    <row r="77" spans="2:11" ht="15" customHeight="1">
      <c r="B77" s="286"/>
      <c r="C77" s="276" t="s">
        <v>53</v>
      </c>
      <c r="D77" s="293"/>
      <c r="E77" s="293"/>
      <c r="F77" s="295" t="s">
        <v>748</v>
      </c>
      <c r="G77" s="294"/>
      <c r="H77" s="276" t="s">
        <v>749</v>
      </c>
      <c r="I77" s="276" t="s">
        <v>750</v>
      </c>
      <c r="J77" s="276">
        <v>20</v>
      </c>
      <c r="K77" s="287"/>
    </row>
    <row r="78" spans="2:11" ht="15" customHeight="1">
      <c r="B78" s="286"/>
      <c r="C78" s="276" t="s">
        <v>751</v>
      </c>
      <c r="D78" s="276"/>
      <c r="E78" s="276"/>
      <c r="F78" s="295" t="s">
        <v>748</v>
      </c>
      <c r="G78" s="294"/>
      <c r="H78" s="276" t="s">
        <v>752</v>
      </c>
      <c r="I78" s="276" t="s">
        <v>750</v>
      </c>
      <c r="J78" s="276">
        <v>120</v>
      </c>
      <c r="K78" s="287"/>
    </row>
    <row r="79" spans="2:11" ht="15" customHeight="1">
      <c r="B79" s="296"/>
      <c r="C79" s="276" t="s">
        <v>753</v>
      </c>
      <c r="D79" s="276"/>
      <c r="E79" s="276"/>
      <c r="F79" s="295" t="s">
        <v>754</v>
      </c>
      <c r="G79" s="294"/>
      <c r="H79" s="276" t="s">
        <v>755</v>
      </c>
      <c r="I79" s="276" t="s">
        <v>750</v>
      </c>
      <c r="J79" s="276">
        <v>50</v>
      </c>
      <c r="K79" s="287"/>
    </row>
    <row r="80" spans="2:11" ht="15" customHeight="1">
      <c r="B80" s="296"/>
      <c r="C80" s="276" t="s">
        <v>756</v>
      </c>
      <c r="D80" s="276"/>
      <c r="E80" s="276"/>
      <c r="F80" s="295" t="s">
        <v>748</v>
      </c>
      <c r="G80" s="294"/>
      <c r="H80" s="276" t="s">
        <v>757</v>
      </c>
      <c r="I80" s="276" t="s">
        <v>758</v>
      </c>
      <c r="J80" s="276"/>
      <c r="K80" s="287"/>
    </row>
    <row r="81" spans="2:11" ht="15" customHeight="1">
      <c r="B81" s="296"/>
      <c r="C81" s="297" t="s">
        <v>759</v>
      </c>
      <c r="D81" s="297"/>
      <c r="E81" s="297"/>
      <c r="F81" s="298" t="s">
        <v>754</v>
      </c>
      <c r="G81" s="297"/>
      <c r="H81" s="297" t="s">
        <v>760</v>
      </c>
      <c r="I81" s="297" t="s">
        <v>750</v>
      </c>
      <c r="J81" s="297">
        <v>15</v>
      </c>
      <c r="K81" s="287"/>
    </row>
    <row r="82" spans="2:11" ht="15" customHeight="1">
      <c r="B82" s="296"/>
      <c r="C82" s="297" t="s">
        <v>761</v>
      </c>
      <c r="D82" s="297"/>
      <c r="E82" s="297"/>
      <c r="F82" s="298" t="s">
        <v>754</v>
      </c>
      <c r="G82" s="297"/>
      <c r="H82" s="297" t="s">
        <v>762</v>
      </c>
      <c r="I82" s="297" t="s">
        <v>750</v>
      </c>
      <c r="J82" s="297">
        <v>15</v>
      </c>
      <c r="K82" s="287"/>
    </row>
    <row r="83" spans="2:11" ht="15" customHeight="1">
      <c r="B83" s="296"/>
      <c r="C83" s="297" t="s">
        <v>763</v>
      </c>
      <c r="D83" s="297"/>
      <c r="E83" s="297"/>
      <c r="F83" s="298" t="s">
        <v>754</v>
      </c>
      <c r="G83" s="297"/>
      <c r="H83" s="297" t="s">
        <v>764</v>
      </c>
      <c r="I83" s="297" t="s">
        <v>750</v>
      </c>
      <c r="J83" s="297">
        <v>20</v>
      </c>
      <c r="K83" s="287"/>
    </row>
    <row r="84" spans="2:11" ht="15" customHeight="1">
      <c r="B84" s="296"/>
      <c r="C84" s="297" t="s">
        <v>765</v>
      </c>
      <c r="D84" s="297"/>
      <c r="E84" s="297"/>
      <c r="F84" s="298" t="s">
        <v>754</v>
      </c>
      <c r="G84" s="297"/>
      <c r="H84" s="297" t="s">
        <v>766</v>
      </c>
      <c r="I84" s="297" t="s">
        <v>750</v>
      </c>
      <c r="J84" s="297">
        <v>20</v>
      </c>
      <c r="K84" s="287"/>
    </row>
    <row r="85" spans="2:11" ht="15" customHeight="1">
      <c r="B85" s="296"/>
      <c r="C85" s="276" t="s">
        <v>767</v>
      </c>
      <c r="D85" s="276"/>
      <c r="E85" s="276"/>
      <c r="F85" s="295" t="s">
        <v>754</v>
      </c>
      <c r="G85" s="294"/>
      <c r="H85" s="276" t="s">
        <v>768</v>
      </c>
      <c r="I85" s="276" t="s">
        <v>750</v>
      </c>
      <c r="J85" s="276">
        <v>50</v>
      </c>
      <c r="K85" s="287"/>
    </row>
    <row r="86" spans="2:11" ht="15" customHeight="1">
      <c r="B86" s="296"/>
      <c r="C86" s="276" t="s">
        <v>769</v>
      </c>
      <c r="D86" s="276"/>
      <c r="E86" s="276"/>
      <c r="F86" s="295" t="s">
        <v>754</v>
      </c>
      <c r="G86" s="294"/>
      <c r="H86" s="276" t="s">
        <v>770</v>
      </c>
      <c r="I86" s="276" t="s">
        <v>750</v>
      </c>
      <c r="J86" s="276">
        <v>20</v>
      </c>
      <c r="K86" s="287"/>
    </row>
    <row r="87" spans="2:11" ht="15" customHeight="1">
      <c r="B87" s="296"/>
      <c r="C87" s="276" t="s">
        <v>771</v>
      </c>
      <c r="D87" s="276"/>
      <c r="E87" s="276"/>
      <c r="F87" s="295" t="s">
        <v>754</v>
      </c>
      <c r="G87" s="294"/>
      <c r="H87" s="276" t="s">
        <v>772</v>
      </c>
      <c r="I87" s="276" t="s">
        <v>750</v>
      </c>
      <c r="J87" s="276">
        <v>20</v>
      </c>
      <c r="K87" s="287"/>
    </row>
    <row r="88" spans="2:11" ht="15" customHeight="1">
      <c r="B88" s="296"/>
      <c r="C88" s="276" t="s">
        <v>773</v>
      </c>
      <c r="D88" s="276"/>
      <c r="E88" s="276"/>
      <c r="F88" s="295" t="s">
        <v>754</v>
      </c>
      <c r="G88" s="294"/>
      <c r="H88" s="276" t="s">
        <v>774</v>
      </c>
      <c r="I88" s="276" t="s">
        <v>750</v>
      </c>
      <c r="J88" s="276">
        <v>50</v>
      </c>
      <c r="K88" s="287"/>
    </row>
    <row r="89" spans="2:11" ht="15" customHeight="1">
      <c r="B89" s="296"/>
      <c r="C89" s="276" t="s">
        <v>775</v>
      </c>
      <c r="D89" s="276"/>
      <c r="E89" s="276"/>
      <c r="F89" s="295" t="s">
        <v>754</v>
      </c>
      <c r="G89" s="294"/>
      <c r="H89" s="276" t="s">
        <v>775</v>
      </c>
      <c r="I89" s="276" t="s">
        <v>750</v>
      </c>
      <c r="J89" s="276">
        <v>50</v>
      </c>
      <c r="K89" s="287"/>
    </row>
    <row r="90" spans="2:11" ht="15" customHeight="1">
      <c r="B90" s="296"/>
      <c r="C90" s="276" t="s">
        <v>118</v>
      </c>
      <c r="D90" s="276"/>
      <c r="E90" s="276"/>
      <c r="F90" s="295" t="s">
        <v>754</v>
      </c>
      <c r="G90" s="294"/>
      <c r="H90" s="276" t="s">
        <v>776</v>
      </c>
      <c r="I90" s="276" t="s">
        <v>750</v>
      </c>
      <c r="J90" s="276">
        <v>255</v>
      </c>
      <c r="K90" s="287"/>
    </row>
    <row r="91" spans="2:11" ht="15" customHeight="1">
      <c r="B91" s="296"/>
      <c r="C91" s="276" t="s">
        <v>777</v>
      </c>
      <c r="D91" s="276"/>
      <c r="E91" s="276"/>
      <c r="F91" s="295" t="s">
        <v>748</v>
      </c>
      <c r="G91" s="294"/>
      <c r="H91" s="276" t="s">
        <v>778</v>
      </c>
      <c r="I91" s="276" t="s">
        <v>779</v>
      </c>
      <c r="J91" s="276"/>
      <c r="K91" s="287"/>
    </row>
    <row r="92" spans="2:11" ht="15" customHeight="1">
      <c r="B92" s="296"/>
      <c r="C92" s="276" t="s">
        <v>780</v>
      </c>
      <c r="D92" s="276"/>
      <c r="E92" s="276"/>
      <c r="F92" s="295" t="s">
        <v>748</v>
      </c>
      <c r="G92" s="294"/>
      <c r="H92" s="276" t="s">
        <v>781</v>
      </c>
      <c r="I92" s="276" t="s">
        <v>782</v>
      </c>
      <c r="J92" s="276"/>
      <c r="K92" s="287"/>
    </row>
    <row r="93" spans="2:11" ht="15" customHeight="1">
      <c r="B93" s="296"/>
      <c r="C93" s="276" t="s">
        <v>783</v>
      </c>
      <c r="D93" s="276"/>
      <c r="E93" s="276"/>
      <c r="F93" s="295" t="s">
        <v>748</v>
      </c>
      <c r="G93" s="294"/>
      <c r="H93" s="276" t="s">
        <v>783</v>
      </c>
      <c r="I93" s="276" t="s">
        <v>782</v>
      </c>
      <c r="J93" s="276"/>
      <c r="K93" s="287"/>
    </row>
    <row r="94" spans="2:11" ht="15" customHeight="1">
      <c r="B94" s="296"/>
      <c r="C94" s="276" t="s">
        <v>38</v>
      </c>
      <c r="D94" s="276"/>
      <c r="E94" s="276"/>
      <c r="F94" s="295" t="s">
        <v>748</v>
      </c>
      <c r="G94" s="294"/>
      <c r="H94" s="276" t="s">
        <v>784</v>
      </c>
      <c r="I94" s="276" t="s">
        <v>782</v>
      </c>
      <c r="J94" s="276"/>
      <c r="K94" s="287"/>
    </row>
    <row r="95" spans="2:11" ht="15" customHeight="1">
      <c r="B95" s="296"/>
      <c r="C95" s="276" t="s">
        <v>48</v>
      </c>
      <c r="D95" s="276"/>
      <c r="E95" s="276"/>
      <c r="F95" s="295" t="s">
        <v>748</v>
      </c>
      <c r="G95" s="294"/>
      <c r="H95" s="276" t="s">
        <v>785</v>
      </c>
      <c r="I95" s="276" t="s">
        <v>782</v>
      </c>
      <c r="J95" s="276"/>
      <c r="K95" s="287"/>
    </row>
    <row r="96" spans="2:11" ht="15" customHeight="1">
      <c r="B96" s="299"/>
      <c r="C96" s="300"/>
      <c r="D96" s="300"/>
      <c r="E96" s="300"/>
      <c r="F96" s="300"/>
      <c r="G96" s="300"/>
      <c r="H96" s="300"/>
      <c r="I96" s="300"/>
      <c r="J96" s="300"/>
      <c r="K96" s="301"/>
    </row>
    <row r="97" spans="2:11" ht="18.75" customHeight="1">
      <c r="B97" s="302"/>
      <c r="C97" s="303"/>
      <c r="D97" s="303"/>
      <c r="E97" s="303"/>
      <c r="F97" s="303"/>
      <c r="G97" s="303"/>
      <c r="H97" s="303"/>
      <c r="I97" s="303"/>
      <c r="J97" s="303"/>
      <c r="K97" s="302"/>
    </row>
    <row r="98" spans="2:11" ht="18.75" customHeight="1">
      <c r="B98" s="282"/>
      <c r="C98" s="282"/>
      <c r="D98" s="282"/>
      <c r="E98" s="282"/>
      <c r="F98" s="282"/>
      <c r="G98" s="282"/>
      <c r="H98" s="282"/>
      <c r="I98" s="282"/>
      <c r="J98" s="282"/>
      <c r="K98" s="282"/>
    </row>
    <row r="99" spans="2:11" ht="7.5" customHeight="1">
      <c r="B99" s="283"/>
      <c r="C99" s="284"/>
      <c r="D99" s="284"/>
      <c r="E99" s="284"/>
      <c r="F99" s="284"/>
      <c r="G99" s="284"/>
      <c r="H99" s="284"/>
      <c r="I99" s="284"/>
      <c r="J99" s="284"/>
      <c r="K99" s="285"/>
    </row>
    <row r="100" spans="2:11" ht="45" customHeight="1">
      <c r="B100" s="286"/>
      <c r="C100" s="391" t="s">
        <v>786</v>
      </c>
      <c r="D100" s="391"/>
      <c r="E100" s="391"/>
      <c r="F100" s="391"/>
      <c r="G100" s="391"/>
      <c r="H100" s="391"/>
      <c r="I100" s="391"/>
      <c r="J100" s="391"/>
      <c r="K100" s="287"/>
    </row>
    <row r="101" spans="2:11" ht="17.25" customHeight="1">
      <c r="B101" s="286"/>
      <c r="C101" s="288" t="s">
        <v>742</v>
      </c>
      <c r="D101" s="288"/>
      <c r="E101" s="288"/>
      <c r="F101" s="288" t="s">
        <v>743</v>
      </c>
      <c r="G101" s="289"/>
      <c r="H101" s="288" t="s">
        <v>113</v>
      </c>
      <c r="I101" s="288" t="s">
        <v>57</v>
      </c>
      <c r="J101" s="288" t="s">
        <v>744</v>
      </c>
      <c r="K101" s="287"/>
    </row>
    <row r="102" spans="2:11" ht="17.25" customHeight="1">
      <c r="B102" s="286"/>
      <c r="C102" s="290" t="s">
        <v>745</v>
      </c>
      <c r="D102" s="290"/>
      <c r="E102" s="290"/>
      <c r="F102" s="291" t="s">
        <v>746</v>
      </c>
      <c r="G102" s="292"/>
      <c r="H102" s="290"/>
      <c r="I102" s="290"/>
      <c r="J102" s="290" t="s">
        <v>747</v>
      </c>
      <c r="K102" s="287"/>
    </row>
    <row r="103" spans="2:11" ht="5.25" customHeight="1">
      <c r="B103" s="286"/>
      <c r="C103" s="288"/>
      <c r="D103" s="288"/>
      <c r="E103" s="288"/>
      <c r="F103" s="288"/>
      <c r="G103" s="304"/>
      <c r="H103" s="288"/>
      <c r="I103" s="288"/>
      <c r="J103" s="288"/>
      <c r="K103" s="287"/>
    </row>
    <row r="104" spans="2:11" ht="15" customHeight="1">
      <c r="B104" s="286"/>
      <c r="C104" s="276" t="s">
        <v>53</v>
      </c>
      <c r="D104" s="293"/>
      <c r="E104" s="293"/>
      <c r="F104" s="295" t="s">
        <v>748</v>
      </c>
      <c r="G104" s="304"/>
      <c r="H104" s="276" t="s">
        <v>787</v>
      </c>
      <c r="I104" s="276" t="s">
        <v>750</v>
      </c>
      <c r="J104" s="276">
        <v>20</v>
      </c>
      <c r="K104" s="287"/>
    </row>
    <row r="105" spans="2:11" ht="15" customHeight="1">
      <c r="B105" s="286"/>
      <c r="C105" s="276" t="s">
        <v>751</v>
      </c>
      <c r="D105" s="276"/>
      <c r="E105" s="276"/>
      <c r="F105" s="295" t="s">
        <v>748</v>
      </c>
      <c r="G105" s="276"/>
      <c r="H105" s="276" t="s">
        <v>787</v>
      </c>
      <c r="I105" s="276" t="s">
        <v>750</v>
      </c>
      <c r="J105" s="276">
        <v>120</v>
      </c>
      <c r="K105" s="287"/>
    </row>
    <row r="106" spans="2:11" ht="15" customHeight="1">
      <c r="B106" s="296"/>
      <c r="C106" s="276" t="s">
        <v>753</v>
      </c>
      <c r="D106" s="276"/>
      <c r="E106" s="276"/>
      <c r="F106" s="295" t="s">
        <v>754</v>
      </c>
      <c r="G106" s="276"/>
      <c r="H106" s="276" t="s">
        <v>787</v>
      </c>
      <c r="I106" s="276" t="s">
        <v>750</v>
      </c>
      <c r="J106" s="276">
        <v>50</v>
      </c>
      <c r="K106" s="287"/>
    </row>
    <row r="107" spans="2:11" ht="15" customHeight="1">
      <c r="B107" s="296"/>
      <c r="C107" s="276" t="s">
        <v>756</v>
      </c>
      <c r="D107" s="276"/>
      <c r="E107" s="276"/>
      <c r="F107" s="295" t="s">
        <v>748</v>
      </c>
      <c r="G107" s="276"/>
      <c r="H107" s="276" t="s">
        <v>787</v>
      </c>
      <c r="I107" s="276" t="s">
        <v>758</v>
      </c>
      <c r="J107" s="276"/>
      <c r="K107" s="287"/>
    </row>
    <row r="108" spans="2:11" ht="15" customHeight="1">
      <c r="B108" s="296"/>
      <c r="C108" s="276" t="s">
        <v>767</v>
      </c>
      <c r="D108" s="276"/>
      <c r="E108" s="276"/>
      <c r="F108" s="295" t="s">
        <v>754</v>
      </c>
      <c r="G108" s="276"/>
      <c r="H108" s="276" t="s">
        <v>787</v>
      </c>
      <c r="I108" s="276" t="s">
        <v>750</v>
      </c>
      <c r="J108" s="276">
        <v>50</v>
      </c>
      <c r="K108" s="287"/>
    </row>
    <row r="109" spans="2:11" ht="15" customHeight="1">
      <c r="B109" s="296"/>
      <c r="C109" s="276" t="s">
        <v>775</v>
      </c>
      <c r="D109" s="276"/>
      <c r="E109" s="276"/>
      <c r="F109" s="295" t="s">
        <v>754</v>
      </c>
      <c r="G109" s="276"/>
      <c r="H109" s="276" t="s">
        <v>787</v>
      </c>
      <c r="I109" s="276" t="s">
        <v>750</v>
      </c>
      <c r="J109" s="276">
        <v>50</v>
      </c>
      <c r="K109" s="287"/>
    </row>
    <row r="110" spans="2:11" ht="15" customHeight="1">
      <c r="B110" s="296"/>
      <c r="C110" s="276" t="s">
        <v>773</v>
      </c>
      <c r="D110" s="276"/>
      <c r="E110" s="276"/>
      <c r="F110" s="295" t="s">
        <v>754</v>
      </c>
      <c r="G110" s="276"/>
      <c r="H110" s="276" t="s">
        <v>787</v>
      </c>
      <c r="I110" s="276" t="s">
        <v>750</v>
      </c>
      <c r="J110" s="276">
        <v>50</v>
      </c>
      <c r="K110" s="287"/>
    </row>
    <row r="111" spans="2:11" ht="15" customHeight="1">
      <c r="B111" s="296"/>
      <c r="C111" s="276" t="s">
        <v>53</v>
      </c>
      <c r="D111" s="276"/>
      <c r="E111" s="276"/>
      <c r="F111" s="295" t="s">
        <v>748</v>
      </c>
      <c r="G111" s="276"/>
      <c r="H111" s="276" t="s">
        <v>788</v>
      </c>
      <c r="I111" s="276" t="s">
        <v>750</v>
      </c>
      <c r="J111" s="276">
        <v>20</v>
      </c>
      <c r="K111" s="287"/>
    </row>
    <row r="112" spans="2:11" ht="15" customHeight="1">
      <c r="B112" s="296"/>
      <c r="C112" s="276" t="s">
        <v>789</v>
      </c>
      <c r="D112" s="276"/>
      <c r="E112" s="276"/>
      <c r="F112" s="295" t="s">
        <v>748</v>
      </c>
      <c r="G112" s="276"/>
      <c r="H112" s="276" t="s">
        <v>790</v>
      </c>
      <c r="I112" s="276" t="s">
        <v>750</v>
      </c>
      <c r="J112" s="276">
        <v>120</v>
      </c>
      <c r="K112" s="287"/>
    </row>
    <row r="113" spans="2:11" ht="15" customHeight="1">
      <c r="B113" s="296"/>
      <c r="C113" s="276" t="s">
        <v>38</v>
      </c>
      <c r="D113" s="276"/>
      <c r="E113" s="276"/>
      <c r="F113" s="295" t="s">
        <v>748</v>
      </c>
      <c r="G113" s="276"/>
      <c r="H113" s="276" t="s">
        <v>791</v>
      </c>
      <c r="I113" s="276" t="s">
        <v>782</v>
      </c>
      <c r="J113" s="276"/>
      <c r="K113" s="287"/>
    </row>
    <row r="114" spans="2:11" ht="15" customHeight="1">
      <c r="B114" s="296"/>
      <c r="C114" s="276" t="s">
        <v>48</v>
      </c>
      <c r="D114" s="276"/>
      <c r="E114" s="276"/>
      <c r="F114" s="295" t="s">
        <v>748</v>
      </c>
      <c r="G114" s="276"/>
      <c r="H114" s="276" t="s">
        <v>792</v>
      </c>
      <c r="I114" s="276" t="s">
        <v>782</v>
      </c>
      <c r="J114" s="276"/>
      <c r="K114" s="287"/>
    </row>
    <row r="115" spans="2:11" ht="15" customHeight="1">
      <c r="B115" s="296"/>
      <c r="C115" s="276" t="s">
        <v>57</v>
      </c>
      <c r="D115" s="276"/>
      <c r="E115" s="276"/>
      <c r="F115" s="295" t="s">
        <v>748</v>
      </c>
      <c r="G115" s="276"/>
      <c r="H115" s="276" t="s">
        <v>793</v>
      </c>
      <c r="I115" s="276" t="s">
        <v>794</v>
      </c>
      <c r="J115" s="276"/>
      <c r="K115" s="287"/>
    </row>
    <row r="116" spans="2:11" ht="15" customHeight="1">
      <c r="B116" s="299"/>
      <c r="C116" s="305"/>
      <c r="D116" s="305"/>
      <c r="E116" s="305"/>
      <c r="F116" s="305"/>
      <c r="G116" s="305"/>
      <c r="H116" s="305"/>
      <c r="I116" s="305"/>
      <c r="J116" s="305"/>
      <c r="K116" s="301"/>
    </row>
    <row r="117" spans="2:11" ht="18.75" customHeight="1">
      <c r="B117" s="306"/>
      <c r="C117" s="272"/>
      <c r="D117" s="272"/>
      <c r="E117" s="272"/>
      <c r="F117" s="307"/>
      <c r="G117" s="272"/>
      <c r="H117" s="272"/>
      <c r="I117" s="272"/>
      <c r="J117" s="272"/>
      <c r="K117" s="306"/>
    </row>
    <row r="118" spans="2:11" ht="18.75" customHeight="1">
      <c r="B118" s="282"/>
      <c r="C118" s="282"/>
      <c r="D118" s="282"/>
      <c r="E118" s="282"/>
      <c r="F118" s="282"/>
      <c r="G118" s="282"/>
      <c r="H118" s="282"/>
      <c r="I118" s="282"/>
      <c r="J118" s="282"/>
      <c r="K118" s="282"/>
    </row>
    <row r="119" spans="2:11" ht="7.5" customHeight="1">
      <c r="B119" s="308"/>
      <c r="C119" s="309"/>
      <c r="D119" s="309"/>
      <c r="E119" s="309"/>
      <c r="F119" s="309"/>
      <c r="G119" s="309"/>
      <c r="H119" s="309"/>
      <c r="I119" s="309"/>
      <c r="J119" s="309"/>
      <c r="K119" s="310"/>
    </row>
    <row r="120" spans="2:11" ht="45" customHeight="1">
      <c r="B120" s="311"/>
      <c r="C120" s="390" t="s">
        <v>795</v>
      </c>
      <c r="D120" s="390"/>
      <c r="E120" s="390"/>
      <c r="F120" s="390"/>
      <c r="G120" s="390"/>
      <c r="H120" s="390"/>
      <c r="I120" s="390"/>
      <c r="J120" s="390"/>
      <c r="K120" s="312"/>
    </row>
    <row r="121" spans="2:11" ht="17.25" customHeight="1">
      <c r="B121" s="313"/>
      <c r="C121" s="288" t="s">
        <v>742</v>
      </c>
      <c r="D121" s="288"/>
      <c r="E121" s="288"/>
      <c r="F121" s="288" t="s">
        <v>743</v>
      </c>
      <c r="G121" s="289"/>
      <c r="H121" s="288" t="s">
        <v>113</v>
      </c>
      <c r="I121" s="288" t="s">
        <v>57</v>
      </c>
      <c r="J121" s="288" t="s">
        <v>744</v>
      </c>
      <c r="K121" s="314"/>
    </row>
    <row r="122" spans="2:11" ht="17.25" customHeight="1">
      <c r="B122" s="313"/>
      <c r="C122" s="290" t="s">
        <v>745</v>
      </c>
      <c r="D122" s="290"/>
      <c r="E122" s="290"/>
      <c r="F122" s="291" t="s">
        <v>746</v>
      </c>
      <c r="G122" s="292"/>
      <c r="H122" s="290"/>
      <c r="I122" s="290"/>
      <c r="J122" s="290" t="s">
        <v>747</v>
      </c>
      <c r="K122" s="314"/>
    </row>
    <row r="123" spans="2:11" ht="5.25" customHeight="1">
      <c r="B123" s="315"/>
      <c r="C123" s="293"/>
      <c r="D123" s="293"/>
      <c r="E123" s="293"/>
      <c r="F123" s="293"/>
      <c r="G123" s="276"/>
      <c r="H123" s="293"/>
      <c r="I123" s="293"/>
      <c r="J123" s="293"/>
      <c r="K123" s="316"/>
    </row>
    <row r="124" spans="2:11" ht="15" customHeight="1">
      <c r="B124" s="315"/>
      <c r="C124" s="276" t="s">
        <v>751</v>
      </c>
      <c r="D124" s="293"/>
      <c r="E124" s="293"/>
      <c r="F124" s="295" t="s">
        <v>748</v>
      </c>
      <c r="G124" s="276"/>
      <c r="H124" s="276" t="s">
        <v>787</v>
      </c>
      <c r="I124" s="276" t="s">
        <v>750</v>
      </c>
      <c r="J124" s="276">
        <v>120</v>
      </c>
      <c r="K124" s="317"/>
    </row>
    <row r="125" spans="2:11" ht="15" customHeight="1">
      <c r="B125" s="315"/>
      <c r="C125" s="276" t="s">
        <v>796</v>
      </c>
      <c r="D125" s="276"/>
      <c r="E125" s="276"/>
      <c r="F125" s="295" t="s">
        <v>748</v>
      </c>
      <c r="G125" s="276"/>
      <c r="H125" s="276" t="s">
        <v>797</v>
      </c>
      <c r="I125" s="276" t="s">
        <v>750</v>
      </c>
      <c r="J125" s="276" t="s">
        <v>798</v>
      </c>
      <c r="K125" s="317"/>
    </row>
    <row r="126" spans="2:11" ht="15" customHeight="1">
      <c r="B126" s="315"/>
      <c r="C126" s="276" t="s">
        <v>697</v>
      </c>
      <c r="D126" s="276"/>
      <c r="E126" s="276"/>
      <c r="F126" s="295" t="s">
        <v>748</v>
      </c>
      <c r="G126" s="276"/>
      <c r="H126" s="276" t="s">
        <v>799</v>
      </c>
      <c r="I126" s="276" t="s">
        <v>750</v>
      </c>
      <c r="J126" s="276" t="s">
        <v>798</v>
      </c>
      <c r="K126" s="317"/>
    </row>
    <row r="127" spans="2:11" ht="15" customHeight="1">
      <c r="B127" s="315"/>
      <c r="C127" s="276" t="s">
        <v>759</v>
      </c>
      <c r="D127" s="276"/>
      <c r="E127" s="276"/>
      <c r="F127" s="295" t="s">
        <v>754</v>
      </c>
      <c r="G127" s="276"/>
      <c r="H127" s="276" t="s">
        <v>760</v>
      </c>
      <c r="I127" s="276" t="s">
        <v>750</v>
      </c>
      <c r="J127" s="276">
        <v>15</v>
      </c>
      <c r="K127" s="317"/>
    </row>
    <row r="128" spans="2:11" ht="15" customHeight="1">
      <c r="B128" s="315"/>
      <c r="C128" s="297" t="s">
        <v>761</v>
      </c>
      <c r="D128" s="297"/>
      <c r="E128" s="297"/>
      <c r="F128" s="298" t="s">
        <v>754</v>
      </c>
      <c r="G128" s="297"/>
      <c r="H128" s="297" t="s">
        <v>762</v>
      </c>
      <c r="I128" s="297" t="s">
        <v>750</v>
      </c>
      <c r="J128" s="297">
        <v>15</v>
      </c>
      <c r="K128" s="317"/>
    </row>
    <row r="129" spans="2:11" ht="15" customHeight="1">
      <c r="B129" s="315"/>
      <c r="C129" s="297" t="s">
        <v>763</v>
      </c>
      <c r="D129" s="297"/>
      <c r="E129" s="297"/>
      <c r="F129" s="298" t="s">
        <v>754</v>
      </c>
      <c r="G129" s="297"/>
      <c r="H129" s="297" t="s">
        <v>764</v>
      </c>
      <c r="I129" s="297" t="s">
        <v>750</v>
      </c>
      <c r="J129" s="297">
        <v>20</v>
      </c>
      <c r="K129" s="317"/>
    </row>
    <row r="130" spans="2:11" ht="15" customHeight="1">
      <c r="B130" s="315"/>
      <c r="C130" s="297" t="s">
        <v>765</v>
      </c>
      <c r="D130" s="297"/>
      <c r="E130" s="297"/>
      <c r="F130" s="298" t="s">
        <v>754</v>
      </c>
      <c r="G130" s="297"/>
      <c r="H130" s="297" t="s">
        <v>766</v>
      </c>
      <c r="I130" s="297" t="s">
        <v>750</v>
      </c>
      <c r="J130" s="297">
        <v>20</v>
      </c>
      <c r="K130" s="317"/>
    </row>
    <row r="131" spans="2:11" ht="15" customHeight="1">
      <c r="B131" s="315"/>
      <c r="C131" s="276" t="s">
        <v>753</v>
      </c>
      <c r="D131" s="276"/>
      <c r="E131" s="276"/>
      <c r="F131" s="295" t="s">
        <v>754</v>
      </c>
      <c r="G131" s="276"/>
      <c r="H131" s="276" t="s">
        <v>787</v>
      </c>
      <c r="I131" s="276" t="s">
        <v>750</v>
      </c>
      <c r="J131" s="276">
        <v>50</v>
      </c>
      <c r="K131" s="317"/>
    </row>
    <row r="132" spans="2:11" ht="15" customHeight="1">
      <c r="B132" s="315"/>
      <c r="C132" s="276" t="s">
        <v>767</v>
      </c>
      <c r="D132" s="276"/>
      <c r="E132" s="276"/>
      <c r="F132" s="295" t="s">
        <v>754</v>
      </c>
      <c r="G132" s="276"/>
      <c r="H132" s="276" t="s">
        <v>787</v>
      </c>
      <c r="I132" s="276" t="s">
        <v>750</v>
      </c>
      <c r="J132" s="276">
        <v>50</v>
      </c>
      <c r="K132" s="317"/>
    </row>
    <row r="133" spans="2:11" ht="15" customHeight="1">
      <c r="B133" s="315"/>
      <c r="C133" s="276" t="s">
        <v>773</v>
      </c>
      <c r="D133" s="276"/>
      <c r="E133" s="276"/>
      <c r="F133" s="295" t="s">
        <v>754</v>
      </c>
      <c r="G133" s="276"/>
      <c r="H133" s="276" t="s">
        <v>787</v>
      </c>
      <c r="I133" s="276" t="s">
        <v>750</v>
      </c>
      <c r="J133" s="276">
        <v>50</v>
      </c>
      <c r="K133" s="317"/>
    </row>
    <row r="134" spans="2:11" ht="15" customHeight="1">
      <c r="B134" s="315"/>
      <c r="C134" s="276" t="s">
        <v>775</v>
      </c>
      <c r="D134" s="276"/>
      <c r="E134" s="276"/>
      <c r="F134" s="295" t="s">
        <v>754</v>
      </c>
      <c r="G134" s="276"/>
      <c r="H134" s="276" t="s">
        <v>787</v>
      </c>
      <c r="I134" s="276" t="s">
        <v>750</v>
      </c>
      <c r="J134" s="276">
        <v>50</v>
      </c>
      <c r="K134" s="317"/>
    </row>
    <row r="135" spans="2:11" ht="15" customHeight="1">
      <c r="B135" s="315"/>
      <c r="C135" s="276" t="s">
        <v>118</v>
      </c>
      <c r="D135" s="276"/>
      <c r="E135" s="276"/>
      <c r="F135" s="295" t="s">
        <v>754</v>
      </c>
      <c r="G135" s="276"/>
      <c r="H135" s="276" t="s">
        <v>800</v>
      </c>
      <c r="I135" s="276" t="s">
        <v>750</v>
      </c>
      <c r="J135" s="276">
        <v>255</v>
      </c>
      <c r="K135" s="317"/>
    </row>
    <row r="136" spans="2:11" ht="15" customHeight="1">
      <c r="B136" s="315"/>
      <c r="C136" s="276" t="s">
        <v>777</v>
      </c>
      <c r="D136" s="276"/>
      <c r="E136" s="276"/>
      <c r="F136" s="295" t="s">
        <v>748</v>
      </c>
      <c r="G136" s="276"/>
      <c r="H136" s="276" t="s">
        <v>801</v>
      </c>
      <c r="I136" s="276" t="s">
        <v>779</v>
      </c>
      <c r="J136" s="276"/>
      <c r="K136" s="317"/>
    </row>
    <row r="137" spans="2:11" ht="15" customHeight="1">
      <c r="B137" s="315"/>
      <c r="C137" s="276" t="s">
        <v>780</v>
      </c>
      <c r="D137" s="276"/>
      <c r="E137" s="276"/>
      <c r="F137" s="295" t="s">
        <v>748</v>
      </c>
      <c r="G137" s="276"/>
      <c r="H137" s="276" t="s">
        <v>802</v>
      </c>
      <c r="I137" s="276" t="s">
        <v>782</v>
      </c>
      <c r="J137" s="276"/>
      <c r="K137" s="317"/>
    </row>
    <row r="138" spans="2:11" ht="15" customHeight="1">
      <c r="B138" s="315"/>
      <c r="C138" s="276" t="s">
        <v>783</v>
      </c>
      <c r="D138" s="276"/>
      <c r="E138" s="276"/>
      <c r="F138" s="295" t="s">
        <v>748</v>
      </c>
      <c r="G138" s="276"/>
      <c r="H138" s="276" t="s">
        <v>783</v>
      </c>
      <c r="I138" s="276" t="s">
        <v>782</v>
      </c>
      <c r="J138" s="276"/>
      <c r="K138" s="317"/>
    </row>
    <row r="139" spans="2:11" ht="15" customHeight="1">
      <c r="B139" s="315"/>
      <c r="C139" s="276" t="s">
        <v>38</v>
      </c>
      <c r="D139" s="276"/>
      <c r="E139" s="276"/>
      <c r="F139" s="295" t="s">
        <v>748</v>
      </c>
      <c r="G139" s="276"/>
      <c r="H139" s="276" t="s">
        <v>803</v>
      </c>
      <c r="I139" s="276" t="s">
        <v>782</v>
      </c>
      <c r="J139" s="276"/>
      <c r="K139" s="317"/>
    </row>
    <row r="140" spans="2:11" ht="15" customHeight="1">
      <c r="B140" s="315"/>
      <c r="C140" s="276" t="s">
        <v>804</v>
      </c>
      <c r="D140" s="276"/>
      <c r="E140" s="276"/>
      <c r="F140" s="295" t="s">
        <v>748</v>
      </c>
      <c r="G140" s="276"/>
      <c r="H140" s="276" t="s">
        <v>805</v>
      </c>
      <c r="I140" s="276" t="s">
        <v>782</v>
      </c>
      <c r="J140" s="276"/>
      <c r="K140" s="317"/>
    </row>
    <row r="141" spans="2:11" ht="15" customHeight="1">
      <c r="B141" s="318"/>
      <c r="C141" s="319"/>
      <c r="D141" s="319"/>
      <c r="E141" s="319"/>
      <c r="F141" s="319"/>
      <c r="G141" s="319"/>
      <c r="H141" s="319"/>
      <c r="I141" s="319"/>
      <c r="J141" s="319"/>
      <c r="K141" s="320"/>
    </row>
    <row r="142" spans="2:11" ht="18.75" customHeight="1">
      <c r="B142" s="272"/>
      <c r="C142" s="272"/>
      <c r="D142" s="272"/>
      <c r="E142" s="272"/>
      <c r="F142" s="307"/>
      <c r="G142" s="272"/>
      <c r="H142" s="272"/>
      <c r="I142" s="272"/>
      <c r="J142" s="272"/>
      <c r="K142" s="272"/>
    </row>
    <row r="143" spans="2:11" ht="18.75" customHeight="1">
      <c r="B143" s="282"/>
      <c r="C143" s="282"/>
      <c r="D143" s="282"/>
      <c r="E143" s="282"/>
      <c r="F143" s="282"/>
      <c r="G143" s="282"/>
      <c r="H143" s="282"/>
      <c r="I143" s="282"/>
      <c r="J143" s="282"/>
      <c r="K143" s="282"/>
    </row>
    <row r="144" spans="2:11" ht="7.5" customHeight="1">
      <c r="B144" s="283"/>
      <c r="C144" s="284"/>
      <c r="D144" s="284"/>
      <c r="E144" s="284"/>
      <c r="F144" s="284"/>
      <c r="G144" s="284"/>
      <c r="H144" s="284"/>
      <c r="I144" s="284"/>
      <c r="J144" s="284"/>
      <c r="K144" s="285"/>
    </row>
    <row r="145" spans="2:11" ht="45" customHeight="1">
      <c r="B145" s="286"/>
      <c r="C145" s="391" t="s">
        <v>806</v>
      </c>
      <c r="D145" s="391"/>
      <c r="E145" s="391"/>
      <c r="F145" s="391"/>
      <c r="G145" s="391"/>
      <c r="H145" s="391"/>
      <c r="I145" s="391"/>
      <c r="J145" s="391"/>
      <c r="K145" s="287"/>
    </row>
    <row r="146" spans="2:11" ht="17.25" customHeight="1">
      <c r="B146" s="286"/>
      <c r="C146" s="288" t="s">
        <v>742</v>
      </c>
      <c r="D146" s="288"/>
      <c r="E146" s="288"/>
      <c r="F146" s="288" t="s">
        <v>743</v>
      </c>
      <c r="G146" s="289"/>
      <c r="H146" s="288" t="s">
        <v>113</v>
      </c>
      <c r="I146" s="288" t="s">
        <v>57</v>
      </c>
      <c r="J146" s="288" t="s">
        <v>744</v>
      </c>
      <c r="K146" s="287"/>
    </row>
    <row r="147" spans="2:11" ht="17.25" customHeight="1">
      <c r="B147" s="286"/>
      <c r="C147" s="290" t="s">
        <v>745</v>
      </c>
      <c r="D147" s="290"/>
      <c r="E147" s="290"/>
      <c r="F147" s="291" t="s">
        <v>746</v>
      </c>
      <c r="G147" s="292"/>
      <c r="H147" s="290"/>
      <c r="I147" s="290"/>
      <c r="J147" s="290" t="s">
        <v>747</v>
      </c>
      <c r="K147" s="287"/>
    </row>
    <row r="148" spans="2:11" ht="5.25" customHeight="1">
      <c r="B148" s="296"/>
      <c r="C148" s="293"/>
      <c r="D148" s="293"/>
      <c r="E148" s="293"/>
      <c r="F148" s="293"/>
      <c r="G148" s="294"/>
      <c r="H148" s="293"/>
      <c r="I148" s="293"/>
      <c r="J148" s="293"/>
      <c r="K148" s="317"/>
    </row>
    <row r="149" spans="2:11" ht="15" customHeight="1">
      <c r="B149" s="296"/>
      <c r="C149" s="321" t="s">
        <v>751</v>
      </c>
      <c r="D149" s="276"/>
      <c r="E149" s="276"/>
      <c r="F149" s="322" t="s">
        <v>748</v>
      </c>
      <c r="G149" s="276"/>
      <c r="H149" s="321" t="s">
        <v>787</v>
      </c>
      <c r="I149" s="321" t="s">
        <v>750</v>
      </c>
      <c r="J149" s="321">
        <v>120</v>
      </c>
      <c r="K149" s="317"/>
    </row>
    <row r="150" spans="2:11" ht="15" customHeight="1">
      <c r="B150" s="296"/>
      <c r="C150" s="321" t="s">
        <v>796</v>
      </c>
      <c r="D150" s="276"/>
      <c r="E150" s="276"/>
      <c r="F150" s="322" t="s">
        <v>748</v>
      </c>
      <c r="G150" s="276"/>
      <c r="H150" s="321" t="s">
        <v>807</v>
      </c>
      <c r="I150" s="321" t="s">
        <v>750</v>
      </c>
      <c r="J150" s="321" t="s">
        <v>798</v>
      </c>
      <c r="K150" s="317"/>
    </row>
    <row r="151" spans="2:11" ht="15" customHeight="1">
      <c r="B151" s="296"/>
      <c r="C151" s="321" t="s">
        <v>697</v>
      </c>
      <c r="D151" s="276"/>
      <c r="E151" s="276"/>
      <c r="F151" s="322" t="s">
        <v>748</v>
      </c>
      <c r="G151" s="276"/>
      <c r="H151" s="321" t="s">
        <v>808</v>
      </c>
      <c r="I151" s="321" t="s">
        <v>750</v>
      </c>
      <c r="J151" s="321" t="s">
        <v>798</v>
      </c>
      <c r="K151" s="317"/>
    </row>
    <row r="152" spans="2:11" ht="15" customHeight="1">
      <c r="B152" s="296"/>
      <c r="C152" s="321" t="s">
        <v>753</v>
      </c>
      <c r="D152" s="276"/>
      <c r="E152" s="276"/>
      <c r="F152" s="322" t="s">
        <v>754</v>
      </c>
      <c r="G152" s="276"/>
      <c r="H152" s="321" t="s">
        <v>787</v>
      </c>
      <c r="I152" s="321" t="s">
        <v>750</v>
      </c>
      <c r="J152" s="321">
        <v>50</v>
      </c>
      <c r="K152" s="317"/>
    </row>
    <row r="153" spans="2:11" ht="15" customHeight="1">
      <c r="B153" s="296"/>
      <c r="C153" s="321" t="s">
        <v>756</v>
      </c>
      <c r="D153" s="276"/>
      <c r="E153" s="276"/>
      <c r="F153" s="322" t="s">
        <v>748</v>
      </c>
      <c r="G153" s="276"/>
      <c r="H153" s="321" t="s">
        <v>787</v>
      </c>
      <c r="I153" s="321" t="s">
        <v>758</v>
      </c>
      <c r="J153" s="321"/>
      <c r="K153" s="317"/>
    </row>
    <row r="154" spans="2:11" ht="15" customHeight="1">
      <c r="B154" s="296"/>
      <c r="C154" s="321" t="s">
        <v>767</v>
      </c>
      <c r="D154" s="276"/>
      <c r="E154" s="276"/>
      <c r="F154" s="322" t="s">
        <v>754</v>
      </c>
      <c r="G154" s="276"/>
      <c r="H154" s="321" t="s">
        <v>787</v>
      </c>
      <c r="I154" s="321" t="s">
        <v>750</v>
      </c>
      <c r="J154" s="321">
        <v>50</v>
      </c>
      <c r="K154" s="317"/>
    </row>
    <row r="155" spans="2:11" ht="15" customHeight="1">
      <c r="B155" s="296"/>
      <c r="C155" s="321" t="s">
        <v>775</v>
      </c>
      <c r="D155" s="276"/>
      <c r="E155" s="276"/>
      <c r="F155" s="322" t="s">
        <v>754</v>
      </c>
      <c r="G155" s="276"/>
      <c r="H155" s="321" t="s">
        <v>787</v>
      </c>
      <c r="I155" s="321" t="s">
        <v>750</v>
      </c>
      <c r="J155" s="321">
        <v>50</v>
      </c>
      <c r="K155" s="317"/>
    </row>
    <row r="156" spans="2:11" ht="15" customHeight="1">
      <c r="B156" s="296"/>
      <c r="C156" s="321" t="s">
        <v>773</v>
      </c>
      <c r="D156" s="276"/>
      <c r="E156" s="276"/>
      <c r="F156" s="322" t="s">
        <v>754</v>
      </c>
      <c r="G156" s="276"/>
      <c r="H156" s="321" t="s">
        <v>787</v>
      </c>
      <c r="I156" s="321" t="s">
        <v>750</v>
      </c>
      <c r="J156" s="321">
        <v>50</v>
      </c>
      <c r="K156" s="317"/>
    </row>
    <row r="157" spans="2:11" ht="15" customHeight="1">
      <c r="B157" s="296"/>
      <c r="C157" s="321" t="s">
        <v>94</v>
      </c>
      <c r="D157" s="276"/>
      <c r="E157" s="276"/>
      <c r="F157" s="322" t="s">
        <v>748</v>
      </c>
      <c r="G157" s="276"/>
      <c r="H157" s="321" t="s">
        <v>809</v>
      </c>
      <c r="I157" s="321" t="s">
        <v>750</v>
      </c>
      <c r="J157" s="321" t="s">
        <v>810</v>
      </c>
      <c r="K157" s="317"/>
    </row>
    <row r="158" spans="2:11" ht="15" customHeight="1">
      <c r="B158" s="296"/>
      <c r="C158" s="321" t="s">
        <v>811</v>
      </c>
      <c r="D158" s="276"/>
      <c r="E158" s="276"/>
      <c r="F158" s="322" t="s">
        <v>748</v>
      </c>
      <c r="G158" s="276"/>
      <c r="H158" s="321" t="s">
        <v>812</v>
      </c>
      <c r="I158" s="321" t="s">
        <v>782</v>
      </c>
      <c r="J158" s="321"/>
      <c r="K158" s="317"/>
    </row>
    <row r="159" spans="2:11" ht="15" customHeight="1">
      <c r="B159" s="323"/>
      <c r="C159" s="305"/>
      <c r="D159" s="305"/>
      <c r="E159" s="305"/>
      <c r="F159" s="305"/>
      <c r="G159" s="305"/>
      <c r="H159" s="305"/>
      <c r="I159" s="305"/>
      <c r="J159" s="305"/>
      <c r="K159" s="324"/>
    </row>
    <row r="160" spans="2:11" ht="18.75" customHeight="1">
      <c r="B160" s="272"/>
      <c r="C160" s="276"/>
      <c r="D160" s="276"/>
      <c r="E160" s="276"/>
      <c r="F160" s="295"/>
      <c r="G160" s="276"/>
      <c r="H160" s="276"/>
      <c r="I160" s="276"/>
      <c r="J160" s="276"/>
      <c r="K160" s="272"/>
    </row>
    <row r="161" spans="2:11" ht="18.75" customHeight="1">
      <c r="B161" s="282"/>
      <c r="C161" s="282"/>
      <c r="D161" s="282"/>
      <c r="E161" s="282"/>
      <c r="F161" s="282"/>
      <c r="G161" s="282"/>
      <c r="H161" s="282"/>
      <c r="I161" s="282"/>
      <c r="J161" s="282"/>
      <c r="K161" s="282"/>
    </row>
    <row r="162" spans="2:11" ht="7.5" customHeight="1">
      <c r="B162" s="264"/>
      <c r="C162" s="265"/>
      <c r="D162" s="265"/>
      <c r="E162" s="265"/>
      <c r="F162" s="265"/>
      <c r="G162" s="265"/>
      <c r="H162" s="265"/>
      <c r="I162" s="265"/>
      <c r="J162" s="265"/>
      <c r="K162" s="266"/>
    </row>
    <row r="163" spans="2:11" ht="45" customHeight="1">
      <c r="B163" s="267"/>
      <c r="C163" s="390" t="s">
        <v>813</v>
      </c>
      <c r="D163" s="390"/>
      <c r="E163" s="390"/>
      <c r="F163" s="390"/>
      <c r="G163" s="390"/>
      <c r="H163" s="390"/>
      <c r="I163" s="390"/>
      <c r="J163" s="390"/>
      <c r="K163" s="268"/>
    </row>
    <row r="164" spans="2:11" ht="17.25" customHeight="1">
      <c r="B164" s="267"/>
      <c r="C164" s="288" t="s">
        <v>742</v>
      </c>
      <c r="D164" s="288"/>
      <c r="E164" s="288"/>
      <c r="F164" s="288" t="s">
        <v>743</v>
      </c>
      <c r="G164" s="325"/>
      <c r="H164" s="326" t="s">
        <v>113</v>
      </c>
      <c r="I164" s="326" t="s">
        <v>57</v>
      </c>
      <c r="J164" s="288" t="s">
        <v>744</v>
      </c>
      <c r="K164" s="268"/>
    </row>
    <row r="165" spans="2:11" ht="17.25" customHeight="1">
      <c r="B165" s="269"/>
      <c r="C165" s="290" t="s">
        <v>745</v>
      </c>
      <c r="D165" s="290"/>
      <c r="E165" s="290"/>
      <c r="F165" s="291" t="s">
        <v>746</v>
      </c>
      <c r="G165" s="327"/>
      <c r="H165" s="328"/>
      <c r="I165" s="328"/>
      <c r="J165" s="290" t="s">
        <v>747</v>
      </c>
      <c r="K165" s="270"/>
    </row>
    <row r="166" spans="2:11" ht="5.25" customHeight="1">
      <c r="B166" s="296"/>
      <c r="C166" s="293"/>
      <c r="D166" s="293"/>
      <c r="E166" s="293"/>
      <c r="F166" s="293"/>
      <c r="G166" s="294"/>
      <c r="H166" s="293"/>
      <c r="I166" s="293"/>
      <c r="J166" s="293"/>
      <c r="K166" s="317"/>
    </row>
    <row r="167" spans="2:11" ht="15" customHeight="1">
      <c r="B167" s="296"/>
      <c r="C167" s="276" t="s">
        <v>751</v>
      </c>
      <c r="D167" s="276"/>
      <c r="E167" s="276"/>
      <c r="F167" s="295" t="s">
        <v>748</v>
      </c>
      <c r="G167" s="276"/>
      <c r="H167" s="276" t="s">
        <v>787</v>
      </c>
      <c r="I167" s="276" t="s">
        <v>750</v>
      </c>
      <c r="J167" s="276">
        <v>120</v>
      </c>
      <c r="K167" s="317"/>
    </row>
    <row r="168" spans="2:11" ht="15" customHeight="1">
      <c r="B168" s="296"/>
      <c r="C168" s="276" t="s">
        <v>796</v>
      </c>
      <c r="D168" s="276"/>
      <c r="E168" s="276"/>
      <c r="F168" s="295" t="s">
        <v>748</v>
      </c>
      <c r="G168" s="276"/>
      <c r="H168" s="276" t="s">
        <v>797</v>
      </c>
      <c r="I168" s="276" t="s">
        <v>750</v>
      </c>
      <c r="J168" s="276" t="s">
        <v>798</v>
      </c>
      <c r="K168" s="317"/>
    </row>
    <row r="169" spans="2:11" ht="15" customHeight="1">
      <c r="B169" s="296"/>
      <c r="C169" s="276" t="s">
        <v>697</v>
      </c>
      <c r="D169" s="276"/>
      <c r="E169" s="276"/>
      <c r="F169" s="295" t="s">
        <v>748</v>
      </c>
      <c r="G169" s="276"/>
      <c r="H169" s="276" t="s">
        <v>814</v>
      </c>
      <c r="I169" s="276" t="s">
        <v>750</v>
      </c>
      <c r="J169" s="276" t="s">
        <v>798</v>
      </c>
      <c r="K169" s="317"/>
    </row>
    <row r="170" spans="2:11" ht="15" customHeight="1">
      <c r="B170" s="296"/>
      <c r="C170" s="276" t="s">
        <v>753</v>
      </c>
      <c r="D170" s="276"/>
      <c r="E170" s="276"/>
      <c r="F170" s="295" t="s">
        <v>754</v>
      </c>
      <c r="G170" s="276"/>
      <c r="H170" s="276" t="s">
        <v>814</v>
      </c>
      <c r="I170" s="276" t="s">
        <v>750</v>
      </c>
      <c r="J170" s="276">
        <v>50</v>
      </c>
      <c r="K170" s="317"/>
    </row>
    <row r="171" spans="2:11" ht="15" customHeight="1">
      <c r="B171" s="296"/>
      <c r="C171" s="276" t="s">
        <v>756</v>
      </c>
      <c r="D171" s="276"/>
      <c r="E171" s="276"/>
      <c r="F171" s="295" t="s">
        <v>748</v>
      </c>
      <c r="G171" s="276"/>
      <c r="H171" s="276" t="s">
        <v>814</v>
      </c>
      <c r="I171" s="276" t="s">
        <v>758</v>
      </c>
      <c r="J171" s="276"/>
      <c r="K171" s="317"/>
    </row>
    <row r="172" spans="2:11" ht="15" customHeight="1">
      <c r="B172" s="296"/>
      <c r="C172" s="276" t="s">
        <v>767</v>
      </c>
      <c r="D172" s="276"/>
      <c r="E172" s="276"/>
      <c r="F172" s="295" t="s">
        <v>754</v>
      </c>
      <c r="G172" s="276"/>
      <c r="H172" s="276" t="s">
        <v>814</v>
      </c>
      <c r="I172" s="276" t="s">
        <v>750</v>
      </c>
      <c r="J172" s="276">
        <v>50</v>
      </c>
      <c r="K172" s="317"/>
    </row>
    <row r="173" spans="2:11" ht="15" customHeight="1">
      <c r="B173" s="296"/>
      <c r="C173" s="276" t="s">
        <v>775</v>
      </c>
      <c r="D173" s="276"/>
      <c r="E173" s="276"/>
      <c r="F173" s="295" t="s">
        <v>754</v>
      </c>
      <c r="G173" s="276"/>
      <c r="H173" s="276" t="s">
        <v>814</v>
      </c>
      <c r="I173" s="276" t="s">
        <v>750</v>
      </c>
      <c r="J173" s="276">
        <v>50</v>
      </c>
      <c r="K173" s="317"/>
    </row>
    <row r="174" spans="2:11" ht="15" customHeight="1">
      <c r="B174" s="296"/>
      <c r="C174" s="276" t="s">
        <v>773</v>
      </c>
      <c r="D174" s="276"/>
      <c r="E174" s="276"/>
      <c r="F174" s="295" t="s">
        <v>754</v>
      </c>
      <c r="G174" s="276"/>
      <c r="H174" s="276" t="s">
        <v>814</v>
      </c>
      <c r="I174" s="276" t="s">
        <v>750</v>
      </c>
      <c r="J174" s="276">
        <v>50</v>
      </c>
      <c r="K174" s="317"/>
    </row>
    <row r="175" spans="2:11" ht="15" customHeight="1">
      <c r="B175" s="296"/>
      <c r="C175" s="276" t="s">
        <v>112</v>
      </c>
      <c r="D175" s="276"/>
      <c r="E175" s="276"/>
      <c r="F175" s="295" t="s">
        <v>748</v>
      </c>
      <c r="G175" s="276"/>
      <c r="H175" s="276" t="s">
        <v>815</v>
      </c>
      <c r="I175" s="276" t="s">
        <v>816</v>
      </c>
      <c r="J175" s="276"/>
      <c r="K175" s="317"/>
    </row>
    <row r="176" spans="2:11" ht="15" customHeight="1">
      <c r="B176" s="296"/>
      <c r="C176" s="276" t="s">
        <v>57</v>
      </c>
      <c r="D176" s="276"/>
      <c r="E176" s="276"/>
      <c r="F176" s="295" t="s">
        <v>748</v>
      </c>
      <c r="G176" s="276"/>
      <c r="H176" s="276" t="s">
        <v>817</v>
      </c>
      <c r="I176" s="276" t="s">
        <v>818</v>
      </c>
      <c r="J176" s="276">
        <v>1</v>
      </c>
      <c r="K176" s="317"/>
    </row>
    <row r="177" spans="2:11" ht="15" customHeight="1">
      <c r="B177" s="296"/>
      <c r="C177" s="276" t="s">
        <v>53</v>
      </c>
      <c r="D177" s="276"/>
      <c r="E177" s="276"/>
      <c r="F177" s="295" t="s">
        <v>748</v>
      </c>
      <c r="G177" s="276"/>
      <c r="H177" s="276" t="s">
        <v>819</v>
      </c>
      <c r="I177" s="276" t="s">
        <v>750</v>
      </c>
      <c r="J177" s="276">
        <v>20</v>
      </c>
      <c r="K177" s="317"/>
    </row>
    <row r="178" spans="2:11" ht="15" customHeight="1">
      <c r="B178" s="296"/>
      <c r="C178" s="276" t="s">
        <v>113</v>
      </c>
      <c r="D178" s="276"/>
      <c r="E178" s="276"/>
      <c r="F178" s="295" t="s">
        <v>748</v>
      </c>
      <c r="G178" s="276"/>
      <c r="H178" s="276" t="s">
        <v>820</v>
      </c>
      <c r="I178" s="276" t="s">
        <v>750</v>
      </c>
      <c r="J178" s="276">
        <v>255</v>
      </c>
      <c r="K178" s="317"/>
    </row>
    <row r="179" spans="2:11" ht="15" customHeight="1">
      <c r="B179" s="296"/>
      <c r="C179" s="276" t="s">
        <v>114</v>
      </c>
      <c r="D179" s="276"/>
      <c r="E179" s="276"/>
      <c r="F179" s="295" t="s">
        <v>748</v>
      </c>
      <c r="G179" s="276"/>
      <c r="H179" s="276" t="s">
        <v>713</v>
      </c>
      <c r="I179" s="276" t="s">
        <v>750</v>
      </c>
      <c r="J179" s="276">
        <v>10</v>
      </c>
      <c r="K179" s="317"/>
    </row>
    <row r="180" spans="2:11" ht="15" customHeight="1">
      <c r="B180" s="296"/>
      <c r="C180" s="276" t="s">
        <v>115</v>
      </c>
      <c r="D180" s="276"/>
      <c r="E180" s="276"/>
      <c r="F180" s="295" t="s">
        <v>748</v>
      </c>
      <c r="G180" s="276"/>
      <c r="H180" s="276" t="s">
        <v>821</v>
      </c>
      <c r="I180" s="276" t="s">
        <v>782</v>
      </c>
      <c r="J180" s="276"/>
      <c r="K180" s="317"/>
    </row>
    <row r="181" spans="2:11" ht="15" customHeight="1">
      <c r="B181" s="296"/>
      <c r="C181" s="276" t="s">
        <v>822</v>
      </c>
      <c r="D181" s="276"/>
      <c r="E181" s="276"/>
      <c r="F181" s="295" t="s">
        <v>748</v>
      </c>
      <c r="G181" s="276"/>
      <c r="H181" s="276" t="s">
        <v>823</v>
      </c>
      <c r="I181" s="276" t="s">
        <v>782</v>
      </c>
      <c r="J181" s="276"/>
      <c r="K181" s="317"/>
    </row>
    <row r="182" spans="2:11" ht="15" customHeight="1">
      <c r="B182" s="296"/>
      <c r="C182" s="276" t="s">
        <v>811</v>
      </c>
      <c r="D182" s="276"/>
      <c r="E182" s="276"/>
      <c r="F182" s="295" t="s">
        <v>748</v>
      </c>
      <c r="G182" s="276"/>
      <c r="H182" s="276" t="s">
        <v>824</v>
      </c>
      <c r="I182" s="276" t="s">
        <v>782</v>
      </c>
      <c r="J182" s="276"/>
      <c r="K182" s="317"/>
    </row>
    <row r="183" spans="2:11" ht="15" customHeight="1">
      <c r="B183" s="296"/>
      <c r="C183" s="276" t="s">
        <v>117</v>
      </c>
      <c r="D183" s="276"/>
      <c r="E183" s="276"/>
      <c r="F183" s="295" t="s">
        <v>754</v>
      </c>
      <c r="G183" s="276"/>
      <c r="H183" s="276" t="s">
        <v>825</v>
      </c>
      <c r="I183" s="276" t="s">
        <v>750</v>
      </c>
      <c r="J183" s="276">
        <v>50</v>
      </c>
      <c r="K183" s="317"/>
    </row>
    <row r="184" spans="2:11" ht="15" customHeight="1">
      <c r="B184" s="296"/>
      <c r="C184" s="276" t="s">
        <v>826</v>
      </c>
      <c r="D184" s="276"/>
      <c r="E184" s="276"/>
      <c r="F184" s="295" t="s">
        <v>754</v>
      </c>
      <c r="G184" s="276"/>
      <c r="H184" s="276" t="s">
        <v>827</v>
      </c>
      <c r="I184" s="276" t="s">
        <v>828</v>
      </c>
      <c r="J184" s="276"/>
      <c r="K184" s="317"/>
    </row>
    <row r="185" spans="2:11" ht="15" customHeight="1">
      <c r="B185" s="296"/>
      <c r="C185" s="276" t="s">
        <v>829</v>
      </c>
      <c r="D185" s="276"/>
      <c r="E185" s="276"/>
      <c r="F185" s="295" t="s">
        <v>754</v>
      </c>
      <c r="G185" s="276"/>
      <c r="H185" s="276" t="s">
        <v>830</v>
      </c>
      <c r="I185" s="276" t="s">
        <v>828</v>
      </c>
      <c r="J185" s="276"/>
      <c r="K185" s="317"/>
    </row>
    <row r="186" spans="2:11" ht="15" customHeight="1">
      <c r="B186" s="296"/>
      <c r="C186" s="276" t="s">
        <v>831</v>
      </c>
      <c r="D186" s="276"/>
      <c r="E186" s="276"/>
      <c r="F186" s="295" t="s">
        <v>754</v>
      </c>
      <c r="G186" s="276"/>
      <c r="H186" s="276" t="s">
        <v>832</v>
      </c>
      <c r="I186" s="276" t="s">
        <v>828</v>
      </c>
      <c r="J186" s="276"/>
      <c r="K186" s="317"/>
    </row>
    <row r="187" spans="2:11" ht="15" customHeight="1">
      <c r="B187" s="296"/>
      <c r="C187" s="329" t="s">
        <v>833</v>
      </c>
      <c r="D187" s="276"/>
      <c r="E187" s="276"/>
      <c r="F187" s="295" t="s">
        <v>754</v>
      </c>
      <c r="G187" s="276"/>
      <c r="H187" s="276" t="s">
        <v>834</v>
      </c>
      <c r="I187" s="276" t="s">
        <v>835</v>
      </c>
      <c r="J187" s="330" t="s">
        <v>836</v>
      </c>
      <c r="K187" s="317"/>
    </row>
    <row r="188" spans="2:11" ht="15" customHeight="1">
      <c r="B188" s="296"/>
      <c r="C188" s="281" t="s">
        <v>42</v>
      </c>
      <c r="D188" s="276"/>
      <c r="E188" s="276"/>
      <c r="F188" s="295" t="s">
        <v>748</v>
      </c>
      <c r="G188" s="276"/>
      <c r="H188" s="272" t="s">
        <v>837</v>
      </c>
      <c r="I188" s="276" t="s">
        <v>838</v>
      </c>
      <c r="J188" s="276"/>
      <c r="K188" s="317"/>
    </row>
    <row r="189" spans="2:11" ht="15" customHeight="1">
      <c r="B189" s="296"/>
      <c r="C189" s="281" t="s">
        <v>839</v>
      </c>
      <c r="D189" s="276"/>
      <c r="E189" s="276"/>
      <c r="F189" s="295" t="s">
        <v>748</v>
      </c>
      <c r="G189" s="276"/>
      <c r="H189" s="276" t="s">
        <v>840</v>
      </c>
      <c r="I189" s="276" t="s">
        <v>782</v>
      </c>
      <c r="J189" s="276"/>
      <c r="K189" s="317"/>
    </row>
    <row r="190" spans="2:11" ht="15" customHeight="1">
      <c r="B190" s="296"/>
      <c r="C190" s="281" t="s">
        <v>841</v>
      </c>
      <c r="D190" s="276"/>
      <c r="E190" s="276"/>
      <c r="F190" s="295" t="s">
        <v>748</v>
      </c>
      <c r="G190" s="276"/>
      <c r="H190" s="276" t="s">
        <v>842</v>
      </c>
      <c r="I190" s="276" t="s">
        <v>782</v>
      </c>
      <c r="J190" s="276"/>
      <c r="K190" s="317"/>
    </row>
    <row r="191" spans="2:11" ht="15" customHeight="1">
      <c r="B191" s="296"/>
      <c r="C191" s="281" t="s">
        <v>843</v>
      </c>
      <c r="D191" s="276"/>
      <c r="E191" s="276"/>
      <c r="F191" s="295" t="s">
        <v>754</v>
      </c>
      <c r="G191" s="276"/>
      <c r="H191" s="276" t="s">
        <v>844</v>
      </c>
      <c r="I191" s="276" t="s">
        <v>782</v>
      </c>
      <c r="J191" s="276"/>
      <c r="K191" s="317"/>
    </row>
    <row r="192" spans="2:11" ht="15" customHeight="1">
      <c r="B192" s="323"/>
      <c r="C192" s="331"/>
      <c r="D192" s="305"/>
      <c r="E192" s="305"/>
      <c r="F192" s="305"/>
      <c r="G192" s="305"/>
      <c r="H192" s="305"/>
      <c r="I192" s="305"/>
      <c r="J192" s="305"/>
      <c r="K192" s="324"/>
    </row>
    <row r="193" spans="2:11" ht="18.75" customHeight="1">
      <c r="B193" s="272"/>
      <c r="C193" s="276"/>
      <c r="D193" s="276"/>
      <c r="E193" s="276"/>
      <c r="F193" s="295"/>
      <c r="G193" s="276"/>
      <c r="H193" s="276"/>
      <c r="I193" s="276"/>
      <c r="J193" s="276"/>
      <c r="K193" s="272"/>
    </row>
    <row r="194" spans="2:11" ht="18.75" customHeight="1">
      <c r="B194" s="272"/>
      <c r="C194" s="276"/>
      <c r="D194" s="276"/>
      <c r="E194" s="276"/>
      <c r="F194" s="295"/>
      <c r="G194" s="276"/>
      <c r="H194" s="276"/>
      <c r="I194" s="276"/>
      <c r="J194" s="276"/>
      <c r="K194" s="272"/>
    </row>
    <row r="195" spans="2:11" ht="18.75" customHeight="1">
      <c r="B195" s="282"/>
      <c r="C195" s="282"/>
      <c r="D195" s="282"/>
      <c r="E195" s="282"/>
      <c r="F195" s="282"/>
      <c r="G195" s="282"/>
      <c r="H195" s="282"/>
      <c r="I195" s="282"/>
      <c r="J195" s="282"/>
      <c r="K195" s="282"/>
    </row>
    <row r="196" spans="2:11">
      <c r="B196" s="264"/>
      <c r="C196" s="265"/>
      <c r="D196" s="265"/>
      <c r="E196" s="265"/>
      <c r="F196" s="265"/>
      <c r="G196" s="265"/>
      <c r="H196" s="265"/>
      <c r="I196" s="265"/>
      <c r="J196" s="265"/>
      <c r="K196" s="266"/>
    </row>
    <row r="197" spans="2:11" ht="21">
      <c r="B197" s="267"/>
      <c r="C197" s="390" t="s">
        <v>845</v>
      </c>
      <c r="D197" s="390"/>
      <c r="E197" s="390"/>
      <c r="F197" s="390"/>
      <c r="G197" s="390"/>
      <c r="H197" s="390"/>
      <c r="I197" s="390"/>
      <c r="J197" s="390"/>
      <c r="K197" s="268"/>
    </row>
    <row r="198" spans="2:11" ht="25.5" customHeight="1">
      <c r="B198" s="267"/>
      <c r="C198" s="332" t="s">
        <v>846</v>
      </c>
      <c r="D198" s="332"/>
      <c r="E198" s="332"/>
      <c r="F198" s="332" t="s">
        <v>847</v>
      </c>
      <c r="G198" s="333"/>
      <c r="H198" s="389" t="s">
        <v>848</v>
      </c>
      <c r="I198" s="389"/>
      <c r="J198" s="389"/>
      <c r="K198" s="268"/>
    </row>
    <row r="199" spans="2:11" ht="5.25" customHeight="1">
      <c r="B199" s="296"/>
      <c r="C199" s="293"/>
      <c r="D199" s="293"/>
      <c r="E199" s="293"/>
      <c r="F199" s="293"/>
      <c r="G199" s="276"/>
      <c r="H199" s="293"/>
      <c r="I199" s="293"/>
      <c r="J199" s="293"/>
      <c r="K199" s="317"/>
    </row>
    <row r="200" spans="2:11" ht="15" customHeight="1">
      <c r="B200" s="296"/>
      <c r="C200" s="276" t="s">
        <v>838</v>
      </c>
      <c r="D200" s="276"/>
      <c r="E200" s="276"/>
      <c r="F200" s="295" t="s">
        <v>43</v>
      </c>
      <c r="G200" s="276"/>
      <c r="H200" s="387" t="s">
        <v>849</v>
      </c>
      <c r="I200" s="387"/>
      <c r="J200" s="387"/>
      <c r="K200" s="317"/>
    </row>
    <row r="201" spans="2:11" ht="15" customHeight="1">
      <c r="B201" s="296"/>
      <c r="C201" s="302"/>
      <c r="D201" s="276"/>
      <c r="E201" s="276"/>
      <c r="F201" s="295" t="s">
        <v>44</v>
      </c>
      <c r="G201" s="276"/>
      <c r="H201" s="387" t="s">
        <v>850</v>
      </c>
      <c r="I201" s="387"/>
      <c r="J201" s="387"/>
      <c r="K201" s="317"/>
    </row>
    <row r="202" spans="2:11" ht="15" customHeight="1">
      <c r="B202" s="296"/>
      <c r="C202" s="302"/>
      <c r="D202" s="276"/>
      <c r="E202" s="276"/>
      <c r="F202" s="295" t="s">
        <v>47</v>
      </c>
      <c r="G202" s="276"/>
      <c r="H202" s="387" t="s">
        <v>851</v>
      </c>
      <c r="I202" s="387"/>
      <c r="J202" s="387"/>
      <c r="K202" s="317"/>
    </row>
    <row r="203" spans="2:11" ht="15" customHeight="1">
      <c r="B203" s="296"/>
      <c r="C203" s="276"/>
      <c r="D203" s="276"/>
      <c r="E203" s="276"/>
      <c r="F203" s="295" t="s">
        <v>45</v>
      </c>
      <c r="G203" s="276"/>
      <c r="H203" s="387" t="s">
        <v>852</v>
      </c>
      <c r="I203" s="387"/>
      <c r="J203" s="387"/>
      <c r="K203" s="317"/>
    </row>
    <row r="204" spans="2:11" ht="15" customHeight="1">
      <c r="B204" s="296"/>
      <c r="C204" s="276"/>
      <c r="D204" s="276"/>
      <c r="E204" s="276"/>
      <c r="F204" s="295" t="s">
        <v>46</v>
      </c>
      <c r="G204" s="276"/>
      <c r="H204" s="387" t="s">
        <v>853</v>
      </c>
      <c r="I204" s="387"/>
      <c r="J204" s="387"/>
      <c r="K204" s="317"/>
    </row>
    <row r="205" spans="2:11" ht="15" customHeight="1">
      <c r="B205" s="296"/>
      <c r="C205" s="276"/>
      <c r="D205" s="276"/>
      <c r="E205" s="276"/>
      <c r="F205" s="295"/>
      <c r="G205" s="276"/>
      <c r="H205" s="276"/>
      <c r="I205" s="276"/>
      <c r="J205" s="276"/>
      <c r="K205" s="317"/>
    </row>
    <row r="206" spans="2:11" ht="15" customHeight="1">
      <c r="B206" s="296"/>
      <c r="C206" s="276" t="s">
        <v>794</v>
      </c>
      <c r="D206" s="276"/>
      <c r="E206" s="276"/>
      <c r="F206" s="295" t="s">
        <v>78</v>
      </c>
      <c r="G206" s="276"/>
      <c r="H206" s="387" t="s">
        <v>854</v>
      </c>
      <c r="I206" s="387"/>
      <c r="J206" s="387"/>
      <c r="K206" s="317"/>
    </row>
    <row r="207" spans="2:11" ht="15" customHeight="1">
      <c r="B207" s="296"/>
      <c r="C207" s="302"/>
      <c r="D207" s="276"/>
      <c r="E207" s="276"/>
      <c r="F207" s="295" t="s">
        <v>693</v>
      </c>
      <c r="G207" s="276"/>
      <c r="H207" s="387" t="s">
        <v>694</v>
      </c>
      <c r="I207" s="387"/>
      <c r="J207" s="387"/>
      <c r="K207" s="317"/>
    </row>
    <row r="208" spans="2:11" ht="15" customHeight="1">
      <c r="B208" s="296"/>
      <c r="C208" s="276"/>
      <c r="D208" s="276"/>
      <c r="E208" s="276"/>
      <c r="F208" s="295" t="s">
        <v>691</v>
      </c>
      <c r="G208" s="276"/>
      <c r="H208" s="387" t="s">
        <v>855</v>
      </c>
      <c r="I208" s="387"/>
      <c r="J208" s="387"/>
      <c r="K208" s="317"/>
    </row>
    <row r="209" spans="2:11" ht="15" customHeight="1">
      <c r="B209" s="334"/>
      <c r="C209" s="302"/>
      <c r="D209" s="302"/>
      <c r="E209" s="302"/>
      <c r="F209" s="295" t="s">
        <v>82</v>
      </c>
      <c r="G209" s="281"/>
      <c r="H209" s="388" t="s">
        <v>83</v>
      </c>
      <c r="I209" s="388"/>
      <c r="J209" s="388"/>
      <c r="K209" s="335"/>
    </row>
    <row r="210" spans="2:11" ht="15" customHeight="1">
      <c r="B210" s="334"/>
      <c r="C210" s="302"/>
      <c r="D210" s="302"/>
      <c r="E210" s="302"/>
      <c r="F210" s="295" t="s">
        <v>695</v>
      </c>
      <c r="G210" s="281"/>
      <c r="H210" s="388" t="s">
        <v>856</v>
      </c>
      <c r="I210" s="388"/>
      <c r="J210" s="388"/>
      <c r="K210" s="335"/>
    </row>
    <row r="211" spans="2:11" ht="15" customHeight="1">
      <c r="B211" s="334"/>
      <c r="C211" s="302"/>
      <c r="D211" s="302"/>
      <c r="E211" s="302"/>
      <c r="F211" s="336"/>
      <c r="G211" s="281"/>
      <c r="H211" s="337"/>
      <c r="I211" s="337"/>
      <c r="J211" s="337"/>
      <c r="K211" s="335"/>
    </row>
    <row r="212" spans="2:11" ht="15" customHeight="1">
      <c r="B212" s="334"/>
      <c r="C212" s="276" t="s">
        <v>818</v>
      </c>
      <c r="D212" s="302"/>
      <c r="E212" s="302"/>
      <c r="F212" s="295">
        <v>1</v>
      </c>
      <c r="G212" s="281"/>
      <c r="H212" s="388" t="s">
        <v>857</v>
      </c>
      <c r="I212" s="388"/>
      <c r="J212" s="388"/>
      <c r="K212" s="335"/>
    </row>
    <row r="213" spans="2:11" ht="15" customHeight="1">
      <c r="B213" s="334"/>
      <c r="C213" s="302"/>
      <c r="D213" s="302"/>
      <c r="E213" s="302"/>
      <c r="F213" s="295">
        <v>2</v>
      </c>
      <c r="G213" s="281"/>
      <c r="H213" s="388" t="s">
        <v>858</v>
      </c>
      <c r="I213" s="388"/>
      <c r="J213" s="388"/>
      <c r="K213" s="335"/>
    </row>
    <row r="214" spans="2:11" ht="15" customHeight="1">
      <c r="B214" s="334"/>
      <c r="C214" s="302"/>
      <c r="D214" s="302"/>
      <c r="E214" s="302"/>
      <c r="F214" s="295">
        <v>3</v>
      </c>
      <c r="G214" s="281"/>
      <c r="H214" s="388" t="s">
        <v>859</v>
      </c>
      <c r="I214" s="388"/>
      <c r="J214" s="388"/>
      <c r="K214" s="335"/>
    </row>
    <row r="215" spans="2:11" ht="15" customHeight="1">
      <c r="B215" s="334"/>
      <c r="C215" s="302"/>
      <c r="D215" s="302"/>
      <c r="E215" s="302"/>
      <c r="F215" s="295">
        <v>4</v>
      </c>
      <c r="G215" s="281"/>
      <c r="H215" s="388" t="s">
        <v>860</v>
      </c>
      <c r="I215" s="388"/>
      <c r="J215" s="388"/>
      <c r="K215" s="335"/>
    </row>
    <row r="216" spans="2:11" ht="12.75" customHeight="1">
      <c r="B216" s="338"/>
      <c r="C216" s="339"/>
      <c r="D216" s="339"/>
      <c r="E216" s="339"/>
      <c r="F216" s="339"/>
      <c r="G216" s="339"/>
      <c r="H216" s="339"/>
      <c r="I216" s="339"/>
      <c r="J216" s="339"/>
      <c r="K216" s="340"/>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SO 101 - Jáchymov - rekon...</vt:lpstr>
      <vt:lpstr>VON - Vedlejší a ostatní ...</vt:lpstr>
      <vt:lpstr>Pokyny pro vyplnění</vt:lpstr>
      <vt:lpstr>'Rekapitulace stavby'!Názvy_tisku</vt:lpstr>
      <vt:lpstr>'SO 101 - Jáchymov - rekon...'!Názvy_tisku</vt:lpstr>
      <vt:lpstr>'VON - Vedlejší a ostatní ...'!Názvy_tisku</vt:lpstr>
      <vt:lpstr>'Pokyny pro vyplnění'!Oblast_tisku</vt:lpstr>
      <vt:lpstr>'Rekapitulace stavby'!Oblast_tisku</vt:lpstr>
      <vt:lpstr>'SO 101 - Jáchymov - rekon...'!Oblast_tisku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Aneta Ferdanová</dc:creator>
  <cp:lastModifiedBy>schlosserova</cp:lastModifiedBy>
  <dcterms:created xsi:type="dcterms:W3CDTF">2017-02-01T12:32:23Z</dcterms:created>
  <dcterms:modified xsi:type="dcterms:W3CDTF">2017-02-01T12:32:34Z</dcterms:modified>
</cp:coreProperties>
</file>