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734" firstSheet="7" activeTab="7"/>
  </bookViews>
  <sheets>
    <sheet name="krycí list souhrnny stavby" sheetId="1" r:id="rId1"/>
    <sheet name="kryci list Typ I. stavebne" sheetId="2" r:id="rId2"/>
    <sheet name="stavebne I. typ" sheetId="3" r:id="rId3"/>
    <sheet name="krycí list elektro I. typ" sheetId="4" r:id="rId4"/>
    <sheet name="elektro rozpocet I. typ" sheetId="5" r:id="rId5"/>
    <sheet name="kryci list Typ II stavebne" sheetId="6" r:id="rId6"/>
    <sheet name="stavebne II typ" sheetId="7" r:id="rId7"/>
    <sheet name="krycí list elektro II typ" sheetId="8" r:id="rId8"/>
    <sheet name="elektro rozpocet II. typ" sheetId="9" r:id="rId9"/>
    <sheet name="kryci list Typ III. stavebne" sheetId="10" r:id="rId10"/>
    <sheet name="stavebne III. typ" sheetId="11" r:id="rId11"/>
    <sheet name="krycí list elektro III. typ" sheetId="12" r:id="rId12"/>
    <sheet name="elektro rozpocet III. typ" sheetId="13" r:id="rId13"/>
  </sheets>
  <definedNames>
    <definedName name="_xlnm.Print_Titles" localSheetId="1">'kryci list Typ I. stavebne'!$1:$3</definedName>
    <definedName name="_xlnm.Print_Area" localSheetId="4">'elektro rozpocet I. typ'!$A$1:$N$158</definedName>
    <definedName name="_xlnm.Print_Area" localSheetId="8">'elektro rozpocet II. typ'!$A$1:$N$156</definedName>
    <definedName name="_xlnm.Print_Area" localSheetId="12">'elektro rozpocet III. typ'!$A$1:$I$158</definedName>
    <definedName name="_xlnm.Print_Area" localSheetId="11">'krycí list elektro III. typ'!$A$1:$F$22</definedName>
    <definedName name="_xlnm.Print_Area" localSheetId="1">'kryci list Typ I. stavebne'!$A$1:$R$38</definedName>
    <definedName name="_xlnm.Print_Area" localSheetId="5">'kryci list Typ II stavebne'!$A$1:$R$39</definedName>
    <definedName name="_xlnm.Print_Area" localSheetId="2">'stavebne I. typ'!$A$1:$I$165</definedName>
    <definedName name="_xlnm.Print_Area" localSheetId="6">'stavebne II typ'!$A$1:$I$167</definedName>
    <definedName name="_xlnm.Print_Area" localSheetId="10">'stavebne III. typ'!$A$1:$I$163</definedName>
  </definedNames>
  <calcPr fullCalcOnLoad="1"/>
</workbook>
</file>

<file path=xl/sharedStrings.xml><?xml version="1.0" encoding="utf-8"?>
<sst xmlns="http://schemas.openxmlformats.org/spreadsheetml/2006/main" count="4440" uniqueCount="649">
  <si>
    <t>Název stavby</t>
  </si>
  <si>
    <t>Rotava - Stavební úpravy a rekonstrukce bytového jádra bytu typu I.</t>
  </si>
  <si>
    <t>JKSO</t>
  </si>
  <si>
    <t>Název objektu</t>
  </si>
  <si>
    <t>EČO</t>
  </si>
  <si>
    <t xml:space="preserve">   </t>
  </si>
  <si>
    <t>Místo</t>
  </si>
  <si>
    <t>Rotava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</si>
  <si>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</si>
  <si>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</si>
  <si>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</si>
  <si>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</si>
  <si>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</si>
  <si>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</si>
  <si>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</si>
  <si>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</si>
  <si>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19.05.2016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</si>
  <si>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</si>
  <si>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</si>
  <si>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</si>
  <si>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</si>
  <si>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</si>
  <si>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</si>
  <si>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</si>
  <si>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</si>
  <si>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</si>
  <si>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</si>
  <si>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</si>
  <si>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</si>
  <si>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</si>
  <si>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</si>
  <si>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</si>
  <si>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</si>
  <si>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</si>
  <si>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</si>
  <si>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</si>
  <si>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</si>
  <si>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</si>
  <si>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</si>
  <si>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</si>
  <si>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</si>
  <si>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</si>
  <si>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</si>
  <si>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</si>
  <si>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</si>
  <si>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</si>
  <si>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</si>
  <si>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</si>
  <si>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</si>
  <si>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</si>
  <si>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</si>
  <si>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</si>
  <si>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</si>
  <si>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</si>
  <si>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</si>
  <si>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</si>
  <si>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</si>
  <si>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</si>
  <si>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</si>
  <si>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</si>
  <si>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</si>
  <si>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</si>
  <si>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</si>
  <si>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</si>
  <si>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</si>
  <si>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</si>
  <si>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</si>
  <si>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</si>
  <si>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</si>
  <si>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</si>
  <si>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</si>
  <si>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</si>
  <si>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</si>
  <si>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</si>
  <si>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</si>
  <si>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</si>
  <si>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</si>
  <si>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</si>
  <si>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</si>
  <si>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</si>
  <si>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</si>
  <si>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</si>
  <si>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</si>
  <si>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</si>
  <si>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</si>
  <si>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</si>
  <si>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</si>
  <si>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</si>
  <si>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Stavba:   Rotava - Stavební úpravy a rekonstrukce bytového jádra bytu typu I.</t>
  </si>
  <si>
    <t xml:space="preserve">Objekt:   </t>
  </si>
  <si>
    <t xml:space="preserve">Objednatel:   </t>
  </si>
  <si>
    <t xml:space="preserve">Zhotovitel:   </t>
  </si>
  <si>
    <t xml:space="preserve">Zpracoval:   </t>
  </si>
  <si>
    <t>Místo:   Rotava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</si>
  <si>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</si>
  <si>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</si>
  <si>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</si>
  <si>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</si>
  <si>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</si>
  <si>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</si>
  <si>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</si>
  <si>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</si>
  <si>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</si>
  <si>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Svislé a kompletní konstrukce   </t>
  </si>
  <si>
    <t>342272148</t>
  </si>
  <si>
    <t xml:space="preserve">Příčky tl 50 mm z pórobetonových přesných hladkých příčkovek objemové hmotnosti 500 kg/m3   </t>
  </si>
  <si>
    <t>m2</t>
  </si>
  <si>
    <t>342272248</t>
  </si>
  <si>
    <t xml:space="preserve">Příčky tl 75 mm z pórobetonových přesných hladkých příčkovek objemové hmotnosti 500 kg/m3   </t>
  </si>
  <si>
    <t>342272323</t>
  </si>
  <si>
    <t xml:space="preserve">Příčky tl 100 mm z pórobetonových přesných hladkých příčkovek objemové hmotnosti 500 kg/m3   </t>
  </si>
  <si>
    <t>342291111</t>
  </si>
  <si>
    <t xml:space="preserve">Ukotvení příček montážní polyuretanovou pěnou tl příčky do 100 mm   </t>
  </si>
  <si>
    <t>m</t>
  </si>
  <si>
    <t>346244352</t>
  </si>
  <si>
    <t xml:space="preserve">Úpravy povrchů, podlahy a osazování výplní   </t>
  </si>
  <si>
    <t>611142001</t>
  </si>
  <si>
    <t xml:space="preserve">Potažení vnitřních stropů sklovláknitým pletivem vtlačeným do tenkovrstvé hmoty   </t>
  </si>
  <si>
    <t>611311131</t>
  </si>
  <si>
    <t xml:space="preserve">Potažení vnitřních rovných stropů vápenným štukem tloušťky do 3 mm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</si>
  <si>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</si>
  <si>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</si>
  <si>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</si>
  <si>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</si>
  <si>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632451103</t>
  </si>
  <si>
    <t xml:space="preserve">Cementový samonivelační potěr ze suchých směsí tloušťky do 10 mm   </t>
  </si>
  <si>
    <t xml:space="preserve">Ostatní konstrukce a práce, bourání   </t>
  </si>
  <si>
    <t>952901111</t>
  </si>
  <si>
    <t xml:space="preserve">Vyčištění budov bytové a občanské výstavby při výšce podlaží do 4 m   </t>
  </si>
  <si>
    <t>953942121</t>
  </si>
  <si>
    <t xml:space="preserve">Osazování ochranných úhelníků bez jejich dodání   </t>
  </si>
  <si>
    <t>kus</t>
  </si>
  <si>
    <t>590302120</t>
  </si>
  <si>
    <t xml:space="preserve">úhelník na ochranu rohů Al 25/25/0,45 délka 2,5 m   </t>
  </si>
  <si>
    <t>962084121</t>
  </si>
  <si>
    <t xml:space="preserve">Bourání příček umakartových tl do 50 mm   </t>
  </si>
  <si>
    <t>962084131</t>
  </si>
  <si>
    <t xml:space="preserve">Bourání příček umakartových tl do 100 mm   </t>
  </si>
  <si>
    <t>965081213</t>
  </si>
  <si>
    <t xml:space="preserve">Bourání podlah z dlaždic keramických tl do 10 mm plochy přes 1 m2   </t>
  </si>
  <si>
    <t>965081611</t>
  </si>
  <si>
    <t xml:space="preserve">Odsekání soklíků rovných   </t>
  </si>
  <si>
    <t>978059541</t>
  </si>
  <si>
    <t xml:space="preserve">Odsekání a odebrání obkladů stěn z vnitřních obkládaček plochy přes 1 m2   </t>
  </si>
  <si>
    <t>997</t>
  </si>
  <si>
    <t xml:space="preserve">Přesun sutě   </t>
  </si>
  <si>
    <t>997013501</t>
  </si>
  <si>
    <t xml:space="preserve">Odvoz suti a vybouraných hmot na skládku nebo meziskládku do 1 km se složením   </t>
  </si>
  <si>
    <t>t</t>
  </si>
  <si>
    <t>997013509</t>
  </si>
  <si>
    <t xml:space="preserve">Příplatek k odvozu suti a vybouraných hmot na skládku ZKD 1 km přes 1 km   </t>
  </si>
  <si>
    <t>997013831</t>
  </si>
  <si>
    <t xml:space="preserve">Poplatek za uložení stavebního směsného odpadu na skládce (skládkovné)   </t>
  </si>
  <si>
    <t>998</t>
  </si>
  <si>
    <t xml:space="preserve">Přesun hmot   </t>
  </si>
  <si>
    <t>998012023</t>
  </si>
  <si>
    <t xml:space="preserve">Přesun hmot pro budovy monolitické v do 24 m   </t>
  </si>
  <si>
    <t xml:space="preserve">Práce a dodávky PSV   </t>
  </si>
  <si>
    <t>711</t>
  </si>
  <si>
    <t xml:space="preserve">Izolace proti vodě, vlhkosti a plynům   </t>
  </si>
  <si>
    <t>711113117</t>
  </si>
  <si>
    <t xml:space="preserve">Izolace proti zemní vlhkosti vodorovná za studena těsnicí stěrkou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</si>
  <si>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</si>
  <si>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</si>
  <si>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</si>
  <si>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</si>
  <si>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721174025</t>
  </si>
  <si>
    <t xml:space="preserve">Potrubí kanalizační z PP odpadní systém HT DN 100   </t>
  </si>
  <si>
    <t>721174042</t>
  </si>
  <si>
    <t xml:space="preserve">Potrubí kanalizační z PP připojovací systém HT DN 40   </t>
  </si>
  <si>
    <t>721174043</t>
  </si>
  <si>
    <t xml:space="preserve">Potrubí kanalizační z PP připojovací systém HT DN 50   </t>
  </si>
  <si>
    <t>721194104</t>
  </si>
  <si>
    <t xml:space="preserve">Vyvedení a upevnění odpadních výpustek DN 40   </t>
  </si>
  <si>
    <t>721194105</t>
  </si>
  <si>
    <t xml:space="preserve">Vyvedení a upevnění odpadních výpustek DN 50   </t>
  </si>
  <si>
    <t>721194109</t>
  </si>
  <si>
    <t xml:space="preserve">Vyvedení a upevnění odpadních výpustek DN 100   </t>
  </si>
  <si>
    <t>721226511</t>
  </si>
  <si>
    <t xml:space="preserve">Zápachová uzávěrka podomítková pro pračku a myčku DN 40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</si>
  <si>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</si>
  <si>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</si>
  <si>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</si>
  <si>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</si>
  <si>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</si>
  <si>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</si>
  <si>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722174002</t>
  </si>
  <si>
    <t xml:space="preserve">Potrubí vodovodní plastové PPR svar polyfuze PN 16 D 20 x 2,8 mm   </t>
  </si>
  <si>
    <t>722174003</t>
  </si>
  <si>
    <t xml:space="preserve">Potrubí vodovodní plastové PPR svar polyfuze PN 16 D 25 x 3,5 mm   </t>
  </si>
  <si>
    <t>722179191</t>
  </si>
  <si>
    <t xml:space="preserve">Příplatek k rozvodu vody z plastů za malý rozsah prací na zakázce do 20 m   </t>
  </si>
  <si>
    <t>soubor</t>
  </si>
  <si>
    <t>722181231</t>
  </si>
  <si>
    <t xml:space="preserve">Ochrana vodovodního potrubí přilepenými tepelně izolačními trubicemi z PE tl do 15 mm DN do 22 mm   </t>
  </si>
  <si>
    <t>722181232</t>
  </si>
  <si>
    <t xml:space="preserve">Ochrana vodovodního potrubí přilepenými tepelně izolačními trubicemi z PE tl do 15 mm DN do 42 mm   </t>
  </si>
  <si>
    <t>722190401</t>
  </si>
  <si>
    <t xml:space="preserve">Vyvedení a upevnění výpustku do DN 25   </t>
  </si>
  <si>
    <t>722220211</t>
  </si>
  <si>
    <t xml:space="preserve">Koleno přechodové 90° PPR PN 20 D 20 x G 1/2 s kovovým vnitřním závitem   </t>
  </si>
  <si>
    <t>722220232</t>
  </si>
  <si>
    <t xml:space="preserve">Přechodka dGK PPR PN 20 D 25 x G 3/4 s kovovým vnitřním závitem   </t>
  </si>
  <si>
    <t>722230102</t>
  </si>
  <si>
    <t xml:space="preserve">Ventil přímý G 3/4 se dvěma závity   </t>
  </si>
  <si>
    <t>722262223</t>
  </si>
  <si>
    <t xml:space="preserve">Vodoměr závitový jednovtokový suchoběžný do 40 °C G 3/4 x 130 mm Qn 1,5 m3/s   </t>
  </si>
  <si>
    <t>722263203</t>
  </si>
  <si>
    <t xml:space="preserve">Vodoměr závitový jednovtokový suchoběžný do 100 °C G 3/4 x 130 mm Qn 1,5 m3/s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</si>
  <si>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</si>
  <si>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</si>
  <si>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</si>
  <si>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</si>
  <si>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</si>
  <si>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</si>
  <si>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723181012</t>
  </si>
  <si>
    <t xml:space="preserve">Potrubí měděné polotvrdé spojované lisováním DN 15 ZTI   </t>
  </si>
  <si>
    <t>723190251</t>
  </si>
  <si>
    <t xml:space="preserve">Výpustky plynovodní vedení a upevnění DN 15   </t>
  </si>
  <si>
    <t>723230102</t>
  </si>
  <si>
    <t xml:space="preserve">Kulový uzávěr přímý PN 5 G 1/2 FF s protipožární armaturou a 2x vnitřním závitem   </t>
  </si>
  <si>
    <t>723230104</t>
  </si>
  <si>
    <t xml:space="preserve">Kulový uzávěr přímý PN 5 G 1 FF s protipožární armaturou a 2x vnitřním závitem   </t>
  </si>
  <si>
    <t>723230155</t>
  </si>
  <si>
    <t xml:space="preserve">Flexibilní hadice na plyn PN 1 délky 1000 mm pro bajonetové uzávěry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</si>
  <si>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</si>
  <si>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</si>
  <si>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</si>
  <si>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</si>
  <si>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725112171</t>
  </si>
  <si>
    <t xml:space="preserve">Kombi klozet s hlubokým splachováním odpad vodorovný   </t>
  </si>
  <si>
    <t>725211603</t>
  </si>
  <si>
    <t xml:space="preserve">Umyvadlo keramické připevněné na stěnu šrouby bílé bez krytu na sifon 600 mm   </t>
  </si>
  <si>
    <t>725222113</t>
  </si>
  <si>
    <t xml:space="preserve">Vana bez armatur výtokových akrylátová se zápachovou uzávěrkou 1500x700 mm   </t>
  </si>
  <si>
    <t>725311121</t>
  </si>
  <si>
    <t xml:space="preserve">Dřez jednoduchý nerezový se zápachovou uzávěrkou s odkapávací plochou 560x480 mm a miskou   </t>
  </si>
  <si>
    <t>725530850R</t>
  </si>
  <si>
    <t xml:space="preserve">Demontáž zdravotechniky - kanalizace, vodovod, zařizovací předměty   </t>
  </si>
  <si>
    <t>725813112</t>
  </si>
  <si>
    <t xml:space="preserve">Ventil rohový pračkový G 3/4   </t>
  </si>
  <si>
    <t>725819402</t>
  </si>
  <si>
    <t xml:space="preserve">Montáž ventilů rohových G 1/2 bez připojovací trubičky   </t>
  </si>
  <si>
    <t>551119920</t>
  </si>
  <si>
    <t xml:space="preserve">ventil rohový s filtrem 1/2" x 3/8"   </t>
  </si>
  <si>
    <t>725821326</t>
  </si>
  <si>
    <t xml:space="preserve">Baterie dřezové stojánkové pákové s otáčivým kulatým ústím a délkou ramínka 265 mm   </t>
  </si>
  <si>
    <t>725822612</t>
  </si>
  <si>
    <t xml:space="preserve">Baterie umyvadlové stojánkové pákové s výpustí   </t>
  </si>
  <si>
    <t>725831312</t>
  </si>
  <si>
    <t xml:space="preserve">Baterie vanová nástěnná páková s příslušenstvím a pevným držákem   </t>
  </si>
  <si>
    <t>725861102</t>
  </si>
  <si>
    <t xml:space="preserve">Zápachová uzávěrka pro umyvadla DN 40   </t>
  </si>
  <si>
    <t>725862103</t>
  </si>
  <si>
    <t xml:space="preserve">Zápachová uzávěrka pro dřezy DN 40/50   </t>
  </si>
  <si>
    <t>998725103</t>
  </si>
  <si>
    <t xml:space="preserve">Přesun hmot tonážní pro zařizovací předměty v objektech v do 24 m   </t>
  </si>
  <si>
    <t>735</t>
  </si>
  <si>
    <t xml:space="preserve">Ústřední vytápění - otopná tělesa   </t>
  </si>
  <si>
    <t>735117110</t>
  </si>
  <si>
    <t xml:space="preserve">Odpojení a připojení otopného tělesa litinového po nátěru   </t>
  </si>
  <si>
    <t>763</t>
  </si>
  <si>
    <t xml:space="preserve">Konstrukce suché výstavby   </t>
  </si>
  <si>
    <t>763131551</t>
  </si>
  <si>
    <t xml:space="preserve">SDK podhled deska 1xH2 12,5 bez TI jednovrstvá spodní kce profil CD+UD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</si>
  <si>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</si>
  <si>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</si>
  <si>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</si>
  <si>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</si>
  <si>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766660001</t>
  </si>
  <si>
    <t xml:space="preserve">Montáž dveřních křídel otvíravých 1křídlových š do 0,8 m do ocelové zárubně   </t>
  </si>
  <si>
    <t>611617130</t>
  </si>
  <si>
    <t xml:space="preserve">dveře vnitřní hladké dýhované plné 1křídlové 60x197 cm dub   </t>
  </si>
  <si>
    <t>611617520</t>
  </si>
  <si>
    <t xml:space="preserve">dveře vnitřní hladké dýhované 2/3sklo 1křídlé 60x197 cm dub   </t>
  </si>
  <si>
    <t>611617560</t>
  </si>
  <si>
    <t xml:space="preserve">dveře vnitřní hladké dýhované 2/3sklo 1křídlé 70x197 cm dub   </t>
  </si>
  <si>
    <t>611617600</t>
  </si>
  <si>
    <t xml:space="preserve">dveře vnitřní hladké dýhované 2/3sklo 1křídlé 80x197 cm dub   </t>
  </si>
  <si>
    <t>549146240</t>
  </si>
  <si>
    <t xml:space="preserve">klika včetně štítu a montážního materiálu   </t>
  </si>
  <si>
    <t xml:space="preserve">č.zboží AKA00006 cena zahrnuje kování včetně rozet a montážního materiálu   </t>
  </si>
  <si>
    <t>766660022</t>
  </si>
  <si>
    <t xml:space="preserve">Montáž dveřních křídel otvíravých 1křídlových š přes 0,8 m požárních do ocelové zárubně   </t>
  </si>
  <si>
    <t>611656170</t>
  </si>
  <si>
    <t xml:space="preserve">dveře vnitřní požárně bezpečnostní třída 2, CPL fólie, odolnost EI (EW) 30 D3, 1křídlové 90 x 197 cm   </t>
  </si>
  <si>
    <t>549141100</t>
  </si>
  <si>
    <t xml:space="preserve">kování bezpečnostní Rostex R1,knoflík-klika R1 Cr   </t>
  </si>
  <si>
    <t>766811500R</t>
  </si>
  <si>
    <t xml:space="preserve">Montáž  kuchyňské linky do 2 400 mm vč. sporáku   </t>
  </si>
  <si>
    <t>615101100R</t>
  </si>
  <si>
    <t xml:space="preserve">kuchyňská linka dl. 2 400 mm vč. sporáku a digestoře   </t>
  </si>
  <si>
    <t>766812830</t>
  </si>
  <si>
    <t xml:space="preserve">Demontáž kuchyňských linek dřevěných nebo kovových délky do 1,8 m   </t>
  </si>
  <si>
    <t>766821111R</t>
  </si>
  <si>
    <t xml:space="preserve">Montáž skříně policové spížní jednokřídlové   </t>
  </si>
  <si>
    <t>615101010R</t>
  </si>
  <si>
    <t xml:space="preserve">skříň dřevěná  vysoká spížní  1950 x 600 x 600 mm   </t>
  </si>
  <si>
    <t>766825811</t>
  </si>
  <si>
    <t xml:space="preserve">Demontáž truhlářských vestavěných skříní jednokřídlových   </t>
  </si>
  <si>
    <t>766825821</t>
  </si>
  <si>
    <t xml:space="preserve">Demontáž truhlářských vestavěných skříní dvoukřídlových   </t>
  </si>
  <si>
    <t>998766103</t>
  </si>
  <si>
    <t xml:space="preserve">Přesun hmot tonážní pro konstrukce truhlářské v objektech v do 24 m   </t>
  </si>
  <si>
    <t>767</t>
  </si>
  <si>
    <t xml:space="preserve">Konstrukce zámečnické   </t>
  </si>
  <si>
    <t>767646401</t>
  </si>
  <si>
    <t xml:space="preserve">Montáž revizních dvířek 1křídlových s rámem výšky do 1000 mm   </t>
  </si>
  <si>
    <t>553435100R</t>
  </si>
  <si>
    <t xml:space="preserve">revizní dvířka požární odolnost EW15DP1  500x500 mm   </t>
  </si>
  <si>
    <t>998767103</t>
  </si>
  <si>
    <t xml:space="preserve">Přesun hmot tonážní pro zámečnické konstrukce v objektech v do 24 m   </t>
  </si>
  <si>
    <t>771</t>
  </si>
  <si>
    <t xml:space="preserve">Podlahy z dlaždic   </t>
  </si>
  <si>
    <t>771471112</t>
  </si>
  <si>
    <t xml:space="preserve">Montáž soklíků z dlaždic keramických rovných do malty v do 90 mm   </t>
  </si>
  <si>
    <t>597613120</t>
  </si>
  <si>
    <t xml:space="preserve">sokl podlahy 30 x 8 x 0,8 cm I. j.   </t>
  </si>
  <si>
    <t>771574153</t>
  </si>
  <si>
    <t xml:space="preserve">Montáž podlah keramických velkoformátových lepených rozlivovým lepidlem přes 2 do 4 ks/ m2   </t>
  </si>
  <si>
    <t>597613090</t>
  </si>
  <si>
    <t xml:space="preserve">dlaždice keramické 60 x 60 x 1 cm I. j.   </t>
  </si>
  <si>
    <t>771579191</t>
  </si>
  <si>
    <t xml:space="preserve">Příplatek k montáž podlah keramických za plochu do 5 m2   </t>
  </si>
  <si>
    <t>771591191</t>
  </si>
  <si>
    <t xml:space="preserve">Příplatek k podlahám za diagonální kladení dlažby   </t>
  </si>
  <si>
    <t>771990112</t>
  </si>
  <si>
    <t xml:space="preserve">Vyrovnání podkladu samonivelační stěrkou tl do 4 mm pevnosti 30 Mpa   </t>
  </si>
  <si>
    <t>998771103</t>
  </si>
  <si>
    <t xml:space="preserve">Přesun hmot tonážní pro podlahy z dlaždic v objektech v do 24 m   </t>
  </si>
  <si>
    <t>775</t>
  </si>
  <si>
    <t xml:space="preserve">Podlahy skládané   </t>
  </si>
  <si>
    <t>775413125</t>
  </si>
  <si>
    <t xml:space="preserve">Montáž podlahové lišty ze dřeva tvrdého nebo měkkého připevněné zaklapnutím   </t>
  </si>
  <si>
    <t>614181010</t>
  </si>
  <si>
    <t xml:space="preserve">lišta dřevěná dub 8x35 mm   </t>
  </si>
  <si>
    <t>775541115</t>
  </si>
  <si>
    <t xml:space="preserve">Montáž podlah plovoucích z lamel dýhovaných a laminovaných lepených v drážce š dílce do 200 mm   </t>
  </si>
  <si>
    <t>611521250</t>
  </si>
  <si>
    <t xml:space="preserve">parketa laminátová 8x192x1285 mm   </t>
  </si>
  <si>
    <t>775591191</t>
  </si>
  <si>
    <t xml:space="preserve">Montáž podložky vyrovnávací a tlumící pro plovoucí podlahy   </t>
  </si>
  <si>
    <t>611553510</t>
  </si>
  <si>
    <t>998775103</t>
  </si>
  <si>
    <t xml:space="preserve">Přesun hmot tonážní pro podlahy dřevěné v objektech v do 24 m   </t>
  </si>
  <si>
    <t>781</t>
  </si>
  <si>
    <t xml:space="preserve">Dokončovací práce - obklady   </t>
  </si>
  <si>
    <t>781414111</t>
  </si>
  <si>
    <t xml:space="preserve">Montáž obkladaček vnitřních pravoúhlých pórovinových do 22 ks/m2 lepených flexibilním lepidlem   </t>
  </si>
  <si>
    <t>597610280</t>
  </si>
  <si>
    <t xml:space="preserve">obkládačky keramické 30 x 30 x 0,7 cm I. j.   </t>
  </si>
  <si>
    <t>781419191</t>
  </si>
  <si>
    <t xml:space="preserve">Příplatek k montáži obkladů vnitřních pórovinových za plochu do 10 m2   </t>
  </si>
  <si>
    <t>781494111</t>
  </si>
  <si>
    <t xml:space="preserve">Plastové profily rohové lepené flexibilním lepidlem   </t>
  </si>
  <si>
    <t>781495115</t>
  </si>
  <si>
    <t xml:space="preserve">Spárování vnitřních obkladů silikonem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</si>
  <si>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</si>
  <si>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</si>
  <si>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</si>
  <si>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</si>
  <si>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</si>
  <si>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</si>
  <si>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783306801</t>
  </si>
  <si>
    <t xml:space="preserve">Odstranění nátěru ze zámečnických konstrukcí obroušením   </t>
  </si>
  <si>
    <t>783314101</t>
  </si>
  <si>
    <t xml:space="preserve">Základní jednonásobný syntetický nátěr zámečnických konstrukcí   </t>
  </si>
  <si>
    <t>783315101</t>
  </si>
  <si>
    <t xml:space="preserve">Jednonásobný syntetický standardní mezinátěr zámečnických konstrukcí   </t>
  </si>
  <si>
    <t>783317101</t>
  </si>
  <si>
    <t xml:space="preserve">Krycí jednonásobný syntetický standardní nátěr zámečnických konstrukcí   </t>
  </si>
  <si>
    <t>783601347</t>
  </si>
  <si>
    <t xml:space="preserve">Odmaštění litinových otopných těles odmašťovačem rozpouštědlovým před provedením nátěru   </t>
  </si>
  <si>
    <t>783614141</t>
  </si>
  <si>
    <t xml:space="preserve">Základní jednonásobný syntetický nátěr litinových otopných těles   </t>
  </si>
  <si>
    <t>783617147</t>
  </si>
  <si>
    <t xml:space="preserve">Krycí dvojnásobný syntetický nátěr litinových otopných těles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</si>
  <si>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</si>
  <si>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</si>
  <si>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</si>
  <si>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</si>
  <si>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784121011</t>
  </si>
  <si>
    <t xml:space="preserve">Rozmývání podkladu po oškrabání malby v místnostech výšky do 3,80 m   </t>
  </si>
  <si>
    <t>784171111</t>
  </si>
  <si>
    <t xml:space="preserve">Zakrytí vnitřních ploch stěn v místnostech výšky do 3,80 m   </t>
  </si>
  <si>
    <t>581248420</t>
  </si>
  <si>
    <t xml:space="preserve">fólie pro malířské potřeby zakrývací, PG 4020-20, 7µ,  4 x 5 m   </t>
  </si>
  <si>
    <t>784181111</t>
  </si>
  <si>
    <t xml:space="preserve">Základní silikátová jednonásobná penetrace podkladu v místnostech výšky do 3,80m   </t>
  </si>
  <si>
    <t>784221101</t>
  </si>
  <si>
    <t xml:space="preserve">Dvojnásobné bílé malby  ze směsí za sucha dobře otěruvzdorných v místnostech do 3,80 m   </t>
  </si>
  <si>
    <t xml:space="preserve">Hodinové zúčtovací sazby   </t>
  </si>
  <si>
    <t>HZS1291</t>
  </si>
  <si>
    <t xml:space="preserve">Hodinová zúčtovací sazba pomocný stavební dělník - práce nezahrnuté do rozpočtu   </t>
  </si>
  <si>
    <t>hod</t>
  </si>
  <si>
    <t>VRN</t>
  </si>
  <si>
    <t xml:space="preserve">Vedlejší rozpočtové náklady   </t>
  </si>
  <si>
    <t>VRN3</t>
  </si>
  <si>
    <t>030001000</t>
  </si>
  <si>
    <t>…</t>
  </si>
  <si>
    <t xml:space="preserve">Celkem   </t>
  </si>
  <si>
    <t>název akce: Rotava Byt I./SILNOPR.ELE./</t>
  </si>
  <si>
    <t>popis: Rotava Byt I./SILNOPR.ELE./</t>
  </si>
  <si>
    <t>Rekapitulace ceny</t>
  </si>
  <si>
    <t>p.č.</t>
  </si>
  <si>
    <t>základ</t>
  </si>
  <si>
    <t>cena /Kč/</t>
  </si>
  <si>
    <t>dodávky zařízení</t>
  </si>
  <si>
    <t>materiál elektromontážní</t>
  </si>
  <si>
    <t>elektromontáže</t>
  </si>
  <si>
    <t>dodávky celkem</t>
  </si>
  <si>
    <t>materiál+výkony celkem</t>
  </si>
  <si>
    <t>ostatní náklady</t>
  </si>
  <si>
    <t>revize</t>
  </si>
  <si>
    <t>CENA bez DPH (Kč)</t>
  </si>
  <si>
    <t>Vypracoval:</t>
  </si>
  <si>
    <t>KRYCÍ LIST ROZPOČTU CELÉ STAVBY</t>
  </si>
  <si>
    <t>Rotava - Stavební úpravy a rekonstrukce bytového jádra bytu typu I. II. a III.</t>
  </si>
  <si>
    <t>Datum:   20.10.2016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</si>
  <si>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</si>
  <si>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</si>
  <si>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</si>
  <si>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</si>
  <si>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</si>
  <si>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</si>
  <si>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</si>
  <si>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</si>
  <si>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</si>
  <si>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VKP</t>
  </si>
  <si>
    <t>TC</t>
  </si>
  <si>
    <t>kap.</t>
  </si>
  <si>
    <t>Dodávky zařízení</t>
  </si>
  <si>
    <t>Rozvaděče</t>
  </si>
  <si>
    <t>R</t>
  </si>
  <si>
    <t>DE</t>
  </si>
  <si>
    <t>RB Bytová rozvodnice           ozn.RB</t>
  </si>
  <si>
    <t>ks</t>
  </si>
  <si>
    <t>S</t>
  </si>
  <si>
    <t>*</t>
  </si>
  <si>
    <t xml:space="preserve">                                        dílčí součet </t>
  </si>
  <si>
    <t>součet</t>
  </si>
  <si>
    <t>Materiál elektromontážní</t>
  </si>
  <si>
    <t>CEK ventil. CATA e100 GT 8W bílá IP44</t>
  </si>
  <si>
    <t>ME</t>
  </si>
  <si>
    <t>Kabely</t>
  </si>
  <si>
    <t>K</t>
  </si>
  <si>
    <t>vodič CY 4  /H07V-U/</t>
  </si>
  <si>
    <t>kabel CYKY 3x1,5</t>
  </si>
  <si>
    <t>kabel CYKY 3x2,5</t>
  </si>
  <si>
    <t>kabel CYKY 5x1,5</t>
  </si>
  <si>
    <t>kabel CYKY 5x4</t>
  </si>
  <si>
    <t>štítek kabelový 40x15mm střední</t>
  </si>
  <si>
    <t>Materiál úložný</t>
  </si>
  <si>
    <t>M</t>
  </si>
  <si>
    <t>svorka Wago 273-105  5x2,5mm2 krabicová bezšroubo</t>
  </si>
  <si>
    <t>krabice univerz/rozvodka KU68-1903 vč.KO68 +S66</t>
  </si>
  <si>
    <t>krabice přístrojová KP68</t>
  </si>
  <si>
    <t>krabice přístrojová KP64/2</t>
  </si>
  <si>
    <t>krabice přístrojová KP64/3</t>
  </si>
  <si>
    <t>lišta vkládací LV 18x13</t>
  </si>
  <si>
    <t>/LV 18x13/ kryt koncový 8731</t>
  </si>
  <si>
    <t>/LV 18x13/ kryt spojovací 8732</t>
  </si>
  <si>
    <t>lišta vkládací LHD 40x20</t>
  </si>
  <si>
    <t>lišta podlahová LP 50  35x25mm soklová</t>
  </si>
  <si>
    <t>KOPOPNLP3</t>
  </si>
  <si>
    <t>NOSIC PRISTROJOVY PNLP 35 2ZSD</t>
  </si>
  <si>
    <t>KS</t>
  </si>
  <si>
    <t>/krabice do betonu/ matice+lustrhák 118  KBP-10</t>
  </si>
  <si>
    <t>NNpřístroje</t>
  </si>
  <si>
    <t>N</t>
  </si>
  <si>
    <t>spínač/strojek 10A/250Vstř 3558-A01340 řaz. 1,1So</t>
  </si>
  <si>
    <t>kryt spínače 1-duchý 3558A-A651 pro ř.1,6,7,1/0</t>
  </si>
  <si>
    <t>přepínač/strojek 10A/250Vstř 3558-A05340 řazení 5</t>
  </si>
  <si>
    <t>kryt spínače dělený 3558A-A652 pro ř.5,6+6,1/0+1/0</t>
  </si>
  <si>
    <t>přepínač/strojek 10A/250Vstř 3558-A06340 řaz.6,6So</t>
  </si>
  <si>
    <t>doutnavka orientační 3916-12221</t>
  </si>
  <si>
    <t>kryt spín 3558A-A653 pro ř.1So,6So,S,1/0So,S,7So</t>
  </si>
  <si>
    <t>přepínač/strojek 10A/250Vstř 3558-A07340 řaz.7,7So</t>
  </si>
  <si>
    <t>ovladač/strojek 10A/250Vstř 3558-A91342 ř.1/0,S,So</t>
  </si>
  <si>
    <t>doutnavka signalizační 3916-22221</t>
  </si>
  <si>
    <t>svorkovnice typ 310  12x4mm2 vícepólová</t>
  </si>
  <si>
    <t>Osvětlení</t>
  </si>
  <si>
    <t>O</t>
  </si>
  <si>
    <t>PANLSPM-7</t>
  </si>
  <si>
    <t>A-SVIT CAMEA 75W IP44 BILA MAT</t>
  </si>
  <si>
    <t>Z</t>
  </si>
  <si>
    <t>žárovka E27 220V/do 100W</t>
  </si>
  <si>
    <t>PANLRDL-1</t>
  </si>
  <si>
    <t>BL0721/B</t>
  </si>
  <si>
    <t>C-VERSA 21  IP 20; barva: bílá; napětí: 230V;</t>
  </si>
  <si>
    <t>zdroj: 21W;</t>
  </si>
  <si>
    <t>&amp;</t>
  </si>
  <si>
    <t>Slaboproud</t>
  </si>
  <si>
    <t>strojek zásuvky TV+R 5011-A3607 (EU3607) průběžný</t>
  </si>
  <si>
    <t>strojek zásuvky 1xTelefon 5013U-A00103 -kontrola</t>
  </si>
  <si>
    <t>telefon domovní s tlačítkem pro EZ domoví vrátný</t>
  </si>
  <si>
    <t>Ostatní</t>
  </si>
  <si>
    <t>X</t>
  </si>
  <si>
    <t>183-109</t>
  </si>
  <si>
    <t>Elektromontáže</t>
  </si>
  <si>
    <t>CE</t>
  </si>
  <si>
    <t>vodič Cu(-CY) pod omítkou do 1x16</t>
  </si>
  <si>
    <t>kabel Cu(-CYKY) pod omítkou do 2x4/3x2,5/5x1,5</t>
  </si>
  <si>
    <t>kabel(-CYKY) volně uložený do 3x6/4x4/7x2,5</t>
  </si>
  <si>
    <t>kabel(-CYKY) volně uložený do 5x6/7x4/12x1,5</t>
  </si>
  <si>
    <t>ukončení v rozvaděči vč.zapojení vodiče do 2,5mm2</t>
  </si>
  <si>
    <t>ukončení v rozvaděči vč.zapojení vodiče do 6mm2</t>
  </si>
  <si>
    <t>označovací štítek na kabel</t>
  </si>
  <si>
    <t>krabicová rozvodka vč.svorkovn.a zapojení(-KR68)</t>
  </si>
  <si>
    <t>krabice přístrojová bez zapojení</t>
  </si>
  <si>
    <t>krabice lištová bez zapojení(-LK80/2)</t>
  </si>
  <si>
    <t>minilišta vkládací pevně uložená do š.20mm</t>
  </si>
  <si>
    <t>lišta vkládací úplná pevně uložená do š.40mm</t>
  </si>
  <si>
    <t>lišta vkládací úplná pevně uložená do š.80mm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</si>
  <si>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</si>
  <si>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</si>
  <si>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</si>
  <si>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přepínač zapuštěný vč.zapojení křížový/řazení 7</t>
  </si>
  <si>
    <t>ovladač zapuštěný vč.zapojení tlačítkový/ř.1/0 S</t>
  </si>
  <si>
    <t>zásuvka domovní zapuštěná vč.zapojení průběžně</t>
  </si>
  <si>
    <t>zásuvka domovní zapuštěná vč.zapojení</t>
  </si>
  <si>
    <t>svítidlo žárovkové bytové stropní/1 zdroj</t>
  </si>
  <si>
    <t>svítidlo žárovkové nástěnné/1 zdroj</t>
  </si>
  <si>
    <t>rozvodnice do hmotnosti 50kg</t>
  </si>
  <si>
    <t>zásuvka domovní sdělovací 2násobná vč.zapojení</t>
  </si>
  <si>
    <t>zásuvka domovní sdělovací 1násobná vč.zapojení</t>
  </si>
  <si>
    <t>telefon domovní vč.zapojení</t>
  </si>
  <si>
    <t>krabice lištová bez zapojení Detektor kouře</t>
  </si>
  <si>
    <t>vysekání rýhy/zeď beton/ hl.do 30mm/š.do 70mm</t>
  </si>
  <si>
    <t>ON</t>
  </si>
  <si>
    <t>vysekání rýhy/zeď beton/pod strop hl.30mm/š.30mm</t>
  </si>
  <si>
    <t>omítka hladká rýhy ve stěně do 70mm vč.malty MV</t>
  </si>
  <si>
    <t>omítka hladká rýhy ve stropě do 30mm vč.malty MV</t>
  </si>
  <si>
    <t>Demontáže</t>
  </si>
  <si>
    <t>Montáž ventilátoru</t>
  </si>
  <si>
    <t>Revize</t>
  </si>
  <si>
    <t>RE</t>
  </si>
  <si>
    <t>vypracování zprávy VR/cena akce do 100.000 kč</t>
  </si>
  <si>
    <t>Drahomír Holoubek</t>
  </si>
  <si>
    <t>Kareš Jaroslav</t>
  </si>
  <si>
    <t xml:space="preserve">   Městský úřad Rotava, Sídliště 721, 357 01 Rotava</t>
  </si>
  <si>
    <t>Ing. Socha Zdeněk</t>
  </si>
  <si>
    <t>KRYCÍ LIST ROZPOČTU - BYTOVÁ JEDNOTKA TYP I.                        (HSV + PSV + ZTI)</t>
  </si>
  <si>
    <t>ROZPOČET  BYTOVÁ JEDNOTKA TYP I.  (HSV + PSV + ZTI)</t>
  </si>
  <si>
    <t>KRYCÍ LIST ROZPOČTU - BYTOVÁ JEDNOTKA TYP I.   (elektroinstalace)</t>
  </si>
  <si>
    <t>ROZPOČET  - BYTOVÁ JEDNOTKA TYP I.   (elektroinstalace)</t>
  </si>
  <si>
    <t>Rotava - Stavební úpravy a rekonstrukce bytového jádra bytu typu II.</t>
  </si>
  <si>
    <t>KRYCÍ LIST ROZPOČTU - BYTOVÁ JEDNOTKA TYP II.                        (HSV + PSV + ZTI)</t>
  </si>
  <si>
    <t xml:space="preserve">      Kareš Jaroslav</t>
  </si>
  <si>
    <t>Stavba:   Rotava - Stavební úpravy a rekonstrukce bytového jádra bytu typu II.</t>
  </si>
  <si>
    <t>Datum:   19.5.2016</t>
  </si>
  <si>
    <t xml:space="preserve">Bourání podlah z dlaždic keramických nebo xylolitových tl do 10 mm plochy přes 1 m2   </t>
  </si>
  <si>
    <t xml:space="preserve">Vodoměr závitový jednovtokový suchoběžný do 40 °C G 3/4 x 130 mm Qn 1,5 m3/s horizontální   </t>
  </si>
  <si>
    <t xml:space="preserve">Vodoměr závitový jednovtokový suchoběžný do 100 °C G 3/4 x 130 mm Qn 1,5 m3/s horizontální   </t>
  </si>
  <si>
    <t>735111350</t>
  </si>
  <si>
    <t xml:space="preserve">Otopné těleso litinové článkové se základním nátěrem   </t>
  </si>
  <si>
    <t>998735103</t>
  </si>
  <si>
    <t xml:space="preserve">Přesun hmot tonážní pro otopná tělesa v objektech v do 24 m   </t>
  </si>
  <si>
    <t>549141100R</t>
  </si>
  <si>
    <t xml:space="preserve">Montáž kuchyňské linky do 2 400 mm vč. sporáku   </t>
  </si>
  <si>
    <t>615101030</t>
  </si>
  <si>
    <t xml:space="preserve">kuchyňská linka dl. 2400 mm vč. sporákua digestoře   </t>
  </si>
  <si>
    <t>766821111</t>
  </si>
  <si>
    <t xml:space="preserve">revizní dvířka požární odolnost EW15DP1 500x500 mm   </t>
  </si>
  <si>
    <t xml:space="preserve">sokl 30 x 8 x 0,8 cm I. j.   </t>
  </si>
  <si>
    <t xml:space="preserve">Vyrovnání podkladu samonivelační stěrkou tl 4 mm pevnosti 30 Mpa   </t>
  </si>
  <si>
    <t xml:space="preserve">parketa laminátová  8x192x1285 mm   </t>
  </si>
  <si>
    <t>783314201</t>
  </si>
  <si>
    <t xml:space="preserve">Základní antikorozní jednonásobný syntetický standardní nátěr zámečnických konstrukcí   </t>
  </si>
  <si>
    <t>ROZPOČET  BYTOVÁ JEDNOTKA TYP II.  (HSV + PSV + ZTI)</t>
  </si>
  <si>
    <t>Městský Úřad Rotava, Sídliště 721, 357 01 Rotava</t>
  </si>
  <si>
    <t>název akce: Rotava Byt II./SILNOPR.ELE./</t>
  </si>
  <si>
    <t>popis: Rotava Byt II./SILNOPR.ELE./</t>
  </si>
  <si>
    <t>KRYCÍ LIST ROZPOČTU - BYTOVÁ JEDNOTKA TYP II.   (elektroinstalace)</t>
  </si>
  <si>
    <t>ROZPOČET  - BYTOVÁ JEDNOTKA TYP II.   (elektroinstalace)</t>
  </si>
  <si>
    <t>Rotava - Stavební úpravy a rekonstrukce bytového jádra bytu typu III.</t>
  </si>
  <si>
    <t>Stavba:   Rotava - Stavební úpravy a rekonstrukce bytového jádra bytu typu III.</t>
  </si>
  <si>
    <t>997013511</t>
  </si>
  <si>
    <t xml:space="preserve">Odvoz suti a vybouraných hmot z meziskládky na skládku do 1 km s naložením a se složením   </t>
  </si>
  <si>
    <t>615101030R</t>
  </si>
  <si>
    <t>název akce: Rotava Byt III./SILNOPR.ELE./</t>
  </si>
  <si>
    <t>popis: Rotava Byt III./SILNOPR.ELE./</t>
  </si>
  <si>
    <t>KRYCÍ LIST ROZPOČTU - BYTOVÁ JEDNOTKA TYP III.   (elektroinstalace)</t>
  </si>
  <si>
    <t>ROZPOČET  - BYTOVÁ JEDNOTKA TYP III.   (elektroinstalace)</t>
  </si>
  <si>
    <t>ROZPOČET  BYTOVÁ JEDNOTKA TYP III.  (HSV + PSV + ZTI)</t>
  </si>
  <si>
    <t>Stavební úpravy a rekonstrukce bytového jádra bytů typu I</t>
  </si>
  <si>
    <t>popis určení bytových jednotek typu I.</t>
  </si>
  <si>
    <t>byty typu I.</t>
  </si>
  <si>
    <t>celkem počet: 5 ks</t>
  </si>
  <si>
    <t>Práce HSV + PSV + ZTI</t>
  </si>
  <si>
    <t>Elektroinstalace</t>
  </si>
  <si>
    <t>cena / jednotku</t>
  </si>
  <si>
    <t>celkem 5 jednotek</t>
  </si>
  <si>
    <t>Celekm náklady (bez DPH)</t>
  </si>
  <si>
    <t>Celekm náklady (s 15% DPH)</t>
  </si>
  <si>
    <t>byty typu II.</t>
  </si>
  <si>
    <t>popis určení bytových jednotek typu II.</t>
  </si>
  <si>
    <t>byty typu III.</t>
  </si>
  <si>
    <t>popis určení bytových jednotek typu III.</t>
  </si>
  <si>
    <t>celkem počet: 3 ks</t>
  </si>
  <si>
    <t>celkem 3 jednotek</t>
  </si>
  <si>
    <t>Rotava, Sídliště 641/7, Rotava, Sídliště 641/10, Rotava, Sídliště 650/10</t>
  </si>
  <si>
    <t>Celkové náklady stavby (bez DPH)</t>
  </si>
  <si>
    <t>Celkové náklady stavby (včetně DPH)</t>
  </si>
  <si>
    <t>DPH 15 %</t>
  </si>
  <si>
    <t>Datum: 20.10.2016</t>
  </si>
  <si>
    <t>Datum:   20.9.2016</t>
  </si>
  <si>
    <t xml:space="preserve"> Kareš Jaroslav</t>
  </si>
  <si>
    <t xml:space="preserve">Rotava, Sídliště 642/19, Rotava, Sídliště 644/47, Rotava, Sídliště 647/82, Rotava, Sídliště 651/22, Rotava Sídliště 653/47 </t>
  </si>
  <si>
    <t>Rotava,  Sídliště 642/24, Rotava, Sídliště 645/50, Rotava, Sídliště 651/18</t>
  </si>
  <si>
    <t>Zpracováno systémem Kros 4 (URS PRAHA)</t>
  </si>
  <si>
    <t>zpracováno systémem CELEKTRO (Praha)</t>
  </si>
  <si>
    <t>Cenová soustava</t>
  </si>
  <si>
    <t>URS/ 2016</t>
  </si>
  <si>
    <t>549146240R</t>
  </si>
  <si>
    <t>CELEKTRO (Praha)</t>
  </si>
  <si>
    <t>Dodávky + Montáž</t>
  </si>
  <si>
    <t xml:space="preserve">baterie,hla  </t>
  </si>
  <si>
    <t>B-SVITIDLO  100W IP44</t>
  </si>
  <si>
    <t xml:space="preserve">podložka pěnová 3 mm   </t>
  </si>
  <si>
    <t xml:space="preserve">kování bezpečnostní R1,knoflík-klika R1 Cr   </t>
  </si>
  <si>
    <t xml:space="preserve">ventil rohový s filtrem  1/2" x 3/8"   </t>
  </si>
  <si>
    <t xml:space="preserve">podložka  pěnová 3 mm   </t>
  </si>
  <si>
    <t>SESTAVA  spínač 1pól  10A/250Vstř řaz.1</t>
  </si>
  <si>
    <t>SESTAVA  přepínač sériový  10A/250Vstř řaz.5</t>
  </si>
  <si>
    <t>SESTAVA  přepín střídavý  10A/250Vstř řaz.6So</t>
  </si>
  <si>
    <t>SESTAVA  přepínač křížový  10A/250Vstř ř.7So</t>
  </si>
  <si>
    <t>SESTAVA  ovladač zapín  10A/250Vstř řaz.1/0S</t>
  </si>
  <si>
    <t>zásuvka 16A/250Vstř  5518A-A2359 clonky</t>
  </si>
  <si>
    <t>zásuvka 16A/250Vstř  5518A-2999 IP44 clonky</t>
  </si>
  <si>
    <t>rámeček pro 1 přístroj  3901A-B10</t>
  </si>
  <si>
    <t>2-zásuvka 16A/250Vstř  5512A-2359 clonky</t>
  </si>
  <si>
    <t>rámeček pro 2 přístroje  3901A-B20 vodorovný</t>
  </si>
  <si>
    <t>rámeček pro 3 přístroje  3901A-B30 vodorovný</t>
  </si>
  <si>
    <t>A-SVIT  75W IP44 BILA MAT</t>
  </si>
  <si>
    <t>SESTAVA  zásuvka TV+R  5011-A3607 průběžná</t>
  </si>
  <si>
    <t>kryt zásuvky TV+R(+SAT)  5011A-A00300</t>
  </si>
  <si>
    <t>SESTAVA  zásuvka 1xTelefon  5013U-A00103</t>
  </si>
  <si>
    <t xml:space="preserve">parketa laminátová  1050, 8x192x1285 mm   </t>
  </si>
  <si>
    <t>krabice lištová  LK80X28 2ZT  105x81x28</t>
  </si>
  <si>
    <t>kryt zásuvky 1xTelefon  5013A-A00213</t>
  </si>
  <si>
    <t>rámeček pro 1 přístroj 3901A-B10</t>
  </si>
  <si>
    <t xml:space="preserve">Obezdívka koupelnových van ploch rovných tl 50 mm z pórobetonových přesných příčkovek hladkých </t>
  </si>
  <si>
    <t>Obezdívka koupelnových van ploch rovných tl 50 mm z pórobetonových přesných příčkovek hladkých</t>
  </si>
  <si>
    <t>MTN547020 Detektor kouře bílý,NAP.9V</t>
  </si>
  <si>
    <t>svorka 273-105  5x2,5mm2 krabicová bezšroubo</t>
  </si>
  <si>
    <t>svorka  273-105  5x2,5mm2 krabicová bezšroubo</t>
  </si>
  <si>
    <t>MTN547020 Detektor kouře bílý,,NAP.9V</t>
  </si>
  <si>
    <t xml:space="preserve">kování bezpečnostní  R1,knoflík-klika R1 Cr  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</si>
</sst>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\ ###\ ##0;#\ ###\ ##0;"/>
    <numFmt numFmtId="171" formatCode="##\ ###\ ##0;##\ ###\ ##0;"/>
    <numFmt numFmtId="172" formatCode="000000000"/>
    <numFmt numFmtId="173" formatCode="#\ ###\ ###"/>
    <numFmt numFmtId="174" formatCode="0.000;0.000;"/>
    <numFmt numFmtId="175" formatCode="0.00;0.00;"/>
    <numFmt numFmtId="176" formatCode="##.0\ ###\ ##0;##.0\ ###\ ##0;"/>
    <numFmt numFmtId="177" formatCode="##.00\ ###\ ##0;##.00\ ###\ ##0;"/>
    <numFmt numFmtId="178" formatCode="##.###\ ##0;##.###\ ##0;"/>
    <numFmt numFmtId="179" formatCode="##.##\ ##0;##.##\ ##0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_ ;\-#,##0.00\ "/>
    <numFmt numFmtId="185" formatCode="#,##0.0;\-#,##0.0"/>
    <numFmt numFmtId="186" formatCode="#,##0.0000;\-#,##0.0000"/>
    <numFmt numFmtId="187" formatCode="#,##0.000_ ;\-#,##0.000\ "/>
  </numFmts>
  <fonts count="75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8.5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  <font>
      <sz val="9.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 style="medium"/>
      <right/>
      <top/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thin">
        <color indexed="8"/>
      </left>
      <right/>
      <top/>
      <bottom style="medium"/>
    </border>
    <border>
      <left style="hair">
        <color indexed="8"/>
      </left>
      <right/>
      <top/>
      <bottom style="medium"/>
    </border>
    <border>
      <left style="hair">
        <color indexed="8"/>
      </left>
      <right style="medium"/>
      <top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164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5" fontId="9" fillId="0" borderId="31" xfId="0" applyNumberFormat="1" applyFont="1" applyBorder="1" applyAlignment="1" applyProtection="1">
      <alignment horizontal="righ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9" fillId="0" borderId="30" xfId="0" applyNumberFormat="1" applyFont="1" applyBorder="1" applyAlignment="1" applyProtection="1">
      <alignment horizontal="right" vertical="center"/>
      <protection/>
    </xf>
    <xf numFmtId="165" fontId="9" fillId="0" borderId="2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9" fillId="0" borderId="38" xfId="0" applyNumberFormat="1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6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7" fontId="5" fillId="0" borderId="42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66" fontId="9" fillId="0" borderId="46" xfId="0" applyNumberFormat="1" applyFont="1" applyBorder="1" applyAlignment="1" applyProtection="1">
      <alignment horizontal="right" vertical="center"/>
      <protection/>
    </xf>
    <xf numFmtId="165" fontId="1" fillId="0" borderId="46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66" fontId="9" fillId="0" borderId="23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top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50" xfId="0" applyFont="1" applyBorder="1" applyAlignment="1" applyProtection="1">
      <alignment horizontal="left" vertical="top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0" fillId="0" borderId="17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center" vertical="center"/>
    </xf>
    <xf numFmtId="168" fontId="5" fillId="0" borderId="51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center"/>
    </xf>
    <xf numFmtId="2" fontId="5" fillId="0" borderId="49" xfId="0" applyNumberFormat="1" applyFont="1" applyBorder="1" applyAlignment="1">
      <alignment horizontal="center" vertical="center"/>
    </xf>
    <xf numFmtId="168" fontId="5" fillId="0" borderId="4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horizontal="right" vertical="center"/>
    </xf>
    <xf numFmtId="168" fontId="5" fillId="0" borderId="30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center"/>
    </xf>
    <xf numFmtId="168" fontId="3" fillId="0" borderId="25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9" xfId="0" applyFont="1" applyBorder="1" applyAlignment="1">
      <alignment horizontal="left" vertical="top"/>
    </xf>
    <xf numFmtId="166" fontId="1" fillId="0" borderId="4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166" fontId="1" fillId="0" borderId="4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166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5" fillId="0" borderId="56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wrapText="1"/>
    </xf>
    <xf numFmtId="169" fontId="5" fillId="0" borderId="56" xfId="0" applyNumberFormat="1" applyFont="1" applyBorder="1" applyAlignment="1">
      <alignment horizontal="right"/>
    </xf>
    <xf numFmtId="166" fontId="5" fillId="0" borderId="56" xfId="0" applyNumberFormat="1" applyFont="1" applyBorder="1" applyAlignment="1">
      <alignment horizontal="right"/>
    </xf>
    <xf numFmtId="165" fontId="19" fillId="0" borderId="56" xfId="0" applyNumberFormat="1" applyFont="1" applyBorder="1" applyAlignment="1">
      <alignment horizontal="center"/>
    </xf>
    <xf numFmtId="0" fontId="19" fillId="0" borderId="56" xfId="0" applyFont="1" applyBorder="1" applyAlignment="1">
      <alignment horizontal="left" wrapText="1"/>
    </xf>
    <xf numFmtId="169" fontId="19" fillId="0" borderId="56" xfId="0" applyNumberFormat="1" applyFont="1" applyBorder="1" applyAlignment="1">
      <alignment horizontal="right"/>
    </xf>
    <xf numFmtId="166" fontId="19" fillId="0" borderId="56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9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 quotePrefix="1">
      <alignment/>
      <protection/>
    </xf>
    <xf numFmtId="2" fontId="70" fillId="0" borderId="0" xfId="0" applyNumberFormat="1" applyFont="1" applyAlignment="1" applyProtection="1">
      <alignment/>
      <protection/>
    </xf>
    <xf numFmtId="170" fontId="70" fillId="0" borderId="0" xfId="0" applyNumberFormat="1" applyFont="1" applyAlignment="1" applyProtection="1">
      <alignment/>
      <protection/>
    </xf>
    <xf numFmtId="171" fontId="70" fillId="0" borderId="0" xfId="0" applyNumberFormat="1" applyFont="1" applyAlignment="1" applyProtection="1">
      <alignment/>
      <protection/>
    </xf>
    <xf numFmtId="0" fontId="71" fillId="34" borderId="57" xfId="0" applyFont="1" applyFill="1" applyBorder="1" applyAlignment="1" applyProtection="1">
      <alignment vertical="center"/>
      <protection/>
    </xf>
    <xf numFmtId="0" fontId="71" fillId="34" borderId="58" xfId="0" applyFont="1" applyFill="1" applyBorder="1" applyAlignment="1" applyProtection="1">
      <alignment vertical="center"/>
      <protection/>
    </xf>
    <xf numFmtId="2" fontId="71" fillId="34" borderId="58" xfId="0" applyNumberFormat="1" applyFont="1" applyFill="1" applyBorder="1" applyAlignment="1" applyProtection="1">
      <alignment vertical="center"/>
      <protection/>
    </xf>
    <xf numFmtId="170" fontId="71" fillId="34" borderId="58" xfId="0" applyNumberFormat="1" applyFont="1" applyFill="1" applyBorder="1" applyAlignment="1" applyProtection="1">
      <alignment vertical="center"/>
      <protection/>
    </xf>
    <xf numFmtId="171" fontId="71" fillId="34" borderId="59" xfId="0" applyNumberFormat="1" applyFont="1" applyFill="1" applyBorder="1" applyAlignment="1" applyProtection="1">
      <alignment vertical="center"/>
      <protection/>
    </xf>
    <xf numFmtId="0" fontId="68" fillId="0" borderId="60" xfId="0" applyFont="1" applyBorder="1" applyAlignment="1" applyProtection="1">
      <alignment horizontal="right"/>
      <protection/>
    </xf>
    <xf numFmtId="0" fontId="68" fillId="0" borderId="61" xfId="0" applyFont="1" applyBorder="1" applyAlignment="1" applyProtection="1">
      <alignment horizontal="right"/>
      <protection/>
    </xf>
    <xf numFmtId="2" fontId="68" fillId="0" borderId="61" xfId="0" applyNumberFormat="1" applyFont="1" applyBorder="1" applyAlignment="1" applyProtection="1">
      <alignment horizontal="right"/>
      <protection/>
    </xf>
    <xf numFmtId="170" fontId="68" fillId="0" borderId="61" xfId="0" applyNumberFormat="1" applyFont="1" applyBorder="1" applyAlignment="1" applyProtection="1">
      <alignment horizontal="right"/>
      <protection/>
    </xf>
    <xf numFmtId="171" fontId="68" fillId="0" borderId="62" xfId="0" applyNumberFormat="1" applyFont="1" applyBorder="1" applyAlignment="1" applyProtection="1">
      <alignment horizontal="right"/>
      <protection/>
    </xf>
    <xf numFmtId="0" fontId="68" fillId="0" borderId="63" xfId="0" applyFont="1" applyBorder="1" applyAlignment="1" applyProtection="1">
      <alignment/>
      <protection/>
    </xf>
    <xf numFmtId="49" fontId="68" fillId="0" borderId="64" xfId="0" applyNumberFormat="1" applyFont="1" applyBorder="1" applyAlignment="1" applyProtection="1">
      <alignment/>
      <protection/>
    </xf>
    <xf numFmtId="2" fontId="68" fillId="0" borderId="65" xfId="0" applyNumberFormat="1" applyFont="1" applyBorder="1" applyAlignment="1" applyProtection="1">
      <alignment/>
      <protection/>
    </xf>
    <xf numFmtId="170" fontId="68" fillId="0" borderId="65" xfId="0" applyNumberFormat="1" applyFont="1" applyBorder="1" applyAlignment="1" applyProtection="1">
      <alignment/>
      <protection/>
    </xf>
    <xf numFmtId="171" fontId="68" fillId="0" borderId="66" xfId="0" applyNumberFormat="1" applyFont="1" applyBorder="1" applyAlignment="1" applyProtection="1">
      <alignment/>
      <protection/>
    </xf>
    <xf numFmtId="0" fontId="68" fillId="0" borderId="67" xfId="0" applyFont="1" applyBorder="1" applyAlignment="1" applyProtection="1">
      <alignment/>
      <protection/>
    </xf>
    <xf numFmtId="49" fontId="68" fillId="0" borderId="68" xfId="0" applyNumberFormat="1" applyFont="1" applyBorder="1" applyAlignment="1" applyProtection="1">
      <alignment/>
      <protection/>
    </xf>
    <xf numFmtId="2" fontId="68" fillId="0" borderId="69" xfId="0" applyNumberFormat="1" applyFont="1" applyBorder="1" applyAlignment="1" applyProtection="1">
      <alignment/>
      <protection/>
    </xf>
    <xf numFmtId="170" fontId="68" fillId="0" borderId="69" xfId="0" applyNumberFormat="1" applyFont="1" applyBorder="1" applyAlignment="1" applyProtection="1">
      <alignment/>
      <protection/>
    </xf>
    <xf numFmtId="171" fontId="68" fillId="0" borderId="70" xfId="0" applyNumberFormat="1" applyFont="1" applyBorder="1" applyAlignment="1" applyProtection="1">
      <alignment/>
      <protection/>
    </xf>
    <xf numFmtId="0" fontId="69" fillId="0" borderId="60" xfId="0" applyFont="1" applyBorder="1" applyAlignment="1" applyProtection="1">
      <alignment/>
      <protection/>
    </xf>
    <xf numFmtId="49" fontId="69" fillId="0" borderId="71" xfId="0" applyNumberFormat="1" applyFont="1" applyBorder="1" applyAlignment="1" applyProtection="1">
      <alignment/>
      <protection/>
    </xf>
    <xf numFmtId="2" fontId="69" fillId="0" borderId="61" xfId="0" applyNumberFormat="1" applyFont="1" applyBorder="1" applyAlignment="1" applyProtection="1">
      <alignment/>
      <protection/>
    </xf>
    <xf numFmtId="170" fontId="69" fillId="0" borderId="61" xfId="0" applyNumberFormat="1" applyFont="1" applyBorder="1" applyAlignment="1" applyProtection="1">
      <alignment/>
      <protection/>
    </xf>
    <xf numFmtId="171" fontId="69" fillId="0" borderId="72" xfId="0" applyNumberFormat="1" applyFont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73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top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horizontal="left" vertical="center"/>
      <protection/>
    </xf>
    <xf numFmtId="0" fontId="1" fillId="0" borderId="73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/>
      <protection/>
    </xf>
    <xf numFmtId="0" fontId="69" fillId="0" borderId="0" xfId="0" applyFont="1" applyAlignment="1" applyProtection="1">
      <alignment horizontal="center"/>
      <protection/>
    </xf>
    <xf numFmtId="0" fontId="71" fillId="34" borderId="0" xfId="0" applyFont="1" applyFill="1" applyAlignment="1" applyProtection="1">
      <alignment vertical="center"/>
      <protection/>
    </xf>
    <xf numFmtId="0" fontId="71" fillId="34" borderId="0" xfId="0" applyFont="1" applyFill="1" applyAlignment="1" applyProtection="1">
      <alignment horizontal="center" vertical="center"/>
      <protection/>
    </xf>
    <xf numFmtId="0" fontId="70" fillId="0" borderId="60" xfId="0" applyFont="1" applyBorder="1" applyAlignment="1" applyProtection="1">
      <alignment/>
      <protection/>
    </xf>
    <xf numFmtId="172" fontId="70" fillId="0" borderId="61" xfId="0" applyNumberFormat="1" applyFont="1" applyBorder="1" applyAlignment="1" applyProtection="1">
      <alignment/>
      <protection/>
    </xf>
    <xf numFmtId="0" fontId="70" fillId="0" borderId="61" xfId="0" applyFont="1" applyBorder="1" applyAlignment="1" applyProtection="1">
      <alignment/>
      <protection/>
    </xf>
    <xf numFmtId="2" fontId="70" fillId="0" borderId="61" xfId="0" applyNumberFormat="1" applyFont="1" applyBorder="1" applyAlignment="1" applyProtection="1">
      <alignment/>
      <protection/>
    </xf>
    <xf numFmtId="173" fontId="70" fillId="0" borderId="61" xfId="0" applyNumberFormat="1" applyFont="1" applyBorder="1" applyAlignment="1" applyProtection="1">
      <alignment/>
      <protection/>
    </xf>
    <xf numFmtId="174" fontId="70" fillId="0" borderId="61" xfId="0" applyNumberFormat="1" applyFont="1" applyBorder="1" applyAlignment="1" applyProtection="1">
      <alignment/>
      <protection/>
    </xf>
    <xf numFmtId="175" fontId="70" fillId="0" borderId="62" xfId="0" applyNumberFormat="1" applyFont="1" applyBorder="1" applyAlignment="1" applyProtection="1">
      <alignment/>
      <protection/>
    </xf>
    <xf numFmtId="0" fontId="70" fillId="0" borderId="61" xfId="0" applyFont="1" applyBorder="1" applyAlignment="1" applyProtection="1">
      <alignment horizontal="center"/>
      <protection/>
    </xf>
    <xf numFmtId="0" fontId="72" fillId="0" borderId="74" xfId="0" applyFont="1" applyBorder="1" applyAlignment="1" applyProtection="1">
      <alignment/>
      <protection/>
    </xf>
    <xf numFmtId="172" fontId="72" fillId="0" borderId="0" xfId="0" applyNumberFormat="1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2" fontId="72" fillId="0" borderId="0" xfId="0" applyNumberFormat="1" applyFont="1" applyBorder="1" applyAlignment="1" applyProtection="1">
      <alignment/>
      <protection/>
    </xf>
    <xf numFmtId="173" fontId="72" fillId="0" borderId="0" xfId="0" applyNumberFormat="1" applyFont="1" applyBorder="1" applyAlignment="1" applyProtection="1">
      <alignment/>
      <protection/>
    </xf>
    <xf numFmtId="174" fontId="72" fillId="0" borderId="0" xfId="0" applyNumberFormat="1" applyFont="1" applyBorder="1" applyAlignment="1" applyProtection="1">
      <alignment/>
      <protection/>
    </xf>
    <xf numFmtId="175" fontId="72" fillId="0" borderId="75" xfId="0" applyNumberFormat="1" applyFont="1" applyBorder="1" applyAlignment="1" applyProtection="1">
      <alignment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70" fillId="0" borderId="63" xfId="0" applyFont="1" applyBorder="1" applyAlignment="1" applyProtection="1">
      <alignment/>
      <protection/>
    </xf>
    <xf numFmtId="172" fontId="70" fillId="0" borderId="65" xfId="0" applyNumberFormat="1" applyFont="1" applyBorder="1" applyAlignment="1" applyProtection="1">
      <alignment/>
      <protection/>
    </xf>
    <xf numFmtId="0" fontId="73" fillId="0" borderId="65" xfId="0" applyFont="1" applyBorder="1" applyAlignment="1" applyProtection="1">
      <alignment/>
      <protection/>
    </xf>
    <xf numFmtId="0" fontId="70" fillId="0" borderId="65" xfId="0" applyFont="1" applyBorder="1" applyAlignment="1" applyProtection="1">
      <alignment/>
      <protection/>
    </xf>
    <xf numFmtId="2" fontId="70" fillId="0" borderId="65" xfId="0" applyNumberFormat="1" applyFont="1" applyBorder="1" applyAlignment="1" applyProtection="1">
      <alignment/>
      <protection/>
    </xf>
    <xf numFmtId="173" fontId="70" fillId="0" borderId="65" xfId="0" applyNumberFormat="1" applyFont="1" applyBorder="1" applyAlignment="1" applyProtection="1">
      <alignment/>
      <protection/>
    </xf>
    <xf numFmtId="174" fontId="70" fillId="0" borderId="65" xfId="0" applyNumberFormat="1" applyFont="1" applyBorder="1" applyAlignment="1" applyProtection="1">
      <alignment/>
      <protection/>
    </xf>
    <xf numFmtId="175" fontId="70" fillId="0" borderId="66" xfId="0" applyNumberFormat="1" applyFont="1" applyBorder="1" applyAlignment="1" applyProtection="1">
      <alignment/>
      <protection/>
    </xf>
    <xf numFmtId="0" fontId="70" fillId="0" borderId="65" xfId="0" applyFont="1" applyBorder="1" applyAlignment="1" applyProtection="1">
      <alignment horizontal="center"/>
      <protection/>
    </xf>
    <xf numFmtId="49" fontId="70" fillId="0" borderId="65" xfId="0" applyNumberFormat="1" applyFont="1" applyBorder="1" applyAlignment="1" applyProtection="1">
      <alignment/>
      <protection/>
    </xf>
    <xf numFmtId="49" fontId="70" fillId="0" borderId="65" xfId="0" applyNumberFormat="1" applyFont="1" applyBorder="1" applyAlignment="1" applyProtection="1">
      <alignment horizontal="center"/>
      <protection/>
    </xf>
    <xf numFmtId="49" fontId="70" fillId="0" borderId="0" xfId="0" applyNumberFormat="1" applyFont="1" applyAlignment="1" applyProtection="1">
      <alignment/>
      <protection/>
    </xf>
    <xf numFmtId="0" fontId="70" fillId="0" borderId="76" xfId="0" applyFont="1" applyBorder="1" applyAlignment="1" applyProtection="1">
      <alignment/>
      <protection/>
    </xf>
    <xf numFmtId="172" fontId="70" fillId="0" borderId="77" xfId="0" applyNumberFormat="1" applyFont="1" applyBorder="1" applyAlignment="1" applyProtection="1">
      <alignment/>
      <protection/>
    </xf>
    <xf numFmtId="49" fontId="73" fillId="0" borderId="77" xfId="0" applyNumberFormat="1" applyFont="1" applyBorder="1" applyAlignment="1" applyProtection="1">
      <alignment/>
      <protection/>
    </xf>
    <xf numFmtId="49" fontId="70" fillId="0" borderId="77" xfId="0" applyNumberFormat="1" applyFont="1" applyBorder="1" applyAlignment="1" applyProtection="1">
      <alignment/>
      <protection/>
    </xf>
    <xf numFmtId="2" fontId="70" fillId="0" borderId="77" xfId="0" applyNumberFormat="1" applyFont="1" applyBorder="1" applyAlignment="1" applyProtection="1">
      <alignment/>
      <protection/>
    </xf>
    <xf numFmtId="2" fontId="73" fillId="0" borderId="77" xfId="0" applyNumberFormat="1" applyFont="1" applyBorder="1" applyAlignment="1" applyProtection="1">
      <alignment/>
      <protection/>
    </xf>
    <xf numFmtId="173" fontId="70" fillId="0" borderId="77" xfId="0" applyNumberFormat="1" applyFont="1" applyBorder="1" applyAlignment="1" applyProtection="1">
      <alignment/>
      <protection/>
    </xf>
    <xf numFmtId="174" fontId="70" fillId="0" borderId="77" xfId="0" applyNumberFormat="1" applyFont="1" applyBorder="1" applyAlignment="1" applyProtection="1">
      <alignment/>
      <protection/>
    </xf>
    <xf numFmtId="175" fontId="70" fillId="0" borderId="78" xfId="0" applyNumberFormat="1" applyFont="1" applyBorder="1" applyAlignment="1" applyProtection="1">
      <alignment/>
      <protection/>
    </xf>
    <xf numFmtId="49" fontId="70" fillId="0" borderId="77" xfId="0" applyNumberFormat="1" applyFont="1" applyBorder="1" applyAlignment="1" applyProtection="1">
      <alignment horizontal="center"/>
      <protection/>
    </xf>
    <xf numFmtId="0" fontId="73" fillId="34" borderId="74" xfId="0" applyFont="1" applyFill="1" applyBorder="1" applyAlignment="1" applyProtection="1">
      <alignment/>
      <protection/>
    </xf>
    <xf numFmtId="172" fontId="73" fillId="34" borderId="0" xfId="0" applyNumberFormat="1" applyFont="1" applyFill="1" applyBorder="1" applyAlignment="1" applyProtection="1">
      <alignment/>
      <protection/>
    </xf>
    <xf numFmtId="49" fontId="73" fillId="34" borderId="0" xfId="0" applyNumberFormat="1" applyFont="1" applyFill="1" applyBorder="1" applyAlignment="1" applyProtection="1">
      <alignment/>
      <protection/>
    </xf>
    <xf numFmtId="2" fontId="73" fillId="34" borderId="0" xfId="0" applyNumberFormat="1" applyFont="1" applyFill="1" applyBorder="1" applyAlignment="1" applyProtection="1">
      <alignment/>
      <protection/>
    </xf>
    <xf numFmtId="173" fontId="73" fillId="34" borderId="0" xfId="0" applyNumberFormat="1" applyFont="1" applyFill="1" applyBorder="1" applyAlignment="1" applyProtection="1">
      <alignment/>
      <protection/>
    </xf>
    <xf numFmtId="174" fontId="73" fillId="34" borderId="0" xfId="0" applyNumberFormat="1" applyFont="1" applyFill="1" applyBorder="1" applyAlignment="1" applyProtection="1">
      <alignment/>
      <protection/>
    </xf>
    <xf numFmtId="175" fontId="73" fillId="34" borderId="75" xfId="0" applyNumberFormat="1" applyFont="1" applyFill="1" applyBorder="1" applyAlignment="1" applyProtection="1">
      <alignment/>
      <protection/>
    </xf>
    <xf numFmtId="49" fontId="73" fillId="34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49" fontId="73" fillId="0" borderId="0" xfId="0" applyNumberFormat="1" applyFont="1" applyAlignment="1" applyProtection="1">
      <alignment/>
      <protection/>
    </xf>
    <xf numFmtId="0" fontId="72" fillId="0" borderId="79" xfId="0" applyFont="1" applyBorder="1" applyAlignment="1" applyProtection="1">
      <alignment/>
      <protection/>
    </xf>
    <xf numFmtId="172" fontId="72" fillId="0" borderId="80" xfId="0" applyNumberFormat="1" applyFont="1" applyBorder="1" applyAlignment="1" applyProtection="1">
      <alignment/>
      <protection/>
    </xf>
    <xf numFmtId="49" fontId="72" fillId="0" borderId="80" xfId="0" applyNumberFormat="1" applyFont="1" applyBorder="1" applyAlignment="1" applyProtection="1">
      <alignment/>
      <protection/>
    </xf>
    <xf numFmtId="2" fontId="72" fillId="0" borderId="80" xfId="0" applyNumberFormat="1" applyFont="1" applyBorder="1" applyAlignment="1" applyProtection="1">
      <alignment/>
      <protection/>
    </xf>
    <xf numFmtId="173" fontId="72" fillId="0" borderId="80" xfId="0" applyNumberFormat="1" applyFont="1" applyBorder="1" applyAlignment="1" applyProtection="1">
      <alignment/>
      <protection/>
    </xf>
    <xf numFmtId="174" fontId="72" fillId="0" borderId="80" xfId="0" applyNumberFormat="1" applyFont="1" applyBorder="1" applyAlignment="1" applyProtection="1">
      <alignment/>
      <protection/>
    </xf>
    <xf numFmtId="175" fontId="72" fillId="0" borderId="81" xfId="0" applyNumberFormat="1" applyFont="1" applyBorder="1" applyAlignment="1" applyProtection="1">
      <alignment/>
      <protection/>
    </xf>
    <xf numFmtId="49" fontId="72" fillId="0" borderId="80" xfId="0" applyNumberFormat="1" applyFont="1" applyBorder="1" applyAlignment="1" applyProtection="1">
      <alignment horizontal="center"/>
      <protection/>
    </xf>
    <xf numFmtId="49" fontId="72" fillId="0" borderId="0" xfId="0" applyNumberFormat="1" applyFont="1" applyAlignment="1" applyProtection="1">
      <alignment/>
      <protection/>
    </xf>
    <xf numFmtId="49" fontId="73" fillId="0" borderId="65" xfId="0" applyNumberFormat="1" applyFont="1" applyBorder="1" applyAlignment="1" applyProtection="1">
      <alignment/>
      <protection/>
    </xf>
    <xf numFmtId="2" fontId="73" fillId="0" borderId="65" xfId="0" applyNumberFormat="1" applyFont="1" applyBorder="1" applyAlignment="1" applyProtection="1">
      <alignment/>
      <protection/>
    </xf>
    <xf numFmtId="0" fontId="70" fillId="0" borderId="77" xfId="0" applyFont="1" applyBorder="1" applyAlignment="1" applyProtection="1">
      <alignment/>
      <protection/>
    </xf>
    <xf numFmtId="0" fontId="70" fillId="0" borderId="77" xfId="0" applyFont="1" applyBorder="1" applyAlignment="1" applyProtection="1">
      <alignment horizontal="center"/>
      <protection/>
    </xf>
    <xf numFmtId="0" fontId="73" fillId="34" borderId="0" xfId="0" applyFont="1" applyFill="1" applyBorder="1" applyAlignment="1" applyProtection="1">
      <alignment/>
      <protection/>
    </xf>
    <xf numFmtId="0" fontId="73" fillId="34" borderId="0" xfId="0" applyFont="1" applyFill="1" applyBorder="1" applyAlignment="1" applyProtection="1">
      <alignment horizontal="center"/>
      <protection/>
    </xf>
    <xf numFmtId="0" fontId="72" fillId="0" borderId="80" xfId="0" applyFont="1" applyBorder="1" applyAlignment="1" applyProtection="1">
      <alignment/>
      <protection/>
    </xf>
    <xf numFmtId="0" fontId="72" fillId="0" borderId="80" xfId="0" applyFont="1" applyBorder="1" applyAlignment="1" applyProtection="1">
      <alignment horizontal="center"/>
      <protection/>
    </xf>
    <xf numFmtId="0" fontId="73" fillId="34" borderId="82" xfId="0" applyFont="1" applyFill="1" applyBorder="1" applyAlignment="1" applyProtection="1">
      <alignment/>
      <protection/>
    </xf>
    <xf numFmtId="172" fontId="73" fillId="34" borderId="83" xfId="0" applyNumberFormat="1" applyFont="1" applyFill="1" applyBorder="1" applyAlignment="1" applyProtection="1">
      <alignment/>
      <protection/>
    </xf>
    <xf numFmtId="0" fontId="73" fillId="34" borderId="83" xfId="0" applyFont="1" applyFill="1" applyBorder="1" applyAlignment="1" applyProtection="1">
      <alignment/>
      <protection/>
    </xf>
    <xf numFmtId="2" fontId="73" fillId="34" borderId="83" xfId="0" applyNumberFormat="1" applyFont="1" applyFill="1" applyBorder="1" applyAlignment="1" applyProtection="1">
      <alignment/>
      <protection/>
    </xf>
    <xf numFmtId="173" fontId="73" fillId="34" borderId="83" xfId="0" applyNumberFormat="1" applyFont="1" applyFill="1" applyBorder="1" applyAlignment="1" applyProtection="1">
      <alignment/>
      <protection/>
    </xf>
    <xf numFmtId="174" fontId="73" fillId="34" borderId="83" xfId="0" applyNumberFormat="1" applyFont="1" applyFill="1" applyBorder="1" applyAlignment="1" applyProtection="1">
      <alignment/>
      <protection/>
    </xf>
    <xf numFmtId="175" fontId="73" fillId="34" borderId="84" xfId="0" applyNumberFormat="1" applyFont="1" applyFill="1" applyBorder="1" applyAlignment="1" applyProtection="1">
      <alignment/>
      <protection/>
    </xf>
    <xf numFmtId="0" fontId="73" fillId="34" borderId="0" xfId="0" applyFont="1" applyFill="1" applyAlignment="1" applyProtection="1">
      <alignment horizontal="center"/>
      <protection/>
    </xf>
    <xf numFmtId="172" fontId="70" fillId="0" borderId="0" xfId="0" applyNumberFormat="1" applyFont="1" applyAlignment="1" applyProtection="1">
      <alignment/>
      <protection/>
    </xf>
    <xf numFmtId="173" fontId="70" fillId="0" borderId="0" xfId="0" applyNumberFormat="1" applyFont="1" applyAlignment="1" applyProtection="1">
      <alignment/>
      <protection/>
    </xf>
    <xf numFmtId="174" fontId="70" fillId="0" borderId="0" xfId="0" applyNumberFormat="1" applyFont="1" applyAlignment="1" applyProtection="1">
      <alignment/>
      <protection/>
    </xf>
    <xf numFmtId="175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6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165" fontId="1" fillId="0" borderId="46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0" fontId="3" fillId="0" borderId="85" xfId="0" applyFont="1" applyBorder="1" applyAlignment="1" applyProtection="1">
      <alignment horizontal="left" vertical="center"/>
      <protection/>
    </xf>
    <xf numFmtId="0" fontId="3" fillId="0" borderId="86" xfId="0" applyFont="1" applyBorder="1" applyAlignment="1" applyProtection="1">
      <alignment horizontal="left" vertical="center"/>
      <protection/>
    </xf>
    <xf numFmtId="0" fontId="3" fillId="0" borderId="74" xfId="0" applyFont="1" applyBorder="1" applyAlignment="1" applyProtection="1">
      <alignment horizontal="left" vertical="center"/>
      <protection/>
    </xf>
    <xf numFmtId="0" fontId="3" fillId="0" borderId="87" xfId="0" applyFont="1" applyBorder="1" applyAlignment="1" applyProtection="1">
      <alignment horizontal="left"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88" xfId="0" applyFont="1" applyBorder="1" applyAlignment="1" applyProtection="1">
      <alignment horizontal="left" vertical="center"/>
      <protection/>
    </xf>
    <xf numFmtId="0" fontId="3" fillId="0" borderId="89" xfId="0" applyFont="1" applyBorder="1" applyAlignment="1" applyProtection="1">
      <alignment horizontal="left" vertical="center"/>
      <protection/>
    </xf>
    <xf numFmtId="0" fontId="3" fillId="0" borderId="74" xfId="0" applyFont="1" applyBorder="1" applyAlignment="1" applyProtection="1">
      <alignment horizontal="left" vertical="top"/>
      <protection/>
    </xf>
    <xf numFmtId="0" fontId="3" fillId="0" borderId="75" xfId="0" applyFont="1" applyBorder="1" applyAlignment="1" applyProtection="1">
      <alignment horizontal="left" vertical="top"/>
      <protection/>
    </xf>
    <xf numFmtId="0" fontId="6" fillId="0" borderId="75" xfId="0" applyFont="1" applyBorder="1" applyAlignment="1" applyProtection="1">
      <alignment horizontal="left" vertical="center"/>
      <protection/>
    </xf>
    <xf numFmtId="0" fontId="7" fillId="0" borderId="75" xfId="0" applyFont="1" applyBorder="1" applyAlignment="1" applyProtection="1">
      <alignment horizontal="left" vertical="center"/>
      <protection/>
    </xf>
    <xf numFmtId="0" fontId="3" fillId="0" borderId="90" xfId="0" applyFont="1" applyBorder="1" applyAlignment="1" applyProtection="1">
      <alignment horizontal="left" vertical="center"/>
      <protection/>
    </xf>
    <xf numFmtId="0" fontId="3" fillId="0" borderId="91" xfId="0" applyFont="1" applyBorder="1" applyAlignment="1" applyProtection="1">
      <alignment horizontal="left" vertical="center"/>
      <protection/>
    </xf>
    <xf numFmtId="0" fontId="3" fillId="0" borderId="92" xfId="0" applyFont="1" applyBorder="1" applyAlignment="1" applyProtection="1">
      <alignment horizontal="left" vertical="center"/>
      <protection/>
    </xf>
    <xf numFmtId="0" fontId="3" fillId="0" borderId="93" xfId="0" applyFont="1" applyBorder="1" applyAlignment="1" applyProtection="1">
      <alignment horizontal="left" vertical="center"/>
      <protection/>
    </xf>
    <xf numFmtId="0" fontId="3" fillId="0" borderId="94" xfId="0" applyFont="1" applyBorder="1" applyAlignment="1" applyProtection="1">
      <alignment horizontal="left" vertical="center"/>
      <protection/>
    </xf>
    <xf numFmtId="0" fontId="3" fillId="0" borderId="95" xfId="0" applyFont="1" applyBorder="1" applyAlignment="1" applyProtection="1">
      <alignment horizontal="left" vertical="center"/>
      <protection/>
    </xf>
    <xf numFmtId="164" fontId="1" fillId="0" borderId="96" xfId="0" applyNumberFormat="1" applyFont="1" applyBorder="1" applyAlignment="1" applyProtection="1">
      <alignment horizontal="right" vertical="center"/>
      <protection/>
    </xf>
    <xf numFmtId="166" fontId="9" fillId="0" borderId="97" xfId="0" applyNumberFormat="1" applyFont="1" applyBorder="1" applyAlignment="1" applyProtection="1">
      <alignment horizontal="right" vertical="center"/>
      <protection/>
    </xf>
    <xf numFmtId="0" fontId="10" fillId="0" borderId="94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95" xfId="0" applyFont="1" applyBorder="1" applyAlignment="1" applyProtection="1">
      <alignment horizontal="left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166" fontId="9" fillId="0" borderId="99" xfId="0" applyNumberFormat="1" applyFont="1" applyBorder="1" applyAlignment="1" applyProtection="1">
      <alignment horizontal="right" vertical="center"/>
      <protection/>
    </xf>
    <xf numFmtId="166" fontId="9" fillId="0" borderId="100" xfId="0" applyNumberFormat="1" applyFont="1" applyBorder="1" applyAlignment="1" applyProtection="1">
      <alignment horizontal="right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166" fontId="9" fillId="0" borderId="102" xfId="0" applyNumberFormat="1" applyFont="1" applyBorder="1" applyAlignment="1" applyProtection="1">
      <alignment horizontal="right" vertical="center"/>
      <protection/>
    </xf>
    <xf numFmtId="0" fontId="3" fillId="0" borderId="103" xfId="0" applyFont="1" applyBorder="1" applyAlignment="1" applyProtection="1">
      <alignment horizontal="left" vertical="top"/>
      <protection/>
    </xf>
    <xf numFmtId="166" fontId="12" fillId="0" borderId="95" xfId="0" applyNumberFormat="1" applyFont="1" applyBorder="1" applyAlignment="1" applyProtection="1">
      <alignment horizontal="right" vertical="center"/>
      <protection/>
    </xf>
    <xf numFmtId="0" fontId="4" fillId="0" borderId="91" xfId="0" applyFont="1" applyBorder="1" applyAlignment="1" applyProtection="1">
      <alignment horizontal="right" vertical="center"/>
      <protection/>
    </xf>
    <xf numFmtId="0" fontId="0" fillId="0" borderId="7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6" fontId="5" fillId="0" borderId="104" xfId="0" applyNumberFormat="1" applyFont="1" applyBorder="1" applyAlignment="1">
      <alignment horizontal="right" vertical="center"/>
    </xf>
    <xf numFmtId="166" fontId="5" fillId="0" borderId="105" xfId="0" applyNumberFormat="1" applyFont="1" applyBorder="1" applyAlignment="1">
      <alignment horizontal="right" vertical="center"/>
    </xf>
    <xf numFmtId="166" fontId="12" fillId="0" borderId="97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left" vertical="top"/>
    </xf>
    <xf numFmtId="166" fontId="1" fillId="0" borderId="106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 horizontal="left" vertical="top"/>
    </xf>
    <xf numFmtId="0" fontId="0" fillId="0" borderId="83" xfId="0" applyFont="1" applyBorder="1" applyAlignment="1">
      <alignment horizontal="left" vertical="top"/>
    </xf>
    <xf numFmtId="0" fontId="3" fillId="0" borderId="107" xfId="0" applyFont="1" applyBorder="1" applyAlignment="1">
      <alignment horizontal="left" vertical="top"/>
    </xf>
    <xf numFmtId="0" fontId="3" fillId="0" borderId="108" xfId="0" applyFont="1" applyBorder="1" applyAlignment="1">
      <alignment horizontal="left"/>
    </xf>
    <xf numFmtId="0" fontId="3" fillId="0" borderId="83" xfId="0" applyFont="1" applyBorder="1" applyAlignment="1">
      <alignment horizontal="left" vertical="top"/>
    </xf>
    <xf numFmtId="166" fontId="1" fillId="0" borderId="109" xfId="0" applyNumberFormat="1" applyFont="1" applyBorder="1" applyAlignment="1">
      <alignment horizontal="right" vertical="center"/>
    </xf>
    <xf numFmtId="164" fontId="1" fillId="0" borderId="96" xfId="0" applyNumberFormat="1" applyFont="1" applyBorder="1" applyAlignment="1" applyProtection="1">
      <alignment horizontal="right" vertical="center"/>
      <protection/>
    </xf>
    <xf numFmtId="166" fontId="1" fillId="0" borderId="106" xfId="0" applyNumberFormat="1" applyFont="1" applyBorder="1" applyAlignment="1">
      <alignment horizontal="right" vertical="center"/>
    </xf>
    <xf numFmtId="166" fontId="1" fillId="0" borderId="109" xfId="0" applyNumberFormat="1" applyFont="1" applyBorder="1" applyAlignment="1">
      <alignment horizontal="right" vertical="center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16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166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5" fillId="0" borderId="56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wrapText="1"/>
    </xf>
    <xf numFmtId="169" fontId="5" fillId="0" borderId="56" xfId="0" applyNumberFormat="1" applyFont="1" applyBorder="1" applyAlignment="1">
      <alignment horizontal="right"/>
    </xf>
    <xf numFmtId="166" fontId="5" fillId="0" borderId="56" xfId="0" applyNumberFormat="1" applyFont="1" applyBorder="1" applyAlignment="1">
      <alignment horizontal="right"/>
    </xf>
    <xf numFmtId="165" fontId="19" fillId="0" borderId="56" xfId="0" applyNumberFormat="1" applyFont="1" applyBorder="1" applyAlignment="1">
      <alignment horizontal="center"/>
    </xf>
    <xf numFmtId="0" fontId="19" fillId="0" borderId="56" xfId="0" applyFont="1" applyBorder="1" applyAlignment="1">
      <alignment horizontal="left" wrapText="1"/>
    </xf>
    <xf numFmtId="169" fontId="19" fillId="0" borderId="56" xfId="0" applyNumberFormat="1" applyFont="1" applyBorder="1" applyAlignment="1">
      <alignment horizontal="right"/>
    </xf>
    <xf numFmtId="166" fontId="19" fillId="0" borderId="56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9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3" fillId="0" borderId="11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11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112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11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165" fontId="9" fillId="0" borderId="31" xfId="0" applyNumberFormat="1" applyFont="1" applyBorder="1" applyAlignment="1" applyProtection="1">
      <alignment horizontal="righ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30" xfId="0" applyNumberFormat="1" applyFont="1" applyBorder="1" applyAlignment="1" applyProtection="1">
      <alignment horizontal="right" vertical="center"/>
      <protection/>
    </xf>
    <xf numFmtId="165" fontId="9" fillId="0" borderId="21" xfId="0" applyNumberFormat="1" applyFont="1" applyBorder="1" applyAlignment="1" applyProtection="1">
      <alignment horizontal="right" vertical="center"/>
      <protection/>
    </xf>
    <xf numFmtId="166" fontId="9" fillId="0" borderId="30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9" fillId="0" borderId="38" xfId="0" applyNumberFormat="1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7" fontId="5" fillId="0" borderId="42" xfId="0" applyNumberFormat="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66" fontId="9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66" fontId="9" fillId="0" borderId="23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0" fontId="3" fillId="0" borderId="115" xfId="0" applyFont="1" applyBorder="1" applyAlignment="1" applyProtection="1">
      <alignment horizontal="left" vertical="top"/>
      <protection/>
    </xf>
    <xf numFmtId="0" fontId="11" fillId="0" borderId="44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top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166" fontId="12" fillId="0" borderId="25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50" xfId="0" applyFont="1" applyBorder="1" applyAlignment="1" applyProtection="1">
      <alignment horizontal="left" vertical="top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top"/>
      <protection/>
    </xf>
    <xf numFmtId="0" fontId="5" fillId="0" borderId="36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center" vertical="center"/>
    </xf>
    <xf numFmtId="168" fontId="5" fillId="0" borderId="51" xfId="0" applyNumberFormat="1" applyFont="1" applyBorder="1" applyAlignment="1">
      <alignment horizontal="right" vertical="center"/>
    </xf>
    <xf numFmtId="166" fontId="5" fillId="0" borderId="51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2" fontId="5" fillId="0" borderId="49" xfId="0" applyNumberFormat="1" applyFont="1" applyBorder="1" applyAlignment="1">
      <alignment horizontal="center" vertical="center"/>
    </xf>
    <xf numFmtId="168" fontId="5" fillId="0" borderId="49" xfId="0" applyNumberFormat="1" applyFont="1" applyBorder="1" applyAlignment="1">
      <alignment horizontal="right" vertical="center"/>
    </xf>
    <xf numFmtId="166" fontId="5" fillId="0" borderId="49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horizontal="right" vertical="center"/>
    </xf>
    <xf numFmtId="168" fontId="5" fillId="0" borderId="30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left" vertical="center"/>
    </xf>
    <xf numFmtId="166" fontId="12" fillId="0" borderId="30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center"/>
    </xf>
    <xf numFmtId="168" fontId="3" fillId="0" borderId="25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9" xfId="0" applyFont="1" applyBorder="1" applyAlignment="1">
      <alignment horizontal="left" vertical="top"/>
    </xf>
    <xf numFmtId="0" fontId="3" fillId="0" borderId="116" xfId="0" applyFont="1" applyBorder="1" applyAlignment="1">
      <alignment horizontal="left" vertical="top"/>
    </xf>
    <xf numFmtId="0" fontId="3" fillId="0" borderId="48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73" xfId="0" applyFont="1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117" xfId="0" applyBorder="1" applyAlignment="1">
      <alignment vertical="top"/>
    </xf>
    <xf numFmtId="0" fontId="24" fillId="0" borderId="71" xfId="0" applyFont="1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118" xfId="0" applyBorder="1" applyAlignment="1">
      <alignment vertical="top"/>
    </xf>
    <xf numFmtId="44" fontId="0" fillId="0" borderId="0" xfId="0" applyNumberFormat="1" applyAlignment="1">
      <alignment vertical="top"/>
    </xf>
    <xf numFmtId="0" fontId="1" fillId="0" borderId="57" xfId="0" applyFont="1" applyBorder="1" applyAlignment="1" applyProtection="1">
      <alignment horizontal="left"/>
      <protection/>
    </xf>
    <xf numFmtId="0" fontId="1" fillId="0" borderId="58" xfId="0" applyFont="1" applyBorder="1" applyAlignment="1" applyProtection="1">
      <alignment horizontal="left"/>
      <protection/>
    </xf>
    <xf numFmtId="0" fontId="1" fillId="0" borderId="59" xfId="0" applyFont="1" applyBorder="1" applyAlignment="1" applyProtection="1">
      <alignment horizontal="left"/>
      <protection/>
    </xf>
    <xf numFmtId="0" fontId="1" fillId="0" borderId="119" xfId="0" applyFont="1" applyBorder="1" applyAlignment="1" applyProtection="1">
      <alignment horizontal="left"/>
      <protection/>
    </xf>
    <xf numFmtId="0" fontId="1" fillId="0" borderId="120" xfId="0" applyFont="1" applyBorder="1" applyAlignment="1" applyProtection="1">
      <alignment horizontal="left"/>
      <protection/>
    </xf>
    <xf numFmtId="0" fontId="3" fillId="0" borderId="75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vertical="center" wrapText="1"/>
      <protection/>
    </xf>
    <xf numFmtId="0" fontId="5" fillId="0" borderId="75" xfId="0" applyFont="1" applyBorder="1" applyAlignment="1" applyProtection="1">
      <alignment horizontal="left" vertical="top"/>
      <protection/>
    </xf>
    <xf numFmtId="0" fontId="0" fillId="0" borderId="75" xfId="0" applyBorder="1" applyAlignment="1">
      <alignment vertical="top"/>
    </xf>
    <xf numFmtId="0" fontId="3" fillId="0" borderId="119" xfId="0" applyFont="1" applyBorder="1" applyAlignment="1" applyProtection="1">
      <alignment horizontal="left" vertical="center"/>
      <protection/>
    </xf>
    <xf numFmtId="0" fontId="0" fillId="0" borderId="120" xfId="0" applyBorder="1" applyAlignment="1">
      <alignment vertical="top"/>
    </xf>
    <xf numFmtId="0" fontId="0" fillId="0" borderId="74" xfId="0" applyBorder="1" applyAlignment="1">
      <alignment vertical="top"/>
    </xf>
    <xf numFmtId="0" fontId="25" fillId="0" borderId="0" xfId="0" applyFont="1" applyBorder="1" applyAlignment="1">
      <alignment vertical="top"/>
    </xf>
    <xf numFmtId="44" fontId="25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0" fillId="0" borderId="119" xfId="0" applyFont="1" applyBorder="1" applyAlignment="1">
      <alignment vertical="top"/>
    </xf>
    <xf numFmtId="0" fontId="0" fillId="0" borderId="120" xfId="0" applyFont="1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83" xfId="0" applyBorder="1" applyAlignment="1">
      <alignment vertical="top"/>
    </xf>
    <xf numFmtId="0" fontId="0" fillId="0" borderId="84" xfId="0" applyBorder="1" applyAlignment="1">
      <alignment vertical="top"/>
    </xf>
    <xf numFmtId="0" fontId="16" fillId="33" borderId="46" xfId="0" applyFont="1" applyFill="1" applyBorder="1" applyAlignment="1" applyProtection="1">
      <alignment horizontal="center" vertical="center" wrapText="1"/>
      <protection/>
    </xf>
    <xf numFmtId="169" fontId="5" fillId="0" borderId="46" xfId="0" applyNumberFormat="1" applyFont="1" applyBorder="1" applyAlignment="1">
      <alignment horizontal="right"/>
    </xf>
    <xf numFmtId="169" fontId="19" fillId="0" borderId="46" xfId="0" applyNumberFormat="1" applyFont="1" applyBorder="1" applyAlignment="1">
      <alignment horizontal="right"/>
    </xf>
    <xf numFmtId="0" fontId="0" fillId="0" borderId="1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5" fillId="0" borderId="46" xfId="0" applyNumberFormat="1" applyFont="1" applyBorder="1" applyAlignment="1">
      <alignment horizontal="right"/>
    </xf>
    <xf numFmtId="169" fontId="19" fillId="0" borderId="46" xfId="0" applyNumberFormat="1" applyFont="1" applyBorder="1" applyAlignment="1">
      <alignment horizontal="right"/>
    </xf>
    <xf numFmtId="0" fontId="74" fillId="0" borderId="0" xfId="0" applyFont="1" applyAlignment="1">
      <alignment vertical="top"/>
    </xf>
    <xf numFmtId="0" fontId="70" fillId="0" borderId="121" xfId="0" applyFont="1" applyBorder="1" applyAlignment="1" applyProtection="1">
      <alignment/>
      <protection/>
    </xf>
    <xf numFmtId="0" fontId="68" fillId="0" borderId="121" xfId="0" applyFont="1" applyBorder="1" applyAlignment="1" applyProtection="1">
      <alignment/>
      <protection/>
    </xf>
    <xf numFmtId="44" fontId="0" fillId="0" borderId="73" xfId="37" applyFont="1" applyBorder="1" applyAlignment="1">
      <alignment horizontal="center" vertical="top"/>
    </xf>
    <xf numFmtId="44" fontId="24" fillId="0" borderId="122" xfId="0" applyNumberFormat="1" applyFont="1" applyBorder="1" applyAlignment="1">
      <alignment horizontal="center" vertical="top"/>
    </xf>
    <xf numFmtId="0" fontId="24" fillId="0" borderId="122" xfId="0" applyFont="1" applyBorder="1" applyAlignment="1">
      <alignment horizontal="center" vertical="top"/>
    </xf>
    <xf numFmtId="44" fontId="25" fillId="0" borderId="0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4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44" fontId="0" fillId="0" borderId="0" xfId="37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71" xfId="0" applyFont="1" applyBorder="1" applyAlignment="1" applyProtection="1">
      <alignment horizontal="left" vertical="center" wrapText="1"/>
      <protection/>
    </xf>
    <xf numFmtId="0" fontId="12" fillId="0" borderId="71" xfId="0" applyFont="1" applyBorder="1" applyAlignment="1" applyProtection="1">
      <alignment horizontal="left" vertical="center" wrapText="1"/>
      <protection/>
    </xf>
    <xf numFmtId="44" fontId="26" fillId="0" borderId="71" xfId="0" applyNumberFormat="1" applyFont="1" applyBorder="1" applyAlignment="1">
      <alignment horizontal="center" vertical="top"/>
    </xf>
    <xf numFmtId="0" fontId="26" fillId="0" borderId="118" xfId="0" applyFont="1" applyBorder="1" applyAlignment="1">
      <alignment horizontal="center" vertical="top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4" fillId="0" borderId="1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4" fontId="5" fillId="0" borderId="123" xfId="0" applyNumberFormat="1" applyFont="1" applyBorder="1" applyAlignment="1" applyProtection="1">
      <alignment horizontal="left" vertical="center"/>
      <protection/>
    </xf>
    <xf numFmtId="0" fontId="5" fillId="0" borderId="124" xfId="0" applyFont="1" applyBorder="1" applyAlignment="1" applyProtection="1">
      <alignment horizontal="left" vertical="center"/>
      <protection/>
    </xf>
    <xf numFmtId="0" fontId="22" fillId="0" borderId="7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7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25" xfId="0" applyFont="1" applyBorder="1" applyAlignment="1" applyProtection="1">
      <alignment horizontal="left" vertical="center" wrapText="1"/>
      <protection/>
    </xf>
    <xf numFmtId="0" fontId="5" fillId="0" borderId="111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125" xfId="0" applyFont="1" applyBorder="1" applyAlignment="1" applyProtection="1">
      <alignment horizontal="left" vertical="center" wrapText="1"/>
      <protection/>
    </xf>
    <xf numFmtId="0" fontId="12" fillId="0" borderId="11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26" xfId="0" applyFont="1" applyBorder="1" applyAlignment="1" applyProtection="1">
      <alignment horizontal="center" vertical="center"/>
      <protection/>
    </xf>
    <xf numFmtId="166" fontId="5" fillId="0" borderId="51" xfId="0" applyNumberFormat="1" applyFont="1" applyBorder="1" applyAlignment="1">
      <alignment horizontal="right" vertical="center"/>
    </xf>
    <xf numFmtId="0" fontId="3" fillId="0" borderId="127" xfId="0" applyFont="1" applyBorder="1" applyAlignment="1" applyProtection="1">
      <alignment horizontal="center" vertical="center" wrapText="1"/>
      <protection/>
    </xf>
    <xf numFmtId="0" fontId="3" fillId="0" borderId="128" xfId="0" applyFont="1" applyBorder="1" applyAlignment="1" applyProtection="1">
      <alignment horizontal="center" vertical="center" wrapText="1"/>
      <protection/>
    </xf>
    <xf numFmtId="166" fontId="5" fillId="0" borderId="49" xfId="0" applyNumberFormat="1" applyFont="1" applyBorder="1" applyAlignment="1">
      <alignment horizontal="right" vertical="center"/>
    </xf>
    <xf numFmtId="14" fontId="5" fillId="0" borderId="19" xfId="0" applyNumberFormat="1" applyFont="1" applyBorder="1" applyAlignment="1" applyProtection="1">
      <alignment horizontal="left" vertical="center"/>
      <protection/>
    </xf>
    <xf numFmtId="0" fontId="5" fillId="0" borderId="11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wrapText="1"/>
      <protection/>
    </xf>
    <xf numFmtId="0" fontId="22" fillId="0" borderId="58" xfId="0" applyFont="1" applyBorder="1" applyAlignment="1" applyProtection="1">
      <alignment horizontal="center" wrapText="1"/>
      <protection/>
    </xf>
    <xf numFmtId="0" fontId="22" fillId="0" borderId="59" xfId="0" applyFont="1" applyBorder="1" applyAlignment="1" applyProtection="1">
      <alignment horizontal="center" wrapText="1"/>
      <protection/>
    </xf>
    <xf numFmtId="0" fontId="22" fillId="0" borderId="74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75" xfId="0" applyFont="1" applyBorder="1" applyAlignment="1" applyProtection="1">
      <alignment horizontal="center" wrapText="1"/>
      <protection/>
    </xf>
    <xf numFmtId="0" fontId="22" fillId="0" borderId="90" xfId="0" applyFont="1" applyBorder="1" applyAlignment="1" applyProtection="1">
      <alignment horizontal="center" wrapText="1"/>
      <protection/>
    </xf>
    <xf numFmtId="0" fontId="22" fillId="0" borderId="21" xfId="0" applyFont="1" applyBorder="1" applyAlignment="1" applyProtection="1">
      <alignment horizontal="center" wrapText="1"/>
      <protection/>
    </xf>
    <xf numFmtId="0" fontId="22" fillId="0" borderId="91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5" xfId="0" applyFont="1" applyBorder="1" applyAlignment="1" applyProtection="1">
      <alignment horizontal="left" vertical="center" wrapText="1"/>
      <protection/>
    </xf>
    <xf numFmtId="0" fontId="4" fillId="0" borderId="111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 quotePrefix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5" xfId="0" applyFont="1" applyBorder="1" applyAlignment="1" applyProtection="1">
      <alignment horizontal="left" vertical="center" wrapText="1"/>
      <protection/>
    </xf>
    <xf numFmtId="0" fontId="4" fillId="0" borderId="11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13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4" fillId="0" borderId="112" xfId="0" applyFont="1" applyBorder="1" applyAlignment="1" applyProtection="1">
      <alignment horizontal="left" vertical="center" wrapText="1"/>
      <protection/>
    </xf>
    <xf numFmtId="166" fontId="5" fillId="0" borderId="49" xfId="0" applyNumberFormat="1" applyFont="1" applyBorder="1" applyAlignment="1">
      <alignment horizontal="right" vertical="center"/>
    </xf>
    <xf numFmtId="166" fontId="5" fillId="0" borderId="51" xfId="0" applyNumberFormat="1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4" fontId="5" fillId="0" borderId="19" xfId="0" applyNumberFormat="1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25" xfId="0" applyFont="1" applyBorder="1" applyAlignment="1" applyProtection="1">
      <alignment horizontal="left" vertical="center" wrapText="1"/>
      <protection/>
    </xf>
    <xf numFmtId="0" fontId="5" fillId="0" borderId="1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zoomScale="120" zoomScaleNormal="120" zoomScalePageLayoutView="0" workbookViewId="0" topLeftCell="A25">
      <selection activeCell="R22" sqref="R22"/>
    </sheetView>
  </sheetViews>
  <sheetFormatPr defaultColWidth="9.33203125" defaultRowHeight="10.5"/>
  <cols>
    <col min="1" max="1" width="3.83203125" style="0" customWidth="1"/>
    <col min="2" max="2" width="4.66015625" style="0" customWidth="1"/>
    <col min="3" max="3" width="4.33203125" style="0" customWidth="1"/>
    <col min="4" max="4" width="6" style="0" customWidth="1"/>
    <col min="9" max="9" width="16.66015625" style="0" bestFit="1" customWidth="1"/>
    <col min="11" max="11" width="15.5" style="0" bestFit="1" customWidth="1"/>
    <col min="13" max="13" width="2" style="0" customWidth="1"/>
    <col min="14" max="14" width="4.16015625" style="0" hidden="1" customWidth="1"/>
    <col min="15" max="15" width="0.4921875" style="0" customWidth="1"/>
    <col min="16" max="16" width="10.66015625" style="0" customWidth="1"/>
  </cols>
  <sheetData>
    <row r="1" spans="1:19" ht="12.75">
      <c r="A1" s="490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2"/>
      <c r="P1" s="183"/>
      <c r="Q1" s="183"/>
      <c r="R1" s="183"/>
      <c r="S1" s="189"/>
    </row>
    <row r="2" spans="1:19" ht="27.75" customHeight="1">
      <c r="A2" s="550" t="s">
        <v>416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2"/>
      <c r="P2" s="192"/>
      <c r="Q2" s="192"/>
      <c r="R2" s="192"/>
      <c r="S2" s="189"/>
    </row>
    <row r="3" spans="1:19" ht="12.75" hidden="1">
      <c r="A3" s="493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494"/>
      <c r="P3" s="183"/>
      <c r="Q3" s="183"/>
      <c r="R3" s="183"/>
      <c r="S3" s="189"/>
    </row>
    <row r="4" spans="1:19" ht="12" thickBot="1">
      <c r="A4" s="29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297"/>
      <c r="P4" s="184"/>
      <c r="Q4" s="184"/>
      <c r="R4" s="184"/>
      <c r="S4" s="189"/>
    </row>
    <row r="5" spans="1:19" ht="30.75" customHeight="1">
      <c r="A5" s="295"/>
      <c r="B5" s="184" t="s">
        <v>0</v>
      </c>
      <c r="C5" s="184"/>
      <c r="D5" s="184"/>
      <c r="E5" s="558" t="s">
        <v>417</v>
      </c>
      <c r="F5" s="559"/>
      <c r="G5" s="559"/>
      <c r="H5" s="559"/>
      <c r="I5" s="559"/>
      <c r="J5" s="559"/>
      <c r="K5" s="559"/>
      <c r="L5" s="560"/>
      <c r="M5" s="184"/>
      <c r="N5" s="184"/>
      <c r="O5" s="495"/>
      <c r="P5" s="193"/>
      <c r="Q5" s="187"/>
      <c r="R5" s="184"/>
      <c r="S5" s="189"/>
    </row>
    <row r="6" spans="1:19" ht="20.25" customHeight="1">
      <c r="A6" s="295"/>
      <c r="B6" s="184" t="s">
        <v>3</v>
      </c>
      <c r="C6" s="184"/>
      <c r="D6" s="184"/>
      <c r="E6" s="561"/>
      <c r="F6" s="562"/>
      <c r="G6" s="562"/>
      <c r="H6" s="562"/>
      <c r="I6" s="562"/>
      <c r="J6" s="562"/>
      <c r="K6" s="562"/>
      <c r="L6" s="563"/>
      <c r="M6" s="184"/>
      <c r="N6" s="184"/>
      <c r="O6" s="495"/>
      <c r="P6" s="193"/>
      <c r="Q6" s="187"/>
      <c r="R6" s="184"/>
      <c r="S6" s="189"/>
    </row>
    <row r="7" spans="1:19" ht="12" thickBot="1">
      <c r="A7" s="295"/>
      <c r="B7" s="184"/>
      <c r="C7" s="184"/>
      <c r="D7" s="184"/>
      <c r="E7" s="539" t="s">
        <v>5</v>
      </c>
      <c r="F7" s="540"/>
      <c r="G7" s="540"/>
      <c r="H7" s="540"/>
      <c r="I7" s="540"/>
      <c r="J7" s="540"/>
      <c r="K7" s="540"/>
      <c r="L7" s="541"/>
      <c r="M7" s="184"/>
      <c r="N7" s="184"/>
      <c r="O7" s="495"/>
      <c r="P7" s="193"/>
      <c r="Q7" s="187"/>
      <c r="R7" s="184"/>
      <c r="S7" s="189"/>
    </row>
    <row r="8" spans="1:19" ht="12" thickBot="1">
      <c r="A8" s="295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495"/>
      <c r="P8" s="193"/>
      <c r="Q8" s="184"/>
      <c r="R8" s="184"/>
      <c r="S8" s="189"/>
    </row>
    <row r="9" spans="1:19" ht="11.25">
      <c r="A9" s="295"/>
      <c r="B9" s="184" t="s">
        <v>10</v>
      </c>
      <c r="C9" s="184"/>
      <c r="D9" s="184"/>
      <c r="E9" s="553" t="s">
        <v>540</v>
      </c>
      <c r="F9" s="554"/>
      <c r="G9" s="554"/>
      <c r="H9" s="554"/>
      <c r="I9" s="554"/>
      <c r="J9" s="554"/>
      <c r="K9" s="554"/>
      <c r="L9" s="555"/>
      <c r="M9" s="184"/>
      <c r="N9" s="184"/>
      <c r="O9" s="496"/>
      <c r="P9" s="194"/>
      <c r="Q9" s="187"/>
      <c r="R9" s="184"/>
      <c r="S9" s="189"/>
    </row>
    <row r="10" spans="1:19" ht="11.25">
      <c r="A10" s="295"/>
      <c r="B10" s="184" t="s">
        <v>11</v>
      </c>
      <c r="C10" s="184"/>
      <c r="D10" s="184"/>
      <c r="E10" s="556" t="s">
        <v>541</v>
      </c>
      <c r="F10" s="545"/>
      <c r="G10" s="545"/>
      <c r="H10" s="545"/>
      <c r="I10" s="545"/>
      <c r="J10" s="545"/>
      <c r="K10" s="545"/>
      <c r="L10" s="557"/>
      <c r="M10" s="184"/>
      <c r="N10" s="184"/>
      <c r="O10" s="496"/>
      <c r="P10" s="194"/>
      <c r="Q10" s="187"/>
      <c r="R10" s="184"/>
      <c r="S10" s="189"/>
    </row>
    <row r="11" spans="1:19" ht="11.25">
      <c r="A11" s="295"/>
      <c r="B11" s="184" t="s">
        <v>12</v>
      </c>
      <c r="C11" s="184"/>
      <c r="D11" s="184"/>
      <c r="E11" s="556" t="s">
        <v>539</v>
      </c>
      <c r="F11" s="545"/>
      <c r="G11" s="545"/>
      <c r="H11" s="545"/>
      <c r="I11" s="545"/>
      <c r="J11" s="545"/>
      <c r="K11" s="545"/>
      <c r="L11" s="557"/>
      <c r="M11" s="184"/>
      <c r="N11" s="184"/>
      <c r="O11" s="496"/>
      <c r="P11" s="194"/>
      <c r="Q11" s="187"/>
      <c r="R11" s="184"/>
      <c r="S11" s="189"/>
    </row>
    <row r="12" spans="1:19" ht="12" thickBot="1">
      <c r="A12" s="295"/>
      <c r="B12" s="184" t="s">
        <v>13</v>
      </c>
      <c r="C12" s="184"/>
      <c r="D12" s="184"/>
      <c r="E12" s="542"/>
      <c r="F12" s="543"/>
      <c r="G12" s="543"/>
      <c r="H12" s="543"/>
      <c r="I12" s="543"/>
      <c r="J12" s="543"/>
      <c r="K12" s="543"/>
      <c r="L12" s="544"/>
      <c r="M12" s="184"/>
      <c r="N12" s="184"/>
      <c r="O12" s="497"/>
      <c r="P12" s="194"/>
      <c r="Q12" s="545"/>
      <c r="R12" s="546"/>
      <c r="S12" s="189"/>
    </row>
    <row r="13" spans="1:19" ht="11.25">
      <c r="A13" s="300"/>
      <c r="B13" s="185"/>
      <c r="C13" s="185"/>
      <c r="D13" s="185"/>
      <c r="E13" s="186"/>
      <c r="F13" s="185"/>
      <c r="G13" s="185"/>
      <c r="H13" s="185"/>
      <c r="I13" s="185"/>
      <c r="J13" s="185"/>
      <c r="K13" s="185"/>
      <c r="L13" s="185"/>
      <c r="M13" s="185"/>
      <c r="N13" s="185"/>
      <c r="O13" s="498"/>
      <c r="P13" s="186"/>
      <c r="Q13" s="186"/>
      <c r="R13" s="185"/>
      <c r="S13" s="189"/>
    </row>
    <row r="14" spans="1:19" ht="12" thickBot="1">
      <c r="A14" s="295"/>
      <c r="B14" s="184"/>
      <c r="C14" s="184"/>
      <c r="D14" s="184"/>
      <c r="E14" s="187" t="s">
        <v>14</v>
      </c>
      <c r="F14" s="184"/>
      <c r="G14" s="184"/>
      <c r="H14" s="184"/>
      <c r="I14" s="184"/>
      <c r="J14" s="547" t="s">
        <v>15</v>
      </c>
      <c r="K14" s="547"/>
      <c r="L14" s="184"/>
      <c r="M14" s="184"/>
      <c r="N14" s="184"/>
      <c r="O14" s="499"/>
      <c r="P14" s="189"/>
      <c r="Q14" s="187"/>
      <c r="R14" s="190"/>
      <c r="S14" s="189"/>
    </row>
    <row r="15" spans="1:19" ht="11.25">
      <c r="A15" s="500"/>
      <c r="B15" s="188"/>
      <c r="C15" s="188"/>
      <c r="D15" s="188"/>
      <c r="E15" s="195"/>
      <c r="F15" s="188"/>
      <c r="G15" s="195"/>
      <c r="H15" s="188"/>
      <c r="I15" s="195"/>
      <c r="J15" s="548">
        <v>42663</v>
      </c>
      <c r="K15" s="549"/>
      <c r="L15" s="188"/>
      <c r="M15" s="188"/>
      <c r="N15" s="188"/>
      <c r="O15" s="501"/>
      <c r="P15" s="189"/>
      <c r="Q15" s="187"/>
      <c r="R15" s="191"/>
      <c r="S15" s="189"/>
    </row>
    <row r="16" spans="1:19" ht="11.25">
      <c r="A16" s="500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499"/>
      <c r="P16" s="189"/>
      <c r="Q16" s="184"/>
      <c r="R16" s="184"/>
      <c r="S16" s="189"/>
    </row>
    <row r="17" spans="1:19" ht="10.5">
      <c r="A17" s="502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499"/>
      <c r="P17" s="189"/>
      <c r="Q17" s="189"/>
      <c r="R17" s="189"/>
      <c r="S17" s="189"/>
    </row>
    <row r="18" spans="1:15" ht="10.5">
      <c r="A18" s="502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499"/>
    </row>
    <row r="19" spans="1:15" ht="12.75">
      <c r="A19" s="502"/>
      <c r="B19" s="533" t="s">
        <v>585</v>
      </c>
      <c r="C19" s="534"/>
      <c r="D19" s="534"/>
      <c r="E19" s="534"/>
      <c r="F19" s="534"/>
      <c r="G19" s="534"/>
      <c r="H19" s="534"/>
      <c r="I19" s="534"/>
      <c r="J19" s="189"/>
      <c r="K19" s="189"/>
      <c r="L19" s="189"/>
      <c r="M19" s="189"/>
      <c r="N19" s="189"/>
      <c r="O19" s="499"/>
    </row>
    <row r="20" spans="1:15" ht="11.25" thickBot="1">
      <c r="A20" s="502"/>
      <c r="B20" s="481"/>
      <c r="C20" s="481"/>
      <c r="D20" s="481"/>
      <c r="E20" s="481"/>
      <c r="F20" s="481"/>
      <c r="G20" s="481"/>
      <c r="H20" s="481"/>
      <c r="I20" s="481"/>
      <c r="J20" s="189"/>
      <c r="K20" s="189"/>
      <c r="L20" s="189"/>
      <c r="M20" s="189"/>
      <c r="N20" s="189"/>
      <c r="O20" s="499"/>
    </row>
    <row r="21" spans="1:15" ht="11.25" thickBot="1">
      <c r="A21" s="485"/>
      <c r="B21" s="486" t="s">
        <v>587</v>
      </c>
      <c r="C21" s="487"/>
      <c r="D21" s="487"/>
      <c r="E21" s="487"/>
      <c r="F21" s="487"/>
      <c r="G21" s="487"/>
      <c r="H21" s="487"/>
      <c r="I21" s="487"/>
      <c r="J21" s="487"/>
      <c r="K21" s="486" t="s">
        <v>588</v>
      </c>
      <c r="L21" s="487"/>
      <c r="M21" s="487"/>
      <c r="N21" s="487"/>
      <c r="O21" s="488"/>
    </row>
    <row r="22" spans="1:15" ht="10.5">
      <c r="A22" s="502"/>
      <c r="B22" s="482" t="s">
        <v>586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189"/>
      <c r="O22" s="499"/>
    </row>
    <row r="23" spans="1:15" ht="10.5">
      <c r="A23" s="502"/>
      <c r="B23" s="531" t="s">
        <v>608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189"/>
      <c r="O23" s="499"/>
    </row>
    <row r="24" spans="1:15" ht="10.5">
      <c r="A24" s="502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189"/>
      <c r="O24" s="499"/>
    </row>
    <row r="25" spans="1:15" ht="10.5">
      <c r="A25" s="502"/>
      <c r="B25" s="481"/>
      <c r="C25" s="189"/>
      <c r="D25" s="189"/>
      <c r="E25" s="189"/>
      <c r="F25" s="189"/>
      <c r="G25" s="189"/>
      <c r="H25" s="189"/>
      <c r="I25" s="481" t="s">
        <v>591</v>
      </c>
      <c r="J25" s="189"/>
      <c r="K25" s="481" t="s">
        <v>592</v>
      </c>
      <c r="L25" s="481"/>
      <c r="M25" s="189"/>
      <c r="N25" s="189"/>
      <c r="O25" s="499"/>
    </row>
    <row r="26" spans="1:15" ht="10.5">
      <c r="A26" s="502"/>
      <c r="B26" s="481" t="s">
        <v>589</v>
      </c>
      <c r="C26" s="189"/>
      <c r="D26" s="189"/>
      <c r="E26" s="189"/>
      <c r="F26" s="189"/>
      <c r="G26" s="189"/>
      <c r="H26" s="189"/>
      <c r="I26" s="532">
        <f>'kryci list Typ I. stavebne'!R30</f>
        <v>0</v>
      </c>
      <c r="J26" s="532"/>
      <c r="K26" s="532">
        <f>I26*5</f>
        <v>0</v>
      </c>
      <c r="L26" s="532"/>
      <c r="M26" s="189"/>
      <c r="N26" s="189"/>
      <c r="O26" s="499"/>
    </row>
    <row r="27" spans="1:15" ht="10.5">
      <c r="A27" s="502"/>
      <c r="B27" s="483" t="s">
        <v>590</v>
      </c>
      <c r="C27" s="484"/>
      <c r="D27" s="484"/>
      <c r="E27" s="484"/>
      <c r="F27" s="484"/>
      <c r="G27" s="484"/>
      <c r="H27" s="484"/>
      <c r="I27" s="524">
        <f>'krycí list elektro I. typ'!F16</f>
        <v>0</v>
      </c>
      <c r="J27" s="524"/>
      <c r="K27" s="524">
        <f>I27*5</f>
        <v>0</v>
      </c>
      <c r="L27" s="524"/>
      <c r="M27" s="189"/>
      <c r="N27" s="189"/>
      <c r="O27" s="499"/>
    </row>
    <row r="28" spans="1:15" ht="10.5">
      <c r="A28" s="502"/>
      <c r="B28" s="481" t="s">
        <v>593</v>
      </c>
      <c r="C28" s="189"/>
      <c r="D28" s="189"/>
      <c r="E28" s="189"/>
      <c r="F28" s="189"/>
      <c r="G28" s="189"/>
      <c r="H28" s="189"/>
      <c r="I28" s="189"/>
      <c r="J28" s="189"/>
      <c r="K28" s="525">
        <f>SUM(K26:L27)</f>
        <v>0</v>
      </c>
      <c r="L28" s="526"/>
      <c r="M28" s="189"/>
      <c r="N28" s="189"/>
      <c r="O28" s="499"/>
    </row>
    <row r="29" spans="1:15" ht="10.5">
      <c r="A29" s="502"/>
      <c r="B29" s="481" t="s">
        <v>604</v>
      </c>
      <c r="C29" s="189"/>
      <c r="D29" s="189"/>
      <c r="E29" s="189"/>
      <c r="F29" s="189"/>
      <c r="G29" s="189"/>
      <c r="H29" s="189"/>
      <c r="I29" s="189"/>
      <c r="J29" s="189"/>
      <c r="K29" s="529">
        <f>K28*0.15</f>
        <v>0</v>
      </c>
      <c r="L29" s="530"/>
      <c r="M29" s="189"/>
      <c r="N29" s="189"/>
      <c r="O29" s="499"/>
    </row>
    <row r="30" spans="1:15" ht="10.5">
      <c r="A30" s="502"/>
      <c r="B30" s="503" t="s">
        <v>594</v>
      </c>
      <c r="C30" s="503"/>
      <c r="D30" s="503"/>
      <c r="E30" s="503"/>
      <c r="F30" s="503"/>
      <c r="G30" s="503"/>
      <c r="H30" s="503"/>
      <c r="I30" s="504"/>
      <c r="J30" s="503"/>
      <c r="K30" s="527">
        <f>1.15*K28</f>
        <v>0</v>
      </c>
      <c r="L30" s="528"/>
      <c r="M30" s="189"/>
      <c r="N30" s="189"/>
      <c r="O30" s="499"/>
    </row>
    <row r="31" spans="1:15" ht="10.5">
      <c r="A31" s="502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499"/>
    </row>
    <row r="32" spans="1:15" ht="11.25" thickBot="1">
      <c r="A32" s="502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499"/>
    </row>
    <row r="33" spans="1:15" ht="11.25" thickBot="1">
      <c r="A33" s="485"/>
      <c r="B33" s="486" t="s">
        <v>595</v>
      </c>
      <c r="C33" s="487"/>
      <c r="D33" s="487"/>
      <c r="E33" s="487"/>
      <c r="F33" s="487"/>
      <c r="G33" s="487"/>
      <c r="H33" s="487"/>
      <c r="I33" s="487"/>
      <c r="J33" s="487"/>
      <c r="K33" s="486" t="s">
        <v>599</v>
      </c>
      <c r="L33" s="487"/>
      <c r="M33" s="487"/>
      <c r="N33" s="487"/>
      <c r="O33" s="488"/>
    </row>
    <row r="34" spans="1:15" ht="10.5">
      <c r="A34" s="502"/>
      <c r="B34" s="482" t="s">
        <v>596</v>
      </c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189"/>
      <c r="O34" s="499"/>
    </row>
    <row r="35" spans="1:15" ht="10.5" customHeight="1">
      <c r="A35" s="502"/>
      <c r="B35" s="531" t="s">
        <v>609</v>
      </c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05"/>
      <c r="N35" s="189"/>
      <c r="O35" s="499"/>
    </row>
    <row r="36" spans="1:15" ht="10.5">
      <c r="A36" s="502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189"/>
      <c r="O36" s="499"/>
    </row>
    <row r="37" spans="1:15" ht="10.5">
      <c r="A37" s="502"/>
      <c r="B37" s="481"/>
      <c r="C37" s="189"/>
      <c r="D37" s="189"/>
      <c r="E37" s="189"/>
      <c r="F37" s="189"/>
      <c r="G37" s="189"/>
      <c r="H37" s="189"/>
      <c r="I37" s="481" t="s">
        <v>591</v>
      </c>
      <c r="J37" s="189"/>
      <c r="K37" s="481" t="s">
        <v>600</v>
      </c>
      <c r="L37" s="481"/>
      <c r="M37" s="189"/>
      <c r="N37" s="189"/>
      <c r="O37" s="499"/>
    </row>
    <row r="38" spans="1:15" ht="10.5">
      <c r="A38" s="502"/>
      <c r="B38" s="481" t="s">
        <v>589</v>
      </c>
      <c r="C38" s="189"/>
      <c r="D38" s="189"/>
      <c r="E38" s="189"/>
      <c r="F38" s="189"/>
      <c r="G38" s="189"/>
      <c r="H38" s="189"/>
      <c r="I38" s="532">
        <f>'kryci list Typ II stavebne'!R30</f>
        <v>0</v>
      </c>
      <c r="J38" s="532"/>
      <c r="K38" s="532">
        <f>I38*3</f>
        <v>0</v>
      </c>
      <c r="L38" s="532"/>
      <c r="M38" s="189"/>
      <c r="N38" s="189"/>
      <c r="O38" s="499"/>
    </row>
    <row r="39" spans="1:15" ht="10.5">
      <c r="A39" s="502"/>
      <c r="B39" s="483" t="s">
        <v>590</v>
      </c>
      <c r="C39" s="484"/>
      <c r="D39" s="484"/>
      <c r="E39" s="484"/>
      <c r="F39" s="484"/>
      <c r="G39" s="484"/>
      <c r="H39" s="484"/>
      <c r="I39" s="524">
        <f>'krycí list elektro II typ'!F16</f>
        <v>0</v>
      </c>
      <c r="J39" s="524"/>
      <c r="K39" s="524">
        <f>I39*4</f>
        <v>0</v>
      </c>
      <c r="L39" s="524"/>
      <c r="M39" s="189"/>
      <c r="N39" s="189"/>
      <c r="O39" s="499"/>
    </row>
    <row r="40" spans="1:15" ht="10.5">
      <c r="A40" s="502"/>
      <c r="B40" s="481" t="s">
        <v>593</v>
      </c>
      <c r="C40" s="189"/>
      <c r="D40" s="189"/>
      <c r="E40" s="189"/>
      <c r="F40" s="189"/>
      <c r="G40" s="189"/>
      <c r="H40" s="189"/>
      <c r="I40" s="189"/>
      <c r="J40" s="189"/>
      <c r="K40" s="525">
        <f>SUM(K38:K39)</f>
        <v>0</v>
      </c>
      <c r="L40" s="526"/>
      <c r="M40" s="189"/>
      <c r="N40" s="189"/>
      <c r="O40" s="499"/>
    </row>
    <row r="41" spans="1:15" ht="10.5">
      <c r="A41" s="502"/>
      <c r="B41" s="481" t="s">
        <v>604</v>
      </c>
      <c r="C41" s="189"/>
      <c r="D41" s="189"/>
      <c r="E41" s="189"/>
      <c r="F41" s="189"/>
      <c r="G41" s="189"/>
      <c r="H41" s="189"/>
      <c r="I41" s="189"/>
      <c r="J41" s="189"/>
      <c r="K41" s="529">
        <f>K40*0.15</f>
        <v>0</v>
      </c>
      <c r="L41" s="530"/>
      <c r="M41" s="189"/>
      <c r="N41" s="189"/>
      <c r="O41" s="499"/>
    </row>
    <row r="42" spans="1:15" ht="10.5">
      <c r="A42" s="502"/>
      <c r="B42" s="503" t="s">
        <v>594</v>
      </c>
      <c r="C42" s="503"/>
      <c r="D42" s="503"/>
      <c r="E42" s="503"/>
      <c r="F42" s="503"/>
      <c r="G42" s="503"/>
      <c r="H42" s="503"/>
      <c r="I42" s="504"/>
      <c r="J42" s="503"/>
      <c r="K42" s="527">
        <f>1.15*K40</f>
        <v>0</v>
      </c>
      <c r="L42" s="528"/>
      <c r="M42" s="189"/>
      <c r="N42" s="189"/>
      <c r="O42" s="499"/>
    </row>
    <row r="43" spans="1:15" ht="10.5">
      <c r="A43" s="502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499"/>
    </row>
    <row r="44" spans="1:15" ht="11.25" thickBot="1">
      <c r="A44" s="502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499"/>
    </row>
    <row r="45" spans="1:15" ht="11.25" thickBot="1">
      <c r="A45" s="485"/>
      <c r="B45" s="486" t="s">
        <v>597</v>
      </c>
      <c r="C45" s="487"/>
      <c r="D45" s="487"/>
      <c r="E45" s="487"/>
      <c r="F45" s="487"/>
      <c r="G45" s="487"/>
      <c r="H45" s="487"/>
      <c r="I45" s="487"/>
      <c r="J45" s="487"/>
      <c r="K45" s="486" t="s">
        <v>599</v>
      </c>
      <c r="L45" s="487"/>
      <c r="M45" s="487"/>
      <c r="N45" s="487"/>
      <c r="O45" s="488"/>
    </row>
    <row r="46" spans="1:15" ht="10.5">
      <c r="A46" s="502"/>
      <c r="B46" s="482" t="s">
        <v>598</v>
      </c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189"/>
      <c r="O46" s="499"/>
    </row>
    <row r="47" spans="1:15" ht="10.5">
      <c r="A47" s="502"/>
      <c r="B47" s="531" t="s">
        <v>601</v>
      </c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05"/>
      <c r="N47" s="189"/>
      <c r="O47" s="499"/>
    </row>
    <row r="48" spans="1:15" ht="10.5">
      <c r="A48" s="502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189"/>
      <c r="O48" s="499"/>
    </row>
    <row r="49" spans="1:15" ht="10.5">
      <c r="A49" s="502"/>
      <c r="B49" s="481"/>
      <c r="C49" s="189"/>
      <c r="D49" s="189"/>
      <c r="E49" s="189"/>
      <c r="F49" s="189"/>
      <c r="G49" s="189"/>
      <c r="H49" s="189"/>
      <c r="I49" s="481" t="s">
        <v>591</v>
      </c>
      <c r="J49" s="189"/>
      <c r="K49" s="481" t="s">
        <v>600</v>
      </c>
      <c r="L49" s="481"/>
      <c r="M49" s="189"/>
      <c r="N49" s="189"/>
      <c r="O49" s="499"/>
    </row>
    <row r="50" spans="1:15" ht="10.5">
      <c r="A50" s="502"/>
      <c r="B50" s="481" t="s">
        <v>589</v>
      </c>
      <c r="C50" s="189"/>
      <c r="D50" s="189"/>
      <c r="E50" s="189"/>
      <c r="F50" s="189"/>
      <c r="G50" s="189"/>
      <c r="H50" s="189"/>
      <c r="I50" s="532">
        <f>'kryci list Typ III. stavebne'!R30</f>
        <v>0</v>
      </c>
      <c r="J50" s="532"/>
      <c r="K50" s="532">
        <f>I50*3</f>
        <v>0</v>
      </c>
      <c r="L50" s="532"/>
      <c r="M50" s="189"/>
      <c r="N50" s="189"/>
      <c r="O50" s="499"/>
    </row>
    <row r="51" spans="1:15" ht="10.5">
      <c r="A51" s="502"/>
      <c r="B51" s="483" t="s">
        <v>590</v>
      </c>
      <c r="C51" s="484"/>
      <c r="D51" s="484"/>
      <c r="E51" s="484"/>
      <c r="F51" s="484"/>
      <c r="G51" s="484"/>
      <c r="H51" s="484"/>
      <c r="I51" s="524">
        <f>'krycí list elektro III. typ'!F16</f>
        <v>0</v>
      </c>
      <c r="J51" s="524"/>
      <c r="K51" s="524">
        <f>I51*3</f>
        <v>0</v>
      </c>
      <c r="L51" s="524"/>
      <c r="M51" s="189"/>
      <c r="N51" s="189"/>
      <c r="O51" s="499"/>
    </row>
    <row r="52" spans="1:15" ht="10.5">
      <c r="A52" s="502"/>
      <c r="B52" s="481" t="s">
        <v>593</v>
      </c>
      <c r="C52" s="189"/>
      <c r="D52" s="189"/>
      <c r="E52" s="189"/>
      <c r="F52" s="189"/>
      <c r="G52" s="189"/>
      <c r="H52" s="189"/>
      <c r="I52" s="189"/>
      <c r="J52" s="189"/>
      <c r="K52" s="525">
        <f>SUM(K50:K51)</f>
        <v>0</v>
      </c>
      <c r="L52" s="526"/>
      <c r="M52" s="189"/>
      <c r="N52" s="189"/>
      <c r="O52" s="499"/>
    </row>
    <row r="53" spans="1:15" ht="10.5">
      <c r="A53" s="502"/>
      <c r="B53" s="481" t="s">
        <v>604</v>
      </c>
      <c r="C53" s="189"/>
      <c r="D53" s="189"/>
      <c r="E53" s="189"/>
      <c r="F53" s="189"/>
      <c r="G53" s="189"/>
      <c r="H53" s="189"/>
      <c r="I53" s="189"/>
      <c r="J53" s="189"/>
      <c r="K53" s="529">
        <f>K52*0.15</f>
        <v>0</v>
      </c>
      <c r="L53" s="530"/>
      <c r="M53" s="189"/>
      <c r="N53" s="189"/>
      <c r="O53" s="499"/>
    </row>
    <row r="54" spans="1:15" ht="10.5">
      <c r="A54" s="502"/>
      <c r="B54" s="503" t="s">
        <v>594</v>
      </c>
      <c r="C54" s="503"/>
      <c r="D54" s="503"/>
      <c r="E54" s="503"/>
      <c r="F54" s="503"/>
      <c r="G54" s="503"/>
      <c r="H54" s="503"/>
      <c r="I54" s="504"/>
      <c r="J54" s="503"/>
      <c r="K54" s="527">
        <f>1.15*K52</f>
        <v>0</v>
      </c>
      <c r="L54" s="528"/>
      <c r="M54" s="189"/>
      <c r="N54" s="189"/>
      <c r="O54" s="499"/>
    </row>
    <row r="55" spans="1:15" ht="10.5">
      <c r="A55" s="506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507"/>
    </row>
    <row r="56" spans="1:15" ht="10.5">
      <c r="A56" s="502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499"/>
    </row>
    <row r="57" spans="1:15" ht="12.75">
      <c r="A57" s="502"/>
      <c r="B57" s="533" t="s">
        <v>602</v>
      </c>
      <c r="C57" s="534"/>
      <c r="D57" s="534"/>
      <c r="E57" s="534"/>
      <c r="F57" s="534"/>
      <c r="G57" s="534"/>
      <c r="H57" s="534"/>
      <c r="I57" s="534"/>
      <c r="J57" s="189"/>
      <c r="K57" s="527">
        <f>K28+K40+K52</f>
        <v>0</v>
      </c>
      <c r="L57" s="528"/>
      <c r="M57" s="189"/>
      <c r="N57" s="189"/>
      <c r="O57" s="499"/>
    </row>
    <row r="58" spans="1:15" ht="10.5">
      <c r="A58" s="502"/>
      <c r="B58" s="481" t="s">
        <v>604</v>
      </c>
      <c r="C58" s="189"/>
      <c r="D58" s="189"/>
      <c r="E58" s="189"/>
      <c r="F58" s="189"/>
      <c r="G58" s="189"/>
      <c r="H58" s="189"/>
      <c r="I58" s="189"/>
      <c r="J58" s="189"/>
      <c r="K58" s="529">
        <f>K57*0.15</f>
        <v>0</v>
      </c>
      <c r="L58" s="530"/>
      <c r="M58" s="189"/>
      <c r="N58" s="189"/>
      <c r="O58" s="499"/>
    </row>
    <row r="59" spans="1:15" ht="11.25" thickBot="1">
      <c r="A59" s="502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499"/>
    </row>
    <row r="60" spans="1:15" ht="13.5" thickBot="1">
      <c r="A60" s="485"/>
      <c r="B60" s="535" t="s">
        <v>603</v>
      </c>
      <c r="C60" s="536"/>
      <c r="D60" s="536"/>
      <c r="E60" s="536"/>
      <c r="F60" s="536"/>
      <c r="G60" s="536"/>
      <c r="H60" s="536"/>
      <c r="I60" s="536"/>
      <c r="J60" s="487"/>
      <c r="K60" s="537">
        <f>K57+K58</f>
        <v>0</v>
      </c>
      <c r="L60" s="538"/>
      <c r="M60" s="189"/>
      <c r="N60" s="189"/>
      <c r="O60" s="499"/>
    </row>
    <row r="61" spans="1:15" ht="10.5">
      <c r="A61" s="502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499"/>
    </row>
    <row r="62" spans="1:15" ht="11.25" thickBot="1">
      <c r="A62" s="508"/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10"/>
    </row>
    <row r="64" ht="10.5">
      <c r="K64" s="489"/>
    </row>
  </sheetData>
  <sheetProtection/>
  <mergeCells count="41">
    <mergeCell ref="Q12:R12"/>
    <mergeCell ref="J14:K14"/>
    <mergeCell ref="J15:K15"/>
    <mergeCell ref="A2:O2"/>
    <mergeCell ref="E9:L9"/>
    <mergeCell ref="E10:L10"/>
    <mergeCell ref="E11:L11"/>
    <mergeCell ref="E5:L5"/>
    <mergeCell ref="E6:L6"/>
    <mergeCell ref="I27:J27"/>
    <mergeCell ref="K27:L27"/>
    <mergeCell ref="K28:L28"/>
    <mergeCell ref="K29:L29"/>
    <mergeCell ref="E7:L7"/>
    <mergeCell ref="B19:I19"/>
    <mergeCell ref="B23:M24"/>
    <mergeCell ref="K26:L26"/>
    <mergeCell ref="I26:J26"/>
    <mergeCell ref="E12:L12"/>
    <mergeCell ref="K30:L30"/>
    <mergeCell ref="I38:J38"/>
    <mergeCell ref="B57:I57"/>
    <mergeCell ref="K57:L57"/>
    <mergeCell ref="B60:I60"/>
    <mergeCell ref="K58:L58"/>
    <mergeCell ref="K60:L60"/>
    <mergeCell ref="I39:J39"/>
    <mergeCell ref="K39:L39"/>
    <mergeCell ref="K40:L40"/>
    <mergeCell ref="B35:L35"/>
    <mergeCell ref="B47:L47"/>
    <mergeCell ref="K41:L41"/>
    <mergeCell ref="K38:L38"/>
    <mergeCell ref="I50:J50"/>
    <mergeCell ref="K50:L50"/>
    <mergeCell ref="I51:J51"/>
    <mergeCell ref="K51:L51"/>
    <mergeCell ref="K52:L52"/>
    <mergeCell ref="K54:L54"/>
    <mergeCell ref="K53:L53"/>
    <mergeCell ref="K42:L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0">
      <selection activeCell="R27" sqref="R27"/>
    </sheetView>
  </sheetViews>
  <sheetFormatPr defaultColWidth="10.5" defaultRowHeight="10.5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75" t="s">
        <v>547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7"/>
      <c r="S1" s="3"/>
    </row>
    <row r="2" spans="1:19" s="2" customFormat="1" ht="21" customHeight="1">
      <c r="A2" s="57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/>
      <c r="S2" s="4"/>
    </row>
    <row r="3" spans="1:19" s="2" customFormat="1" ht="14.25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3"/>
      <c r="S3" s="5"/>
    </row>
    <row r="4" spans="1:19" s="2" customFormat="1" ht="9" customHeight="1" thickBot="1">
      <c r="A4" s="376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8"/>
    </row>
    <row r="5" spans="1:19" s="2" customFormat="1" ht="24.75" customHeight="1">
      <c r="A5" s="379"/>
      <c r="B5" s="380" t="s">
        <v>0</v>
      </c>
      <c r="C5" s="380"/>
      <c r="D5" s="380"/>
      <c r="E5" s="589" t="s">
        <v>575</v>
      </c>
      <c r="F5" s="590"/>
      <c r="G5" s="590"/>
      <c r="H5" s="590"/>
      <c r="I5" s="590"/>
      <c r="J5" s="590"/>
      <c r="K5" s="590"/>
      <c r="L5" s="591"/>
      <c r="M5" s="380"/>
      <c r="N5" s="380"/>
      <c r="O5" s="592" t="s">
        <v>2</v>
      </c>
      <c r="P5" s="592"/>
      <c r="Q5" s="381"/>
      <c r="R5" s="382"/>
      <c r="S5" s="383"/>
    </row>
    <row r="6" spans="1:19" s="2" customFormat="1" ht="24.75" customHeight="1">
      <c r="A6" s="379"/>
      <c r="B6" s="380" t="s">
        <v>3</v>
      </c>
      <c r="C6" s="380"/>
      <c r="D6" s="380"/>
      <c r="E6" s="598"/>
      <c r="F6" s="599"/>
      <c r="G6" s="599"/>
      <c r="H6" s="599"/>
      <c r="I6" s="599"/>
      <c r="J6" s="599"/>
      <c r="K6" s="599"/>
      <c r="L6" s="600"/>
      <c r="M6" s="380"/>
      <c r="N6" s="380"/>
      <c r="O6" s="592" t="s">
        <v>4</v>
      </c>
      <c r="P6" s="592"/>
      <c r="Q6" s="384"/>
      <c r="R6" s="383"/>
      <c r="S6" s="383"/>
    </row>
    <row r="7" spans="1:19" s="2" customFormat="1" ht="24.75" customHeight="1" thickBot="1">
      <c r="A7" s="379"/>
      <c r="B7" s="380"/>
      <c r="C7" s="380"/>
      <c r="D7" s="380"/>
      <c r="E7" s="601" t="s">
        <v>5</v>
      </c>
      <c r="F7" s="602"/>
      <c r="G7" s="602"/>
      <c r="H7" s="602"/>
      <c r="I7" s="602"/>
      <c r="J7" s="602"/>
      <c r="K7" s="602"/>
      <c r="L7" s="603"/>
      <c r="M7" s="380"/>
      <c r="N7" s="380"/>
      <c r="O7" s="592" t="s">
        <v>6</v>
      </c>
      <c r="P7" s="592"/>
      <c r="Q7" s="385" t="s">
        <v>7</v>
      </c>
      <c r="R7" s="386"/>
      <c r="S7" s="383"/>
    </row>
    <row r="8" spans="1:19" s="2" customFormat="1" ht="24.75" customHeight="1" thickBot="1">
      <c r="A8" s="379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592" t="s">
        <v>8</v>
      </c>
      <c r="P8" s="592"/>
      <c r="Q8" s="380" t="s">
        <v>9</v>
      </c>
      <c r="R8" s="380"/>
      <c r="S8" s="383"/>
    </row>
    <row r="9" spans="1:19" s="2" customFormat="1" ht="24.75" customHeight="1" thickBot="1">
      <c r="A9" s="379"/>
      <c r="B9" s="380" t="s">
        <v>10</v>
      </c>
      <c r="C9" s="380"/>
      <c r="D9" s="380"/>
      <c r="E9" s="610" t="s">
        <v>5</v>
      </c>
      <c r="F9" s="611"/>
      <c r="G9" s="611"/>
      <c r="H9" s="611"/>
      <c r="I9" s="611"/>
      <c r="J9" s="611"/>
      <c r="K9" s="611"/>
      <c r="L9" s="612"/>
      <c r="M9" s="380"/>
      <c r="N9" s="380"/>
      <c r="O9" s="596"/>
      <c r="P9" s="597"/>
      <c r="Q9" s="387"/>
      <c r="R9" s="388"/>
      <c r="S9" s="383"/>
    </row>
    <row r="10" spans="1:19" s="2" customFormat="1" ht="24.75" customHeight="1" thickBot="1">
      <c r="A10" s="379"/>
      <c r="B10" s="380" t="s">
        <v>11</v>
      </c>
      <c r="C10" s="380"/>
      <c r="D10" s="380"/>
      <c r="E10" s="606" t="s">
        <v>5</v>
      </c>
      <c r="F10" s="607"/>
      <c r="G10" s="607"/>
      <c r="H10" s="607"/>
      <c r="I10" s="607"/>
      <c r="J10" s="607"/>
      <c r="K10" s="607"/>
      <c r="L10" s="608"/>
      <c r="M10" s="380"/>
      <c r="N10" s="380"/>
      <c r="O10" s="596"/>
      <c r="P10" s="597"/>
      <c r="Q10" s="387"/>
      <c r="R10" s="388"/>
      <c r="S10" s="383"/>
    </row>
    <row r="11" spans="1:19" s="2" customFormat="1" ht="24.75" customHeight="1" thickBot="1">
      <c r="A11" s="379"/>
      <c r="B11" s="380" t="s">
        <v>12</v>
      </c>
      <c r="C11" s="380"/>
      <c r="D11" s="380"/>
      <c r="E11" s="556" t="s">
        <v>548</v>
      </c>
      <c r="F11" s="545"/>
      <c r="G11" s="545"/>
      <c r="H11" s="545"/>
      <c r="I11" s="545"/>
      <c r="J11" s="545"/>
      <c r="K11" s="545"/>
      <c r="L11" s="557"/>
      <c r="M11" s="380"/>
      <c r="N11" s="380"/>
      <c r="O11" s="596"/>
      <c r="P11" s="597"/>
      <c r="Q11" s="387"/>
      <c r="R11" s="388"/>
      <c r="S11" s="383"/>
    </row>
    <row r="12" spans="1:19" s="2" customFormat="1" ht="24.75" customHeight="1" thickBot="1">
      <c r="A12" s="379"/>
      <c r="B12" s="380" t="s">
        <v>13</v>
      </c>
      <c r="C12" s="380"/>
      <c r="D12" s="380"/>
      <c r="E12" s="556" t="s">
        <v>548</v>
      </c>
      <c r="F12" s="545"/>
      <c r="G12" s="545"/>
      <c r="H12" s="545"/>
      <c r="I12" s="545"/>
      <c r="J12" s="545"/>
      <c r="K12" s="545"/>
      <c r="L12" s="557"/>
      <c r="M12" s="380"/>
      <c r="N12" s="380"/>
      <c r="O12" s="593"/>
      <c r="P12" s="594"/>
      <c r="Q12" s="593"/>
      <c r="R12" s="594"/>
      <c r="S12" s="383"/>
    </row>
    <row r="13" spans="1:19" s="2" customFormat="1" ht="12.75" customHeight="1">
      <c r="A13" s="389"/>
      <c r="B13" s="390"/>
      <c r="C13" s="390"/>
      <c r="D13" s="390"/>
      <c r="E13" s="391" t="s">
        <v>610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91"/>
      <c r="P13" s="391"/>
      <c r="Q13" s="391"/>
      <c r="R13" s="390"/>
      <c r="S13" s="392"/>
    </row>
    <row r="14" spans="1:19" s="2" customFormat="1" ht="18.75" customHeight="1" thickBot="1">
      <c r="A14" s="379"/>
      <c r="B14" s="380"/>
      <c r="C14" s="380"/>
      <c r="D14" s="380"/>
      <c r="E14" s="393" t="s">
        <v>14</v>
      </c>
      <c r="F14" s="380"/>
      <c r="G14" s="380"/>
      <c r="H14" s="380"/>
      <c r="I14" s="380"/>
      <c r="J14" s="380"/>
      <c r="K14" s="380"/>
      <c r="L14" s="380"/>
      <c r="M14" s="380"/>
      <c r="N14" s="380"/>
      <c r="O14" s="595" t="s">
        <v>15</v>
      </c>
      <c r="P14" s="595"/>
      <c r="Q14" s="393"/>
      <c r="R14" s="394"/>
      <c r="S14" s="383"/>
    </row>
    <row r="15" spans="1:19" s="2" customFormat="1" ht="18.75" customHeight="1" thickBot="1">
      <c r="A15" s="379"/>
      <c r="B15" s="380"/>
      <c r="C15" s="380"/>
      <c r="D15" s="380"/>
      <c r="E15" s="395"/>
      <c r="F15" s="380"/>
      <c r="G15" s="393"/>
      <c r="H15" s="380"/>
      <c r="I15" s="393"/>
      <c r="J15" s="380"/>
      <c r="K15" s="380"/>
      <c r="L15" s="380"/>
      <c r="M15" s="380"/>
      <c r="N15" s="380"/>
      <c r="O15" s="609">
        <v>42663</v>
      </c>
      <c r="P15" s="597"/>
      <c r="Q15" s="393"/>
      <c r="R15" s="396"/>
      <c r="S15" s="383"/>
    </row>
    <row r="16" spans="1:19" s="2" customFormat="1" ht="9" customHeight="1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80"/>
      <c r="P16" s="398"/>
      <c r="Q16" s="398"/>
      <c r="R16" s="398"/>
      <c r="S16" s="399"/>
    </row>
    <row r="17" spans="1:19" s="2" customFormat="1" ht="20.25" customHeight="1">
      <c r="A17" s="400"/>
      <c r="B17" s="401"/>
      <c r="C17" s="401"/>
      <c r="D17" s="401"/>
      <c r="E17" s="402" t="s">
        <v>17</v>
      </c>
      <c r="F17" s="401"/>
      <c r="G17" s="401"/>
      <c r="H17" s="401"/>
      <c r="I17" s="401"/>
      <c r="J17" s="401"/>
      <c r="K17" s="401"/>
      <c r="L17" s="401"/>
      <c r="M17" s="401"/>
      <c r="N17" s="401"/>
      <c r="O17" s="377"/>
      <c r="P17" s="401"/>
      <c r="Q17" s="401"/>
      <c r="R17" s="401"/>
      <c r="S17" s="403"/>
    </row>
    <row r="18" spans="1:19" s="2" customFormat="1" ht="21.75" customHeight="1">
      <c r="A18" s="404" t="s">
        <v>18</v>
      </c>
      <c r="B18" s="405"/>
      <c r="C18" s="405"/>
      <c r="D18" s="406"/>
      <c r="E18" s="407" t="s">
        <v>19</v>
      </c>
      <c r="F18" s="406"/>
      <c r="G18" s="407" t="s">
        <v>20</v>
      </c>
      <c r="H18" s="405"/>
      <c r="I18" s="406"/>
      <c r="J18" s="407" t="s">
        <v>21</v>
      </c>
      <c r="K18" s="405"/>
      <c r="L18" s="407" t="s">
        <v>22</v>
      </c>
      <c r="M18" s="405"/>
      <c r="N18" s="405"/>
      <c r="O18" s="405"/>
      <c r="P18" s="406"/>
      <c r="Q18" s="407" t="s">
        <v>23</v>
      </c>
      <c r="R18" s="405"/>
      <c r="S18" s="408"/>
    </row>
    <row r="19" spans="1:19" s="2" customFormat="1" ht="19.5" customHeight="1">
      <c r="A19" s="24"/>
      <c r="B19" s="25"/>
      <c r="C19" s="25"/>
      <c r="D19" s="409">
        <v>0</v>
      </c>
      <c r="E19" s="410">
        <v>0</v>
      </c>
      <c r="F19" s="28"/>
      <c r="G19" s="29"/>
      <c r="H19" s="25"/>
      <c r="I19" s="409">
        <v>0</v>
      </c>
      <c r="J19" s="410">
        <v>0</v>
      </c>
      <c r="K19" s="411"/>
      <c r="L19" s="29"/>
      <c r="M19" s="25"/>
      <c r="N19" s="25"/>
      <c r="O19" s="412"/>
      <c r="P19" s="409">
        <v>0</v>
      </c>
      <c r="Q19" s="29"/>
      <c r="R19" s="413">
        <v>0</v>
      </c>
      <c r="S19" s="32"/>
    </row>
    <row r="20" spans="1:19" s="2" customFormat="1" ht="20.25" customHeight="1">
      <c r="A20" s="400"/>
      <c r="B20" s="401"/>
      <c r="C20" s="401"/>
      <c r="D20" s="401"/>
      <c r="E20" s="402" t="s">
        <v>24</v>
      </c>
      <c r="F20" s="401"/>
      <c r="G20" s="401"/>
      <c r="H20" s="401"/>
      <c r="I20" s="401"/>
      <c r="J20" s="414" t="s">
        <v>25</v>
      </c>
      <c r="K20" s="401"/>
      <c r="L20" s="401"/>
      <c r="M20" s="401"/>
      <c r="N20" s="401"/>
      <c r="O20" s="398"/>
      <c r="P20" s="401"/>
      <c r="Q20" s="401"/>
      <c r="R20" s="401"/>
      <c r="S20" s="403"/>
    </row>
    <row r="21" spans="1:19" s="2" customFormat="1" ht="19.5" customHeight="1">
      <c r="A21" s="415" t="s">
        <v>26</v>
      </c>
      <c r="B21" s="416"/>
      <c r="C21" s="417" t="s">
        <v>27</v>
      </c>
      <c r="D21" s="418"/>
      <c r="E21" s="418"/>
      <c r="F21" s="419"/>
      <c r="G21" s="415" t="s">
        <v>28</v>
      </c>
      <c r="H21" s="420"/>
      <c r="I21" s="417" t="s">
        <v>29</v>
      </c>
      <c r="J21" s="418"/>
      <c r="K21" s="418"/>
      <c r="L21" s="415" t="s">
        <v>30</v>
      </c>
      <c r="M21" s="420"/>
      <c r="N21" s="417" t="s">
        <v>31</v>
      </c>
      <c r="O21" s="421"/>
      <c r="P21" s="418"/>
      <c r="Q21" s="418"/>
      <c r="R21" s="418"/>
      <c r="S21" s="419"/>
    </row>
    <row r="22" spans="1:19" s="2" customFormat="1" ht="19.5" customHeight="1">
      <c r="A22" s="422" t="s">
        <v>32</v>
      </c>
      <c r="B22" s="423" t="s">
        <v>33</v>
      </c>
      <c r="C22" s="424"/>
      <c r="D22" s="568" t="s">
        <v>616</v>
      </c>
      <c r="E22" s="425">
        <f>'stavebne III. typ'!G13</f>
        <v>0</v>
      </c>
      <c r="F22" s="426"/>
      <c r="G22" s="422" t="s">
        <v>34</v>
      </c>
      <c r="H22" s="427" t="s">
        <v>35</v>
      </c>
      <c r="I22" s="428"/>
      <c r="J22" s="47">
        <v>0</v>
      </c>
      <c r="K22" s="48"/>
      <c r="L22" s="422" t="s">
        <v>36</v>
      </c>
      <c r="M22" s="429" t="s">
        <v>37</v>
      </c>
      <c r="N22" s="430"/>
      <c r="O22" s="430"/>
      <c r="P22" s="430"/>
      <c r="Q22" s="431"/>
      <c r="R22" s="425">
        <v>0</v>
      </c>
      <c r="S22" s="426"/>
    </row>
    <row r="23" spans="1:19" s="2" customFormat="1" ht="19.5" customHeight="1">
      <c r="A23" s="422" t="s">
        <v>38</v>
      </c>
      <c r="B23" s="432"/>
      <c r="C23" s="433"/>
      <c r="D23" s="569"/>
      <c r="E23" s="425"/>
      <c r="F23" s="426"/>
      <c r="G23" s="422" t="s">
        <v>40</v>
      </c>
      <c r="H23" s="380" t="s">
        <v>41</v>
      </c>
      <c r="I23" s="428"/>
      <c r="J23" s="47">
        <v>0</v>
      </c>
      <c r="K23" s="48"/>
      <c r="L23" s="422" t="s">
        <v>42</v>
      </c>
      <c r="M23" s="429" t="s">
        <v>43</v>
      </c>
      <c r="N23" s="430"/>
      <c r="O23" s="380"/>
      <c r="P23" s="430"/>
      <c r="Q23" s="431"/>
      <c r="R23" s="425">
        <v>0</v>
      </c>
      <c r="S23" s="426"/>
    </row>
    <row r="24" spans="1:19" s="2" customFormat="1" ht="19.5" customHeight="1">
      <c r="A24" s="422" t="s">
        <v>44</v>
      </c>
      <c r="B24" s="423" t="s">
        <v>45</v>
      </c>
      <c r="C24" s="424"/>
      <c r="D24" s="568" t="s">
        <v>616</v>
      </c>
      <c r="E24" s="425">
        <f>'stavebne III. typ'!G41</f>
        <v>0</v>
      </c>
      <c r="F24" s="426"/>
      <c r="G24" s="422" t="s">
        <v>46</v>
      </c>
      <c r="H24" s="427" t="s">
        <v>47</v>
      </c>
      <c r="I24" s="428"/>
      <c r="J24" s="47">
        <v>0</v>
      </c>
      <c r="K24" s="48"/>
      <c r="L24" s="422" t="s">
        <v>48</v>
      </c>
      <c r="M24" s="429" t="s">
        <v>49</v>
      </c>
      <c r="N24" s="430"/>
      <c r="O24" s="430"/>
      <c r="P24" s="430"/>
      <c r="Q24" s="431"/>
      <c r="R24" s="425">
        <v>0</v>
      </c>
      <c r="S24" s="426"/>
    </row>
    <row r="25" spans="1:19" s="2" customFormat="1" ht="19.5" customHeight="1">
      <c r="A25" s="422" t="s">
        <v>50</v>
      </c>
      <c r="B25" s="432"/>
      <c r="C25" s="433"/>
      <c r="D25" s="569"/>
      <c r="E25" s="425"/>
      <c r="F25" s="426"/>
      <c r="G25" s="422" t="s">
        <v>51</v>
      </c>
      <c r="H25" s="427"/>
      <c r="I25" s="428"/>
      <c r="J25" s="47">
        <v>0</v>
      </c>
      <c r="K25" s="48"/>
      <c r="L25" s="422" t="s">
        <v>52</v>
      </c>
      <c r="M25" s="429" t="s">
        <v>53</v>
      </c>
      <c r="N25" s="430"/>
      <c r="O25" s="380"/>
      <c r="P25" s="430"/>
      <c r="Q25" s="431"/>
      <c r="R25" s="425">
        <v>0</v>
      </c>
      <c r="S25" s="426"/>
    </row>
    <row r="26" spans="1:19" s="2" customFormat="1" ht="19.5" customHeight="1">
      <c r="A26" s="422" t="s">
        <v>54</v>
      </c>
      <c r="B26" s="423" t="s">
        <v>55</v>
      </c>
      <c r="C26" s="424"/>
      <c r="D26" s="568" t="s">
        <v>616</v>
      </c>
      <c r="E26" s="425">
        <v>0</v>
      </c>
      <c r="F26" s="426"/>
      <c r="G26" s="434"/>
      <c r="H26" s="430"/>
      <c r="I26" s="428"/>
      <c r="J26" s="55"/>
      <c r="K26" s="48"/>
      <c r="L26" s="422" t="s">
        <v>56</v>
      </c>
      <c r="M26" s="429" t="s">
        <v>57</v>
      </c>
      <c r="N26" s="430"/>
      <c r="O26" s="430"/>
      <c r="P26" s="430"/>
      <c r="Q26" s="431"/>
      <c r="R26" s="425">
        <v>0</v>
      </c>
      <c r="S26" s="426"/>
    </row>
    <row r="27" spans="1:19" s="2" customFormat="1" ht="19.5" customHeight="1">
      <c r="A27" s="422" t="s">
        <v>58</v>
      </c>
      <c r="B27" s="432"/>
      <c r="C27" s="433"/>
      <c r="D27" s="569"/>
      <c r="E27" s="425">
        <v>0</v>
      </c>
      <c r="F27" s="426"/>
      <c r="G27" s="434"/>
      <c r="H27" s="430"/>
      <c r="I27" s="428"/>
      <c r="J27" s="55"/>
      <c r="K27" s="48"/>
      <c r="L27" s="422" t="s">
        <v>59</v>
      </c>
      <c r="M27" s="427" t="s">
        <v>60</v>
      </c>
      <c r="N27" s="430"/>
      <c r="O27" s="380"/>
      <c r="P27" s="430"/>
      <c r="Q27" s="428"/>
      <c r="R27" s="425">
        <f>'stavebne III. typ'!G159</f>
        <v>0</v>
      </c>
      <c r="S27" s="426"/>
    </row>
    <row r="28" spans="1:19" s="2" customFormat="1" ht="19.5" customHeight="1">
      <c r="A28" s="422" t="s">
        <v>61</v>
      </c>
      <c r="B28" s="435" t="s">
        <v>62</v>
      </c>
      <c r="C28" s="430"/>
      <c r="D28" s="428"/>
      <c r="E28" s="436">
        <f>SUM(E22:E27)</f>
        <v>0</v>
      </c>
      <c r="F28" s="403"/>
      <c r="G28" s="422" t="s">
        <v>63</v>
      </c>
      <c r="H28" s="435" t="s">
        <v>64</v>
      </c>
      <c r="I28" s="428"/>
      <c r="J28" s="58">
        <f>SUM(J22:J27)</f>
        <v>0</v>
      </c>
      <c r="K28" s="59"/>
      <c r="L28" s="422" t="s">
        <v>65</v>
      </c>
      <c r="M28" s="435" t="s">
        <v>66</v>
      </c>
      <c r="N28" s="430"/>
      <c r="O28" s="430"/>
      <c r="P28" s="430"/>
      <c r="Q28" s="428"/>
      <c r="R28" s="436">
        <f>R27</f>
        <v>0</v>
      </c>
      <c r="S28" s="403"/>
    </row>
    <row r="29" spans="1:19" s="2" customFormat="1" ht="19.5" customHeight="1">
      <c r="A29" s="437" t="s">
        <v>67</v>
      </c>
      <c r="B29" s="438" t="s">
        <v>68</v>
      </c>
      <c r="C29" s="439"/>
      <c r="D29" s="440"/>
      <c r="E29" s="441">
        <f>'stavebne III. typ'!G157</f>
        <v>0</v>
      </c>
      <c r="F29" s="442"/>
      <c r="G29" s="437" t="s">
        <v>69</v>
      </c>
      <c r="H29" s="438" t="s">
        <v>70</v>
      </c>
      <c r="I29" s="440"/>
      <c r="J29" s="443">
        <v>0</v>
      </c>
      <c r="K29" s="444"/>
      <c r="L29" s="437" t="s">
        <v>71</v>
      </c>
      <c r="M29" s="438" t="s">
        <v>72</v>
      </c>
      <c r="N29" s="439"/>
      <c r="O29" s="398"/>
      <c r="P29" s="439"/>
      <c r="Q29" s="440"/>
      <c r="R29" s="441">
        <v>0</v>
      </c>
      <c r="S29" s="442"/>
    </row>
    <row r="30" spans="1:19" s="2" customFormat="1" ht="19.5" customHeight="1">
      <c r="A30" s="445"/>
      <c r="B30" s="446"/>
      <c r="C30" s="447" t="s">
        <v>73</v>
      </c>
      <c r="D30" s="448"/>
      <c r="E30" s="448"/>
      <c r="F30" s="448"/>
      <c r="G30" s="448"/>
      <c r="H30" s="448"/>
      <c r="I30" s="448"/>
      <c r="J30" s="448"/>
      <c r="K30" s="448"/>
      <c r="L30" s="415" t="s">
        <v>74</v>
      </c>
      <c r="M30" s="449"/>
      <c r="N30" s="418" t="s">
        <v>75</v>
      </c>
      <c r="O30" s="450"/>
      <c r="P30" s="450"/>
      <c r="Q30" s="450"/>
      <c r="R30" s="451">
        <f>R28+E28+E29</f>
        <v>0</v>
      </c>
      <c r="S30" s="452"/>
    </row>
    <row r="31" spans="1:19" s="2" customFormat="1" ht="14.25" customHeight="1">
      <c r="A31" s="389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453"/>
      <c r="M31" s="454" t="s">
        <v>76</v>
      </c>
      <c r="N31" s="455"/>
      <c r="O31" s="456" t="s">
        <v>77</v>
      </c>
      <c r="P31" s="455"/>
      <c r="Q31" s="456" t="s">
        <v>78</v>
      </c>
      <c r="R31" s="456" t="s">
        <v>79</v>
      </c>
      <c r="S31" s="457"/>
    </row>
    <row r="32" spans="1:19" s="2" customFormat="1" ht="12.75" customHeight="1">
      <c r="A32" s="79"/>
      <c r="B32" s="1"/>
      <c r="C32" s="1"/>
      <c r="D32" s="1"/>
      <c r="E32" s="1"/>
      <c r="F32" s="1"/>
      <c r="G32" s="1"/>
      <c r="H32" s="1"/>
      <c r="I32" s="1"/>
      <c r="J32" s="1"/>
      <c r="K32" s="1"/>
      <c r="L32" s="80"/>
      <c r="M32" s="458" t="s">
        <v>80</v>
      </c>
      <c r="N32" s="459"/>
      <c r="O32" s="460">
        <v>15</v>
      </c>
      <c r="P32" s="605">
        <f>R30</f>
        <v>0</v>
      </c>
      <c r="Q32" s="605"/>
      <c r="R32" s="461">
        <f>P32*O32/100</f>
        <v>0</v>
      </c>
      <c r="S32" s="84"/>
    </row>
    <row r="33" spans="1:19" s="2" customFormat="1" ht="12.75" customHeight="1">
      <c r="A33" s="79"/>
      <c r="B33" s="1"/>
      <c r="C33" s="1"/>
      <c r="D33" s="1"/>
      <c r="E33" s="1"/>
      <c r="F33" s="1"/>
      <c r="G33" s="1"/>
      <c r="H33" s="1"/>
      <c r="I33" s="1"/>
      <c r="J33" s="1"/>
      <c r="K33" s="1"/>
      <c r="L33" s="80"/>
      <c r="M33" s="462" t="s">
        <v>81</v>
      </c>
      <c r="N33" s="463"/>
      <c r="O33" s="464">
        <v>21</v>
      </c>
      <c r="P33" s="604">
        <v>0</v>
      </c>
      <c r="Q33" s="604"/>
      <c r="R33" s="465">
        <v>0</v>
      </c>
      <c r="S33" s="88"/>
    </row>
    <row r="34" spans="1:19" s="2" customFormat="1" ht="19.5" customHeight="1">
      <c r="A34" s="79"/>
      <c r="B34" s="1"/>
      <c r="C34" s="1"/>
      <c r="D34" s="1"/>
      <c r="E34" s="1"/>
      <c r="F34" s="1"/>
      <c r="G34" s="1"/>
      <c r="H34" s="1"/>
      <c r="I34" s="1"/>
      <c r="J34" s="1"/>
      <c r="K34" s="1"/>
      <c r="L34" s="89"/>
      <c r="M34" s="466" t="s">
        <v>82</v>
      </c>
      <c r="N34" s="467"/>
      <c r="O34" s="468"/>
      <c r="P34" s="467"/>
      <c r="Q34" s="469"/>
      <c r="R34" s="470">
        <f>P32+R32</f>
        <v>0</v>
      </c>
      <c r="S34" s="94"/>
    </row>
    <row r="35" spans="1:19" s="2" customFormat="1" ht="19.5" customHeight="1">
      <c r="A35" s="79"/>
      <c r="B35" s="1"/>
      <c r="C35" s="1"/>
      <c r="D35" s="1"/>
      <c r="E35" s="1"/>
      <c r="F35" s="1"/>
      <c r="G35" s="1"/>
      <c r="H35" s="1"/>
      <c r="I35" s="1"/>
      <c r="J35" s="1"/>
      <c r="K35" s="1"/>
      <c r="L35" s="471" t="s">
        <v>83</v>
      </c>
      <c r="M35" s="472"/>
      <c r="N35" s="473" t="s">
        <v>84</v>
      </c>
      <c r="O35" s="474"/>
      <c r="P35" s="472"/>
      <c r="Q35" s="472"/>
      <c r="R35" s="472"/>
      <c r="S35" s="99"/>
    </row>
    <row r="36" spans="1:19" s="2" customFormat="1" ht="14.25" customHeight="1">
      <c r="A36" s="79"/>
      <c r="B36" s="1"/>
      <c r="C36" s="1"/>
      <c r="D36" s="1"/>
      <c r="E36" s="1"/>
      <c r="F36" s="1"/>
      <c r="G36" s="1"/>
      <c r="H36" s="1"/>
      <c r="I36" s="1"/>
      <c r="J36" s="1"/>
      <c r="K36" s="1"/>
      <c r="L36" s="475"/>
      <c r="M36" s="476" t="s">
        <v>85</v>
      </c>
      <c r="N36" s="477"/>
      <c r="O36" s="477"/>
      <c r="P36" s="477"/>
      <c r="Q36" s="477"/>
      <c r="R36" s="103">
        <v>0</v>
      </c>
      <c r="S36" s="104"/>
    </row>
    <row r="37" spans="1:19" s="2" customFormat="1" ht="14.25" customHeight="1">
      <c r="A37" s="79"/>
      <c r="B37" s="1"/>
      <c r="C37" s="1"/>
      <c r="D37" s="1"/>
      <c r="E37" s="1"/>
      <c r="F37" s="1"/>
      <c r="G37" s="1"/>
      <c r="H37" s="1"/>
      <c r="I37" s="1"/>
      <c r="J37" s="1"/>
      <c r="K37" s="1"/>
      <c r="L37" s="475"/>
      <c r="M37" s="476" t="s">
        <v>86</v>
      </c>
      <c r="N37" s="477"/>
      <c r="O37" s="477"/>
      <c r="P37" s="477"/>
      <c r="Q37" s="477"/>
      <c r="R37" s="103">
        <v>0</v>
      </c>
      <c r="S37" s="104"/>
    </row>
    <row r="38" spans="1:19" s="2" customFormat="1" ht="14.25" customHeight="1" thickBo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478"/>
      <c r="M38" s="479" t="s">
        <v>87</v>
      </c>
      <c r="N38" s="480"/>
      <c r="O38" s="480"/>
      <c r="P38" s="480"/>
      <c r="Q38" s="480"/>
      <c r="R38" s="107">
        <v>0</v>
      </c>
      <c r="S38" s="108"/>
    </row>
  </sheetData>
  <sheetProtection/>
  <mergeCells count="24">
    <mergeCell ref="P33:Q33"/>
    <mergeCell ref="P32:Q32"/>
    <mergeCell ref="O7:P7"/>
    <mergeCell ref="O9:P9"/>
    <mergeCell ref="E10:L10"/>
    <mergeCell ref="O10:P10"/>
    <mergeCell ref="O15:P15"/>
    <mergeCell ref="E9:L9"/>
    <mergeCell ref="A1:R3"/>
    <mergeCell ref="E12:L12"/>
    <mergeCell ref="O12:P12"/>
    <mergeCell ref="Q12:R12"/>
    <mergeCell ref="O14:P14"/>
    <mergeCell ref="O11:P11"/>
    <mergeCell ref="E6:L6"/>
    <mergeCell ref="O6:P6"/>
    <mergeCell ref="E7:L7"/>
    <mergeCell ref="O8:P8"/>
    <mergeCell ref="E5:L5"/>
    <mergeCell ref="O5:P5"/>
    <mergeCell ref="E11:L11"/>
    <mergeCell ref="D22:D23"/>
    <mergeCell ref="D24:D25"/>
    <mergeCell ref="D26:D27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zoomScale="130" zoomScaleNormal="130" zoomScalePageLayoutView="0" workbookViewId="0" topLeftCell="A1">
      <selection activeCell="C167" sqref="C167"/>
    </sheetView>
  </sheetViews>
  <sheetFormatPr defaultColWidth="10.5" defaultRowHeight="10.5"/>
  <cols>
    <col min="1" max="1" width="3.83203125" style="147" customWidth="1"/>
    <col min="2" max="2" width="12" style="148" customWidth="1"/>
    <col min="3" max="3" width="49.83203125" style="148" customWidth="1"/>
    <col min="4" max="4" width="5.5" style="148" customWidth="1"/>
    <col min="5" max="5" width="7.5" style="149" customWidth="1"/>
    <col min="6" max="6" width="10.16015625" style="150" customWidth="1"/>
    <col min="7" max="7" width="14.33203125" style="150" customWidth="1"/>
    <col min="8" max="8" width="13.33203125" style="149" customWidth="1"/>
    <col min="9" max="9" width="10.5" style="517" customWidth="1"/>
    <col min="10" max="16384" width="10.5" style="1" customWidth="1"/>
  </cols>
  <sheetData>
    <row r="1" spans="1:9" s="2" customFormat="1" ht="27.75" customHeight="1">
      <c r="A1" s="587" t="s">
        <v>584</v>
      </c>
      <c r="B1" s="587"/>
      <c r="C1" s="587"/>
      <c r="D1" s="587"/>
      <c r="E1" s="587"/>
      <c r="F1" s="587"/>
      <c r="G1" s="587"/>
      <c r="H1" s="587"/>
      <c r="I1" s="515"/>
    </row>
    <row r="2" spans="1:9" s="2" customFormat="1" ht="12.75" customHeight="1">
      <c r="A2" s="339" t="s">
        <v>576</v>
      </c>
      <c r="B2" s="339"/>
      <c r="C2" s="339"/>
      <c r="D2" s="339"/>
      <c r="E2" s="339"/>
      <c r="F2" s="339"/>
      <c r="G2" s="339"/>
      <c r="H2" s="339"/>
      <c r="I2" s="515"/>
    </row>
    <row r="3" spans="1:9" s="2" customFormat="1" ht="12.75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515"/>
    </row>
    <row r="4" spans="1:9" s="2" customFormat="1" ht="13.5" customHeight="1">
      <c r="A4" s="340" t="s">
        <v>610</v>
      </c>
      <c r="B4" s="339"/>
      <c r="C4" s="340"/>
      <c r="D4" s="339"/>
      <c r="E4" s="339"/>
      <c r="F4" s="339"/>
      <c r="G4" s="339"/>
      <c r="H4" s="339"/>
      <c r="I4" s="515"/>
    </row>
    <row r="5" spans="1:9" s="2" customFormat="1" ht="6.75" customHeight="1">
      <c r="A5" s="341"/>
      <c r="B5" s="342"/>
      <c r="C5" s="343"/>
      <c r="D5" s="342"/>
      <c r="E5" s="344"/>
      <c r="F5" s="345"/>
      <c r="G5" s="345"/>
      <c r="H5" s="346"/>
      <c r="I5" s="515"/>
    </row>
    <row r="6" spans="1:9" s="2" customFormat="1" ht="12.75" customHeight="1">
      <c r="A6" s="347" t="s">
        <v>90</v>
      </c>
      <c r="B6" s="347"/>
      <c r="C6" s="117" t="s">
        <v>570</v>
      </c>
      <c r="D6" s="347"/>
      <c r="E6" s="347"/>
      <c r="F6" s="347"/>
      <c r="G6" s="347"/>
      <c r="H6" s="347"/>
      <c r="I6" s="515"/>
    </row>
    <row r="7" spans="1:9" s="2" customFormat="1" ht="12.75" customHeight="1">
      <c r="A7" s="347" t="s">
        <v>91</v>
      </c>
      <c r="B7" s="347"/>
      <c r="C7" s="117" t="s">
        <v>539</v>
      </c>
      <c r="D7" s="347"/>
      <c r="E7" s="347"/>
      <c r="F7" s="347"/>
      <c r="G7" s="347" t="s">
        <v>92</v>
      </c>
      <c r="H7" s="347"/>
      <c r="I7" s="515"/>
    </row>
    <row r="8" spans="1:9" s="2" customFormat="1" ht="12.75" customHeight="1">
      <c r="A8" s="347" t="s">
        <v>93</v>
      </c>
      <c r="B8" s="348"/>
      <c r="C8" s="348"/>
      <c r="D8" s="348"/>
      <c r="E8" s="349"/>
      <c r="F8" s="350"/>
      <c r="G8" s="117" t="s">
        <v>606</v>
      </c>
      <c r="H8" s="349"/>
      <c r="I8" s="515"/>
    </row>
    <row r="9" spans="1:9" s="2" customFormat="1" ht="6.75" customHeight="1">
      <c r="A9" s="351"/>
      <c r="B9" s="351"/>
      <c r="C9" s="351"/>
      <c r="D9" s="351"/>
      <c r="E9" s="351"/>
      <c r="F9" s="351"/>
      <c r="G9" s="351"/>
      <c r="H9" s="351"/>
      <c r="I9" s="515"/>
    </row>
    <row r="10" spans="1:9" s="2" customFormat="1" ht="28.5" customHeight="1">
      <c r="A10" s="122" t="s">
        <v>94</v>
      </c>
      <c r="B10" s="122" t="s">
        <v>95</v>
      </c>
      <c r="C10" s="122" t="s">
        <v>96</v>
      </c>
      <c r="D10" s="122" t="s">
        <v>97</v>
      </c>
      <c r="E10" s="122" t="s">
        <v>98</v>
      </c>
      <c r="F10" s="122" t="s">
        <v>99</v>
      </c>
      <c r="G10" s="122" t="s">
        <v>100</v>
      </c>
      <c r="H10" s="511" t="s">
        <v>101</v>
      </c>
      <c r="I10" s="516" t="s">
        <v>612</v>
      </c>
    </row>
    <row r="11" spans="1:9" s="2" customFormat="1" ht="12.75" customHeight="1" hidden="1">
      <c r="A11" s="122" t="s">
        <v>32</v>
      </c>
      <c r="B11" s="122" t="s">
        <v>38</v>
      </c>
      <c r="C11" s="122" t="s">
        <v>44</v>
      </c>
      <c r="D11" s="122" t="s">
        <v>50</v>
      </c>
      <c r="E11" s="122" t="s">
        <v>54</v>
      </c>
      <c r="F11" s="122" t="s">
        <v>58</v>
      </c>
      <c r="G11" s="122" t="s">
        <v>61</v>
      </c>
      <c r="H11" s="122" t="s">
        <v>34</v>
      </c>
      <c r="I11" s="515"/>
    </row>
    <row r="12" spans="1:9" s="2" customFormat="1" ht="5.25" customHeight="1">
      <c r="A12" s="351"/>
      <c r="B12" s="351"/>
      <c r="C12" s="351"/>
      <c r="D12" s="351"/>
      <c r="E12" s="351"/>
      <c r="F12" s="351"/>
      <c r="G12" s="351"/>
      <c r="H12" s="351"/>
      <c r="I12" s="515"/>
    </row>
    <row r="13" spans="1:9" s="2" customFormat="1" ht="30.75" customHeight="1">
      <c r="A13" s="352"/>
      <c r="B13" s="353" t="s">
        <v>33</v>
      </c>
      <c r="C13" s="353" t="s">
        <v>102</v>
      </c>
      <c r="D13" s="353"/>
      <c r="E13" s="354"/>
      <c r="F13" s="355"/>
      <c r="G13" s="355">
        <f>G14+G20+G26+G35+G39</f>
        <v>0</v>
      </c>
      <c r="H13" s="354">
        <v>3.32387743</v>
      </c>
      <c r="I13" s="515"/>
    </row>
    <row r="14" spans="1:9" s="2" customFormat="1" ht="28.5" customHeight="1">
      <c r="A14" s="356"/>
      <c r="B14" s="357" t="s">
        <v>44</v>
      </c>
      <c r="C14" s="357" t="s">
        <v>103</v>
      </c>
      <c r="D14" s="357"/>
      <c r="E14" s="358"/>
      <c r="F14" s="359"/>
      <c r="G14" s="359">
        <f>SUM(G15:G19)</f>
        <v>0</v>
      </c>
      <c r="H14" s="358">
        <f>SUM(H15:H19)</f>
        <v>0.9633175400000001</v>
      </c>
      <c r="I14" s="515"/>
    </row>
    <row r="15" spans="1:9" s="2" customFormat="1" ht="24" customHeight="1">
      <c r="A15" s="360">
        <v>1</v>
      </c>
      <c r="B15" s="361" t="s">
        <v>104</v>
      </c>
      <c r="C15" s="361" t="s">
        <v>105</v>
      </c>
      <c r="D15" s="361" t="s">
        <v>106</v>
      </c>
      <c r="E15" s="362">
        <v>2.236</v>
      </c>
      <c r="F15" s="363"/>
      <c r="G15" s="363">
        <f>E15*F15</f>
        <v>0</v>
      </c>
      <c r="H15" s="519">
        <v>0.08982012</v>
      </c>
      <c r="I15" s="514" t="s">
        <v>613</v>
      </c>
    </row>
    <row r="16" spans="1:9" s="2" customFormat="1" ht="24" customHeight="1">
      <c r="A16" s="360">
        <v>2</v>
      </c>
      <c r="B16" s="361" t="s">
        <v>107</v>
      </c>
      <c r="C16" s="361" t="s">
        <v>108</v>
      </c>
      <c r="D16" s="361" t="s">
        <v>106</v>
      </c>
      <c r="E16" s="362">
        <v>7.28</v>
      </c>
      <c r="F16" s="363"/>
      <c r="G16" s="363">
        <f>E16*F16</f>
        <v>0</v>
      </c>
      <c r="H16" s="519">
        <v>0.3797976</v>
      </c>
      <c r="I16" s="514" t="s">
        <v>613</v>
      </c>
    </row>
    <row r="17" spans="1:9" s="2" customFormat="1" ht="24" customHeight="1">
      <c r="A17" s="360">
        <v>3</v>
      </c>
      <c r="B17" s="361" t="s">
        <v>109</v>
      </c>
      <c r="C17" s="361" t="s">
        <v>110</v>
      </c>
      <c r="D17" s="361" t="s">
        <v>106</v>
      </c>
      <c r="E17" s="362">
        <v>6.526</v>
      </c>
      <c r="F17" s="363"/>
      <c r="G17" s="363">
        <f>E17*F17</f>
        <v>0</v>
      </c>
      <c r="H17" s="519">
        <v>0.45564532</v>
      </c>
      <c r="I17" s="514" t="s">
        <v>613</v>
      </c>
    </row>
    <row r="18" spans="1:9" s="2" customFormat="1" ht="24" customHeight="1">
      <c r="A18" s="360">
        <v>4</v>
      </c>
      <c r="B18" s="361" t="s">
        <v>111</v>
      </c>
      <c r="C18" s="361" t="s">
        <v>112</v>
      </c>
      <c r="D18" s="361" t="s">
        <v>113</v>
      </c>
      <c r="E18" s="362">
        <v>10.4</v>
      </c>
      <c r="F18" s="363"/>
      <c r="G18" s="363">
        <f>E18*F18</f>
        <v>0</v>
      </c>
      <c r="H18" s="519">
        <v>0.000832</v>
      </c>
      <c r="I18" s="514" t="s">
        <v>613</v>
      </c>
    </row>
    <row r="19" spans="1:9" s="2" customFormat="1" ht="24" customHeight="1">
      <c r="A19" s="360">
        <v>5</v>
      </c>
      <c r="B19" s="361" t="s">
        <v>114</v>
      </c>
      <c r="C19" s="361" t="s">
        <v>642</v>
      </c>
      <c r="D19" s="361" t="s">
        <v>106</v>
      </c>
      <c r="E19" s="362">
        <v>0.75</v>
      </c>
      <c r="F19" s="363"/>
      <c r="G19" s="363">
        <f>E19*F19</f>
        <v>0</v>
      </c>
      <c r="H19" s="519">
        <v>0.0372225</v>
      </c>
      <c r="I19" s="514" t="s">
        <v>613</v>
      </c>
    </row>
    <row r="20" spans="1:9" s="2" customFormat="1" ht="28.5" customHeight="1">
      <c r="A20" s="356"/>
      <c r="B20" s="357" t="s">
        <v>58</v>
      </c>
      <c r="C20" s="357" t="s">
        <v>115</v>
      </c>
      <c r="D20" s="357"/>
      <c r="E20" s="358"/>
      <c r="F20" s="359"/>
      <c r="G20" s="359">
        <f>SUM(G21:G25)</f>
        <v>0</v>
      </c>
      <c r="H20" s="358">
        <f>SUM(H21:H25)</f>
        <v>2.35316625</v>
      </c>
      <c r="I20" s="515"/>
    </row>
    <row r="21" spans="1:9" s="2" customFormat="1" ht="24" customHeight="1">
      <c r="A21" s="360">
        <v>6</v>
      </c>
      <c r="B21" s="361" t="s">
        <v>116</v>
      </c>
      <c r="C21" s="361" t="s">
        <v>117</v>
      </c>
      <c r="D21" s="361" t="s">
        <v>106</v>
      </c>
      <c r="E21" s="362">
        <v>51.28</v>
      </c>
      <c r="F21" s="363"/>
      <c r="G21" s="363">
        <f>E21*F21</f>
        <v>0</v>
      </c>
      <c r="H21" s="519">
        <v>0.2507592</v>
      </c>
      <c r="I21" s="514" t="s">
        <v>613</v>
      </c>
    </row>
    <row r="22" spans="1:9" s="2" customFormat="1" ht="24" customHeight="1">
      <c r="A22" s="360">
        <v>7</v>
      </c>
      <c r="B22" s="361" t="s">
        <v>118</v>
      </c>
      <c r="C22" s="361" t="s">
        <v>119</v>
      </c>
      <c r="D22" s="361" t="s">
        <v>106</v>
      </c>
      <c r="E22" s="362">
        <v>51.28</v>
      </c>
      <c r="F22" s="363"/>
      <c r="G22" s="363">
        <f>E22*F22</f>
        <v>0</v>
      </c>
      <c r="H22" s="519">
        <v>0.15384</v>
      </c>
      <c r="I22" s="514" t="s">
        <v>613</v>
      </c>
    </row>
    <row r="23" spans="1:9" s="2" customFormat="1" ht="24" customHeight="1">
      <c r="A23" s="360">
        <v>8</v>
      </c>
      <c r="B23" s="361" t="s">
        <v>120</v>
      </c>
      <c r="C23" s="361" t="s">
        <v>121</v>
      </c>
      <c r="D23" s="361" t="s">
        <v>106</v>
      </c>
      <c r="E23" s="362">
        <v>162.045</v>
      </c>
      <c r="F23" s="363"/>
      <c r="G23" s="363">
        <f>E23*F23</f>
        <v>0</v>
      </c>
      <c r="H23" s="519">
        <v>0.79240005</v>
      </c>
      <c r="I23" s="514" t="s">
        <v>613</v>
      </c>
    </row>
    <row r="24" spans="1:9" s="2" customFormat="1" ht="13.5" customHeight="1">
      <c r="A24" s="360">
        <v>9</v>
      </c>
      <c r="B24" s="361" t="s">
        <v>122</v>
      </c>
      <c r="C24" s="361" t="s">
        <v>123</v>
      </c>
      <c r="D24" s="361" t="s">
        <v>106</v>
      </c>
      <c r="E24" s="362">
        <v>139.433</v>
      </c>
      <c r="F24" s="363"/>
      <c r="G24" s="363">
        <f>E24*F24</f>
        <v>0</v>
      </c>
      <c r="H24" s="519">
        <v>0.418299</v>
      </c>
      <c r="I24" s="514" t="s">
        <v>613</v>
      </c>
    </row>
    <row r="25" spans="1:9" s="2" customFormat="1" ht="24" customHeight="1">
      <c r="A25" s="360">
        <v>10</v>
      </c>
      <c r="B25" s="361" t="s">
        <v>124</v>
      </c>
      <c r="C25" s="361" t="s">
        <v>125</v>
      </c>
      <c r="D25" s="361" t="s">
        <v>106</v>
      </c>
      <c r="E25" s="362">
        <v>36.17</v>
      </c>
      <c r="F25" s="363"/>
      <c r="G25" s="363">
        <f>E25*F25</f>
        <v>0</v>
      </c>
      <c r="H25" s="519">
        <v>0.737868</v>
      </c>
      <c r="I25" s="514" t="s">
        <v>613</v>
      </c>
    </row>
    <row r="26" spans="1:9" s="2" customFormat="1" ht="28.5" customHeight="1">
      <c r="A26" s="356"/>
      <c r="B26" s="357" t="s">
        <v>40</v>
      </c>
      <c r="C26" s="357" t="s">
        <v>126</v>
      </c>
      <c r="D26" s="357"/>
      <c r="E26" s="358"/>
      <c r="F26" s="359"/>
      <c r="G26" s="359">
        <f>SUM(G27:G34)</f>
        <v>0</v>
      </c>
      <c r="H26" s="358">
        <f>SUM(H27:H34)</f>
        <v>0.007393640000000001</v>
      </c>
      <c r="I26" s="515"/>
    </row>
    <row r="27" spans="1:9" s="2" customFormat="1" ht="24" customHeight="1">
      <c r="A27" s="360">
        <v>11</v>
      </c>
      <c r="B27" s="361" t="s">
        <v>127</v>
      </c>
      <c r="C27" s="361" t="s">
        <v>128</v>
      </c>
      <c r="D27" s="361" t="s">
        <v>106</v>
      </c>
      <c r="E27" s="362">
        <v>65.341</v>
      </c>
      <c r="F27" s="363"/>
      <c r="G27" s="363">
        <f>E27*F27</f>
        <v>0</v>
      </c>
      <c r="H27" s="362">
        <v>0.00261364</v>
      </c>
      <c r="I27" s="515" t="s">
        <v>613</v>
      </c>
    </row>
    <row r="28" spans="1:9" s="2" customFormat="1" ht="13.5" customHeight="1">
      <c r="A28" s="360">
        <v>12</v>
      </c>
      <c r="B28" s="361" t="s">
        <v>129</v>
      </c>
      <c r="C28" s="361" t="s">
        <v>130</v>
      </c>
      <c r="D28" s="361" t="s">
        <v>131</v>
      </c>
      <c r="E28" s="362">
        <v>1</v>
      </c>
      <c r="F28" s="363"/>
      <c r="G28" s="363">
        <f aca="true" t="shared" si="0" ref="G28:G34">E28*F28</f>
        <v>0</v>
      </c>
      <c r="H28" s="362">
        <v>0.00468</v>
      </c>
      <c r="I28" s="515" t="s">
        <v>613</v>
      </c>
    </row>
    <row r="29" spans="1:9" s="2" customFormat="1" ht="13.5" customHeight="1">
      <c r="A29" s="364">
        <v>13</v>
      </c>
      <c r="B29" s="365" t="s">
        <v>132</v>
      </c>
      <c r="C29" s="365" t="s">
        <v>133</v>
      </c>
      <c r="D29" s="365" t="s">
        <v>113</v>
      </c>
      <c r="E29" s="366">
        <v>2.5</v>
      </c>
      <c r="F29" s="367"/>
      <c r="G29" s="367">
        <f t="shared" si="0"/>
        <v>0</v>
      </c>
      <c r="H29" s="366">
        <v>0.0001</v>
      </c>
      <c r="I29" s="515" t="s">
        <v>613</v>
      </c>
    </row>
    <row r="30" spans="1:9" s="2" customFormat="1" ht="13.5" customHeight="1">
      <c r="A30" s="360">
        <v>14</v>
      </c>
      <c r="B30" s="361" t="s">
        <v>134</v>
      </c>
      <c r="C30" s="361" t="s">
        <v>135</v>
      </c>
      <c r="D30" s="361" t="s">
        <v>106</v>
      </c>
      <c r="E30" s="362">
        <v>12.012</v>
      </c>
      <c r="F30" s="363"/>
      <c r="G30" s="363">
        <f t="shared" si="0"/>
        <v>0</v>
      </c>
      <c r="H30" s="362">
        <v>0</v>
      </c>
      <c r="I30" s="515" t="s">
        <v>613</v>
      </c>
    </row>
    <row r="31" spans="1:9" s="2" customFormat="1" ht="13.5" customHeight="1">
      <c r="A31" s="360">
        <v>15</v>
      </c>
      <c r="B31" s="361" t="s">
        <v>136</v>
      </c>
      <c r="C31" s="361" t="s">
        <v>137</v>
      </c>
      <c r="D31" s="361" t="s">
        <v>106</v>
      </c>
      <c r="E31" s="362">
        <v>3.64</v>
      </c>
      <c r="F31" s="363"/>
      <c r="G31" s="363">
        <f t="shared" si="0"/>
        <v>0</v>
      </c>
      <c r="H31" s="362">
        <v>0</v>
      </c>
      <c r="I31" s="515" t="s">
        <v>613</v>
      </c>
    </row>
    <row r="32" spans="1:9" s="2" customFormat="1" ht="24" customHeight="1">
      <c r="A32" s="360">
        <v>16</v>
      </c>
      <c r="B32" s="361" t="s">
        <v>138</v>
      </c>
      <c r="C32" s="361" t="s">
        <v>551</v>
      </c>
      <c r="D32" s="361" t="s">
        <v>106</v>
      </c>
      <c r="E32" s="362">
        <v>18.27</v>
      </c>
      <c r="F32" s="363"/>
      <c r="G32" s="363">
        <f t="shared" si="0"/>
        <v>0</v>
      </c>
      <c r="H32" s="362">
        <v>0</v>
      </c>
      <c r="I32" s="515" t="s">
        <v>613</v>
      </c>
    </row>
    <row r="33" spans="1:9" s="2" customFormat="1" ht="13.5" customHeight="1">
      <c r="A33" s="360">
        <v>17</v>
      </c>
      <c r="B33" s="361" t="s">
        <v>140</v>
      </c>
      <c r="C33" s="361" t="s">
        <v>141</v>
      </c>
      <c r="D33" s="361" t="s">
        <v>113</v>
      </c>
      <c r="E33" s="362">
        <v>7.9</v>
      </c>
      <c r="F33" s="363"/>
      <c r="G33" s="363">
        <f t="shared" si="0"/>
        <v>0</v>
      </c>
      <c r="H33" s="362">
        <v>0</v>
      </c>
      <c r="I33" s="515" t="s">
        <v>613</v>
      </c>
    </row>
    <row r="34" spans="1:9" s="2" customFormat="1" ht="24" customHeight="1">
      <c r="A34" s="360">
        <v>18</v>
      </c>
      <c r="B34" s="361" t="s">
        <v>142</v>
      </c>
      <c r="C34" s="361" t="s">
        <v>143</v>
      </c>
      <c r="D34" s="361" t="s">
        <v>106</v>
      </c>
      <c r="E34" s="362">
        <v>16.59</v>
      </c>
      <c r="F34" s="363"/>
      <c r="G34" s="363">
        <f t="shared" si="0"/>
        <v>0</v>
      </c>
      <c r="H34" s="362">
        <v>0</v>
      </c>
      <c r="I34" s="515" t="s">
        <v>613</v>
      </c>
    </row>
    <row r="35" spans="1:9" s="2" customFormat="1" ht="28.5" customHeight="1">
      <c r="A35" s="356"/>
      <c r="B35" s="357" t="s">
        <v>144</v>
      </c>
      <c r="C35" s="357" t="s">
        <v>145</v>
      </c>
      <c r="D35" s="357"/>
      <c r="E35" s="358"/>
      <c r="F35" s="359"/>
      <c r="G35" s="359">
        <f>SUM(G36:G38)</f>
        <v>0</v>
      </c>
      <c r="H35" s="358">
        <f>SUM(H36:H38)</f>
        <v>0</v>
      </c>
      <c r="I35" s="515"/>
    </row>
    <row r="36" spans="1:9" s="2" customFormat="1" ht="24" customHeight="1">
      <c r="A36" s="360">
        <v>19</v>
      </c>
      <c r="B36" s="361" t="s">
        <v>146</v>
      </c>
      <c r="C36" s="361" t="s">
        <v>147</v>
      </c>
      <c r="D36" s="361" t="s">
        <v>148</v>
      </c>
      <c r="E36" s="362">
        <v>3.964</v>
      </c>
      <c r="F36" s="363"/>
      <c r="G36" s="363">
        <f>E36*F36</f>
        <v>0</v>
      </c>
      <c r="H36" s="519">
        <v>0</v>
      </c>
      <c r="I36" s="514" t="s">
        <v>613</v>
      </c>
    </row>
    <row r="37" spans="1:9" s="2" customFormat="1" ht="24" customHeight="1">
      <c r="A37" s="360">
        <v>20</v>
      </c>
      <c r="B37" s="361" t="s">
        <v>577</v>
      </c>
      <c r="C37" s="361" t="s">
        <v>578</v>
      </c>
      <c r="D37" s="361" t="s">
        <v>148</v>
      </c>
      <c r="E37" s="362">
        <v>30.636</v>
      </c>
      <c r="F37" s="363"/>
      <c r="G37" s="363">
        <f>E37*F37</f>
        <v>0</v>
      </c>
      <c r="H37" s="519">
        <v>0</v>
      </c>
      <c r="I37" s="514" t="s">
        <v>613</v>
      </c>
    </row>
    <row r="38" spans="1:9" s="2" customFormat="1" ht="24" customHeight="1">
      <c r="A38" s="360">
        <v>21</v>
      </c>
      <c r="B38" s="361" t="s">
        <v>151</v>
      </c>
      <c r="C38" s="361" t="s">
        <v>152</v>
      </c>
      <c r="D38" s="361" t="s">
        <v>148</v>
      </c>
      <c r="E38" s="362">
        <v>3.964</v>
      </c>
      <c r="F38" s="363"/>
      <c r="G38" s="363">
        <f>E38*F38</f>
        <v>0</v>
      </c>
      <c r="H38" s="519">
        <v>0</v>
      </c>
      <c r="I38" s="514" t="s">
        <v>613</v>
      </c>
    </row>
    <row r="39" spans="1:9" s="2" customFormat="1" ht="28.5" customHeight="1">
      <c r="A39" s="356"/>
      <c r="B39" s="357" t="s">
        <v>153</v>
      </c>
      <c r="C39" s="357" t="s">
        <v>154</v>
      </c>
      <c r="D39" s="357"/>
      <c r="E39" s="358"/>
      <c r="F39" s="359"/>
      <c r="G39" s="359">
        <f>G40</f>
        <v>0</v>
      </c>
      <c r="H39" s="359">
        <f>H40</f>
        <v>0</v>
      </c>
      <c r="I39" s="515"/>
    </row>
    <row r="40" spans="1:9" s="2" customFormat="1" ht="13.5" customHeight="1">
      <c r="A40" s="360">
        <v>22</v>
      </c>
      <c r="B40" s="361" t="s">
        <v>155</v>
      </c>
      <c r="C40" s="361" t="s">
        <v>156</v>
      </c>
      <c r="D40" s="361" t="s">
        <v>148</v>
      </c>
      <c r="E40" s="362">
        <v>3.324</v>
      </c>
      <c r="F40" s="363"/>
      <c r="G40" s="363">
        <f>E40*F40</f>
        <v>0</v>
      </c>
      <c r="H40" s="519">
        <v>0</v>
      </c>
      <c r="I40" s="514" t="s">
        <v>613</v>
      </c>
    </row>
    <row r="41" spans="1:9" s="2" customFormat="1" ht="30.75" customHeight="1">
      <c r="A41" s="352"/>
      <c r="B41" s="353" t="s">
        <v>45</v>
      </c>
      <c r="C41" s="353" t="s">
        <v>157</v>
      </c>
      <c r="D41" s="353"/>
      <c r="E41" s="354"/>
      <c r="F41" s="355"/>
      <c r="G41" s="355">
        <f>G42+G45+G55+G69+G75+G90+G92+G95+G113+G117+G126+G134+G141+G150</f>
        <v>0</v>
      </c>
      <c r="H41" s="354">
        <f>H42+H45+H55+H69+H75+H90+H92+H95+H113+H117+H126+H134+H141+H150</f>
        <v>2.5852969019999996</v>
      </c>
      <c r="I41" s="515"/>
    </row>
    <row r="42" spans="1:9" s="2" customFormat="1" ht="28.5" customHeight="1">
      <c r="A42" s="356"/>
      <c r="B42" s="357" t="s">
        <v>158</v>
      </c>
      <c r="C42" s="357" t="s">
        <v>159</v>
      </c>
      <c r="D42" s="357"/>
      <c r="E42" s="358"/>
      <c r="F42" s="359"/>
      <c r="G42" s="359">
        <f>SUM(G43:G44)</f>
        <v>0</v>
      </c>
      <c r="H42" s="358">
        <f>SUM(H43:H44)</f>
        <v>0.012699</v>
      </c>
      <c r="I42" s="515"/>
    </row>
    <row r="43" spans="1:9" s="2" customFormat="1" ht="24" customHeight="1">
      <c r="A43" s="360">
        <v>23</v>
      </c>
      <c r="B43" s="361" t="s">
        <v>160</v>
      </c>
      <c r="C43" s="361" t="s">
        <v>161</v>
      </c>
      <c r="D43" s="361" t="s">
        <v>106</v>
      </c>
      <c r="E43" s="362">
        <v>4.233</v>
      </c>
      <c r="F43" s="363"/>
      <c r="G43" s="363">
        <f>E43*F43</f>
        <v>0</v>
      </c>
      <c r="H43" s="519">
        <v>0.012699</v>
      </c>
      <c r="I43" s="514" t="s">
        <v>613</v>
      </c>
    </row>
    <row r="44" spans="1:9" s="2" customFormat="1" ht="24" customHeight="1">
      <c r="A44" s="360">
        <v>24</v>
      </c>
      <c r="B44" s="361" t="s">
        <v>162</v>
      </c>
      <c r="C44" s="361" t="s">
        <v>163</v>
      </c>
      <c r="D44" s="361" t="s">
        <v>148</v>
      </c>
      <c r="E44" s="362">
        <v>0.013</v>
      </c>
      <c r="F44" s="363"/>
      <c r="G44" s="363">
        <f>E44*F44</f>
        <v>0</v>
      </c>
      <c r="H44" s="519">
        <v>0</v>
      </c>
      <c r="I44" s="514" t="s">
        <v>613</v>
      </c>
    </row>
    <row r="45" spans="1:9" s="2" customFormat="1" ht="28.5" customHeight="1">
      <c r="A45" s="356"/>
      <c r="B45" s="357" t="s">
        <v>164</v>
      </c>
      <c r="C45" s="357" t="s">
        <v>165</v>
      </c>
      <c r="D45" s="357"/>
      <c r="E45" s="358"/>
      <c r="F45" s="359"/>
      <c r="G45" s="359">
        <f>SUM(G46:G54)</f>
        <v>0</v>
      </c>
      <c r="H45" s="358">
        <f>SUM(H46:H54)</f>
        <v>0.0040999999999999995</v>
      </c>
      <c r="I45" s="515"/>
    </row>
    <row r="46" spans="1:9" s="2" customFormat="1" ht="13.5" customHeight="1">
      <c r="A46" s="360">
        <v>25</v>
      </c>
      <c r="B46" s="361" t="s">
        <v>166</v>
      </c>
      <c r="C46" s="361" t="s">
        <v>167</v>
      </c>
      <c r="D46" s="361" t="s">
        <v>113</v>
      </c>
      <c r="E46" s="362">
        <v>1.75</v>
      </c>
      <c r="F46" s="363"/>
      <c r="G46" s="363">
        <f>E46*F46</f>
        <v>0</v>
      </c>
      <c r="H46" s="519">
        <v>0.0021</v>
      </c>
      <c r="I46" s="514" t="s">
        <v>613</v>
      </c>
    </row>
    <row r="47" spans="1:9" s="2" customFormat="1" ht="13.5" customHeight="1">
      <c r="A47" s="360">
        <v>26</v>
      </c>
      <c r="B47" s="361" t="s">
        <v>168</v>
      </c>
      <c r="C47" s="361" t="s">
        <v>169</v>
      </c>
      <c r="D47" s="361" t="s">
        <v>113</v>
      </c>
      <c r="E47" s="362">
        <v>1.5</v>
      </c>
      <c r="F47" s="363"/>
      <c r="G47" s="363">
        <f aca="true" t="shared" si="1" ref="G47:G54">E47*F47</f>
        <v>0</v>
      </c>
      <c r="H47" s="519">
        <v>0.000435</v>
      </c>
      <c r="I47" s="514" t="s">
        <v>613</v>
      </c>
    </row>
    <row r="48" spans="1:9" s="2" customFormat="1" ht="13.5" customHeight="1">
      <c r="A48" s="360">
        <v>27</v>
      </c>
      <c r="B48" s="361" t="s">
        <v>170</v>
      </c>
      <c r="C48" s="361" t="s">
        <v>171</v>
      </c>
      <c r="D48" s="361" t="s">
        <v>113</v>
      </c>
      <c r="E48" s="362">
        <v>3.5</v>
      </c>
      <c r="F48" s="363"/>
      <c r="G48" s="363">
        <f t="shared" si="1"/>
        <v>0</v>
      </c>
      <c r="H48" s="519">
        <v>0.001225</v>
      </c>
      <c r="I48" s="514" t="s">
        <v>613</v>
      </c>
    </row>
    <row r="49" spans="1:9" s="2" customFormat="1" ht="13.5" customHeight="1">
      <c r="A49" s="360">
        <v>28</v>
      </c>
      <c r="B49" s="361" t="s">
        <v>172</v>
      </c>
      <c r="C49" s="361" t="s">
        <v>173</v>
      </c>
      <c r="D49" s="361" t="s">
        <v>131</v>
      </c>
      <c r="E49" s="362">
        <v>3</v>
      </c>
      <c r="F49" s="363"/>
      <c r="G49" s="363">
        <f t="shared" si="1"/>
        <v>0</v>
      </c>
      <c r="H49" s="519">
        <v>0</v>
      </c>
      <c r="I49" s="514" t="s">
        <v>613</v>
      </c>
    </row>
    <row r="50" spans="1:9" s="2" customFormat="1" ht="13.5" customHeight="1">
      <c r="A50" s="360">
        <v>29</v>
      </c>
      <c r="B50" s="361" t="s">
        <v>174</v>
      </c>
      <c r="C50" s="361" t="s">
        <v>175</v>
      </c>
      <c r="D50" s="361" t="s">
        <v>131</v>
      </c>
      <c r="E50" s="362">
        <v>1</v>
      </c>
      <c r="F50" s="363"/>
      <c r="G50" s="363">
        <f t="shared" si="1"/>
        <v>0</v>
      </c>
      <c r="H50" s="519">
        <v>0</v>
      </c>
      <c r="I50" s="514" t="s">
        <v>613</v>
      </c>
    </row>
    <row r="51" spans="1:9" s="2" customFormat="1" ht="13.5" customHeight="1">
      <c r="A51" s="360">
        <v>30</v>
      </c>
      <c r="B51" s="361" t="s">
        <v>176</v>
      </c>
      <c r="C51" s="361" t="s">
        <v>177</v>
      </c>
      <c r="D51" s="361" t="s">
        <v>131</v>
      </c>
      <c r="E51" s="362">
        <v>1</v>
      </c>
      <c r="F51" s="363"/>
      <c r="G51" s="363">
        <f t="shared" si="1"/>
        <v>0</v>
      </c>
      <c r="H51" s="519">
        <v>0</v>
      </c>
      <c r="I51" s="514" t="s">
        <v>613</v>
      </c>
    </row>
    <row r="52" spans="1:9" s="2" customFormat="1" ht="24" customHeight="1">
      <c r="A52" s="360">
        <v>31</v>
      </c>
      <c r="B52" s="361" t="s">
        <v>178</v>
      </c>
      <c r="C52" s="361" t="s">
        <v>179</v>
      </c>
      <c r="D52" s="361" t="s">
        <v>131</v>
      </c>
      <c r="E52" s="362">
        <v>1</v>
      </c>
      <c r="F52" s="363"/>
      <c r="G52" s="363">
        <f t="shared" si="1"/>
        <v>0</v>
      </c>
      <c r="H52" s="519">
        <v>0.00034</v>
      </c>
      <c r="I52" s="514" t="s">
        <v>613</v>
      </c>
    </row>
    <row r="53" spans="1:9" s="2" customFormat="1" ht="13.5" customHeight="1">
      <c r="A53" s="360">
        <v>32</v>
      </c>
      <c r="B53" s="361" t="s">
        <v>180</v>
      </c>
      <c r="C53" s="361" t="s">
        <v>181</v>
      </c>
      <c r="D53" s="361" t="s">
        <v>113</v>
      </c>
      <c r="E53" s="362">
        <v>6.75</v>
      </c>
      <c r="F53" s="363"/>
      <c r="G53" s="363">
        <f t="shared" si="1"/>
        <v>0</v>
      </c>
      <c r="H53" s="519">
        <v>0</v>
      </c>
      <c r="I53" s="514" t="s">
        <v>613</v>
      </c>
    </row>
    <row r="54" spans="1:9" s="2" customFormat="1" ht="24" customHeight="1">
      <c r="A54" s="360">
        <v>33</v>
      </c>
      <c r="B54" s="361" t="s">
        <v>182</v>
      </c>
      <c r="C54" s="361" t="s">
        <v>183</v>
      </c>
      <c r="D54" s="361" t="s">
        <v>148</v>
      </c>
      <c r="E54" s="362">
        <v>0.004</v>
      </c>
      <c r="F54" s="363"/>
      <c r="G54" s="363">
        <f t="shared" si="1"/>
        <v>0</v>
      </c>
      <c r="H54" s="519">
        <v>0</v>
      </c>
      <c r="I54" s="514" t="s">
        <v>613</v>
      </c>
    </row>
    <row r="55" spans="1:9" s="2" customFormat="1" ht="28.5" customHeight="1">
      <c r="A55" s="356"/>
      <c r="B55" s="357" t="s">
        <v>184</v>
      </c>
      <c r="C55" s="357" t="s">
        <v>185</v>
      </c>
      <c r="D55" s="357"/>
      <c r="E55" s="358"/>
      <c r="F55" s="359"/>
      <c r="G55" s="359">
        <f>SUM(G56:G68)</f>
        <v>0</v>
      </c>
      <c r="H55" s="358">
        <f>SUM(H56:H68)</f>
        <v>0.02252</v>
      </c>
      <c r="I55" s="515"/>
    </row>
    <row r="56" spans="1:9" s="2" customFormat="1" ht="24" customHeight="1">
      <c r="A56" s="360">
        <v>34</v>
      </c>
      <c r="B56" s="361" t="s">
        <v>186</v>
      </c>
      <c r="C56" s="361" t="s">
        <v>187</v>
      </c>
      <c r="D56" s="361" t="s">
        <v>113</v>
      </c>
      <c r="E56" s="362">
        <v>10</v>
      </c>
      <c r="F56" s="363"/>
      <c r="G56" s="363">
        <f>E56*F56</f>
        <v>0</v>
      </c>
      <c r="H56" s="519">
        <v>0.0066</v>
      </c>
      <c r="I56" s="514" t="s">
        <v>613</v>
      </c>
    </row>
    <row r="57" spans="1:9" s="2" customFormat="1" ht="24" customHeight="1">
      <c r="A57" s="360">
        <v>35</v>
      </c>
      <c r="B57" s="361" t="s">
        <v>188</v>
      </c>
      <c r="C57" s="361" t="s">
        <v>189</v>
      </c>
      <c r="D57" s="361" t="s">
        <v>113</v>
      </c>
      <c r="E57" s="362">
        <v>6</v>
      </c>
      <c r="F57" s="363"/>
      <c r="G57" s="363">
        <f aca="true" t="shared" si="2" ref="G57:G68">E57*F57</f>
        <v>0</v>
      </c>
      <c r="H57" s="519">
        <v>0.00546</v>
      </c>
      <c r="I57" s="514" t="s">
        <v>613</v>
      </c>
    </row>
    <row r="58" spans="1:9" s="2" customFormat="1" ht="24" customHeight="1">
      <c r="A58" s="360">
        <v>36</v>
      </c>
      <c r="B58" s="361" t="s">
        <v>190</v>
      </c>
      <c r="C58" s="361" t="s">
        <v>191</v>
      </c>
      <c r="D58" s="361" t="s">
        <v>192</v>
      </c>
      <c r="E58" s="362">
        <v>1</v>
      </c>
      <c r="F58" s="363"/>
      <c r="G58" s="363">
        <f t="shared" si="2"/>
        <v>0</v>
      </c>
      <c r="H58" s="519">
        <v>0</v>
      </c>
      <c r="I58" s="514" t="s">
        <v>613</v>
      </c>
    </row>
    <row r="59" spans="1:9" s="2" customFormat="1" ht="24" customHeight="1">
      <c r="A59" s="360">
        <v>37</v>
      </c>
      <c r="B59" s="361" t="s">
        <v>193</v>
      </c>
      <c r="C59" s="361" t="s">
        <v>194</v>
      </c>
      <c r="D59" s="361" t="s">
        <v>113</v>
      </c>
      <c r="E59" s="362">
        <v>10</v>
      </c>
      <c r="F59" s="363"/>
      <c r="G59" s="363">
        <f t="shared" si="2"/>
        <v>0</v>
      </c>
      <c r="H59" s="519">
        <v>0.0007</v>
      </c>
      <c r="I59" s="514" t="s">
        <v>613</v>
      </c>
    </row>
    <row r="60" spans="1:9" s="2" customFormat="1" ht="24" customHeight="1">
      <c r="A60" s="360">
        <v>38</v>
      </c>
      <c r="B60" s="361" t="s">
        <v>195</v>
      </c>
      <c r="C60" s="361" t="s">
        <v>196</v>
      </c>
      <c r="D60" s="361" t="s">
        <v>113</v>
      </c>
      <c r="E60" s="362">
        <v>6</v>
      </c>
      <c r="F60" s="363"/>
      <c r="G60" s="363">
        <f t="shared" si="2"/>
        <v>0</v>
      </c>
      <c r="H60" s="519">
        <v>0.00054</v>
      </c>
      <c r="I60" s="514" t="s">
        <v>613</v>
      </c>
    </row>
    <row r="61" spans="1:9" s="2" customFormat="1" ht="13.5" customHeight="1">
      <c r="A61" s="360">
        <v>39</v>
      </c>
      <c r="B61" s="361" t="s">
        <v>197</v>
      </c>
      <c r="C61" s="361" t="s">
        <v>198</v>
      </c>
      <c r="D61" s="361" t="s">
        <v>131</v>
      </c>
      <c r="E61" s="362">
        <v>7</v>
      </c>
      <c r="F61" s="363"/>
      <c r="G61" s="363">
        <f t="shared" si="2"/>
        <v>0</v>
      </c>
      <c r="H61" s="519">
        <v>0</v>
      </c>
      <c r="I61" s="514" t="s">
        <v>613</v>
      </c>
    </row>
    <row r="62" spans="1:9" s="2" customFormat="1" ht="24" customHeight="1">
      <c r="A62" s="360">
        <v>40</v>
      </c>
      <c r="B62" s="361" t="s">
        <v>199</v>
      </c>
      <c r="C62" s="361" t="s">
        <v>200</v>
      </c>
      <c r="D62" s="361" t="s">
        <v>131</v>
      </c>
      <c r="E62" s="362">
        <v>8</v>
      </c>
      <c r="F62" s="363"/>
      <c r="G62" s="363">
        <f t="shared" si="2"/>
        <v>0</v>
      </c>
      <c r="H62" s="519">
        <v>0.00056</v>
      </c>
      <c r="I62" s="514" t="s">
        <v>613</v>
      </c>
    </row>
    <row r="63" spans="1:9" s="2" customFormat="1" ht="24" customHeight="1">
      <c r="A63" s="360">
        <v>41</v>
      </c>
      <c r="B63" s="361" t="s">
        <v>201</v>
      </c>
      <c r="C63" s="361" t="s">
        <v>202</v>
      </c>
      <c r="D63" s="361" t="s">
        <v>131</v>
      </c>
      <c r="E63" s="362">
        <v>4</v>
      </c>
      <c r="F63" s="363"/>
      <c r="G63" s="363">
        <f t="shared" si="2"/>
        <v>0</v>
      </c>
      <c r="H63" s="519">
        <v>0.0004</v>
      </c>
      <c r="I63" s="514" t="s">
        <v>613</v>
      </c>
    </row>
    <row r="64" spans="1:9" s="2" customFormat="1" ht="13.5" customHeight="1">
      <c r="A64" s="360">
        <v>42</v>
      </c>
      <c r="B64" s="361" t="s">
        <v>203</v>
      </c>
      <c r="C64" s="361" t="s">
        <v>204</v>
      </c>
      <c r="D64" s="361" t="s">
        <v>131</v>
      </c>
      <c r="E64" s="362">
        <v>2</v>
      </c>
      <c r="F64" s="363"/>
      <c r="G64" s="363">
        <f t="shared" si="2"/>
        <v>0</v>
      </c>
      <c r="H64" s="519">
        <v>0.00114</v>
      </c>
      <c r="I64" s="514" t="s">
        <v>613</v>
      </c>
    </row>
    <row r="65" spans="1:9" s="2" customFormat="1" ht="24" customHeight="1">
      <c r="A65" s="360">
        <v>43</v>
      </c>
      <c r="B65" s="361" t="s">
        <v>205</v>
      </c>
      <c r="C65" s="361" t="s">
        <v>552</v>
      </c>
      <c r="D65" s="361" t="s">
        <v>131</v>
      </c>
      <c r="E65" s="362">
        <v>1</v>
      </c>
      <c r="F65" s="363"/>
      <c r="G65" s="363">
        <f t="shared" si="2"/>
        <v>0</v>
      </c>
      <c r="H65" s="519">
        <v>0.00348</v>
      </c>
      <c r="I65" s="514" t="s">
        <v>613</v>
      </c>
    </row>
    <row r="66" spans="1:9" s="2" customFormat="1" ht="24" customHeight="1">
      <c r="A66" s="360">
        <v>44</v>
      </c>
      <c r="B66" s="361" t="s">
        <v>207</v>
      </c>
      <c r="C66" s="361" t="s">
        <v>553</v>
      </c>
      <c r="D66" s="361" t="s">
        <v>131</v>
      </c>
      <c r="E66" s="362">
        <v>1</v>
      </c>
      <c r="F66" s="363"/>
      <c r="G66" s="363">
        <f t="shared" si="2"/>
        <v>0</v>
      </c>
      <c r="H66" s="519">
        <v>0.00348</v>
      </c>
      <c r="I66" s="514" t="s">
        <v>613</v>
      </c>
    </row>
    <row r="67" spans="1:9" s="2" customFormat="1" ht="13.5" customHeight="1">
      <c r="A67" s="360">
        <v>45</v>
      </c>
      <c r="B67" s="361" t="s">
        <v>209</v>
      </c>
      <c r="C67" s="361" t="s">
        <v>210</v>
      </c>
      <c r="D67" s="361" t="s">
        <v>113</v>
      </c>
      <c r="E67" s="362">
        <v>16</v>
      </c>
      <c r="F67" s="363"/>
      <c r="G67" s="363">
        <f t="shared" si="2"/>
        <v>0</v>
      </c>
      <c r="H67" s="519">
        <v>0.00016</v>
      </c>
      <c r="I67" s="514" t="s">
        <v>613</v>
      </c>
    </row>
    <row r="68" spans="1:9" s="2" customFormat="1" ht="24" customHeight="1">
      <c r="A68" s="360">
        <v>46</v>
      </c>
      <c r="B68" s="361" t="s">
        <v>211</v>
      </c>
      <c r="C68" s="361" t="s">
        <v>212</v>
      </c>
      <c r="D68" s="361" t="s">
        <v>148</v>
      </c>
      <c r="E68" s="362">
        <v>0.023</v>
      </c>
      <c r="F68" s="363"/>
      <c r="G68" s="363">
        <f t="shared" si="2"/>
        <v>0</v>
      </c>
      <c r="H68" s="519">
        <v>0</v>
      </c>
      <c r="I68" s="514" t="s">
        <v>613</v>
      </c>
    </row>
    <row r="69" spans="1:9" s="2" customFormat="1" ht="28.5" customHeight="1">
      <c r="A69" s="356"/>
      <c r="B69" s="357" t="s">
        <v>213</v>
      </c>
      <c r="C69" s="357" t="s">
        <v>214</v>
      </c>
      <c r="D69" s="357"/>
      <c r="E69" s="358"/>
      <c r="F69" s="359"/>
      <c r="G69" s="359">
        <f>SUM(G70:G74)</f>
        <v>0</v>
      </c>
      <c r="H69" s="358">
        <f>SUM(H70:H74)</f>
        <v>0.0049700000000000005</v>
      </c>
      <c r="I69" s="515"/>
    </row>
    <row r="70" spans="1:9" s="2" customFormat="1" ht="13.5" customHeight="1">
      <c r="A70" s="360">
        <v>47</v>
      </c>
      <c r="B70" s="361" t="s">
        <v>215</v>
      </c>
      <c r="C70" s="361" t="s">
        <v>216</v>
      </c>
      <c r="D70" s="361" t="s">
        <v>113</v>
      </c>
      <c r="E70" s="362">
        <v>4</v>
      </c>
      <c r="F70" s="363"/>
      <c r="G70" s="363">
        <f>E70*F70</f>
        <v>0</v>
      </c>
      <c r="H70" s="519">
        <v>0.00216</v>
      </c>
      <c r="I70" s="514" t="s">
        <v>613</v>
      </c>
    </row>
    <row r="71" spans="1:9" s="2" customFormat="1" ht="24" customHeight="1">
      <c r="A71" s="360">
        <v>48</v>
      </c>
      <c r="B71" s="361" t="s">
        <v>219</v>
      </c>
      <c r="C71" s="361" t="s">
        <v>220</v>
      </c>
      <c r="D71" s="361" t="s">
        <v>131</v>
      </c>
      <c r="E71" s="362">
        <v>1</v>
      </c>
      <c r="F71" s="363"/>
      <c r="G71" s="363">
        <f>E71*F71</f>
        <v>0</v>
      </c>
      <c r="H71" s="519">
        <v>0.00039</v>
      </c>
      <c r="I71" s="514" t="s">
        <v>613</v>
      </c>
    </row>
    <row r="72" spans="1:9" s="2" customFormat="1" ht="24" customHeight="1">
      <c r="A72" s="360">
        <v>49</v>
      </c>
      <c r="B72" s="361" t="s">
        <v>221</v>
      </c>
      <c r="C72" s="361" t="s">
        <v>222</v>
      </c>
      <c r="D72" s="361" t="s">
        <v>131</v>
      </c>
      <c r="E72" s="362">
        <v>2</v>
      </c>
      <c r="F72" s="363"/>
      <c r="G72" s="363">
        <f>E72*F72</f>
        <v>0</v>
      </c>
      <c r="H72" s="519">
        <v>0.00186</v>
      </c>
      <c r="I72" s="514" t="s">
        <v>613</v>
      </c>
    </row>
    <row r="73" spans="1:9" s="2" customFormat="1" ht="24" customHeight="1">
      <c r="A73" s="360">
        <v>50</v>
      </c>
      <c r="B73" s="361" t="s">
        <v>223</v>
      </c>
      <c r="C73" s="361" t="s">
        <v>224</v>
      </c>
      <c r="D73" s="361" t="s">
        <v>131</v>
      </c>
      <c r="E73" s="362">
        <v>1</v>
      </c>
      <c r="F73" s="363"/>
      <c r="G73" s="363">
        <f>E73*F73</f>
        <v>0</v>
      </c>
      <c r="H73" s="519">
        <v>0.00056</v>
      </c>
      <c r="I73" s="514" t="s">
        <v>613</v>
      </c>
    </row>
    <row r="74" spans="1:9" s="2" customFormat="1" ht="24" customHeight="1">
      <c r="A74" s="360">
        <v>51</v>
      </c>
      <c r="B74" s="361" t="s">
        <v>225</v>
      </c>
      <c r="C74" s="361" t="s">
        <v>226</v>
      </c>
      <c r="D74" s="361" t="s">
        <v>148</v>
      </c>
      <c r="E74" s="362">
        <v>0.005</v>
      </c>
      <c r="F74" s="363"/>
      <c r="G74" s="363">
        <f>E74*F74</f>
        <v>0</v>
      </c>
      <c r="H74" s="519">
        <v>0</v>
      </c>
      <c r="I74" s="514" t="s">
        <v>613</v>
      </c>
    </row>
    <row r="75" spans="1:9" s="2" customFormat="1" ht="28.5" customHeight="1">
      <c r="A75" s="356"/>
      <c r="B75" s="357" t="s">
        <v>227</v>
      </c>
      <c r="C75" s="357" t="s">
        <v>228</v>
      </c>
      <c r="D75" s="357"/>
      <c r="E75" s="358"/>
      <c r="F75" s="359"/>
      <c r="G75" s="359">
        <f>SUM(G76:G89)</f>
        <v>0</v>
      </c>
      <c r="H75" s="358">
        <f>SUM(H76:H89)</f>
        <v>0.070847</v>
      </c>
      <c r="I75" s="515"/>
    </row>
    <row r="76" spans="1:9" s="2" customFormat="1" ht="24" customHeight="1">
      <c r="A76" s="360">
        <v>52</v>
      </c>
      <c r="B76" s="361" t="s">
        <v>229</v>
      </c>
      <c r="C76" s="361" t="s">
        <v>230</v>
      </c>
      <c r="D76" s="361" t="s">
        <v>192</v>
      </c>
      <c r="E76" s="362">
        <v>1</v>
      </c>
      <c r="F76" s="363"/>
      <c r="G76" s="363">
        <f>E76*F76</f>
        <v>0</v>
      </c>
      <c r="H76" s="519">
        <v>0.0232</v>
      </c>
      <c r="I76" s="514" t="s">
        <v>613</v>
      </c>
    </row>
    <row r="77" spans="1:9" s="2" customFormat="1" ht="24" customHeight="1">
      <c r="A77" s="360">
        <v>53</v>
      </c>
      <c r="B77" s="361" t="s">
        <v>231</v>
      </c>
      <c r="C77" s="361" t="s">
        <v>232</v>
      </c>
      <c r="D77" s="361" t="s">
        <v>192</v>
      </c>
      <c r="E77" s="362">
        <v>1</v>
      </c>
      <c r="F77" s="363"/>
      <c r="G77" s="363">
        <f aca="true" t="shared" si="3" ref="G77:G89">E77*F77</f>
        <v>0</v>
      </c>
      <c r="H77" s="519">
        <v>0.01726</v>
      </c>
      <c r="I77" s="514" t="s">
        <v>613</v>
      </c>
    </row>
    <row r="78" spans="1:9" s="2" customFormat="1" ht="24" customHeight="1">
      <c r="A78" s="360">
        <v>54</v>
      </c>
      <c r="B78" s="361" t="s">
        <v>233</v>
      </c>
      <c r="C78" s="361" t="s">
        <v>234</v>
      </c>
      <c r="D78" s="361" t="s">
        <v>192</v>
      </c>
      <c r="E78" s="362">
        <v>1</v>
      </c>
      <c r="F78" s="363"/>
      <c r="G78" s="363">
        <f t="shared" si="3"/>
        <v>0</v>
      </c>
      <c r="H78" s="519">
        <v>0.01799</v>
      </c>
      <c r="I78" s="514" t="s">
        <v>613</v>
      </c>
    </row>
    <row r="79" spans="1:9" s="2" customFormat="1" ht="24" customHeight="1">
      <c r="A79" s="360">
        <v>55</v>
      </c>
      <c r="B79" s="361" t="s">
        <v>235</v>
      </c>
      <c r="C79" s="361" t="s">
        <v>236</v>
      </c>
      <c r="D79" s="361" t="s">
        <v>192</v>
      </c>
      <c r="E79" s="362">
        <v>1</v>
      </c>
      <c r="F79" s="363"/>
      <c r="G79" s="363">
        <f t="shared" si="3"/>
        <v>0</v>
      </c>
      <c r="H79" s="519">
        <v>0.00494</v>
      </c>
      <c r="I79" s="514" t="s">
        <v>613</v>
      </c>
    </row>
    <row r="80" spans="1:9" s="2" customFormat="1" ht="24" customHeight="1">
      <c r="A80" s="360">
        <v>56</v>
      </c>
      <c r="B80" s="361" t="s">
        <v>237</v>
      </c>
      <c r="C80" s="361" t="s">
        <v>238</v>
      </c>
      <c r="D80" s="361" t="s">
        <v>192</v>
      </c>
      <c r="E80" s="362">
        <v>1</v>
      </c>
      <c r="F80" s="363"/>
      <c r="G80" s="363">
        <f t="shared" si="3"/>
        <v>0</v>
      </c>
      <c r="H80" s="519">
        <v>0</v>
      </c>
      <c r="I80" s="514"/>
    </row>
    <row r="81" spans="1:9" s="2" customFormat="1" ht="13.5" customHeight="1">
      <c r="A81" s="360">
        <v>57</v>
      </c>
      <c r="B81" s="361" t="s">
        <v>239</v>
      </c>
      <c r="C81" s="361" t="s">
        <v>240</v>
      </c>
      <c r="D81" s="361" t="s">
        <v>131</v>
      </c>
      <c r="E81" s="362">
        <v>1</v>
      </c>
      <c r="F81" s="363"/>
      <c r="G81" s="363">
        <f t="shared" si="3"/>
        <v>0</v>
      </c>
      <c r="H81" s="519">
        <v>0.00109</v>
      </c>
      <c r="I81" s="514" t="s">
        <v>613</v>
      </c>
    </row>
    <row r="82" spans="1:9" s="2" customFormat="1" ht="24" customHeight="1">
      <c r="A82" s="360">
        <v>58</v>
      </c>
      <c r="B82" s="361" t="s">
        <v>241</v>
      </c>
      <c r="C82" s="361" t="s">
        <v>242</v>
      </c>
      <c r="D82" s="361" t="s">
        <v>192</v>
      </c>
      <c r="E82" s="362">
        <v>1</v>
      </c>
      <c r="F82" s="363"/>
      <c r="G82" s="363">
        <f t="shared" si="3"/>
        <v>0</v>
      </c>
      <c r="H82" s="519">
        <v>9E-05</v>
      </c>
      <c r="I82" s="514" t="s">
        <v>613</v>
      </c>
    </row>
    <row r="83" spans="1:9" s="2" customFormat="1" ht="13.5" customHeight="1">
      <c r="A83" s="364">
        <v>59</v>
      </c>
      <c r="B83" s="365" t="s">
        <v>243</v>
      </c>
      <c r="C83" s="365" t="s">
        <v>621</v>
      </c>
      <c r="D83" s="365" t="s">
        <v>131</v>
      </c>
      <c r="E83" s="366">
        <v>1</v>
      </c>
      <c r="F83" s="367"/>
      <c r="G83" s="367">
        <f t="shared" si="3"/>
        <v>0</v>
      </c>
      <c r="H83" s="520">
        <v>0.000167</v>
      </c>
      <c r="I83" s="514" t="s">
        <v>613</v>
      </c>
    </row>
    <row r="84" spans="1:9" s="2" customFormat="1" ht="24" customHeight="1">
      <c r="A84" s="360">
        <v>60</v>
      </c>
      <c r="B84" s="361" t="s">
        <v>245</v>
      </c>
      <c r="C84" s="361" t="s">
        <v>246</v>
      </c>
      <c r="D84" s="361" t="s">
        <v>192</v>
      </c>
      <c r="E84" s="362">
        <v>1</v>
      </c>
      <c r="F84" s="363"/>
      <c r="G84" s="363">
        <f t="shared" si="3"/>
        <v>0</v>
      </c>
      <c r="H84" s="519">
        <v>0.0018</v>
      </c>
      <c r="I84" s="514" t="s">
        <v>613</v>
      </c>
    </row>
    <row r="85" spans="1:9" s="2" customFormat="1" ht="24" customHeight="1">
      <c r="A85" s="360">
        <v>61</v>
      </c>
      <c r="B85" s="361" t="s">
        <v>247</v>
      </c>
      <c r="C85" s="361" t="s">
        <v>248</v>
      </c>
      <c r="D85" s="361" t="s">
        <v>192</v>
      </c>
      <c r="E85" s="362">
        <v>1</v>
      </c>
      <c r="F85" s="363"/>
      <c r="G85" s="363">
        <f t="shared" si="3"/>
        <v>0</v>
      </c>
      <c r="H85" s="519">
        <v>0.00184</v>
      </c>
      <c r="I85" s="514" t="s">
        <v>613</v>
      </c>
    </row>
    <row r="86" spans="1:9" s="2" customFormat="1" ht="24" customHeight="1">
      <c r="A86" s="360">
        <v>62</v>
      </c>
      <c r="B86" s="361" t="s">
        <v>249</v>
      </c>
      <c r="C86" s="361" t="s">
        <v>250</v>
      </c>
      <c r="D86" s="361" t="s">
        <v>192</v>
      </c>
      <c r="E86" s="362">
        <v>1</v>
      </c>
      <c r="F86" s="363"/>
      <c r="G86" s="363">
        <f t="shared" si="3"/>
        <v>0</v>
      </c>
      <c r="H86" s="519">
        <v>0.00196</v>
      </c>
      <c r="I86" s="514" t="s">
        <v>613</v>
      </c>
    </row>
    <row r="87" spans="1:9" s="2" customFormat="1" ht="13.5" customHeight="1">
      <c r="A87" s="360">
        <v>63</v>
      </c>
      <c r="B87" s="361" t="s">
        <v>251</v>
      </c>
      <c r="C87" s="361" t="s">
        <v>252</v>
      </c>
      <c r="D87" s="361" t="s">
        <v>131</v>
      </c>
      <c r="E87" s="362">
        <v>1</v>
      </c>
      <c r="F87" s="363"/>
      <c r="G87" s="363">
        <f t="shared" si="3"/>
        <v>0</v>
      </c>
      <c r="H87" s="519">
        <v>0.00023</v>
      </c>
      <c r="I87" s="514" t="s">
        <v>613</v>
      </c>
    </row>
    <row r="88" spans="1:9" s="2" customFormat="1" ht="13.5" customHeight="1">
      <c r="A88" s="360">
        <v>64</v>
      </c>
      <c r="B88" s="361" t="s">
        <v>253</v>
      </c>
      <c r="C88" s="361" t="s">
        <v>254</v>
      </c>
      <c r="D88" s="361" t="s">
        <v>131</v>
      </c>
      <c r="E88" s="362">
        <v>1</v>
      </c>
      <c r="F88" s="363"/>
      <c r="G88" s="363">
        <f t="shared" si="3"/>
        <v>0</v>
      </c>
      <c r="H88" s="519">
        <v>0.00028</v>
      </c>
      <c r="I88" s="514" t="s">
        <v>613</v>
      </c>
    </row>
    <row r="89" spans="1:9" s="2" customFormat="1" ht="24" customHeight="1">
      <c r="A89" s="360">
        <v>65</v>
      </c>
      <c r="B89" s="361" t="s">
        <v>255</v>
      </c>
      <c r="C89" s="361" t="s">
        <v>256</v>
      </c>
      <c r="D89" s="361" t="s">
        <v>148</v>
      </c>
      <c r="E89" s="362">
        <v>0.071</v>
      </c>
      <c r="F89" s="363"/>
      <c r="G89" s="363">
        <f t="shared" si="3"/>
        <v>0</v>
      </c>
      <c r="H89" s="519">
        <v>0</v>
      </c>
      <c r="I89" s="514" t="s">
        <v>613</v>
      </c>
    </row>
    <row r="90" spans="1:9" s="2" customFormat="1" ht="28.5" customHeight="1">
      <c r="A90" s="356"/>
      <c r="B90" s="357" t="s">
        <v>257</v>
      </c>
      <c r="C90" s="357" t="s">
        <v>258</v>
      </c>
      <c r="D90" s="357"/>
      <c r="E90" s="358"/>
      <c r="F90" s="359"/>
      <c r="G90" s="359">
        <f>G91</f>
        <v>0</v>
      </c>
      <c r="H90" s="358">
        <f>H91</f>
        <v>0</v>
      </c>
      <c r="I90" s="515"/>
    </row>
    <row r="91" spans="1:9" s="2" customFormat="1" ht="13.5" customHeight="1">
      <c r="A91" s="360">
        <v>66</v>
      </c>
      <c r="B91" s="361" t="s">
        <v>259</v>
      </c>
      <c r="C91" s="361" t="s">
        <v>260</v>
      </c>
      <c r="D91" s="361" t="s">
        <v>106</v>
      </c>
      <c r="E91" s="362">
        <v>12</v>
      </c>
      <c r="F91" s="363"/>
      <c r="G91" s="363">
        <f>E91*F91</f>
        <v>0</v>
      </c>
      <c r="H91" s="519">
        <v>0</v>
      </c>
      <c r="I91" s="514" t="s">
        <v>613</v>
      </c>
    </row>
    <row r="92" spans="1:9" s="2" customFormat="1" ht="28.5" customHeight="1">
      <c r="A92" s="356"/>
      <c r="B92" s="357" t="s">
        <v>261</v>
      </c>
      <c r="C92" s="357" t="s">
        <v>262</v>
      </c>
      <c r="D92" s="357"/>
      <c r="E92" s="358"/>
      <c r="F92" s="359"/>
      <c r="G92" s="359">
        <f>G93+G94</f>
        <v>0</v>
      </c>
      <c r="H92" s="358">
        <f>H93+H94</f>
        <v>0.0383724</v>
      </c>
      <c r="I92" s="515"/>
    </row>
    <row r="93" spans="1:9" s="2" customFormat="1" ht="24" customHeight="1">
      <c r="A93" s="360">
        <v>67</v>
      </c>
      <c r="B93" s="361" t="s">
        <v>263</v>
      </c>
      <c r="C93" s="361" t="s">
        <v>264</v>
      </c>
      <c r="D93" s="361" t="s">
        <v>106</v>
      </c>
      <c r="E93" s="362">
        <v>2.97</v>
      </c>
      <c r="F93" s="363"/>
      <c r="G93" s="363">
        <f>E93*F93</f>
        <v>0</v>
      </c>
      <c r="H93" s="519">
        <v>0.0383724</v>
      </c>
      <c r="I93" s="514" t="s">
        <v>613</v>
      </c>
    </row>
    <row r="94" spans="1:9" s="2" customFormat="1" ht="24" customHeight="1">
      <c r="A94" s="360">
        <v>68</v>
      </c>
      <c r="B94" s="361" t="s">
        <v>265</v>
      </c>
      <c r="C94" s="361" t="s">
        <v>266</v>
      </c>
      <c r="D94" s="361" t="s">
        <v>148</v>
      </c>
      <c r="E94" s="362">
        <v>0.038</v>
      </c>
      <c r="F94" s="363"/>
      <c r="G94" s="363">
        <f>E94*F94</f>
        <v>0</v>
      </c>
      <c r="H94" s="519">
        <v>0</v>
      </c>
      <c r="I94" s="514" t="s">
        <v>613</v>
      </c>
    </row>
    <row r="95" spans="1:9" s="2" customFormat="1" ht="28.5" customHeight="1">
      <c r="A95" s="356"/>
      <c r="B95" s="357" t="s">
        <v>267</v>
      </c>
      <c r="C95" s="357" t="s">
        <v>268</v>
      </c>
      <c r="D95" s="357"/>
      <c r="E95" s="358"/>
      <c r="F95" s="359"/>
      <c r="G95" s="359">
        <f>SUM(G96:G112)</f>
        <v>0</v>
      </c>
      <c r="H95" s="358">
        <f>SUM(H96:H112)</f>
        <v>0.2806</v>
      </c>
      <c r="I95" s="515"/>
    </row>
    <row r="96" spans="1:9" s="2" customFormat="1" ht="24" customHeight="1">
      <c r="A96" s="360">
        <v>69</v>
      </c>
      <c r="B96" s="361" t="s">
        <v>269</v>
      </c>
      <c r="C96" s="361" t="s">
        <v>270</v>
      </c>
      <c r="D96" s="361" t="s">
        <v>131</v>
      </c>
      <c r="E96" s="362">
        <v>6</v>
      </c>
      <c r="F96" s="363"/>
      <c r="G96" s="363">
        <f>E96*F96</f>
        <v>0</v>
      </c>
      <c r="H96" s="519">
        <v>0</v>
      </c>
      <c r="I96" s="514" t="s">
        <v>613</v>
      </c>
    </row>
    <row r="97" spans="1:9" s="2" customFormat="1" ht="24" customHeight="1">
      <c r="A97" s="364">
        <v>70</v>
      </c>
      <c r="B97" s="365" t="s">
        <v>271</v>
      </c>
      <c r="C97" s="365" t="s">
        <v>272</v>
      </c>
      <c r="D97" s="365" t="s">
        <v>131</v>
      </c>
      <c r="E97" s="366">
        <v>2</v>
      </c>
      <c r="F97" s="367"/>
      <c r="G97" s="367">
        <f aca="true" t="shared" si="4" ref="G97:G112">E97*F97</f>
        <v>0</v>
      </c>
      <c r="H97" s="520">
        <v>0.026</v>
      </c>
      <c r="I97" s="514" t="s">
        <v>613</v>
      </c>
    </row>
    <row r="98" spans="1:9" s="2" customFormat="1" ht="24" customHeight="1">
      <c r="A98" s="364">
        <v>71</v>
      </c>
      <c r="B98" s="365" t="s">
        <v>275</v>
      </c>
      <c r="C98" s="365" t="s">
        <v>276</v>
      </c>
      <c r="D98" s="365" t="s">
        <v>131</v>
      </c>
      <c r="E98" s="366">
        <v>1</v>
      </c>
      <c r="F98" s="367"/>
      <c r="G98" s="367">
        <f t="shared" si="4"/>
        <v>0</v>
      </c>
      <c r="H98" s="520">
        <v>0.022</v>
      </c>
      <c r="I98" s="514" t="s">
        <v>613</v>
      </c>
    </row>
    <row r="99" spans="1:9" s="2" customFormat="1" ht="24" customHeight="1">
      <c r="A99" s="364">
        <v>72</v>
      </c>
      <c r="B99" s="365" t="s">
        <v>277</v>
      </c>
      <c r="C99" s="365" t="s">
        <v>278</v>
      </c>
      <c r="D99" s="365" t="s">
        <v>131</v>
      </c>
      <c r="E99" s="366">
        <v>3</v>
      </c>
      <c r="F99" s="367"/>
      <c r="G99" s="367">
        <f t="shared" si="4"/>
        <v>0</v>
      </c>
      <c r="H99" s="520">
        <v>0.072</v>
      </c>
      <c r="I99" s="514" t="s">
        <v>613</v>
      </c>
    </row>
    <row r="100" spans="1:9" s="2" customFormat="1" ht="13.5" customHeight="1">
      <c r="A100" s="364">
        <v>73</v>
      </c>
      <c r="B100" s="365" t="s">
        <v>614</v>
      </c>
      <c r="C100" s="365" t="s">
        <v>280</v>
      </c>
      <c r="D100" s="365" t="s">
        <v>131</v>
      </c>
      <c r="E100" s="366">
        <v>7</v>
      </c>
      <c r="F100" s="367"/>
      <c r="G100" s="367">
        <f t="shared" si="4"/>
        <v>0</v>
      </c>
      <c r="H100" s="520">
        <v>0.0084</v>
      </c>
      <c r="I100" s="514"/>
    </row>
    <row r="101" spans="1:9" s="2" customFormat="1" ht="21" customHeight="1">
      <c r="A101" s="368"/>
      <c r="B101" s="369"/>
      <c r="C101" s="369" t="s">
        <v>281</v>
      </c>
      <c r="D101" s="369"/>
      <c r="E101" s="370"/>
      <c r="F101" s="371"/>
      <c r="G101" s="367"/>
      <c r="H101" s="370"/>
      <c r="I101" s="515"/>
    </row>
    <row r="102" spans="1:9" s="2" customFormat="1" ht="24" customHeight="1">
      <c r="A102" s="360">
        <v>74</v>
      </c>
      <c r="B102" s="361" t="s">
        <v>282</v>
      </c>
      <c r="C102" s="361" t="s">
        <v>283</v>
      </c>
      <c r="D102" s="361" t="s">
        <v>131</v>
      </c>
      <c r="E102" s="362">
        <v>1</v>
      </c>
      <c r="F102" s="363"/>
      <c r="G102" s="363">
        <f t="shared" si="4"/>
        <v>0</v>
      </c>
      <c r="H102" s="519">
        <v>0</v>
      </c>
      <c r="I102" s="514" t="s">
        <v>613</v>
      </c>
    </row>
    <row r="103" spans="1:9" s="2" customFormat="1" ht="24" customHeight="1">
      <c r="A103" s="364">
        <v>75</v>
      </c>
      <c r="B103" s="365" t="s">
        <v>284</v>
      </c>
      <c r="C103" s="365" t="s">
        <v>285</v>
      </c>
      <c r="D103" s="365" t="s">
        <v>131</v>
      </c>
      <c r="E103" s="366">
        <v>1</v>
      </c>
      <c r="F103" s="367"/>
      <c r="G103" s="367">
        <f t="shared" si="4"/>
        <v>0</v>
      </c>
      <c r="H103" s="520">
        <v>0.027</v>
      </c>
      <c r="I103" s="514" t="s">
        <v>613</v>
      </c>
    </row>
    <row r="104" spans="1:9" s="2" customFormat="1" ht="13.5" customHeight="1">
      <c r="A104" s="364">
        <v>76</v>
      </c>
      <c r="B104" s="365" t="s">
        <v>286</v>
      </c>
      <c r="C104" s="365" t="s">
        <v>648</v>
      </c>
      <c r="D104" s="365" t="s">
        <v>131</v>
      </c>
      <c r="E104" s="366">
        <v>1</v>
      </c>
      <c r="F104" s="367"/>
      <c r="G104" s="367">
        <f t="shared" si="4"/>
        <v>0</v>
      </c>
      <c r="H104" s="520">
        <v>0.0022</v>
      </c>
      <c r="I104" s="514" t="s">
        <v>613</v>
      </c>
    </row>
    <row r="105" spans="1:9" s="2" customFormat="1" ht="13.5" customHeight="1">
      <c r="A105" s="360">
        <v>77</v>
      </c>
      <c r="B105" s="361" t="s">
        <v>288</v>
      </c>
      <c r="C105" s="361" t="s">
        <v>559</v>
      </c>
      <c r="D105" s="361" t="s">
        <v>131</v>
      </c>
      <c r="E105" s="362">
        <v>1</v>
      </c>
      <c r="F105" s="363"/>
      <c r="G105" s="363">
        <f t="shared" si="4"/>
        <v>0</v>
      </c>
      <c r="H105" s="519">
        <v>0</v>
      </c>
      <c r="I105" s="514"/>
    </row>
    <row r="106" spans="1:9" s="2" customFormat="1" ht="13.5" customHeight="1">
      <c r="A106" s="364">
        <v>78</v>
      </c>
      <c r="B106" s="365" t="s">
        <v>579</v>
      </c>
      <c r="C106" s="365" t="s">
        <v>291</v>
      </c>
      <c r="D106" s="365" t="s">
        <v>131</v>
      </c>
      <c r="E106" s="366">
        <v>1</v>
      </c>
      <c r="F106" s="367"/>
      <c r="G106" s="367">
        <f t="shared" si="4"/>
        <v>0</v>
      </c>
      <c r="H106" s="520">
        <v>0.095</v>
      </c>
      <c r="I106" s="514"/>
    </row>
    <row r="107" spans="1:9" s="2" customFormat="1" ht="24" customHeight="1">
      <c r="A107" s="360">
        <v>79</v>
      </c>
      <c r="B107" s="361" t="s">
        <v>292</v>
      </c>
      <c r="C107" s="361" t="s">
        <v>293</v>
      </c>
      <c r="D107" s="361" t="s">
        <v>131</v>
      </c>
      <c r="E107" s="362">
        <v>1</v>
      </c>
      <c r="F107" s="363"/>
      <c r="G107" s="363">
        <f t="shared" si="4"/>
        <v>0</v>
      </c>
      <c r="H107" s="519">
        <v>0</v>
      </c>
      <c r="I107" s="514" t="s">
        <v>613</v>
      </c>
    </row>
    <row r="108" spans="1:9" s="2" customFormat="1" ht="13.5" customHeight="1">
      <c r="A108" s="360">
        <v>80</v>
      </c>
      <c r="B108" s="361" t="s">
        <v>294</v>
      </c>
      <c r="C108" s="361" t="s">
        <v>295</v>
      </c>
      <c r="D108" s="361" t="s">
        <v>131</v>
      </c>
      <c r="E108" s="362">
        <v>1</v>
      </c>
      <c r="F108" s="363"/>
      <c r="G108" s="363">
        <f t="shared" si="4"/>
        <v>0</v>
      </c>
      <c r="H108" s="519">
        <v>0</v>
      </c>
      <c r="I108" s="514"/>
    </row>
    <row r="109" spans="1:9" s="2" customFormat="1" ht="13.5" customHeight="1">
      <c r="A109" s="364">
        <v>81</v>
      </c>
      <c r="B109" s="365" t="s">
        <v>296</v>
      </c>
      <c r="C109" s="365" t="s">
        <v>297</v>
      </c>
      <c r="D109" s="365" t="s">
        <v>131</v>
      </c>
      <c r="E109" s="366">
        <v>1</v>
      </c>
      <c r="F109" s="367"/>
      <c r="G109" s="367">
        <f t="shared" si="4"/>
        <v>0</v>
      </c>
      <c r="H109" s="520">
        <v>0.028</v>
      </c>
      <c r="I109" s="514"/>
    </row>
    <row r="110" spans="1:9" s="2" customFormat="1" ht="13.5" customHeight="1">
      <c r="A110" s="360">
        <v>82</v>
      </c>
      <c r="B110" s="361" t="s">
        <v>298</v>
      </c>
      <c r="C110" s="361" t="s">
        <v>299</v>
      </c>
      <c r="D110" s="361" t="s">
        <v>131</v>
      </c>
      <c r="E110" s="362">
        <v>1</v>
      </c>
      <c r="F110" s="363"/>
      <c r="G110" s="363">
        <f t="shared" si="4"/>
        <v>0</v>
      </c>
      <c r="H110" s="519">
        <v>0</v>
      </c>
      <c r="I110" s="514" t="s">
        <v>613</v>
      </c>
    </row>
    <row r="111" spans="1:9" s="2" customFormat="1" ht="13.5" customHeight="1">
      <c r="A111" s="360">
        <v>83</v>
      </c>
      <c r="B111" s="361" t="s">
        <v>300</v>
      </c>
      <c r="C111" s="361" t="s">
        <v>301</v>
      </c>
      <c r="D111" s="361" t="s">
        <v>131</v>
      </c>
      <c r="E111" s="362">
        <v>2</v>
      </c>
      <c r="F111" s="363"/>
      <c r="G111" s="363">
        <f t="shared" si="4"/>
        <v>0</v>
      </c>
      <c r="H111" s="519">
        <v>0</v>
      </c>
      <c r="I111" s="514" t="s">
        <v>613</v>
      </c>
    </row>
    <row r="112" spans="1:9" s="2" customFormat="1" ht="24" customHeight="1">
      <c r="A112" s="360">
        <v>84</v>
      </c>
      <c r="B112" s="361" t="s">
        <v>302</v>
      </c>
      <c r="C112" s="361" t="s">
        <v>303</v>
      </c>
      <c r="D112" s="361" t="s">
        <v>148</v>
      </c>
      <c r="E112" s="362">
        <v>0.281</v>
      </c>
      <c r="F112" s="363"/>
      <c r="G112" s="363">
        <f t="shared" si="4"/>
        <v>0</v>
      </c>
      <c r="H112" s="519">
        <v>0</v>
      </c>
      <c r="I112" s="514" t="s">
        <v>613</v>
      </c>
    </row>
    <row r="113" spans="1:9" s="2" customFormat="1" ht="28.5" customHeight="1">
      <c r="A113" s="356"/>
      <c r="B113" s="357" t="s">
        <v>304</v>
      </c>
      <c r="C113" s="357" t="s">
        <v>305</v>
      </c>
      <c r="D113" s="357"/>
      <c r="E113" s="358"/>
      <c r="F113" s="359"/>
      <c r="G113" s="359">
        <f>SUM(G114:G116)</f>
        <v>0</v>
      </c>
      <c r="H113" s="358">
        <f>SUM(H114:H116)</f>
        <v>0.0024</v>
      </c>
      <c r="I113" s="515"/>
    </row>
    <row r="114" spans="1:9" s="2" customFormat="1" ht="24" customHeight="1">
      <c r="A114" s="360">
        <v>85</v>
      </c>
      <c r="B114" s="361" t="s">
        <v>306</v>
      </c>
      <c r="C114" s="361" t="s">
        <v>307</v>
      </c>
      <c r="D114" s="361" t="s">
        <v>131</v>
      </c>
      <c r="E114" s="362">
        <v>1</v>
      </c>
      <c r="F114" s="363"/>
      <c r="G114" s="363">
        <f>E114*F114</f>
        <v>0</v>
      </c>
      <c r="H114" s="519">
        <v>0</v>
      </c>
      <c r="I114" s="514" t="s">
        <v>613</v>
      </c>
    </row>
    <row r="115" spans="1:9" s="2" customFormat="1" ht="13.5" customHeight="1">
      <c r="A115" s="364">
        <v>86</v>
      </c>
      <c r="B115" s="365" t="s">
        <v>308</v>
      </c>
      <c r="C115" s="365" t="s">
        <v>309</v>
      </c>
      <c r="D115" s="365" t="s">
        <v>131</v>
      </c>
      <c r="E115" s="366">
        <v>1</v>
      </c>
      <c r="F115" s="367"/>
      <c r="G115" s="367">
        <f>E115*F115</f>
        <v>0</v>
      </c>
      <c r="H115" s="520">
        <v>0.0024</v>
      </c>
      <c r="I115" s="514"/>
    </row>
    <row r="116" spans="1:9" s="2" customFormat="1" ht="24" customHeight="1">
      <c r="A116" s="360">
        <v>87</v>
      </c>
      <c r="B116" s="361" t="s">
        <v>310</v>
      </c>
      <c r="C116" s="361" t="s">
        <v>311</v>
      </c>
      <c r="D116" s="361" t="s">
        <v>148</v>
      </c>
      <c r="E116" s="362">
        <v>0.002</v>
      </c>
      <c r="F116" s="363"/>
      <c r="G116" s="367">
        <f>E116*F116</f>
        <v>0</v>
      </c>
      <c r="H116" s="519">
        <v>0</v>
      </c>
      <c r="I116" s="514" t="s">
        <v>613</v>
      </c>
    </row>
    <row r="117" spans="1:9" s="2" customFormat="1" ht="28.5" customHeight="1">
      <c r="A117" s="356"/>
      <c r="B117" s="357" t="s">
        <v>312</v>
      </c>
      <c r="C117" s="357" t="s">
        <v>313</v>
      </c>
      <c r="D117" s="357"/>
      <c r="E117" s="358"/>
      <c r="F117" s="359"/>
      <c r="G117" s="359">
        <f>SUM(G118:G125)</f>
        <v>0</v>
      </c>
      <c r="H117" s="358">
        <f>SUM(H118:H125)</f>
        <v>1.0086643999999998</v>
      </c>
      <c r="I117" s="515"/>
    </row>
    <row r="118" spans="1:9" s="2" customFormat="1" ht="24" customHeight="1">
      <c r="A118" s="360">
        <v>88</v>
      </c>
      <c r="B118" s="361" t="s">
        <v>314</v>
      </c>
      <c r="C118" s="361" t="s">
        <v>315</v>
      </c>
      <c r="D118" s="361" t="s">
        <v>113</v>
      </c>
      <c r="E118" s="362">
        <v>19.66</v>
      </c>
      <c r="F118" s="363"/>
      <c r="G118" s="363">
        <f>E118*F118</f>
        <v>0</v>
      </c>
      <c r="H118" s="519">
        <v>0.0735284</v>
      </c>
      <c r="I118" s="514" t="s">
        <v>613</v>
      </c>
    </row>
    <row r="119" spans="1:9" s="2" customFormat="1" ht="13.5" customHeight="1">
      <c r="A119" s="364">
        <v>89</v>
      </c>
      <c r="B119" s="365" t="s">
        <v>316</v>
      </c>
      <c r="C119" s="365" t="s">
        <v>564</v>
      </c>
      <c r="D119" s="365" t="s">
        <v>131</v>
      </c>
      <c r="E119" s="366">
        <v>72.6</v>
      </c>
      <c r="F119" s="367"/>
      <c r="G119" s="367">
        <f aca="true" t="shared" si="5" ref="G119:G125">E119*F119</f>
        <v>0</v>
      </c>
      <c r="H119" s="520">
        <v>0.026136</v>
      </c>
      <c r="I119" s="514" t="s">
        <v>613</v>
      </c>
    </row>
    <row r="120" spans="1:9" s="2" customFormat="1" ht="24" customHeight="1">
      <c r="A120" s="360">
        <v>90</v>
      </c>
      <c r="B120" s="361" t="s">
        <v>318</v>
      </c>
      <c r="C120" s="361" t="s">
        <v>319</v>
      </c>
      <c r="D120" s="361" t="s">
        <v>106</v>
      </c>
      <c r="E120" s="362">
        <v>20</v>
      </c>
      <c r="F120" s="363"/>
      <c r="G120" s="363">
        <f t="shared" si="5"/>
        <v>0</v>
      </c>
      <c r="H120" s="519">
        <v>0.18</v>
      </c>
      <c r="I120" s="514" t="s">
        <v>613</v>
      </c>
    </row>
    <row r="121" spans="1:9" s="2" customFormat="1" ht="13.5" customHeight="1">
      <c r="A121" s="364">
        <v>91</v>
      </c>
      <c r="B121" s="365" t="s">
        <v>320</v>
      </c>
      <c r="C121" s="365" t="s">
        <v>321</v>
      </c>
      <c r="D121" s="365" t="s">
        <v>106</v>
      </c>
      <c r="E121" s="366">
        <v>23</v>
      </c>
      <c r="F121" s="367"/>
      <c r="G121" s="367">
        <f t="shared" si="5"/>
        <v>0</v>
      </c>
      <c r="H121" s="520">
        <v>0.575</v>
      </c>
      <c r="I121" s="514" t="s">
        <v>613</v>
      </c>
    </row>
    <row r="122" spans="1:9" s="2" customFormat="1" ht="13.5" customHeight="1">
      <c r="A122" s="360">
        <v>92</v>
      </c>
      <c r="B122" s="361" t="s">
        <v>322</v>
      </c>
      <c r="C122" s="361" t="s">
        <v>323</v>
      </c>
      <c r="D122" s="361" t="s">
        <v>106</v>
      </c>
      <c r="E122" s="362">
        <v>2.97</v>
      </c>
      <c r="F122" s="363"/>
      <c r="G122" s="363">
        <f t="shared" si="5"/>
        <v>0</v>
      </c>
      <c r="H122" s="519">
        <v>0</v>
      </c>
      <c r="I122" s="514" t="s">
        <v>613</v>
      </c>
    </row>
    <row r="123" spans="1:9" s="2" customFormat="1" ht="13.5" customHeight="1">
      <c r="A123" s="360">
        <v>93</v>
      </c>
      <c r="B123" s="361" t="s">
        <v>324</v>
      </c>
      <c r="C123" s="361" t="s">
        <v>325</v>
      </c>
      <c r="D123" s="361" t="s">
        <v>106</v>
      </c>
      <c r="E123" s="362">
        <v>20</v>
      </c>
      <c r="F123" s="363"/>
      <c r="G123" s="363">
        <f t="shared" si="5"/>
        <v>0</v>
      </c>
      <c r="H123" s="519">
        <v>0</v>
      </c>
      <c r="I123" s="514" t="s">
        <v>613</v>
      </c>
    </row>
    <row r="124" spans="1:9" s="2" customFormat="1" ht="24" customHeight="1">
      <c r="A124" s="360">
        <v>94</v>
      </c>
      <c r="B124" s="361" t="s">
        <v>326</v>
      </c>
      <c r="C124" s="361" t="s">
        <v>565</v>
      </c>
      <c r="D124" s="361" t="s">
        <v>106</v>
      </c>
      <c r="E124" s="362">
        <v>20</v>
      </c>
      <c r="F124" s="363"/>
      <c r="G124" s="363">
        <f t="shared" si="5"/>
        <v>0</v>
      </c>
      <c r="H124" s="519">
        <v>0.154</v>
      </c>
      <c r="I124" s="514" t="s">
        <v>613</v>
      </c>
    </row>
    <row r="125" spans="1:9" s="2" customFormat="1" ht="24" customHeight="1">
      <c r="A125" s="360">
        <v>95</v>
      </c>
      <c r="B125" s="361" t="s">
        <v>328</v>
      </c>
      <c r="C125" s="361" t="s">
        <v>329</v>
      </c>
      <c r="D125" s="361" t="s">
        <v>148</v>
      </c>
      <c r="E125" s="362">
        <v>1.009</v>
      </c>
      <c r="F125" s="363"/>
      <c r="G125" s="363">
        <f t="shared" si="5"/>
        <v>0</v>
      </c>
      <c r="H125" s="519">
        <v>0</v>
      </c>
      <c r="I125" s="514" t="s">
        <v>613</v>
      </c>
    </row>
    <row r="126" spans="1:9" s="2" customFormat="1" ht="28.5" customHeight="1">
      <c r="A126" s="356"/>
      <c r="B126" s="357" t="s">
        <v>330</v>
      </c>
      <c r="C126" s="357" t="s">
        <v>331</v>
      </c>
      <c r="D126" s="357"/>
      <c r="E126" s="358"/>
      <c r="F126" s="359"/>
      <c r="G126" s="359">
        <f>SUM(G127:G133)</f>
        <v>0</v>
      </c>
      <c r="H126" s="358">
        <f>SUM(H127:H133)</f>
        <v>0.3119443</v>
      </c>
      <c r="I126" s="515"/>
    </row>
    <row r="127" spans="1:9" s="2" customFormat="1" ht="24" customHeight="1">
      <c r="A127" s="360">
        <v>96</v>
      </c>
      <c r="B127" s="361" t="s">
        <v>332</v>
      </c>
      <c r="C127" s="361" t="s">
        <v>333</v>
      </c>
      <c r="D127" s="361" t="s">
        <v>113</v>
      </c>
      <c r="E127" s="362">
        <v>37.68</v>
      </c>
      <c r="F127" s="363"/>
      <c r="G127" s="363">
        <f>E127*F127</f>
        <v>0</v>
      </c>
      <c r="H127" s="519">
        <v>0.0007536</v>
      </c>
      <c r="I127" s="514" t="s">
        <v>613</v>
      </c>
    </row>
    <row r="128" spans="1:9" s="2" customFormat="1" ht="13.5" customHeight="1">
      <c r="A128" s="364">
        <v>97</v>
      </c>
      <c r="B128" s="365" t="s">
        <v>334</v>
      </c>
      <c r="C128" s="365" t="s">
        <v>335</v>
      </c>
      <c r="D128" s="365" t="s">
        <v>113</v>
      </c>
      <c r="E128" s="366">
        <v>37.68</v>
      </c>
      <c r="F128" s="367"/>
      <c r="G128" s="367">
        <f aca="true" t="shared" si="6" ref="G128:G133">E128*F128</f>
        <v>0</v>
      </c>
      <c r="H128" s="520">
        <v>0.0077244</v>
      </c>
      <c r="I128" s="514" t="s">
        <v>613</v>
      </c>
    </row>
    <row r="129" spans="1:9" s="2" customFormat="1" ht="24" customHeight="1">
      <c r="A129" s="360">
        <v>98</v>
      </c>
      <c r="B129" s="361" t="s">
        <v>336</v>
      </c>
      <c r="C129" s="361" t="s">
        <v>337</v>
      </c>
      <c r="D129" s="361" t="s">
        <v>106</v>
      </c>
      <c r="E129" s="362">
        <v>36.17</v>
      </c>
      <c r="F129" s="363"/>
      <c r="G129" s="363">
        <f t="shared" si="6"/>
        <v>0</v>
      </c>
      <c r="H129" s="519">
        <v>0.0032553</v>
      </c>
      <c r="I129" s="514" t="s">
        <v>613</v>
      </c>
    </row>
    <row r="130" spans="1:9" s="2" customFormat="1" ht="24" customHeight="1">
      <c r="A130" s="364">
        <v>99</v>
      </c>
      <c r="B130" s="365" t="s">
        <v>338</v>
      </c>
      <c r="C130" s="365" t="s">
        <v>638</v>
      </c>
      <c r="D130" s="365" t="s">
        <v>106</v>
      </c>
      <c r="E130" s="366">
        <v>36.17</v>
      </c>
      <c r="F130" s="367"/>
      <c r="G130" s="367">
        <f t="shared" si="6"/>
        <v>0</v>
      </c>
      <c r="H130" s="520">
        <v>0.278509</v>
      </c>
      <c r="I130" s="514" t="s">
        <v>613</v>
      </c>
    </row>
    <row r="131" spans="1:9" s="2" customFormat="1" ht="13.5" customHeight="1">
      <c r="A131" s="360">
        <v>100</v>
      </c>
      <c r="B131" s="361" t="s">
        <v>340</v>
      </c>
      <c r="C131" s="361" t="s">
        <v>341</v>
      </c>
      <c r="D131" s="361" t="s">
        <v>106</v>
      </c>
      <c r="E131" s="362">
        <v>36.17</v>
      </c>
      <c r="F131" s="363"/>
      <c r="G131" s="363">
        <f t="shared" si="6"/>
        <v>0</v>
      </c>
      <c r="H131" s="519">
        <v>0</v>
      </c>
      <c r="I131" s="514" t="s">
        <v>613</v>
      </c>
    </row>
    <row r="132" spans="1:9" s="2" customFormat="1" ht="13.5" customHeight="1">
      <c r="A132" s="364">
        <v>101</v>
      </c>
      <c r="B132" s="365" t="s">
        <v>342</v>
      </c>
      <c r="C132" s="365" t="s">
        <v>619</v>
      </c>
      <c r="D132" s="365" t="s">
        <v>106</v>
      </c>
      <c r="E132" s="366">
        <v>36.17</v>
      </c>
      <c r="F132" s="367"/>
      <c r="G132" s="367">
        <f t="shared" si="6"/>
        <v>0</v>
      </c>
      <c r="H132" s="520">
        <v>0.021702</v>
      </c>
      <c r="I132" s="514" t="s">
        <v>613</v>
      </c>
    </row>
    <row r="133" spans="1:9" s="2" customFormat="1" ht="24" customHeight="1">
      <c r="A133" s="360">
        <v>102</v>
      </c>
      <c r="B133" s="361" t="s">
        <v>343</v>
      </c>
      <c r="C133" s="361" t="s">
        <v>344</v>
      </c>
      <c r="D133" s="361" t="s">
        <v>148</v>
      </c>
      <c r="E133" s="362">
        <v>0.312</v>
      </c>
      <c r="F133" s="363"/>
      <c r="G133" s="363">
        <f t="shared" si="6"/>
        <v>0</v>
      </c>
      <c r="H133" s="519">
        <v>0</v>
      </c>
      <c r="I133" s="514" t="s">
        <v>613</v>
      </c>
    </row>
    <row r="134" spans="1:9" s="2" customFormat="1" ht="28.5" customHeight="1">
      <c r="A134" s="356"/>
      <c r="B134" s="357" t="s">
        <v>345</v>
      </c>
      <c r="C134" s="357" t="s">
        <v>346</v>
      </c>
      <c r="D134" s="357"/>
      <c r="E134" s="358"/>
      <c r="F134" s="359"/>
      <c r="G134" s="359">
        <f>SUM(G135:G140)</f>
        <v>0</v>
      </c>
      <c r="H134" s="358">
        <f>SUM(H135:H140)</f>
        <v>0.42833599999999994</v>
      </c>
      <c r="I134" s="515"/>
    </row>
    <row r="135" spans="1:9" s="2" customFormat="1" ht="24" customHeight="1">
      <c r="A135" s="360">
        <v>103</v>
      </c>
      <c r="B135" s="361" t="s">
        <v>347</v>
      </c>
      <c r="C135" s="361" t="s">
        <v>348</v>
      </c>
      <c r="D135" s="361" t="s">
        <v>106</v>
      </c>
      <c r="E135" s="362">
        <v>26.4</v>
      </c>
      <c r="F135" s="363"/>
      <c r="G135" s="363">
        <f aca="true" t="shared" si="7" ref="G135:G140">E135*F135</f>
        <v>0</v>
      </c>
      <c r="H135" s="519">
        <v>0.0792</v>
      </c>
      <c r="I135" s="514" t="s">
        <v>613</v>
      </c>
    </row>
    <row r="136" spans="1:9" s="2" customFormat="1" ht="13.5" customHeight="1">
      <c r="A136" s="364">
        <v>104</v>
      </c>
      <c r="B136" s="365" t="s">
        <v>349</v>
      </c>
      <c r="C136" s="365" t="s">
        <v>350</v>
      </c>
      <c r="D136" s="365" t="s">
        <v>106</v>
      </c>
      <c r="E136" s="366">
        <v>29.04</v>
      </c>
      <c r="F136" s="367"/>
      <c r="G136" s="367">
        <f t="shared" si="7"/>
        <v>0</v>
      </c>
      <c r="H136" s="520">
        <v>0.342672</v>
      </c>
      <c r="I136" s="514" t="s">
        <v>613</v>
      </c>
    </row>
    <row r="137" spans="1:9" s="2" customFormat="1" ht="24" customHeight="1">
      <c r="A137" s="360">
        <v>105</v>
      </c>
      <c r="B137" s="361" t="s">
        <v>351</v>
      </c>
      <c r="C137" s="361" t="s">
        <v>352</v>
      </c>
      <c r="D137" s="361" t="s">
        <v>106</v>
      </c>
      <c r="E137" s="362">
        <v>11.363</v>
      </c>
      <c r="F137" s="363"/>
      <c r="G137" s="363">
        <f t="shared" si="7"/>
        <v>0</v>
      </c>
      <c r="H137" s="519">
        <v>0</v>
      </c>
      <c r="I137" s="514" t="s">
        <v>613</v>
      </c>
    </row>
    <row r="138" spans="1:9" s="2" customFormat="1" ht="13.5" customHeight="1">
      <c r="A138" s="360">
        <v>106</v>
      </c>
      <c r="B138" s="361" t="s">
        <v>353</v>
      </c>
      <c r="C138" s="361" t="s">
        <v>354</v>
      </c>
      <c r="D138" s="361" t="s">
        <v>113</v>
      </c>
      <c r="E138" s="362">
        <v>20</v>
      </c>
      <c r="F138" s="363"/>
      <c r="G138" s="363">
        <f t="shared" si="7"/>
        <v>0</v>
      </c>
      <c r="H138" s="519">
        <v>0.0062</v>
      </c>
      <c r="I138" s="514" t="s">
        <v>613</v>
      </c>
    </row>
    <row r="139" spans="1:9" s="2" customFormat="1" ht="13.5" customHeight="1">
      <c r="A139" s="360">
        <v>107</v>
      </c>
      <c r="B139" s="361" t="s">
        <v>355</v>
      </c>
      <c r="C139" s="361" t="s">
        <v>356</v>
      </c>
      <c r="D139" s="361" t="s">
        <v>113</v>
      </c>
      <c r="E139" s="362">
        <v>8.8</v>
      </c>
      <c r="F139" s="363"/>
      <c r="G139" s="363">
        <f t="shared" si="7"/>
        <v>0</v>
      </c>
      <c r="H139" s="519">
        <v>0.000264</v>
      </c>
      <c r="I139" s="514" t="s">
        <v>613</v>
      </c>
    </row>
    <row r="140" spans="1:9" s="2" customFormat="1" ht="24" customHeight="1">
      <c r="A140" s="360">
        <v>108</v>
      </c>
      <c r="B140" s="361" t="s">
        <v>357</v>
      </c>
      <c r="C140" s="361" t="s">
        <v>358</v>
      </c>
      <c r="D140" s="361" t="s">
        <v>148</v>
      </c>
      <c r="E140" s="362">
        <v>0.428</v>
      </c>
      <c r="F140" s="363"/>
      <c r="G140" s="363">
        <f t="shared" si="7"/>
        <v>0</v>
      </c>
      <c r="H140" s="519">
        <v>0</v>
      </c>
      <c r="I140" s="514" t="s">
        <v>613</v>
      </c>
    </row>
    <row r="141" spans="1:9" s="2" customFormat="1" ht="28.5" customHeight="1">
      <c r="A141" s="356"/>
      <c r="B141" s="357" t="s">
        <v>359</v>
      </c>
      <c r="C141" s="357" t="s">
        <v>360</v>
      </c>
      <c r="D141" s="357"/>
      <c r="E141" s="358"/>
      <c r="F141" s="359"/>
      <c r="G141" s="359">
        <f>SUM(G142:G149)</f>
        <v>0</v>
      </c>
      <c r="H141" s="358">
        <f>SUM(H142:H149)</f>
        <v>0.0115911</v>
      </c>
      <c r="I141" s="515"/>
    </row>
    <row r="142" spans="1:9" s="2" customFormat="1" ht="24" customHeight="1">
      <c r="A142" s="360">
        <v>109</v>
      </c>
      <c r="B142" s="361" t="s">
        <v>361</v>
      </c>
      <c r="C142" s="361" t="s">
        <v>362</v>
      </c>
      <c r="D142" s="361" t="s">
        <v>106</v>
      </c>
      <c r="E142" s="362">
        <v>5.465</v>
      </c>
      <c r="F142" s="363"/>
      <c r="G142" s="363">
        <f>E142*F142</f>
        <v>0</v>
      </c>
      <c r="H142" s="519">
        <v>0.00038255</v>
      </c>
      <c r="I142" s="514" t="s">
        <v>613</v>
      </c>
    </row>
    <row r="143" spans="1:9" s="2" customFormat="1" ht="13.5" customHeight="1">
      <c r="A143" s="360">
        <v>110</v>
      </c>
      <c r="B143" s="361" t="s">
        <v>363</v>
      </c>
      <c r="C143" s="361" t="s">
        <v>364</v>
      </c>
      <c r="D143" s="361" t="s">
        <v>106</v>
      </c>
      <c r="E143" s="362">
        <v>5.465</v>
      </c>
      <c r="F143" s="363"/>
      <c r="G143" s="363">
        <f aca="true" t="shared" si="8" ref="G143:G149">E143*F143</f>
        <v>0</v>
      </c>
      <c r="H143" s="519">
        <v>0.0003279</v>
      </c>
      <c r="I143" s="514" t="s">
        <v>613</v>
      </c>
    </row>
    <row r="144" spans="1:9" s="2" customFormat="1" ht="24" customHeight="1">
      <c r="A144" s="360">
        <v>124</v>
      </c>
      <c r="B144" s="361" t="s">
        <v>365</v>
      </c>
      <c r="C144" s="361" t="s">
        <v>366</v>
      </c>
      <c r="D144" s="361" t="s">
        <v>106</v>
      </c>
      <c r="E144" s="362">
        <v>5.465</v>
      </c>
      <c r="F144" s="363"/>
      <c r="G144" s="363">
        <f t="shared" si="8"/>
        <v>0</v>
      </c>
      <c r="H144" s="519">
        <v>0.00092905</v>
      </c>
      <c r="I144" s="514" t="s">
        <v>613</v>
      </c>
    </row>
    <row r="145" spans="1:9" s="2" customFormat="1" ht="24" customHeight="1">
      <c r="A145" s="360">
        <v>111</v>
      </c>
      <c r="B145" s="361" t="s">
        <v>367</v>
      </c>
      <c r="C145" s="361" t="s">
        <v>368</v>
      </c>
      <c r="D145" s="361" t="s">
        <v>106</v>
      </c>
      <c r="E145" s="362">
        <v>5.465</v>
      </c>
      <c r="F145" s="363"/>
      <c r="G145" s="363">
        <f t="shared" si="8"/>
        <v>0</v>
      </c>
      <c r="H145" s="519">
        <v>0.0006558</v>
      </c>
      <c r="I145" s="514" t="s">
        <v>613</v>
      </c>
    </row>
    <row r="146" spans="1:9" s="2" customFormat="1" ht="24" customHeight="1">
      <c r="A146" s="360">
        <v>112</v>
      </c>
      <c r="B146" s="361" t="s">
        <v>369</v>
      </c>
      <c r="C146" s="361" t="s">
        <v>370</v>
      </c>
      <c r="D146" s="361" t="s">
        <v>106</v>
      </c>
      <c r="E146" s="362">
        <v>5.465</v>
      </c>
      <c r="F146" s="363"/>
      <c r="G146" s="363">
        <f t="shared" si="8"/>
        <v>0</v>
      </c>
      <c r="H146" s="519">
        <v>0.0006558</v>
      </c>
      <c r="I146" s="514" t="s">
        <v>613</v>
      </c>
    </row>
    <row r="147" spans="1:9" s="2" customFormat="1" ht="24" customHeight="1">
      <c r="A147" s="360">
        <v>113</v>
      </c>
      <c r="B147" s="361" t="s">
        <v>371</v>
      </c>
      <c r="C147" s="361" t="s">
        <v>372</v>
      </c>
      <c r="D147" s="361" t="s">
        <v>106</v>
      </c>
      <c r="E147" s="362">
        <v>12</v>
      </c>
      <c r="F147" s="363"/>
      <c r="G147" s="363">
        <f t="shared" si="8"/>
        <v>0</v>
      </c>
      <c r="H147" s="519">
        <v>0.00108</v>
      </c>
      <c r="I147" s="514" t="s">
        <v>613</v>
      </c>
    </row>
    <row r="148" spans="1:9" s="2" customFormat="1" ht="24" customHeight="1">
      <c r="A148" s="360">
        <v>114</v>
      </c>
      <c r="B148" s="361" t="s">
        <v>373</v>
      </c>
      <c r="C148" s="361" t="s">
        <v>374</v>
      </c>
      <c r="D148" s="361" t="s">
        <v>106</v>
      </c>
      <c r="E148" s="362">
        <v>12</v>
      </c>
      <c r="F148" s="363"/>
      <c r="G148" s="363">
        <f t="shared" si="8"/>
        <v>0</v>
      </c>
      <c r="H148" s="519">
        <v>0.0024</v>
      </c>
      <c r="I148" s="514" t="s">
        <v>613</v>
      </c>
    </row>
    <row r="149" spans="1:9" s="2" customFormat="1" ht="13.5" customHeight="1">
      <c r="A149" s="360">
        <v>115</v>
      </c>
      <c r="B149" s="361" t="s">
        <v>375</v>
      </c>
      <c r="C149" s="361" t="s">
        <v>376</v>
      </c>
      <c r="D149" s="361" t="s">
        <v>106</v>
      </c>
      <c r="E149" s="362">
        <v>12</v>
      </c>
      <c r="F149" s="363"/>
      <c r="G149" s="363">
        <f t="shared" si="8"/>
        <v>0</v>
      </c>
      <c r="H149" s="519">
        <v>0.00516</v>
      </c>
      <c r="I149" s="514" t="s">
        <v>613</v>
      </c>
    </row>
    <row r="150" spans="1:9" s="2" customFormat="1" ht="28.5" customHeight="1">
      <c r="A150" s="356"/>
      <c r="B150" s="357" t="s">
        <v>377</v>
      </c>
      <c r="C150" s="357" t="s">
        <v>378</v>
      </c>
      <c r="D150" s="357"/>
      <c r="E150" s="358"/>
      <c r="F150" s="359"/>
      <c r="G150" s="359">
        <f>SUM(G151:G156)</f>
        <v>0</v>
      </c>
      <c r="H150" s="358">
        <f>SUM(H151:H156)</f>
        <v>0.38825270199999995</v>
      </c>
      <c r="I150" s="515"/>
    </row>
    <row r="151" spans="1:9" s="2" customFormat="1" ht="13.5" customHeight="1">
      <c r="A151" s="360">
        <v>116</v>
      </c>
      <c r="B151" s="361" t="s">
        <v>379</v>
      </c>
      <c r="C151" s="361" t="s">
        <v>380</v>
      </c>
      <c r="D151" s="361" t="s">
        <v>106</v>
      </c>
      <c r="E151" s="362">
        <v>227.218</v>
      </c>
      <c r="F151" s="363"/>
      <c r="G151" s="363">
        <f aca="true" t="shared" si="9" ref="G151:G156">E151*F151</f>
        <v>0</v>
      </c>
      <c r="H151" s="519">
        <v>0.227218</v>
      </c>
      <c r="I151" s="514" t="s">
        <v>613</v>
      </c>
    </row>
    <row r="152" spans="1:9" s="2" customFormat="1" ht="24" customHeight="1">
      <c r="A152" s="360">
        <v>117</v>
      </c>
      <c r="B152" s="361" t="s">
        <v>381</v>
      </c>
      <c r="C152" s="361" t="s">
        <v>382</v>
      </c>
      <c r="D152" s="361" t="s">
        <v>106</v>
      </c>
      <c r="E152" s="362">
        <v>227.218</v>
      </c>
      <c r="F152" s="363"/>
      <c r="G152" s="363">
        <f t="shared" si="9"/>
        <v>0</v>
      </c>
      <c r="H152" s="519">
        <v>0</v>
      </c>
      <c r="I152" s="514" t="s">
        <v>613</v>
      </c>
    </row>
    <row r="153" spans="1:9" s="2" customFormat="1" ht="13.5" customHeight="1">
      <c r="A153" s="360">
        <v>118</v>
      </c>
      <c r="B153" s="361" t="s">
        <v>383</v>
      </c>
      <c r="C153" s="361" t="s">
        <v>384</v>
      </c>
      <c r="D153" s="361" t="s">
        <v>106</v>
      </c>
      <c r="E153" s="362">
        <v>10.44</v>
      </c>
      <c r="F153" s="363"/>
      <c r="G153" s="363">
        <f t="shared" si="9"/>
        <v>0</v>
      </c>
      <c r="H153" s="519">
        <v>0</v>
      </c>
      <c r="I153" s="514" t="s">
        <v>613</v>
      </c>
    </row>
    <row r="154" spans="1:9" s="2" customFormat="1" ht="24" customHeight="1">
      <c r="A154" s="364">
        <v>119</v>
      </c>
      <c r="B154" s="365" t="s">
        <v>385</v>
      </c>
      <c r="C154" s="365" t="s">
        <v>386</v>
      </c>
      <c r="D154" s="365" t="s">
        <v>106</v>
      </c>
      <c r="E154" s="366">
        <v>10.962</v>
      </c>
      <c r="F154" s="367"/>
      <c r="G154" s="367">
        <f t="shared" si="9"/>
        <v>0</v>
      </c>
      <c r="H154" s="520">
        <v>1.0962E-05</v>
      </c>
      <c r="I154" s="514" t="s">
        <v>613</v>
      </c>
    </row>
    <row r="155" spans="1:9" s="2" customFormat="1" ht="24" customHeight="1">
      <c r="A155" s="360">
        <v>120</v>
      </c>
      <c r="B155" s="361" t="s">
        <v>387</v>
      </c>
      <c r="C155" s="361" t="s">
        <v>388</v>
      </c>
      <c r="D155" s="361" t="s">
        <v>106</v>
      </c>
      <c r="E155" s="362">
        <v>453.588</v>
      </c>
      <c r="F155" s="363"/>
      <c r="G155" s="363">
        <f t="shared" si="9"/>
        <v>0</v>
      </c>
      <c r="H155" s="519">
        <v>0.09525348</v>
      </c>
      <c r="I155" s="514" t="s">
        <v>613</v>
      </c>
    </row>
    <row r="156" spans="1:9" s="2" customFormat="1" ht="24" customHeight="1">
      <c r="A156" s="360">
        <v>121</v>
      </c>
      <c r="B156" s="361" t="s">
        <v>389</v>
      </c>
      <c r="C156" s="361" t="s">
        <v>390</v>
      </c>
      <c r="D156" s="361" t="s">
        <v>106</v>
      </c>
      <c r="E156" s="362">
        <v>226.794</v>
      </c>
      <c r="F156" s="363"/>
      <c r="G156" s="363">
        <f t="shared" si="9"/>
        <v>0</v>
      </c>
      <c r="H156" s="519">
        <v>0.06577026</v>
      </c>
      <c r="I156" s="514" t="s">
        <v>613</v>
      </c>
    </row>
    <row r="157" spans="1:9" s="2" customFormat="1" ht="30.75" customHeight="1">
      <c r="A157" s="352"/>
      <c r="B157" s="353" t="s">
        <v>68</v>
      </c>
      <c r="C157" s="353" t="s">
        <v>391</v>
      </c>
      <c r="D157" s="353"/>
      <c r="E157" s="354"/>
      <c r="F157" s="355"/>
      <c r="G157" s="355">
        <f>G158</f>
        <v>0</v>
      </c>
      <c r="H157" s="354">
        <f>H158</f>
        <v>0</v>
      </c>
      <c r="I157" s="515"/>
    </row>
    <row r="158" spans="1:9" s="2" customFormat="1" ht="24" customHeight="1">
      <c r="A158" s="360">
        <v>122</v>
      </c>
      <c r="B158" s="361" t="s">
        <v>392</v>
      </c>
      <c r="C158" s="361" t="s">
        <v>393</v>
      </c>
      <c r="D158" s="361" t="s">
        <v>394</v>
      </c>
      <c r="E158" s="362">
        <v>40</v>
      </c>
      <c r="F158" s="363"/>
      <c r="G158" s="363">
        <f>E158*F158</f>
        <v>0</v>
      </c>
      <c r="H158" s="519">
        <v>0</v>
      </c>
      <c r="I158" s="514" t="s">
        <v>613</v>
      </c>
    </row>
    <row r="159" spans="1:9" s="2" customFormat="1" ht="30.75" customHeight="1">
      <c r="A159" s="352"/>
      <c r="B159" s="353" t="s">
        <v>395</v>
      </c>
      <c r="C159" s="353" t="s">
        <v>396</v>
      </c>
      <c r="D159" s="353"/>
      <c r="E159" s="354"/>
      <c r="F159" s="355"/>
      <c r="G159" s="355">
        <f>G160</f>
        <v>0</v>
      </c>
      <c r="H159" s="354">
        <v>0</v>
      </c>
      <c r="I159" s="515"/>
    </row>
    <row r="160" spans="1:9" s="2" customFormat="1" ht="28.5" customHeight="1">
      <c r="A160" s="356"/>
      <c r="B160" s="357" t="s">
        <v>397</v>
      </c>
      <c r="C160" s="357" t="s">
        <v>37</v>
      </c>
      <c r="D160" s="357"/>
      <c r="E160" s="358"/>
      <c r="F160" s="359"/>
      <c r="G160" s="359">
        <f>G161</f>
        <v>0</v>
      </c>
      <c r="H160" s="358">
        <v>0</v>
      </c>
      <c r="I160" s="515"/>
    </row>
    <row r="161" spans="1:9" s="2" customFormat="1" ht="13.5" customHeight="1">
      <c r="A161" s="360">
        <v>123</v>
      </c>
      <c r="B161" s="361" t="s">
        <v>398</v>
      </c>
      <c r="C161" s="361" t="s">
        <v>37</v>
      </c>
      <c r="D161" s="361" t="s">
        <v>399</v>
      </c>
      <c r="E161" s="362">
        <v>1</v>
      </c>
      <c r="F161" s="363"/>
      <c r="G161" s="363">
        <f>E161*F161</f>
        <v>0</v>
      </c>
      <c r="H161" s="519">
        <v>0</v>
      </c>
      <c r="I161" s="514"/>
    </row>
    <row r="162" spans="1:9" s="2" customFormat="1" ht="30.75" customHeight="1">
      <c r="A162" s="372"/>
      <c r="B162" s="373"/>
      <c r="C162" s="373" t="s">
        <v>400</v>
      </c>
      <c r="D162" s="373"/>
      <c r="E162" s="374"/>
      <c r="F162" s="375"/>
      <c r="G162" s="375">
        <f>G159+G157+G41+G13</f>
        <v>0</v>
      </c>
      <c r="H162" s="374">
        <f>H159+H157+H41+H13</f>
        <v>5.909174331999999</v>
      </c>
      <c r="I162" s="515"/>
    </row>
  </sheetData>
  <sheetProtection/>
  <mergeCells count="1">
    <mergeCell ref="A1:H1"/>
  </mergeCells>
  <printOptions/>
  <pageMargins left="0.25" right="0.25" top="0.75" bottom="0.75" header="0.3" footer="0.3"/>
  <pageSetup fitToHeight="0" fitToWidth="1"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6" sqref="F16"/>
    </sheetView>
  </sheetViews>
  <sheetFormatPr defaultColWidth="9.33203125" defaultRowHeight="10.5"/>
  <cols>
    <col min="1" max="1" width="5.5" style="181" customWidth="1"/>
    <col min="2" max="2" width="12.5" style="181" customWidth="1"/>
    <col min="3" max="3" width="35.83203125" style="181" customWidth="1"/>
    <col min="4" max="4" width="13.66015625" style="153" customWidth="1"/>
    <col min="5" max="5" width="17.16015625" style="154" customWidth="1"/>
    <col min="6" max="6" width="18.66015625" style="155" customWidth="1"/>
    <col min="7" max="7" width="13.66015625" style="181" customWidth="1"/>
    <col min="8" max="8" width="8.66015625" style="181" customWidth="1"/>
    <col min="9" max="16384" width="9.33203125" style="181" customWidth="1"/>
  </cols>
  <sheetData>
    <row r="1" spans="1:6" ht="15">
      <c r="A1" s="588" t="s">
        <v>582</v>
      </c>
      <c r="B1" s="588"/>
      <c r="C1" s="588"/>
      <c r="D1" s="588"/>
      <c r="E1" s="588"/>
      <c r="F1" s="588"/>
    </row>
    <row r="2" spans="1:6" ht="15">
      <c r="A2" s="588"/>
      <c r="B2" s="588"/>
      <c r="C2" s="588"/>
      <c r="D2" s="588"/>
      <c r="E2" s="588"/>
      <c r="F2" s="588"/>
    </row>
    <row r="3" spans="1:6" ht="15">
      <c r="A3" s="588"/>
      <c r="B3" s="588"/>
      <c r="C3" s="588"/>
      <c r="D3" s="588"/>
      <c r="E3" s="588"/>
      <c r="F3" s="588"/>
    </row>
    <row r="4" spans="1:3" ht="15">
      <c r="A4" s="151"/>
      <c r="B4" s="152" t="s">
        <v>580</v>
      </c>
      <c r="C4" s="152"/>
    </row>
    <row r="5" spans="1:3" ht="15">
      <c r="A5" s="151"/>
      <c r="B5" s="152" t="s">
        <v>581</v>
      </c>
      <c r="C5" s="152"/>
    </row>
    <row r="6" spans="1:3" ht="15.75" thickBot="1">
      <c r="A6" s="151"/>
      <c r="B6" s="152" t="s">
        <v>611</v>
      </c>
      <c r="C6" s="152"/>
    </row>
    <row r="7" spans="1:6" s="182" customFormat="1" ht="33.75" customHeight="1" thickBot="1">
      <c r="A7" s="156" t="s">
        <v>403</v>
      </c>
      <c r="B7" s="157"/>
      <c r="C7" s="157"/>
      <c r="D7" s="158"/>
      <c r="E7" s="159"/>
      <c r="F7" s="160"/>
    </row>
    <row r="8" spans="1:6" ht="15.75" thickBot="1">
      <c r="A8" s="161" t="s">
        <v>404</v>
      </c>
      <c r="B8" s="162"/>
      <c r="C8" s="162"/>
      <c r="D8" s="163" t="s">
        <v>77</v>
      </c>
      <c r="E8" s="164" t="s">
        <v>405</v>
      </c>
      <c r="F8" s="165" t="s">
        <v>406</v>
      </c>
    </row>
    <row r="9" spans="1:6" ht="15">
      <c r="A9" s="166">
        <v>1</v>
      </c>
      <c r="B9" s="167" t="s">
        <v>407</v>
      </c>
      <c r="C9" s="167"/>
      <c r="D9" s="168"/>
      <c r="E9" s="169"/>
      <c r="F9" s="170">
        <f>'elektro rozpocet III. typ'!G13</f>
        <v>0</v>
      </c>
    </row>
    <row r="10" spans="1:6" ht="15">
      <c r="A10" s="166">
        <v>2</v>
      </c>
      <c r="B10" s="167" t="s">
        <v>408</v>
      </c>
      <c r="C10" s="167"/>
      <c r="D10" s="168"/>
      <c r="E10" s="169"/>
      <c r="F10" s="170">
        <f>'elektro rozpocet III. typ'!G91</f>
        <v>0</v>
      </c>
    </row>
    <row r="11" spans="1:6" ht="15.75" thickBot="1">
      <c r="A11" s="166">
        <v>3</v>
      </c>
      <c r="B11" s="167" t="s">
        <v>409</v>
      </c>
      <c r="C11" s="167"/>
      <c r="D11" s="168"/>
      <c r="E11" s="169"/>
      <c r="F11" s="170">
        <f>'elektro rozpocet III. typ'!G141</f>
        <v>0</v>
      </c>
    </row>
    <row r="12" spans="1:7" ht="15">
      <c r="A12" s="171">
        <v>4</v>
      </c>
      <c r="B12" s="172" t="s">
        <v>410</v>
      </c>
      <c r="C12" s="172"/>
      <c r="D12" s="173"/>
      <c r="E12" s="174"/>
      <c r="F12" s="175">
        <f>SUM(F9:F9)</f>
        <v>0</v>
      </c>
      <c r="G12" s="155"/>
    </row>
    <row r="13" spans="1:7" ht="15">
      <c r="A13" s="166">
        <v>5</v>
      </c>
      <c r="B13" s="167" t="s">
        <v>411</v>
      </c>
      <c r="C13" s="167"/>
      <c r="D13" s="168"/>
      <c r="E13" s="169"/>
      <c r="F13" s="170">
        <f>SUM(F10:F11)</f>
        <v>0</v>
      </c>
      <c r="G13" s="155"/>
    </row>
    <row r="14" spans="1:7" ht="15">
      <c r="A14" s="166">
        <v>6</v>
      </c>
      <c r="B14" s="167" t="s">
        <v>412</v>
      </c>
      <c r="C14" s="167"/>
      <c r="D14" s="168"/>
      <c r="E14" s="169"/>
      <c r="F14" s="170">
        <f>'elektro rozpocet III. typ'!G149</f>
        <v>0</v>
      </c>
      <c r="G14" s="155"/>
    </row>
    <row r="15" spans="1:7" ht="15.75" thickBot="1">
      <c r="A15" s="166">
        <v>7</v>
      </c>
      <c r="B15" s="167" t="s">
        <v>413</v>
      </c>
      <c r="C15" s="167"/>
      <c r="D15" s="168"/>
      <c r="E15" s="169"/>
      <c r="F15" s="170">
        <f>'elektro rozpocet III. typ'!G154</f>
        <v>0</v>
      </c>
      <c r="G15" s="155"/>
    </row>
    <row r="16" spans="1:6" ht="16.5" thickBot="1" thickTop="1">
      <c r="A16" s="176">
        <v>8</v>
      </c>
      <c r="B16" s="177" t="s">
        <v>414</v>
      </c>
      <c r="C16" s="177"/>
      <c r="D16" s="178"/>
      <c r="E16" s="179"/>
      <c r="F16" s="180">
        <f>SUM(F12:F15)</f>
        <v>0</v>
      </c>
    </row>
    <row r="19" ht="15">
      <c r="A19" s="181" t="s">
        <v>605</v>
      </c>
    </row>
    <row r="20" spans="1:3" ht="15">
      <c r="A20" s="181" t="s">
        <v>415</v>
      </c>
      <c r="C20" s="181" t="s">
        <v>538</v>
      </c>
    </row>
  </sheetData>
  <sheetProtection/>
  <mergeCells count="1">
    <mergeCell ref="A1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39">
      <selection activeCell="C101" sqref="C101"/>
    </sheetView>
  </sheetViews>
  <sheetFormatPr defaultColWidth="9.33203125" defaultRowHeight="10.5"/>
  <cols>
    <col min="1" max="1" width="4.33203125" style="181" customWidth="1"/>
    <col min="2" max="2" width="13.66015625" style="181" customWidth="1"/>
    <col min="3" max="3" width="54.16015625" style="181" customWidth="1"/>
    <col min="4" max="4" width="4.66015625" style="181" bestFit="1" customWidth="1"/>
    <col min="5" max="5" width="9.66015625" style="181" bestFit="1" customWidth="1"/>
    <col min="6" max="6" width="12.83203125" style="181" bestFit="1" customWidth="1"/>
    <col min="7" max="7" width="10.5" style="181" customWidth="1"/>
    <col min="8" max="8" width="7.83203125" style="181" bestFit="1" customWidth="1"/>
    <col min="9" max="9" width="8.16015625" style="181" customWidth="1"/>
    <col min="10" max="10" width="6.33203125" style="280" hidden="1" customWidth="1"/>
    <col min="11" max="11" width="6.33203125" style="181" hidden="1" customWidth="1"/>
    <col min="12" max="12" width="0" style="181" hidden="1" customWidth="1"/>
    <col min="13" max="13" width="5.33203125" style="181" hidden="1" customWidth="1"/>
    <col min="14" max="16384" width="9.33203125" style="181" customWidth="1"/>
  </cols>
  <sheetData>
    <row r="1" spans="1:9" ht="15">
      <c r="A1" s="588" t="s">
        <v>583</v>
      </c>
      <c r="B1" s="588"/>
      <c r="C1" s="588"/>
      <c r="D1" s="588"/>
      <c r="E1" s="588"/>
      <c r="F1" s="588"/>
      <c r="G1" s="588"/>
      <c r="H1" s="588"/>
      <c r="I1" s="588"/>
    </row>
    <row r="2" spans="1:9" ht="15">
      <c r="A2" s="588"/>
      <c r="B2" s="588"/>
      <c r="C2" s="588"/>
      <c r="D2" s="588"/>
      <c r="E2" s="588"/>
      <c r="F2" s="588"/>
      <c r="G2" s="588"/>
      <c r="H2" s="588"/>
      <c r="I2" s="588"/>
    </row>
    <row r="3" spans="1:10" ht="15">
      <c r="A3" s="588"/>
      <c r="B3" s="588"/>
      <c r="C3" s="588"/>
      <c r="D3" s="588"/>
      <c r="E3" s="588"/>
      <c r="F3" s="588"/>
      <c r="G3" s="588"/>
      <c r="H3" s="588"/>
      <c r="I3" s="588"/>
      <c r="J3" s="199"/>
    </row>
    <row r="4" spans="1:10" ht="15">
      <c r="A4" s="198"/>
      <c r="B4" s="152" t="s">
        <v>580</v>
      </c>
      <c r="C4" s="198"/>
      <c r="D4" s="198"/>
      <c r="E4" s="198"/>
      <c r="F4" s="198"/>
      <c r="G4" s="198"/>
      <c r="H4" s="198"/>
      <c r="I4" s="198"/>
      <c r="J4" s="199"/>
    </row>
    <row r="5" spans="1:10" ht="15">
      <c r="A5" s="198"/>
      <c r="B5" s="152" t="s">
        <v>581</v>
      </c>
      <c r="C5" s="198"/>
      <c r="D5" s="198"/>
      <c r="E5" s="198"/>
      <c r="F5" s="198"/>
      <c r="G5" s="198"/>
      <c r="H5" s="198"/>
      <c r="I5" s="198"/>
      <c r="J5" s="199"/>
    </row>
    <row r="6" spans="1:10" ht="15">
      <c r="A6" s="198"/>
      <c r="B6" s="152" t="s">
        <v>611</v>
      </c>
      <c r="C6" s="198"/>
      <c r="D6" s="198"/>
      <c r="E6" s="198"/>
      <c r="F6" s="198"/>
      <c r="G6" s="198"/>
      <c r="H6" s="198"/>
      <c r="I6" s="198"/>
      <c r="J6" s="199"/>
    </row>
    <row r="7" spans="1:10" s="182" customFormat="1" ht="33.75" customHeight="1" thickBot="1">
      <c r="A7" s="200" t="s">
        <v>419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4" ht="15.75" thickBot="1">
      <c r="A8" s="202" t="s">
        <v>404</v>
      </c>
      <c r="B8" s="203" t="s">
        <v>420</v>
      </c>
      <c r="C8" s="204" t="s">
        <v>421</v>
      </c>
      <c r="D8" s="204" t="s">
        <v>422</v>
      </c>
      <c r="E8" s="205" t="s">
        <v>423</v>
      </c>
      <c r="F8" s="205" t="s">
        <v>424</v>
      </c>
      <c r="G8" s="206" t="s">
        <v>425</v>
      </c>
      <c r="H8" s="207" t="s">
        <v>426</v>
      </c>
      <c r="I8" s="208" t="s">
        <v>427</v>
      </c>
      <c r="J8" s="209" t="s">
        <v>76</v>
      </c>
      <c r="K8" s="181" t="s">
        <v>428</v>
      </c>
      <c r="L8" s="181" t="s">
        <v>429</v>
      </c>
      <c r="M8" s="181" t="s">
        <v>430</v>
      </c>
      <c r="N8" s="181" t="s">
        <v>612</v>
      </c>
    </row>
    <row r="9" spans="1:10" s="218" customFormat="1" ht="19.5" customHeight="1">
      <c r="A9" s="210" t="s">
        <v>431</v>
      </c>
      <c r="B9" s="211"/>
      <c r="C9" s="212"/>
      <c r="D9" s="212"/>
      <c r="E9" s="213"/>
      <c r="F9" s="213"/>
      <c r="G9" s="214"/>
      <c r="H9" s="215"/>
      <c r="I9" s="216"/>
      <c r="J9" s="217"/>
    </row>
    <row r="10" spans="1:13" ht="15">
      <c r="A10" s="219"/>
      <c r="B10" s="220"/>
      <c r="C10" s="221" t="s">
        <v>432</v>
      </c>
      <c r="D10" s="222"/>
      <c r="E10" s="223"/>
      <c r="F10" s="223"/>
      <c r="G10" s="224"/>
      <c r="H10" s="225"/>
      <c r="I10" s="226"/>
      <c r="J10" s="227"/>
      <c r="L10" s="181" t="s">
        <v>433</v>
      </c>
      <c r="M10" s="181" t="s">
        <v>434</v>
      </c>
    </row>
    <row r="11" spans="1:14" ht="15">
      <c r="A11" s="219">
        <v>1</v>
      </c>
      <c r="B11" s="220">
        <v>0</v>
      </c>
      <c r="C11" s="228" t="s">
        <v>435</v>
      </c>
      <c r="D11" s="228" t="s">
        <v>436</v>
      </c>
      <c r="E11" s="223">
        <v>1</v>
      </c>
      <c r="F11" s="223"/>
      <c r="G11" s="224">
        <f>E11*F11</f>
        <v>0</v>
      </c>
      <c r="H11" s="225">
        <v>0</v>
      </c>
      <c r="I11" s="226">
        <f>E11*H11</f>
        <v>0</v>
      </c>
      <c r="J11" s="229" t="s">
        <v>437</v>
      </c>
      <c r="K11" s="181" t="s">
        <v>438</v>
      </c>
      <c r="L11" s="181" t="s">
        <v>433</v>
      </c>
      <c r="M11" s="230" t="s">
        <v>434</v>
      </c>
      <c r="N11" s="181" t="s">
        <v>615</v>
      </c>
    </row>
    <row r="12" spans="1:13" ht="15.75" thickBot="1">
      <c r="A12" s="231"/>
      <c r="B12" s="232"/>
      <c r="C12" s="233" t="s">
        <v>439</v>
      </c>
      <c r="D12" s="234"/>
      <c r="E12" s="235"/>
      <c r="F12" s="236">
        <f>SUM(G11:G11)</f>
        <v>0</v>
      </c>
      <c r="G12" s="237"/>
      <c r="H12" s="238"/>
      <c r="I12" s="239"/>
      <c r="J12" s="240"/>
      <c r="M12" s="230" t="s">
        <v>434</v>
      </c>
    </row>
    <row r="13" spans="1:14" s="249" customFormat="1" ht="15">
      <c r="A13" s="241"/>
      <c r="B13" s="242"/>
      <c r="C13" s="243" t="s">
        <v>440</v>
      </c>
      <c r="D13" s="243"/>
      <c r="E13" s="244"/>
      <c r="F13" s="244"/>
      <c r="G13" s="245">
        <f>SUM(G10:G12)</f>
        <v>0</v>
      </c>
      <c r="H13" s="246"/>
      <c r="I13" s="247">
        <f>SUM(I10:I12)</f>
        <v>0</v>
      </c>
      <c r="J13" s="248"/>
      <c r="M13" s="250"/>
      <c r="N13" s="181"/>
    </row>
    <row r="14" spans="1:14" s="218" customFormat="1" ht="19.5" customHeight="1">
      <c r="A14" s="251" t="s">
        <v>441</v>
      </c>
      <c r="B14" s="252"/>
      <c r="C14" s="253"/>
      <c r="D14" s="253"/>
      <c r="E14" s="254"/>
      <c r="F14" s="254"/>
      <c r="G14" s="255"/>
      <c r="H14" s="256"/>
      <c r="I14" s="257"/>
      <c r="J14" s="258"/>
      <c r="M14" s="259"/>
      <c r="N14" s="181"/>
    </row>
    <row r="15" spans="1:14" ht="15">
      <c r="A15" s="219">
        <v>2</v>
      </c>
      <c r="B15" s="220">
        <v>81871195</v>
      </c>
      <c r="C15" s="228" t="s">
        <v>442</v>
      </c>
      <c r="D15" s="228" t="s">
        <v>436</v>
      </c>
      <c r="E15" s="223">
        <v>1</v>
      </c>
      <c r="F15" s="223"/>
      <c r="G15" s="224">
        <f>E15*F15</f>
        <v>0</v>
      </c>
      <c r="H15" s="225">
        <v>0</v>
      </c>
      <c r="I15" s="226">
        <f>E15*H15</f>
        <v>0</v>
      </c>
      <c r="J15" s="229" t="s">
        <v>437</v>
      </c>
      <c r="K15" s="181" t="s">
        <v>438</v>
      </c>
      <c r="M15" s="230" t="s">
        <v>443</v>
      </c>
      <c r="N15" s="181" t="s">
        <v>615</v>
      </c>
    </row>
    <row r="16" spans="1:13" ht="15">
      <c r="A16" s="219"/>
      <c r="B16" s="220"/>
      <c r="C16" s="260" t="s">
        <v>444</v>
      </c>
      <c r="D16" s="228"/>
      <c r="E16" s="223"/>
      <c r="F16" s="223"/>
      <c r="G16" s="224"/>
      <c r="H16" s="225"/>
      <c r="I16" s="226"/>
      <c r="J16" s="229"/>
      <c r="L16" s="181" t="s">
        <v>445</v>
      </c>
      <c r="M16" s="230" t="s">
        <v>443</v>
      </c>
    </row>
    <row r="17" spans="1:14" ht="15">
      <c r="A17" s="219">
        <v>3</v>
      </c>
      <c r="B17" s="220">
        <v>171107</v>
      </c>
      <c r="C17" s="228" t="s">
        <v>446</v>
      </c>
      <c r="D17" s="228" t="s">
        <v>113</v>
      </c>
      <c r="E17" s="223">
        <v>25</v>
      </c>
      <c r="F17" s="223"/>
      <c r="G17" s="224">
        <f aca="true" t="shared" si="0" ref="G17:G23">E17*F17</f>
        <v>0</v>
      </c>
      <c r="H17" s="225">
        <v>0</v>
      </c>
      <c r="I17" s="226">
        <f aca="true" t="shared" si="1" ref="I17:I23">E17*H17</f>
        <v>0</v>
      </c>
      <c r="J17" s="229" t="s">
        <v>437</v>
      </c>
      <c r="K17" s="181" t="s">
        <v>438</v>
      </c>
      <c r="L17" s="181" t="s">
        <v>445</v>
      </c>
      <c r="M17" s="230" t="s">
        <v>443</v>
      </c>
      <c r="N17" s="181" t="s">
        <v>615</v>
      </c>
    </row>
    <row r="18" spans="1:14" ht="15">
      <c r="A18" s="219">
        <v>4</v>
      </c>
      <c r="B18" s="220">
        <v>101105</v>
      </c>
      <c r="C18" s="228" t="s">
        <v>447</v>
      </c>
      <c r="D18" s="228" t="s">
        <v>113</v>
      </c>
      <c r="E18" s="223">
        <v>135</v>
      </c>
      <c r="F18" s="223"/>
      <c r="G18" s="224">
        <f t="shared" si="0"/>
        <v>0</v>
      </c>
      <c r="H18" s="225">
        <v>0</v>
      </c>
      <c r="I18" s="226">
        <f t="shared" si="1"/>
        <v>0</v>
      </c>
      <c r="J18" s="229" t="s">
        <v>437</v>
      </c>
      <c r="K18" s="181" t="s">
        <v>438</v>
      </c>
      <c r="L18" s="181" t="s">
        <v>445</v>
      </c>
      <c r="M18" s="230" t="s">
        <v>443</v>
      </c>
      <c r="N18" s="181" t="s">
        <v>615</v>
      </c>
    </row>
    <row r="19" spans="1:14" ht="15">
      <c r="A19" s="219">
        <v>5</v>
      </c>
      <c r="B19" s="220">
        <v>101106</v>
      </c>
      <c r="C19" s="228" t="s">
        <v>448</v>
      </c>
      <c r="D19" s="228" t="s">
        <v>113</v>
      </c>
      <c r="E19" s="223">
        <v>40</v>
      </c>
      <c r="F19" s="223"/>
      <c r="G19" s="224">
        <f t="shared" si="0"/>
        <v>0</v>
      </c>
      <c r="H19" s="225">
        <v>0</v>
      </c>
      <c r="I19" s="226">
        <f t="shared" si="1"/>
        <v>0</v>
      </c>
      <c r="J19" s="229" t="s">
        <v>437</v>
      </c>
      <c r="K19" s="181" t="s">
        <v>438</v>
      </c>
      <c r="L19" s="181" t="s">
        <v>445</v>
      </c>
      <c r="M19" s="230" t="s">
        <v>443</v>
      </c>
      <c r="N19" s="181" t="s">
        <v>615</v>
      </c>
    </row>
    <row r="20" spans="1:14" ht="15">
      <c r="A20" s="219">
        <v>6</v>
      </c>
      <c r="B20" s="220">
        <v>101106</v>
      </c>
      <c r="C20" s="228" t="s">
        <v>448</v>
      </c>
      <c r="D20" s="228" t="s">
        <v>113</v>
      </c>
      <c r="E20" s="223">
        <v>100</v>
      </c>
      <c r="F20" s="223"/>
      <c r="G20" s="224">
        <f t="shared" si="0"/>
        <v>0</v>
      </c>
      <c r="H20" s="225">
        <v>0</v>
      </c>
      <c r="I20" s="226">
        <f t="shared" si="1"/>
        <v>0</v>
      </c>
      <c r="J20" s="229" t="s">
        <v>437</v>
      </c>
      <c r="K20" s="181" t="s">
        <v>438</v>
      </c>
      <c r="L20" s="181" t="s">
        <v>445</v>
      </c>
      <c r="M20" s="230" t="s">
        <v>443</v>
      </c>
      <c r="N20" s="181" t="s">
        <v>615</v>
      </c>
    </row>
    <row r="21" spans="1:14" ht="15">
      <c r="A21" s="219">
        <v>7</v>
      </c>
      <c r="B21" s="220">
        <v>101305</v>
      </c>
      <c r="C21" s="228" t="s">
        <v>449</v>
      </c>
      <c r="D21" s="228" t="s">
        <v>113</v>
      </c>
      <c r="E21" s="223">
        <v>65</v>
      </c>
      <c r="F21" s="223"/>
      <c r="G21" s="224">
        <f t="shared" si="0"/>
        <v>0</v>
      </c>
      <c r="H21" s="225">
        <v>0</v>
      </c>
      <c r="I21" s="226">
        <f t="shared" si="1"/>
        <v>0</v>
      </c>
      <c r="J21" s="229" t="s">
        <v>437</v>
      </c>
      <c r="K21" s="181" t="s">
        <v>438</v>
      </c>
      <c r="L21" s="181" t="s">
        <v>445</v>
      </c>
      <c r="M21" s="230" t="s">
        <v>443</v>
      </c>
      <c r="N21" s="181" t="s">
        <v>615</v>
      </c>
    </row>
    <row r="22" spans="1:14" ht="15">
      <c r="A22" s="219">
        <v>8</v>
      </c>
      <c r="B22" s="220">
        <v>101307</v>
      </c>
      <c r="C22" s="228" t="s">
        <v>450</v>
      </c>
      <c r="D22" s="228" t="s">
        <v>113</v>
      </c>
      <c r="E22" s="223">
        <v>20</v>
      </c>
      <c r="F22" s="223"/>
      <c r="G22" s="224">
        <f t="shared" si="0"/>
        <v>0</v>
      </c>
      <c r="H22" s="225">
        <v>0</v>
      </c>
      <c r="I22" s="226">
        <f t="shared" si="1"/>
        <v>0</v>
      </c>
      <c r="J22" s="229" t="s">
        <v>437</v>
      </c>
      <c r="K22" s="181" t="s">
        <v>438</v>
      </c>
      <c r="L22" s="181" t="s">
        <v>445</v>
      </c>
      <c r="M22" s="230" t="s">
        <v>443</v>
      </c>
      <c r="N22" s="181" t="s">
        <v>615</v>
      </c>
    </row>
    <row r="23" spans="1:14" ht="15">
      <c r="A23" s="219">
        <v>9</v>
      </c>
      <c r="B23" s="220">
        <v>199512</v>
      </c>
      <c r="C23" s="228" t="s">
        <v>451</v>
      </c>
      <c r="D23" s="228" t="s">
        <v>436</v>
      </c>
      <c r="E23" s="223">
        <v>12</v>
      </c>
      <c r="F23" s="223"/>
      <c r="G23" s="224">
        <f t="shared" si="0"/>
        <v>0</v>
      </c>
      <c r="H23" s="225">
        <v>0</v>
      </c>
      <c r="I23" s="226">
        <f t="shared" si="1"/>
        <v>0</v>
      </c>
      <c r="J23" s="229" t="s">
        <v>437</v>
      </c>
      <c r="K23" s="181" t="s">
        <v>438</v>
      </c>
      <c r="L23" s="181" t="s">
        <v>445</v>
      </c>
      <c r="M23" s="230" t="s">
        <v>443</v>
      </c>
      <c r="N23" s="181" t="s">
        <v>615</v>
      </c>
    </row>
    <row r="24" spans="1:13" ht="15">
      <c r="A24" s="219"/>
      <c r="B24" s="220"/>
      <c r="C24" s="260" t="s">
        <v>439</v>
      </c>
      <c r="D24" s="228"/>
      <c r="E24" s="223"/>
      <c r="F24" s="261">
        <f>SUM(G17:G23)</f>
        <v>0</v>
      </c>
      <c r="G24" s="224"/>
      <c r="H24" s="225"/>
      <c r="I24" s="226"/>
      <c r="J24" s="229"/>
      <c r="M24" s="230" t="s">
        <v>443</v>
      </c>
    </row>
    <row r="25" spans="1:13" ht="15">
      <c r="A25" s="219"/>
      <c r="B25" s="220"/>
      <c r="C25" s="260" t="s">
        <v>452</v>
      </c>
      <c r="D25" s="228"/>
      <c r="E25" s="223"/>
      <c r="F25" s="223"/>
      <c r="G25" s="224"/>
      <c r="H25" s="225"/>
      <c r="I25" s="226"/>
      <c r="J25" s="229"/>
      <c r="L25" s="181" t="s">
        <v>453</v>
      </c>
      <c r="M25" s="230" t="s">
        <v>443</v>
      </c>
    </row>
    <row r="26" spans="1:14" ht="15">
      <c r="A26" s="219">
        <v>10</v>
      </c>
      <c r="B26" s="220">
        <v>199224</v>
      </c>
      <c r="C26" s="228" t="s">
        <v>454</v>
      </c>
      <c r="D26" s="228" t="s">
        <v>436</v>
      </c>
      <c r="E26" s="223">
        <v>0</v>
      </c>
      <c r="F26" s="223"/>
      <c r="G26" s="224">
        <f aca="true" t="shared" si="2" ref="G26:G38">E26*F26</f>
        <v>0</v>
      </c>
      <c r="H26" s="225">
        <v>0</v>
      </c>
      <c r="I26" s="226">
        <f aca="true" t="shared" si="3" ref="I26:I38">E26*H26</f>
        <v>0</v>
      </c>
      <c r="J26" s="229" t="s">
        <v>437</v>
      </c>
      <c r="K26" s="181" t="s">
        <v>438</v>
      </c>
      <c r="L26" s="181" t="s">
        <v>453</v>
      </c>
      <c r="M26" s="230" t="s">
        <v>443</v>
      </c>
      <c r="N26" s="181" t="s">
        <v>615</v>
      </c>
    </row>
    <row r="27" spans="1:14" ht="15">
      <c r="A27" s="219">
        <v>11</v>
      </c>
      <c r="B27" s="220">
        <v>311117</v>
      </c>
      <c r="C27" s="228" t="s">
        <v>455</v>
      </c>
      <c r="D27" s="228" t="s">
        <v>436</v>
      </c>
      <c r="E27" s="223">
        <v>5</v>
      </c>
      <c r="F27" s="223"/>
      <c r="G27" s="224">
        <f t="shared" si="2"/>
        <v>0</v>
      </c>
      <c r="H27" s="225">
        <v>0</v>
      </c>
      <c r="I27" s="226">
        <f t="shared" si="3"/>
        <v>0</v>
      </c>
      <c r="J27" s="229" t="s">
        <v>437</v>
      </c>
      <c r="K27" s="181" t="s">
        <v>438</v>
      </c>
      <c r="L27" s="181" t="s">
        <v>453</v>
      </c>
      <c r="M27" s="230" t="s">
        <v>443</v>
      </c>
      <c r="N27" s="181" t="s">
        <v>615</v>
      </c>
    </row>
    <row r="28" spans="1:14" ht="15">
      <c r="A28" s="219">
        <v>12</v>
      </c>
      <c r="B28" s="220">
        <v>311212</v>
      </c>
      <c r="C28" s="228" t="s">
        <v>456</v>
      </c>
      <c r="D28" s="228" t="s">
        <v>436</v>
      </c>
      <c r="E28" s="223">
        <v>12</v>
      </c>
      <c r="F28" s="223"/>
      <c r="G28" s="224">
        <f t="shared" si="2"/>
        <v>0</v>
      </c>
      <c r="H28" s="225">
        <v>0</v>
      </c>
      <c r="I28" s="226">
        <f t="shared" si="3"/>
        <v>0</v>
      </c>
      <c r="J28" s="229" t="s">
        <v>437</v>
      </c>
      <c r="K28" s="181" t="s">
        <v>438</v>
      </c>
      <c r="L28" s="181" t="s">
        <v>453</v>
      </c>
      <c r="M28" s="230" t="s">
        <v>443</v>
      </c>
      <c r="N28" s="181" t="s">
        <v>615</v>
      </c>
    </row>
    <row r="29" spans="1:14" ht="15">
      <c r="A29" s="219">
        <v>13</v>
      </c>
      <c r="B29" s="220">
        <v>311222</v>
      </c>
      <c r="C29" s="228" t="s">
        <v>457</v>
      </c>
      <c r="D29" s="228" t="s">
        <v>436</v>
      </c>
      <c r="E29" s="223">
        <v>3</v>
      </c>
      <c r="F29" s="223"/>
      <c r="G29" s="224">
        <f t="shared" si="2"/>
        <v>0</v>
      </c>
      <c r="H29" s="225">
        <v>0</v>
      </c>
      <c r="I29" s="226">
        <f t="shared" si="3"/>
        <v>0</v>
      </c>
      <c r="J29" s="229" t="s">
        <v>437</v>
      </c>
      <c r="K29" s="181" t="s">
        <v>438</v>
      </c>
      <c r="L29" s="181" t="s">
        <v>453</v>
      </c>
      <c r="M29" s="230" t="s">
        <v>443</v>
      </c>
      <c r="N29" s="181" t="s">
        <v>615</v>
      </c>
    </row>
    <row r="30" spans="1:14" ht="15">
      <c r="A30" s="219">
        <v>14</v>
      </c>
      <c r="B30" s="220">
        <v>311223</v>
      </c>
      <c r="C30" s="228" t="s">
        <v>458</v>
      </c>
      <c r="D30" s="228" t="s">
        <v>436</v>
      </c>
      <c r="E30" s="223">
        <v>1</v>
      </c>
      <c r="F30" s="223"/>
      <c r="G30" s="224">
        <f t="shared" si="2"/>
        <v>0</v>
      </c>
      <c r="H30" s="225">
        <v>0</v>
      </c>
      <c r="I30" s="226">
        <f t="shared" si="3"/>
        <v>0</v>
      </c>
      <c r="J30" s="229" t="s">
        <v>437</v>
      </c>
      <c r="K30" s="181" t="s">
        <v>438</v>
      </c>
      <c r="L30" s="181" t="s">
        <v>453</v>
      </c>
      <c r="M30" s="230" t="s">
        <v>443</v>
      </c>
      <c r="N30" s="181" t="s">
        <v>615</v>
      </c>
    </row>
    <row r="31" spans="1:14" ht="15">
      <c r="A31" s="219">
        <v>15</v>
      </c>
      <c r="B31" s="220">
        <v>313133</v>
      </c>
      <c r="C31" s="228" t="s">
        <v>639</v>
      </c>
      <c r="D31" s="228" t="s">
        <v>436</v>
      </c>
      <c r="E31" s="223">
        <v>1</v>
      </c>
      <c r="F31" s="223"/>
      <c r="G31" s="224">
        <f t="shared" si="2"/>
        <v>0</v>
      </c>
      <c r="H31" s="225">
        <v>0</v>
      </c>
      <c r="I31" s="226">
        <f t="shared" si="3"/>
        <v>0</v>
      </c>
      <c r="J31" s="229" t="s">
        <v>437</v>
      </c>
      <c r="K31" s="181" t="s">
        <v>438</v>
      </c>
      <c r="L31" s="181" t="s">
        <v>453</v>
      </c>
      <c r="M31" s="230" t="s">
        <v>443</v>
      </c>
      <c r="N31" s="181" t="s">
        <v>615</v>
      </c>
    </row>
    <row r="32" spans="1:14" ht="15">
      <c r="A32" s="219">
        <v>16</v>
      </c>
      <c r="B32" s="220">
        <v>333021</v>
      </c>
      <c r="C32" s="228" t="s">
        <v>459</v>
      </c>
      <c r="D32" s="228" t="s">
        <v>113</v>
      </c>
      <c r="E32" s="223">
        <v>6</v>
      </c>
      <c r="F32" s="223"/>
      <c r="G32" s="224">
        <f t="shared" si="2"/>
        <v>0</v>
      </c>
      <c r="H32" s="225">
        <v>0</v>
      </c>
      <c r="I32" s="226">
        <f t="shared" si="3"/>
        <v>0</v>
      </c>
      <c r="J32" s="229" t="s">
        <v>437</v>
      </c>
      <c r="K32" s="181" t="s">
        <v>438</v>
      </c>
      <c r="L32" s="181" t="s">
        <v>453</v>
      </c>
      <c r="M32" s="230" t="s">
        <v>443</v>
      </c>
      <c r="N32" s="181" t="s">
        <v>615</v>
      </c>
    </row>
    <row r="33" spans="1:14" ht="15">
      <c r="A33" s="219">
        <v>17</v>
      </c>
      <c r="B33" s="220">
        <v>333022</v>
      </c>
      <c r="C33" s="228" t="s">
        <v>460</v>
      </c>
      <c r="D33" s="228" t="s">
        <v>436</v>
      </c>
      <c r="E33" s="223">
        <v>4</v>
      </c>
      <c r="F33" s="223"/>
      <c r="G33" s="224">
        <f t="shared" si="2"/>
        <v>0</v>
      </c>
      <c r="H33" s="225">
        <v>0</v>
      </c>
      <c r="I33" s="226">
        <f t="shared" si="3"/>
        <v>0</v>
      </c>
      <c r="J33" s="229" t="s">
        <v>437</v>
      </c>
      <c r="K33" s="181" t="s">
        <v>438</v>
      </c>
      <c r="L33" s="181" t="s">
        <v>453</v>
      </c>
      <c r="M33" s="230" t="s">
        <v>443</v>
      </c>
      <c r="N33" s="181" t="s">
        <v>615</v>
      </c>
    </row>
    <row r="34" spans="1:14" ht="15">
      <c r="A34" s="219">
        <v>18</v>
      </c>
      <c r="B34" s="220">
        <v>333023</v>
      </c>
      <c r="C34" s="228" t="s">
        <v>461</v>
      </c>
      <c r="D34" s="228" t="s">
        <v>436</v>
      </c>
      <c r="E34" s="223">
        <v>2</v>
      </c>
      <c r="F34" s="223"/>
      <c r="G34" s="224">
        <f t="shared" si="2"/>
        <v>0</v>
      </c>
      <c r="H34" s="225">
        <v>0</v>
      </c>
      <c r="I34" s="226">
        <f t="shared" si="3"/>
        <v>0</v>
      </c>
      <c r="J34" s="229" t="s">
        <v>437</v>
      </c>
      <c r="K34" s="181" t="s">
        <v>438</v>
      </c>
      <c r="L34" s="181" t="s">
        <v>453</v>
      </c>
      <c r="M34" s="230" t="s">
        <v>443</v>
      </c>
      <c r="N34" s="181" t="s">
        <v>615</v>
      </c>
    </row>
    <row r="35" spans="1:14" ht="15">
      <c r="A35" s="219">
        <v>19</v>
      </c>
      <c r="B35" s="220">
        <v>333151</v>
      </c>
      <c r="C35" s="228" t="s">
        <v>462</v>
      </c>
      <c r="D35" s="228" t="s">
        <v>113</v>
      </c>
      <c r="E35" s="223">
        <v>8</v>
      </c>
      <c r="F35" s="223"/>
      <c r="G35" s="224">
        <f t="shared" si="2"/>
        <v>0</v>
      </c>
      <c r="H35" s="225">
        <v>0</v>
      </c>
      <c r="I35" s="226">
        <f t="shared" si="3"/>
        <v>0</v>
      </c>
      <c r="J35" s="229" t="s">
        <v>437</v>
      </c>
      <c r="K35" s="181" t="s">
        <v>438</v>
      </c>
      <c r="L35" s="181" t="s">
        <v>453</v>
      </c>
      <c r="M35" s="230" t="s">
        <v>443</v>
      </c>
      <c r="N35" s="181" t="s">
        <v>615</v>
      </c>
    </row>
    <row r="36" spans="1:14" ht="15">
      <c r="A36" s="219">
        <v>20</v>
      </c>
      <c r="B36" s="220">
        <v>336131</v>
      </c>
      <c r="C36" s="228" t="s">
        <v>463</v>
      </c>
      <c r="D36" s="228" t="s">
        <v>113</v>
      </c>
      <c r="E36" s="223">
        <v>40</v>
      </c>
      <c r="F36" s="223"/>
      <c r="G36" s="224">
        <f t="shared" si="2"/>
        <v>0</v>
      </c>
      <c r="H36" s="225">
        <v>0</v>
      </c>
      <c r="I36" s="226">
        <f t="shared" si="3"/>
        <v>0</v>
      </c>
      <c r="J36" s="229" t="s">
        <v>437</v>
      </c>
      <c r="K36" s="181" t="s">
        <v>438</v>
      </c>
      <c r="L36" s="181" t="s">
        <v>453</v>
      </c>
      <c r="M36" s="230" t="s">
        <v>443</v>
      </c>
      <c r="N36" s="181" t="s">
        <v>615</v>
      </c>
    </row>
    <row r="37" spans="1:14" ht="15">
      <c r="A37" s="219">
        <v>21</v>
      </c>
      <c r="B37" s="220" t="s">
        <v>464</v>
      </c>
      <c r="C37" s="228" t="s">
        <v>465</v>
      </c>
      <c r="D37" s="228" t="s">
        <v>466</v>
      </c>
      <c r="E37" s="223">
        <v>10</v>
      </c>
      <c r="F37" s="223"/>
      <c r="G37" s="224">
        <f t="shared" si="2"/>
        <v>0</v>
      </c>
      <c r="H37" s="225">
        <v>0</v>
      </c>
      <c r="I37" s="226">
        <f t="shared" si="3"/>
        <v>0</v>
      </c>
      <c r="J37" s="229" t="s">
        <v>437</v>
      </c>
      <c r="K37" s="181" t="s">
        <v>438</v>
      </c>
      <c r="L37" s="181" t="s">
        <v>453</v>
      </c>
      <c r="M37" s="230" t="s">
        <v>443</v>
      </c>
      <c r="N37" s="181" t="s">
        <v>615</v>
      </c>
    </row>
    <row r="38" spans="1:14" ht="15">
      <c r="A38" s="219">
        <v>22</v>
      </c>
      <c r="B38" s="220">
        <v>311538</v>
      </c>
      <c r="C38" s="228" t="s">
        <v>467</v>
      </c>
      <c r="D38" s="228" t="s">
        <v>436</v>
      </c>
      <c r="E38" s="223">
        <v>5</v>
      </c>
      <c r="F38" s="223"/>
      <c r="G38" s="224">
        <f t="shared" si="2"/>
        <v>0</v>
      </c>
      <c r="H38" s="225">
        <v>0</v>
      </c>
      <c r="I38" s="226">
        <f t="shared" si="3"/>
        <v>0</v>
      </c>
      <c r="J38" s="229" t="s">
        <v>437</v>
      </c>
      <c r="K38" s="181" t="s">
        <v>438</v>
      </c>
      <c r="L38" s="181" t="s">
        <v>453</v>
      </c>
      <c r="M38" s="230" t="s">
        <v>443</v>
      </c>
      <c r="N38" s="181" t="s">
        <v>615</v>
      </c>
    </row>
    <row r="39" spans="1:13" ht="15">
      <c r="A39" s="219"/>
      <c r="B39" s="220"/>
      <c r="C39" s="260" t="s">
        <v>439</v>
      </c>
      <c r="D39" s="228"/>
      <c r="E39" s="223"/>
      <c r="F39" s="261">
        <f>SUM(G26:G38)</f>
        <v>0</v>
      </c>
      <c r="G39" s="224"/>
      <c r="H39" s="225"/>
      <c r="I39" s="226"/>
      <c r="J39" s="229"/>
      <c r="M39" s="230" t="s">
        <v>443</v>
      </c>
    </row>
    <row r="40" spans="1:13" ht="15">
      <c r="A40" s="219"/>
      <c r="B40" s="220"/>
      <c r="C40" s="260" t="s">
        <v>468</v>
      </c>
      <c r="D40" s="228"/>
      <c r="E40" s="223"/>
      <c r="F40" s="223"/>
      <c r="G40" s="224"/>
      <c r="H40" s="225"/>
      <c r="I40" s="226"/>
      <c r="J40" s="229"/>
      <c r="L40" s="181" t="s">
        <v>469</v>
      </c>
      <c r="M40" s="230" t="s">
        <v>443</v>
      </c>
    </row>
    <row r="41" spans="1:14" ht="15">
      <c r="A41" s="219">
        <v>23</v>
      </c>
      <c r="B41" s="220">
        <v>410130</v>
      </c>
      <c r="C41" s="228" t="s">
        <v>623</v>
      </c>
      <c r="D41" s="222"/>
      <c r="E41" s="223">
        <v>4</v>
      </c>
      <c r="F41" s="223"/>
      <c r="G41" s="224">
        <f aca="true" t="shared" si="4" ref="G41:G66">E41*F41</f>
        <v>0</v>
      </c>
      <c r="H41" s="225">
        <v>0</v>
      </c>
      <c r="I41" s="226">
        <f aca="true" t="shared" si="5" ref="I41:I66">E41*H41</f>
        <v>0</v>
      </c>
      <c r="J41" s="227"/>
      <c r="K41" s="181" t="s">
        <v>438</v>
      </c>
      <c r="L41" s="181" t="s">
        <v>469</v>
      </c>
      <c r="M41" s="230" t="s">
        <v>443</v>
      </c>
      <c r="N41" s="181" t="s">
        <v>615</v>
      </c>
    </row>
    <row r="42" spans="1:14" ht="15">
      <c r="A42" s="219">
        <v>24</v>
      </c>
      <c r="B42" s="220">
        <v>409820</v>
      </c>
      <c r="C42" s="228" t="s">
        <v>470</v>
      </c>
      <c r="D42" s="228" t="s">
        <v>436</v>
      </c>
      <c r="E42" s="223">
        <v>4</v>
      </c>
      <c r="F42" s="223"/>
      <c r="G42" s="224">
        <f t="shared" si="4"/>
        <v>0</v>
      </c>
      <c r="H42" s="225">
        <v>0</v>
      </c>
      <c r="I42" s="226">
        <f t="shared" si="5"/>
        <v>0</v>
      </c>
      <c r="J42" s="229" t="s">
        <v>437</v>
      </c>
      <c r="L42" s="181" t="s">
        <v>469</v>
      </c>
      <c r="M42" s="230" t="s">
        <v>443</v>
      </c>
      <c r="N42" s="181" t="s">
        <v>615</v>
      </c>
    </row>
    <row r="43" spans="1:14" ht="15">
      <c r="A43" s="219">
        <v>25</v>
      </c>
      <c r="B43" s="220">
        <v>410101</v>
      </c>
      <c r="C43" s="228" t="s">
        <v>471</v>
      </c>
      <c r="D43" s="228" t="s">
        <v>436</v>
      </c>
      <c r="E43" s="223">
        <v>4</v>
      </c>
      <c r="F43" s="223"/>
      <c r="G43" s="224">
        <f t="shared" si="4"/>
        <v>0</v>
      </c>
      <c r="H43" s="225">
        <v>0</v>
      </c>
      <c r="I43" s="226">
        <f t="shared" si="5"/>
        <v>0</v>
      </c>
      <c r="J43" s="229" t="s">
        <v>437</v>
      </c>
      <c r="L43" s="181" t="s">
        <v>469</v>
      </c>
      <c r="M43" s="230" t="s">
        <v>443</v>
      </c>
      <c r="N43" s="181" t="s">
        <v>615</v>
      </c>
    </row>
    <row r="44" spans="1:14" ht="15">
      <c r="A44" s="219">
        <v>26</v>
      </c>
      <c r="B44" s="220">
        <v>410150</v>
      </c>
      <c r="C44" s="228" t="s">
        <v>624</v>
      </c>
      <c r="D44" s="222"/>
      <c r="E44" s="223">
        <v>1</v>
      </c>
      <c r="F44" s="223"/>
      <c r="G44" s="224">
        <f t="shared" si="4"/>
        <v>0</v>
      </c>
      <c r="H44" s="225">
        <v>0</v>
      </c>
      <c r="I44" s="226">
        <f t="shared" si="5"/>
        <v>0</v>
      </c>
      <c r="J44" s="227"/>
      <c r="K44" s="181" t="s">
        <v>438</v>
      </c>
      <c r="L44" s="181" t="s">
        <v>469</v>
      </c>
      <c r="M44" s="230" t="s">
        <v>443</v>
      </c>
      <c r="N44" s="181" t="s">
        <v>615</v>
      </c>
    </row>
    <row r="45" spans="1:14" ht="15">
      <c r="A45" s="219">
        <v>27</v>
      </c>
      <c r="B45" s="220">
        <v>409826</v>
      </c>
      <c r="C45" s="228" t="s">
        <v>472</v>
      </c>
      <c r="D45" s="228" t="s">
        <v>436</v>
      </c>
      <c r="E45" s="223">
        <v>1</v>
      </c>
      <c r="F45" s="223"/>
      <c r="G45" s="224">
        <f t="shared" si="4"/>
        <v>0</v>
      </c>
      <c r="H45" s="225">
        <v>0</v>
      </c>
      <c r="I45" s="226">
        <f t="shared" si="5"/>
        <v>0</v>
      </c>
      <c r="J45" s="229" t="s">
        <v>437</v>
      </c>
      <c r="L45" s="181" t="s">
        <v>469</v>
      </c>
      <c r="M45" s="230" t="s">
        <v>443</v>
      </c>
      <c r="N45" s="181" t="s">
        <v>615</v>
      </c>
    </row>
    <row r="46" spans="1:14" ht="15">
      <c r="A46" s="219">
        <v>28</v>
      </c>
      <c r="B46" s="220">
        <v>410102</v>
      </c>
      <c r="C46" s="228" t="s">
        <v>473</v>
      </c>
      <c r="D46" s="228" t="s">
        <v>436</v>
      </c>
      <c r="E46" s="223">
        <v>1</v>
      </c>
      <c r="F46" s="223"/>
      <c r="G46" s="224">
        <f t="shared" si="4"/>
        <v>0</v>
      </c>
      <c r="H46" s="225">
        <v>0</v>
      </c>
      <c r="I46" s="226">
        <f t="shared" si="5"/>
        <v>0</v>
      </c>
      <c r="J46" s="229" t="s">
        <v>437</v>
      </c>
      <c r="L46" s="181" t="s">
        <v>469</v>
      </c>
      <c r="M46" s="230" t="s">
        <v>443</v>
      </c>
      <c r="N46" s="181" t="s">
        <v>615</v>
      </c>
    </row>
    <row r="47" spans="1:14" ht="15">
      <c r="A47" s="219">
        <v>29</v>
      </c>
      <c r="B47" s="220">
        <v>410152</v>
      </c>
      <c r="C47" s="228" t="s">
        <v>625</v>
      </c>
      <c r="D47" s="222"/>
      <c r="E47" s="223">
        <v>6</v>
      </c>
      <c r="F47" s="223"/>
      <c r="G47" s="224">
        <f t="shared" si="4"/>
        <v>0</v>
      </c>
      <c r="H47" s="225">
        <v>0</v>
      </c>
      <c r="I47" s="226">
        <f t="shared" si="5"/>
        <v>0</v>
      </c>
      <c r="J47" s="227"/>
      <c r="K47" s="181" t="s">
        <v>438</v>
      </c>
      <c r="L47" s="181" t="s">
        <v>469</v>
      </c>
      <c r="M47" s="230" t="s">
        <v>443</v>
      </c>
      <c r="N47" s="181" t="s">
        <v>615</v>
      </c>
    </row>
    <row r="48" spans="1:14" ht="15">
      <c r="A48" s="219">
        <v>30</v>
      </c>
      <c r="B48" s="220">
        <v>409822</v>
      </c>
      <c r="C48" s="228" t="s">
        <v>474</v>
      </c>
      <c r="D48" s="228" t="s">
        <v>436</v>
      </c>
      <c r="E48" s="223">
        <v>6</v>
      </c>
      <c r="F48" s="223"/>
      <c r="G48" s="224">
        <f t="shared" si="4"/>
        <v>0</v>
      </c>
      <c r="H48" s="225">
        <v>0</v>
      </c>
      <c r="I48" s="226">
        <f t="shared" si="5"/>
        <v>0</v>
      </c>
      <c r="J48" s="229" t="s">
        <v>437</v>
      </c>
      <c r="L48" s="181" t="s">
        <v>469</v>
      </c>
      <c r="M48" s="230" t="s">
        <v>443</v>
      </c>
      <c r="N48" s="181" t="s">
        <v>615</v>
      </c>
    </row>
    <row r="49" spans="1:14" ht="15">
      <c r="A49" s="219">
        <v>31</v>
      </c>
      <c r="B49" s="220">
        <v>409900</v>
      </c>
      <c r="C49" s="228" t="s">
        <v>475</v>
      </c>
      <c r="D49" s="228" t="s">
        <v>436</v>
      </c>
      <c r="E49" s="223">
        <v>6</v>
      </c>
      <c r="F49" s="223"/>
      <c r="G49" s="224">
        <f t="shared" si="4"/>
        <v>0</v>
      </c>
      <c r="H49" s="225">
        <v>0</v>
      </c>
      <c r="I49" s="226">
        <f t="shared" si="5"/>
        <v>0</v>
      </c>
      <c r="J49" s="229" t="s">
        <v>437</v>
      </c>
      <c r="L49" s="181" t="s">
        <v>469</v>
      </c>
      <c r="M49" s="230" t="s">
        <v>443</v>
      </c>
      <c r="N49" s="181" t="s">
        <v>615</v>
      </c>
    </row>
    <row r="50" spans="1:14" ht="15">
      <c r="A50" s="219">
        <v>32</v>
      </c>
      <c r="B50" s="220">
        <v>410103</v>
      </c>
      <c r="C50" s="228" t="s">
        <v>476</v>
      </c>
      <c r="D50" s="228" t="s">
        <v>436</v>
      </c>
      <c r="E50" s="223">
        <v>6</v>
      </c>
      <c r="F50" s="223"/>
      <c r="G50" s="224">
        <f t="shared" si="4"/>
        <v>0</v>
      </c>
      <c r="H50" s="225">
        <v>0</v>
      </c>
      <c r="I50" s="226">
        <f t="shared" si="5"/>
        <v>0</v>
      </c>
      <c r="J50" s="229" t="s">
        <v>437</v>
      </c>
      <c r="L50" s="181" t="s">
        <v>469</v>
      </c>
      <c r="M50" s="230" t="s">
        <v>443</v>
      </c>
      <c r="N50" s="181" t="s">
        <v>615</v>
      </c>
    </row>
    <row r="51" spans="1:14" ht="15">
      <c r="A51" s="219">
        <v>33</v>
      </c>
      <c r="B51" s="220">
        <v>410156</v>
      </c>
      <c r="C51" s="228" t="s">
        <v>626</v>
      </c>
      <c r="D51" s="222"/>
      <c r="E51" s="223">
        <v>1</v>
      </c>
      <c r="F51" s="223"/>
      <c r="G51" s="224">
        <f t="shared" si="4"/>
        <v>0</v>
      </c>
      <c r="H51" s="225">
        <v>0</v>
      </c>
      <c r="I51" s="226">
        <f t="shared" si="5"/>
        <v>0</v>
      </c>
      <c r="J51" s="227"/>
      <c r="K51" s="181" t="s">
        <v>438</v>
      </c>
      <c r="L51" s="181" t="s">
        <v>469</v>
      </c>
      <c r="M51" s="230" t="s">
        <v>443</v>
      </c>
      <c r="N51" s="181" t="s">
        <v>615</v>
      </c>
    </row>
    <row r="52" spans="1:14" ht="15">
      <c r="A52" s="219">
        <v>34</v>
      </c>
      <c r="B52" s="220">
        <v>409824</v>
      </c>
      <c r="C52" s="228" t="s">
        <v>477</v>
      </c>
      <c r="D52" s="228" t="s">
        <v>436</v>
      </c>
      <c r="E52" s="223">
        <v>1</v>
      </c>
      <c r="F52" s="223"/>
      <c r="G52" s="224">
        <f t="shared" si="4"/>
        <v>0</v>
      </c>
      <c r="H52" s="225">
        <v>0</v>
      </c>
      <c r="I52" s="226">
        <f t="shared" si="5"/>
        <v>0</v>
      </c>
      <c r="J52" s="229" t="s">
        <v>437</v>
      </c>
      <c r="L52" s="181" t="s">
        <v>469</v>
      </c>
      <c r="M52" s="230" t="s">
        <v>443</v>
      </c>
      <c r="N52" s="181" t="s">
        <v>615</v>
      </c>
    </row>
    <row r="53" spans="1:14" ht="15">
      <c r="A53" s="219">
        <v>35</v>
      </c>
      <c r="B53" s="220">
        <v>409900</v>
      </c>
      <c r="C53" s="228" t="s">
        <v>475</v>
      </c>
      <c r="D53" s="228" t="s">
        <v>436</v>
      </c>
      <c r="E53" s="223">
        <v>1</v>
      </c>
      <c r="F53" s="223"/>
      <c r="G53" s="224">
        <f t="shared" si="4"/>
        <v>0</v>
      </c>
      <c r="H53" s="225">
        <v>0</v>
      </c>
      <c r="I53" s="226">
        <f t="shared" si="5"/>
        <v>0</v>
      </c>
      <c r="J53" s="229" t="s">
        <v>437</v>
      </c>
      <c r="L53" s="181" t="s">
        <v>469</v>
      </c>
      <c r="M53" s="230" t="s">
        <v>443</v>
      </c>
      <c r="N53" s="181" t="s">
        <v>615</v>
      </c>
    </row>
    <row r="54" spans="1:14" ht="15">
      <c r="A54" s="219">
        <v>36</v>
      </c>
      <c r="B54" s="220">
        <v>410103</v>
      </c>
      <c r="C54" s="228" t="s">
        <v>476</v>
      </c>
      <c r="D54" s="228" t="s">
        <v>436</v>
      </c>
      <c r="E54" s="223">
        <v>1</v>
      </c>
      <c r="F54" s="223"/>
      <c r="G54" s="224">
        <f t="shared" si="4"/>
        <v>0</v>
      </c>
      <c r="H54" s="225">
        <v>0</v>
      </c>
      <c r="I54" s="226">
        <f t="shared" si="5"/>
        <v>0</v>
      </c>
      <c r="J54" s="229" t="s">
        <v>437</v>
      </c>
      <c r="L54" s="181" t="s">
        <v>469</v>
      </c>
      <c r="M54" s="230" t="s">
        <v>443</v>
      </c>
      <c r="N54" s="181" t="s">
        <v>615</v>
      </c>
    </row>
    <row r="55" spans="1:14" ht="15">
      <c r="A55" s="219">
        <v>37</v>
      </c>
      <c r="B55" s="220">
        <v>410162</v>
      </c>
      <c r="C55" s="228" t="s">
        <v>627</v>
      </c>
      <c r="D55" s="222"/>
      <c r="E55" s="223">
        <v>2</v>
      </c>
      <c r="F55" s="223"/>
      <c r="G55" s="224">
        <f t="shared" si="4"/>
        <v>0</v>
      </c>
      <c r="H55" s="225">
        <v>0</v>
      </c>
      <c r="I55" s="226">
        <f t="shared" si="5"/>
        <v>0</v>
      </c>
      <c r="J55" s="227"/>
      <c r="K55" s="181" t="s">
        <v>438</v>
      </c>
      <c r="L55" s="181" t="s">
        <v>469</v>
      </c>
      <c r="M55" s="230" t="s">
        <v>443</v>
      </c>
      <c r="N55" s="181" t="s">
        <v>615</v>
      </c>
    </row>
    <row r="56" spans="1:14" ht="15">
      <c r="A56" s="219">
        <v>38</v>
      </c>
      <c r="B56" s="220">
        <v>409828</v>
      </c>
      <c r="C56" s="228" t="s">
        <v>478</v>
      </c>
      <c r="D56" s="228" t="s">
        <v>436</v>
      </c>
      <c r="E56" s="223">
        <v>2</v>
      </c>
      <c r="F56" s="223"/>
      <c r="G56" s="224">
        <f t="shared" si="4"/>
        <v>0</v>
      </c>
      <c r="H56" s="225">
        <v>0</v>
      </c>
      <c r="I56" s="226">
        <f t="shared" si="5"/>
        <v>0</v>
      </c>
      <c r="J56" s="229" t="s">
        <v>437</v>
      </c>
      <c r="L56" s="181" t="s">
        <v>469</v>
      </c>
      <c r="M56" s="230" t="s">
        <v>443</v>
      </c>
      <c r="N56" s="181" t="s">
        <v>615</v>
      </c>
    </row>
    <row r="57" spans="1:14" ht="15">
      <c r="A57" s="219">
        <v>39</v>
      </c>
      <c r="B57" s="220">
        <v>409901</v>
      </c>
      <c r="C57" s="228" t="s">
        <v>479</v>
      </c>
      <c r="D57" s="228" t="s">
        <v>436</v>
      </c>
      <c r="E57" s="223">
        <v>2</v>
      </c>
      <c r="F57" s="223"/>
      <c r="G57" s="224">
        <f t="shared" si="4"/>
        <v>0</v>
      </c>
      <c r="H57" s="225">
        <v>0</v>
      </c>
      <c r="I57" s="226">
        <f t="shared" si="5"/>
        <v>0</v>
      </c>
      <c r="J57" s="229" t="s">
        <v>437</v>
      </c>
      <c r="L57" s="181" t="s">
        <v>469</v>
      </c>
      <c r="M57" s="230" t="s">
        <v>443</v>
      </c>
      <c r="N57" s="181" t="s">
        <v>615</v>
      </c>
    </row>
    <row r="58" spans="1:14" ht="15">
      <c r="A58" s="219">
        <v>40</v>
      </c>
      <c r="B58" s="220">
        <v>410103</v>
      </c>
      <c r="C58" s="228" t="s">
        <v>476</v>
      </c>
      <c r="D58" s="228" t="s">
        <v>436</v>
      </c>
      <c r="E58" s="223">
        <v>2</v>
      </c>
      <c r="F58" s="223"/>
      <c r="G58" s="224">
        <f t="shared" si="4"/>
        <v>0</v>
      </c>
      <c r="H58" s="225">
        <v>0</v>
      </c>
      <c r="I58" s="226">
        <f t="shared" si="5"/>
        <v>0</v>
      </c>
      <c r="J58" s="229" t="s">
        <v>437</v>
      </c>
      <c r="L58" s="181" t="s">
        <v>469</v>
      </c>
      <c r="M58" s="230" t="s">
        <v>443</v>
      </c>
      <c r="N58" s="181" t="s">
        <v>615</v>
      </c>
    </row>
    <row r="59" spans="1:14" ht="15">
      <c r="A59" s="219">
        <v>41</v>
      </c>
      <c r="B59" s="220">
        <v>420002</v>
      </c>
      <c r="C59" s="228" t="s">
        <v>628</v>
      </c>
      <c r="D59" s="228" t="s">
        <v>436</v>
      </c>
      <c r="E59" s="223">
        <v>4</v>
      </c>
      <c r="F59" s="223"/>
      <c r="G59" s="224">
        <f t="shared" si="4"/>
        <v>0</v>
      </c>
      <c r="H59" s="225">
        <v>0</v>
      </c>
      <c r="I59" s="226">
        <f t="shared" si="5"/>
        <v>0</v>
      </c>
      <c r="J59" s="229" t="s">
        <v>437</v>
      </c>
      <c r="K59" s="181" t="s">
        <v>438</v>
      </c>
      <c r="L59" s="181" t="s">
        <v>469</v>
      </c>
      <c r="M59" s="230" t="s">
        <v>443</v>
      </c>
      <c r="N59" s="181" t="s">
        <v>615</v>
      </c>
    </row>
    <row r="60" spans="1:14" ht="15">
      <c r="A60" s="219">
        <v>42</v>
      </c>
      <c r="B60" s="220">
        <v>420091</v>
      </c>
      <c r="C60" s="228" t="s">
        <v>630</v>
      </c>
      <c r="D60" s="228" t="s">
        <v>436</v>
      </c>
      <c r="E60" s="223">
        <v>4</v>
      </c>
      <c r="F60" s="223"/>
      <c r="G60" s="224">
        <f t="shared" si="4"/>
        <v>0</v>
      </c>
      <c r="H60" s="225">
        <v>0</v>
      </c>
      <c r="I60" s="226">
        <f t="shared" si="5"/>
        <v>0</v>
      </c>
      <c r="J60" s="229" t="s">
        <v>437</v>
      </c>
      <c r="L60" s="181" t="s">
        <v>469</v>
      </c>
      <c r="M60" s="230" t="s">
        <v>443</v>
      </c>
      <c r="N60" s="181" t="s">
        <v>615</v>
      </c>
    </row>
    <row r="61" spans="1:14" ht="15">
      <c r="A61" s="219">
        <v>43</v>
      </c>
      <c r="B61" s="220">
        <v>420011</v>
      </c>
      <c r="C61" s="228" t="s">
        <v>631</v>
      </c>
      <c r="D61" s="228" t="s">
        <v>436</v>
      </c>
      <c r="E61" s="223">
        <v>12</v>
      </c>
      <c r="F61" s="223"/>
      <c r="G61" s="224">
        <f t="shared" si="4"/>
        <v>0</v>
      </c>
      <c r="H61" s="225">
        <v>0</v>
      </c>
      <c r="I61" s="226">
        <f t="shared" si="5"/>
        <v>0</v>
      </c>
      <c r="J61" s="229" t="s">
        <v>437</v>
      </c>
      <c r="K61" s="181" t="s">
        <v>438</v>
      </c>
      <c r="L61" s="181" t="s">
        <v>469</v>
      </c>
      <c r="M61" s="230" t="s">
        <v>443</v>
      </c>
      <c r="N61" s="181" t="s">
        <v>615</v>
      </c>
    </row>
    <row r="62" spans="1:14" ht="15">
      <c r="A62" s="219">
        <v>44</v>
      </c>
      <c r="B62" s="220">
        <v>420902</v>
      </c>
      <c r="C62" s="228" t="s">
        <v>629</v>
      </c>
      <c r="D62" s="228" t="s">
        <v>436</v>
      </c>
      <c r="E62" s="223">
        <v>2</v>
      </c>
      <c r="F62" s="223"/>
      <c r="G62" s="224">
        <f t="shared" si="4"/>
        <v>0</v>
      </c>
      <c r="H62" s="225">
        <v>0</v>
      </c>
      <c r="I62" s="226">
        <f t="shared" si="5"/>
        <v>0</v>
      </c>
      <c r="J62" s="229" t="s">
        <v>437</v>
      </c>
      <c r="K62" s="181" t="s">
        <v>438</v>
      </c>
      <c r="L62" s="181" t="s">
        <v>469</v>
      </c>
      <c r="M62" s="230" t="s">
        <v>443</v>
      </c>
      <c r="N62" s="181" t="s">
        <v>615</v>
      </c>
    </row>
    <row r="63" spans="1:14" ht="15">
      <c r="A63" s="219">
        <v>45</v>
      </c>
      <c r="B63" s="220">
        <v>420091</v>
      </c>
      <c r="C63" s="228" t="s">
        <v>630</v>
      </c>
      <c r="D63" s="228" t="s">
        <v>436</v>
      </c>
      <c r="E63" s="223">
        <v>10</v>
      </c>
      <c r="F63" s="223"/>
      <c r="G63" s="224">
        <f t="shared" si="4"/>
        <v>0</v>
      </c>
      <c r="H63" s="225">
        <v>0</v>
      </c>
      <c r="I63" s="226">
        <f t="shared" si="5"/>
        <v>0</v>
      </c>
      <c r="J63" s="229" t="s">
        <v>437</v>
      </c>
      <c r="K63" s="181" t="s">
        <v>438</v>
      </c>
      <c r="L63" s="181" t="s">
        <v>469</v>
      </c>
      <c r="M63" s="230" t="s">
        <v>443</v>
      </c>
      <c r="N63" s="181" t="s">
        <v>615</v>
      </c>
    </row>
    <row r="64" spans="1:14" ht="15">
      <c r="A64" s="219">
        <v>46</v>
      </c>
      <c r="B64" s="220">
        <v>420092</v>
      </c>
      <c r="C64" s="228" t="s">
        <v>632</v>
      </c>
      <c r="D64" s="228" t="s">
        <v>436</v>
      </c>
      <c r="E64" s="223">
        <v>3</v>
      </c>
      <c r="F64" s="223"/>
      <c r="G64" s="224">
        <f t="shared" si="4"/>
        <v>0</v>
      </c>
      <c r="H64" s="225">
        <v>0</v>
      </c>
      <c r="I64" s="226">
        <f t="shared" si="5"/>
        <v>0</v>
      </c>
      <c r="J64" s="229" t="s">
        <v>437</v>
      </c>
      <c r="K64" s="181" t="s">
        <v>438</v>
      </c>
      <c r="L64" s="181" t="s">
        <v>469</v>
      </c>
      <c r="M64" s="230" t="s">
        <v>443</v>
      </c>
      <c r="N64" s="181" t="s">
        <v>615</v>
      </c>
    </row>
    <row r="65" spans="1:14" ht="15">
      <c r="A65" s="219">
        <v>47</v>
      </c>
      <c r="B65" s="220">
        <v>420093</v>
      </c>
      <c r="C65" s="228" t="s">
        <v>633</v>
      </c>
      <c r="D65" s="228" t="s">
        <v>436</v>
      </c>
      <c r="E65" s="223">
        <v>1</v>
      </c>
      <c r="F65" s="223"/>
      <c r="G65" s="224">
        <f t="shared" si="4"/>
        <v>0</v>
      </c>
      <c r="H65" s="225">
        <v>0</v>
      </c>
      <c r="I65" s="226">
        <f t="shared" si="5"/>
        <v>0</v>
      </c>
      <c r="J65" s="229" t="s">
        <v>437</v>
      </c>
      <c r="K65" s="181" t="s">
        <v>438</v>
      </c>
      <c r="L65" s="181" t="s">
        <v>469</v>
      </c>
      <c r="M65" s="230" t="s">
        <v>443</v>
      </c>
      <c r="N65" s="181" t="s">
        <v>615</v>
      </c>
    </row>
    <row r="66" spans="1:14" ht="15">
      <c r="A66" s="219">
        <v>48</v>
      </c>
      <c r="B66" s="220">
        <v>199122</v>
      </c>
      <c r="C66" s="228" t="s">
        <v>480</v>
      </c>
      <c r="D66" s="228" t="s">
        <v>436</v>
      </c>
      <c r="E66" s="223">
        <v>3</v>
      </c>
      <c r="F66" s="223"/>
      <c r="G66" s="224">
        <f t="shared" si="4"/>
        <v>0</v>
      </c>
      <c r="H66" s="225">
        <v>0</v>
      </c>
      <c r="I66" s="226">
        <f t="shared" si="5"/>
        <v>0</v>
      </c>
      <c r="J66" s="229" t="s">
        <v>437</v>
      </c>
      <c r="K66" s="181" t="s">
        <v>438</v>
      </c>
      <c r="L66" s="181" t="s">
        <v>469</v>
      </c>
      <c r="M66" s="230" t="s">
        <v>443</v>
      </c>
      <c r="N66" s="181" t="s">
        <v>615</v>
      </c>
    </row>
    <row r="67" spans="1:13" ht="15">
      <c r="A67" s="219"/>
      <c r="B67" s="220"/>
      <c r="C67" s="260" t="s">
        <v>439</v>
      </c>
      <c r="D67" s="228"/>
      <c r="E67" s="223"/>
      <c r="F67" s="261">
        <f>SUM(G41:G66)</f>
        <v>0</v>
      </c>
      <c r="G67" s="224"/>
      <c r="H67" s="225"/>
      <c r="I67" s="226"/>
      <c r="J67" s="229"/>
      <c r="M67" s="230" t="s">
        <v>443</v>
      </c>
    </row>
    <row r="68" spans="1:13" ht="15">
      <c r="A68" s="219"/>
      <c r="B68" s="220"/>
      <c r="C68" s="260" t="s">
        <v>481</v>
      </c>
      <c r="D68" s="228"/>
      <c r="E68" s="223"/>
      <c r="F68" s="223"/>
      <c r="G68" s="224"/>
      <c r="H68" s="225"/>
      <c r="I68" s="226"/>
      <c r="J68" s="229"/>
      <c r="L68" s="181" t="s">
        <v>482</v>
      </c>
      <c r="M68" s="230" t="s">
        <v>443</v>
      </c>
    </row>
    <row r="69" spans="1:14" ht="15">
      <c r="A69" s="219">
        <v>49</v>
      </c>
      <c r="B69" s="220" t="s">
        <v>483</v>
      </c>
      <c r="C69" s="228" t="s">
        <v>634</v>
      </c>
      <c r="D69" s="228" t="s">
        <v>466</v>
      </c>
      <c r="E69" s="223">
        <v>2</v>
      </c>
      <c r="F69" s="223"/>
      <c r="G69" s="224">
        <f aca="true" t="shared" si="6" ref="G69:G74">E69*F69</f>
        <v>0</v>
      </c>
      <c r="H69" s="225">
        <v>0</v>
      </c>
      <c r="I69" s="226">
        <f aca="true" t="shared" si="7" ref="I69:I74">E69*H69</f>
        <v>0</v>
      </c>
      <c r="J69" s="229" t="s">
        <v>485</v>
      </c>
      <c r="K69" s="181" t="s">
        <v>438</v>
      </c>
      <c r="L69" s="181" t="s">
        <v>482</v>
      </c>
      <c r="M69" s="230" t="s">
        <v>443</v>
      </c>
      <c r="N69" s="181" t="s">
        <v>615</v>
      </c>
    </row>
    <row r="70" spans="1:14" ht="15">
      <c r="A70" s="219">
        <v>50</v>
      </c>
      <c r="B70" s="220">
        <v>591121</v>
      </c>
      <c r="C70" s="228" t="s">
        <v>486</v>
      </c>
      <c r="D70" s="228" t="s">
        <v>436</v>
      </c>
      <c r="E70" s="223">
        <v>2</v>
      </c>
      <c r="F70" s="223"/>
      <c r="G70" s="224">
        <f t="shared" si="6"/>
        <v>0</v>
      </c>
      <c r="H70" s="225">
        <v>0</v>
      </c>
      <c r="I70" s="226">
        <f t="shared" si="7"/>
        <v>0</v>
      </c>
      <c r="J70" s="229" t="s">
        <v>485</v>
      </c>
      <c r="L70" s="181" t="s">
        <v>482</v>
      </c>
      <c r="M70" s="230" t="s">
        <v>443</v>
      </c>
      <c r="N70" s="181" t="s">
        <v>615</v>
      </c>
    </row>
    <row r="71" spans="1:14" ht="15">
      <c r="A71" s="219">
        <v>51</v>
      </c>
      <c r="B71" s="220" t="s">
        <v>487</v>
      </c>
      <c r="C71" s="228" t="s">
        <v>618</v>
      </c>
      <c r="D71" s="228" t="s">
        <v>466</v>
      </c>
      <c r="E71" s="223">
        <v>1</v>
      </c>
      <c r="F71" s="223"/>
      <c r="G71" s="224">
        <f t="shared" si="6"/>
        <v>0</v>
      </c>
      <c r="H71" s="225">
        <v>0</v>
      </c>
      <c r="I71" s="226">
        <f t="shared" si="7"/>
        <v>0</v>
      </c>
      <c r="J71" s="229" t="s">
        <v>485</v>
      </c>
      <c r="K71" s="181" t="s">
        <v>438</v>
      </c>
      <c r="L71" s="181" t="s">
        <v>482</v>
      </c>
      <c r="M71" s="230" t="s">
        <v>443</v>
      </c>
      <c r="N71" s="181" t="s">
        <v>615</v>
      </c>
    </row>
    <row r="72" spans="1:14" ht="15">
      <c r="A72" s="219">
        <v>52</v>
      </c>
      <c r="B72" s="220">
        <v>591121</v>
      </c>
      <c r="C72" s="228" t="s">
        <v>486</v>
      </c>
      <c r="D72" s="228" t="s">
        <v>436</v>
      </c>
      <c r="E72" s="223">
        <v>1</v>
      </c>
      <c r="F72" s="223"/>
      <c r="G72" s="224">
        <f t="shared" si="6"/>
        <v>0</v>
      </c>
      <c r="H72" s="225">
        <v>0</v>
      </c>
      <c r="I72" s="226">
        <f t="shared" si="7"/>
        <v>0</v>
      </c>
      <c r="J72" s="229" t="s">
        <v>485</v>
      </c>
      <c r="L72" s="181" t="s">
        <v>482</v>
      </c>
      <c r="M72" s="230" t="s">
        <v>443</v>
      </c>
      <c r="N72" s="181" t="s">
        <v>615</v>
      </c>
    </row>
    <row r="73" spans="1:14" ht="15">
      <c r="A73" s="219">
        <v>53</v>
      </c>
      <c r="B73" s="220" t="s">
        <v>488</v>
      </c>
      <c r="C73" s="228" t="s">
        <v>489</v>
      </c>
      <c r="D73" s="228" t="s">
        <v>436</v>
      </c>
      <c r="E73" s="223">
        <v>1</v>
      </c>
      <c r="F73" s="223"/>
      <c r="G73" s="224">
        <f t="shared" si="6"/>
        <v>0</v>
      </c>
      <c r="H73" s="225">
        <v>0</v>
      </c>
      <c r="I73" s="226">
        <f t="shared" si="7"/>
        <v>0</v>
      </c>
      <c r="J73" s="229" t="s">
        <v>485</v>
      </c>
      <c r="K73" s="181" t="s">
        <v>438</v>
      </c>
      <c r="L73" s="181" t="s">
        <v>482</v>
      </c>
      <c r="M73" s="230" t="s">
        <v>443</v>
      </c>
      <c r="N73" s="181" t="s">
        <v>615</v>
      </c>
    </row>
    <row r="74" spans="1:13" ht="15">
      <c r="A74" s="219"/>
      <c r="B74" s="220"/>
      <c r="C74" s="228" t="s">
        <v>490</v>
      </c>
      <c r="D74" s="222"/>
      <c r="E74" s="223"/>
      <c r="F74" s="223"/>
      <c r="G74" s="224">
        <f t="shared" si="6"/>
        <v>0</v>
      </c>
      <c r="H74" s="225">
        <v>0</v>
      </c>
      <c r="I74" s="226">
        <f t="shared" si="7"/>
        <v>0</v>
      </c>
      <c r="J74" s="227"/>
      <c r="K74" s="181" t="s">
        <v>491</v>
      </c>
      <c r="L74" s="181" t="s">
        <v>482</v>
      </c>
      <c r="M74" s="230" t="s">
        <v>443</v>
      </c>
    </row>
    <row r="75" spans="1:13" ht="15">
      <c r="A75" s="219"/>
      <c r="B75" s="220"/>
      <c r="C75" s="260" t="s">
        <v>439</v>
      </c>
      <c r="D75" s="222"/>
      <c r="E75" s="223"/>
      <c r="F75" s="261">
        <f>SUM(G69:G74)</f>
        <v>0</v>
      </c>
      <c r="G75" s="224"/>
      <c r="H75" s="225"/>
      <c r="I75" s="226"/>
      <c r="J75" s="227"/>
      <c r="M75" s="230" t="s">
        <v>443</v>
      </c>
    </row>
    <row r="76" spans="1:13" ht="15">
      <c r="A76" s="219"/>
      <c r="B76" s="220"/>
      <c r="C76" s="260" t="s">
        <v>492</v>
      </c>
      <c r="D76" s="222"/>
      <c r="E76" s="223"/>
      <c r="F76" s="223"/>
      <c r="G76" s="224"/>
      <c r="H76" s="225"/>
      <c r="I76" s="226"/>
      <c r="J76" s="227"/>
      <c r="L76" s="181" t="s">
        <v>437</v>
      </c>
      <c r="M76" s="230" t="s">
        <v>443</v>
      </c>
    </row>
    <row r="77" spans="1:14" ht="15">
      <c r="A77" s="219">
        <v>54</v>
      </c>
      <c r="B77" s="220">
        <v>420061</v>
      </c>
      <c r="C77" s="228" t="s">
        <v>635</v>
      </c>
      <c r="D77" s="222"/>
      <c r="E77" s="223">
        <v>0</v>
      </c>
      <c r="F77" s="223"/>
      <c r="G77" s="224">
        <f aca="true" t="shared" si="8" ref="G77:G85">E77*F77</f>
        <v>0</v>
      </c>
      <c r="H77" s="225">
        <v>0</v>
      </c>
      <c r="I77" s="226">
        <f aca="true" t="shared" si="9" ref="I77:I85">E77*H77</f>
        <v>0</v>
      </c>
      <c r="J77" s="229" t="s">
        <v>437</v>
      </c>
      <c r="K77" s="181" t="s">
        <v>438</v>
      </c>
      <c r="L77" s="181" t="s">
        <v>437</v>
      </c>
      <c r="M77" s="230" t="s">
        <v>443</v>
      </c>
      <c r="N77" s="181" t="s">
        <v>615</v>
      </c>
    </row>
    <row r="78" spans="1:14" ht="15">
      <c r="A78" s="219">
        <v>55</v>
      </c>
      <c r="B78" s="220">
        <v>420031</v>
      </c>
      <c r="C78" s="228" t="s">
        <v>493</v>
      </c>
      <c r="D78" s="228" t="s">
        <v>436</v>
      </c>
      <c r="E78" s="223">
        <v>1</v>
      </c>
      <c r="F78" s="223"/>
      <c r="G78" s="224">
        <f t="shared" si="8"/>
        <v>0</v>
      </c>
      <c r="H78" s="225">
        <v>0</v>
      </c>
      <c r="I78" s="226">
        <f t="shared" si="9"/>
        <v>0</v>
      </c>
      <c r="J78" s="229" t="s">
        <v>437</v>
      </c>
      <c r="L78" s="181" t="s">
        <v>437</v>
      </c>
      <c r="M78" s="230" t="s">
        <v>443</v>
      </c>
      <c r="N78" s="181" t="s">
        <v>615</v>
      </c>
    </row>
    <row r="79" spans="1:14" ht="15">
      <c r="A79" s="219">
        <v>56</v>
      </c>
      <c r="B79" s="220">
        <v>420050</v>
      </c>
      <c r="C79" s="228" t="s">
        <v>636</v>
      </c>
      <c r="D79" s="228" t="s">
        <v>436</v>
      </c>
      <c r="E79" s="223">
        <v>1</v>
      </c>
      <c r="F79" s="223"/>
      <c r="G79" s="224">
        <f t="shared" si="8"/>
        <v>0</v>
      </c>
      <c r="H79" s="225">
        <v>0</v>
      </c>
      <c r="I79" s="226">
        <f t="shared" si="9"/>
        <v>0</v>
      </c>
      <c r="J79" s="229" t="s">
        <v>437</v>
      </c>
      <c r="L79" s="181" t="s">
        <v>437</v>
      </c>
      <c r="M79" s="230" t="s">
        <v>443</v>
      </c>
      <c r="N79" s="181" t="s">
        <v>615</v>
      </c>
    </row>
    <row r="80" spans="1:14" ht="15">
      <c r="A80" s="219">
        <v>57</v>
      </c>
      <c r="B80" s="220">
        <v>420091</v>
      </c>
      <c r="C80" s="228" t="s">
        <v>630</v>
      </c>
      <c r="D80" s="228" t="s">
        <v>436</v>
      </c>
      <c r="E80" s="223">
        <v>1</v>
      </c>
      <c r="F80" s="223"/>
      <c r="G80" s="224">
        <f t="shared" si="8"/>
        <v>0</v>
      </c>
      <c r="H80" s="225">
        <v>0</v>
      </c>
      <c r="I80" s="226">
        <f t="shared" si="9"/>
        <v>0</v>
      </c>
      <c r="J80" s="229" t="s">
        <v>437</v>
      </c>
      <c r="L80" s="181" t="s">
        <v>437</v>
      </c>
      <c r="M80" s="230" t="s">
        <v>443</v>
      </c>
      <c r="N80" s="181" t="s">
        <v>615</v>
      </c>
    </row>
    <row r="81" spans="1:14" ht="15">
      <c r="A81" s="219">
        <v>58</v>
      </c>
      <c r="B81" s="220">
        <v>420070</v>
      </c>
      <c r="C81" s="228" t="s">
        <v>637</v>
      </c>
      <c r="D81" s="222"/>
      <c r="E81" s="223">
        <v>1</v>
      </c>
      <c r="F81" s="223"/>
      <c r="G81" s="224">
        <f t="shared" si="8"/>
        <v>0</v>
      </c>
      <c r="H81" s="225">
        <v>0</v>
      </c>
      <c r="I81" s="226">
        <f t="shared" si="9"/>
        <v>0</v>
      </c>
      <c r="J81" s="229" t="s">
        <v>437</v>
      </c>
      <c r="K81" s="181" t="s">
        <v>438</v>
      </c>
      <c r="L81" s="181" t="s">
        <v>437</v>
      </c>
      <c r="M81" s="230" t="s">
        <v>443</v>
      </c>
      <c r="N81" s="181" t="s">
        <v>615</v>
      </c>
    </row>
    <row r="82" spans="1:14" ht="15">
      <c r="A82" s="219">
        <v>59</v>
      </c>
      <c r="B82" s="220">
        <v>420040</v>
      </c>
      <c r="C82" s="228" t="s">
        <v>494</v>
      </c>
      <c r="D82" s="228" t="s">
        <v>436</v>
      </c>
      <c r="E82" s="223">
        <v>1</v>
      </c>
      <c r="F82" s="223"/>
      <c r="G82" s="224">
        <f t="shared" si="8"/>
        <v>0</v>
      </c>
      <c r="H82" s="225">
        <v>0</v>
      </c>
      <c r="I82" s="226">
        <f t="shared" si="9"/>
        <v>0</v>
      </c>
      <c r="J82" s="229" t="s">
        <v>437</v>
      </c>
      <c r="L82" s="181" t="s">
        <v>437</v>
      </c>
      <c r="M82" s="230" t="s">
        <v>443</v>
      </c>
      <c r="N82" s="181" t="s">
        <v>615</v>
      </c>
    </row>
    <row r="83" spans="1:14" ht="15">
      <c r="A83" s="219">
        <v>60</v>
      </c>
      <c r="B83" s="220">
        <v>420051</v>
      </c>
      <c r="C83" s="228" t="s">
        <v>640</v>
      </c>
      <c r="D83" s="228" t="s">
        <v>436</v>
      </c>
      <c r="E83" s="223">
        <v>1</v>
      </c>
      <c r="F83" s="223"/>
      <c r="G83" s="224">
        <f t="shared" si="8"/>
        <v>0</v>
      </c>
      <c r="H83" s="225">
        <v>0</v>
      </c>
      <c r="I83" s="226">
        <f t="shared" si="9"/>
        <v>0</v>
      </c>
      <c r="J83" s="229" t="s">
        <v>437</v>
      </c>
      <c r="L83" s="181" t="s">
        <v>437</v>
      </c>
      <c r="M83" s="230" t="s">
        <v>443</v>
      </c>
      <c r="N83" s="181" t="s">
        <v>615</v>
      </c>
    </row>
    <row r="84" spans="1:14" ht="15">
      <c r="A84" s="219">
        <v>61</v>
      </c>
      <c r="B84" s="220">
        <v>420091</v>
      </c>
      <c r="C84" s="228" t="s">
        <v>641</v>
      </c>
      <c r="D84" s="228" t="s">
        <v>436</v>
      </c>
      <c r="E84" s="223">
        <v>1</v>
      </c>
      <c r="F84" s="223"/>
      <c r="G84" s="224">
        <f t="shared" si="8"/>
        <v>0</v>
      </c>
      <c r="H84" s="225">
        <v>0</v>
      </c>
      <c r="I84" s="226">
        <f t="shared" si="9"/>
        <v>0</v>
      </c>
      <c r="J84" s="229" t="s">
        <v>437</v>
      </c>
      <c r="L84" s="181" t="s">
        <v>437</v>
      </c>
      <c r="M84" s="230" t="s">
        <v>443</v>
      </c>
      <c r="N84" s="181" t="s">
        <v>615</v>
      </c>
    </row>
    <row r="85" spans="1:14" ht="15">
      <c r="A85" s="219">
        <v>62</v>
      </c>
      <c r="B85" s="220">
        <v>457723</v>
      </c>
      <c r="C85" s="228" t="s">
        <v>495</v>
      </c>
      <c r="D85" s="228" t="s">
        <v>436</v>
      </c>
      <c r="E85" s="223">
        <v>1</v>
      </c>
      <c r="F85" s="223"/>
      <c r="G85" s="224">
        <f t="shared" si="8"/>
        <v>0</v>
      </c>
      <c r="H85" s="225">
        <v>0</v>
      </c>
      <c r="I85" s="226">
        <f t="shared" si="9"/>
        <v>0</v>
      </c>
      <c r="J85" s="229" t="s">
        <v>437</v>
      </c>
      <c r="K85" s="181" t="s">
        <v>438</v>
      </c>
      <c r="L85" s="181" t="s">
        <v>437</v>
      </c>
      <c r="M85" s="230" t="s">
        <v>443</v>
      </c>
      <c r="N85" s="181" t="s">
        <v>615</v>
      </c>
    </row>
    <row r="86" spans="1:13" ht="15">
      <c r="A86" s="219"/>
      <c r="B86" s="220"/>
      <c r="C86" s="260" t="s">
        <v>439</v>
      </c>
      <c r="D86" s="228"/>
      <c r="E86" s="223"/>
      <c r="F86" s="261">
        <f>SUM(G77:G85)</f>
        <v>0</v>
      </c>
      <c r="G86" s="224"/>
      <c r="H86" s="225"/>
      <c r="I86" s="226"/>
      <c r="J86" s="229"/>
      <c r="M86" s="230" t="s">
        <v>443</v>
      </c>
    </row>
    <row r="87" spans="1:13" ht="15">
      <c r="A87" s="219"/>
      <c r="B87" s="220"/>
      <c r="C87" s="260" t="s">
        <v>496</v>
      </c>
      <c r="D87" s="228"/>
      <c r="E87" s="223"/>
      <c r="F87" s="223"/>
      <c r="G87" s="224"/>
      <c r="H87" s="225"/>
      <c r="I87" s="226"/>
      <c r="J87" s="229"/>
      <c r="L87" s="181" t="s">
        <v>497</v>
      </c>
      <c r="M87" s="230" t="s">
        <v>443</v>
      </c>
    </row>
    <row r="88" spans="1:14" ht="15">
      <c r="A88" s="219">
        <v>63</v>
      </c>
      <c r="B88" s="220" t="s">
        <v>498</v>
      </c>
      <c r="C88" s="228" t="s">
        <v>647</v>
      </c>
      <c r="D88" s="228" t="s">
        <v>436</v>
      </c>
      <c r="E88" s="223">
        <v>1</v>
      </c>
      <c r="F88" s="223"/>
      <c r="G88" s="224">
        <f>E88*F88</f>
        <v>0</v>
      </c>
      <c r="H88" s="225">
        <v>0</v>
      </c>
      <c r="I88" s="226">
        <f>E88*H88</f>
        <v>0</v>
      </c>
      <c r="J88" s="229" t="s">
        <v>437</v>
      </c>
      <c r="K88" s="181" t="s">
        <v>438</v>
      </c>
      <c r="L88" s="181" t="s">
        <v>497</v>
      </c>
      <c r="M88" s="230" t="s">
        <v>443</v>
      </c>
      <c r="N88" s="181" t="s">
        <v>615</v>
      </c>
    </row>
    <row r="89" spans="1:13" ht="15">
      <c r="A89" s="219"/>
      <c r="B89" s="220"/>
      <c r="C89" s="228" t="s">
        <v>617</v>
      </c>
      <c r="D89" s="222"/>
      <c r="E89" s="223"/>
      <c r="F89" s="223"/>
      <c r="G89" s="224">
        <f>E89*F89</f>
        <v>0</v>
      </c>
      <c r="H89" s="225">
        <v>0</v>
      </c>
      <c r="I89" s="226">
        <f>E89*H89</f>
        <v>0</v>
      </c>
      <c r="J89" s="227"/>
      <c r="K89" s="181" t="s">
        <v>491</v>
      </c>
      <c r="L89" s="181" t="s">
        <v>497</v>
      </c>
      <c r="M89" s="230" t="s">
        <v>443</v>
      </c>
    </row>
    <row r="90" spans="1:13" ht="15.75" thickBot="1">
      <c r="A90" s="231"/>
      <c r="B90" s="232"/>
      <c r="C90" s="233" t="s">
        <v>439</v>
      </c>
      <c r="D90" s="262"/>
      <c r="E90" s="235"/>
      <c r="F90" s="236">
        <f>SUM(G88:G89)</f>
        <v>0</v>
      </c>
      <c r="G90" s="237"/>
      <c r="H90" s="238"/>
      <c r="I90" s="239"/>
      <c r="J90" s="263"/>
      <c r="M90" s="230" t="s">
        <v>443</v>
      </c>
    </row>
    <row r="91" spans="1:14" s="249" customFormat="1" ht="15">
      <c r="A91" s="241"/>
      <c r="B91" s="242"/>
      <c r="C91" s="243" t="s">
        <v>440</v>
      </c>
      <c r="D91" s="264"/>
      <c r="E91" s="244"/>
      <c r="F91" s="244"/>
      <c r="G91" s="245">
        <f>SUM(G15:G90)</f>
        <v>0</v>
      </c>
      <c r="H91" s="246"/>
      <c r="I91" s="247">
        <f>SUM(I15:I90)</f>
        <v>0</v>
      </c>
      <c r="J91" s="265"/>
      <c r="M91" s="250"/>
      <c r="N91" s="181"/>
    </row>
    <row r="92" spans="1:14" s="218" customFormat="1" ht="19.5" customHeight="1">
      <c r="A92" s="251" t="s">
        <v>499</v>
      </c>
      <c r="B92" s="252"/>
      <c r="C92" s="253"/>
      <c r="D92" s="266"/>
      <c r="E92" s="254"/>
      <c r="F92" s="254"/>
      <c r="G92" s="255"/>
      <c r="H92" s="256"/>
      <c r="I92" s="257"/>
      <c r="J92" s="267"/>
      <c r="M92" s="259"/>
      <c r="N92" s="181"/>
    </row>
    <row r="93" spans="1:13" ht="15">
      <c r="A93" s="219"/>
      <c r="B93" s="220"/>
      <c r="C93" s="260" t="s">
        <v>444</v>
      </c>
      <c r="D93" s="222"/>
      <c r="E93" s="223"/>
      <c r="F93" s="223"/>
      <c r="G93" s="224"/>
      <c r="H93" s="225"/>
      <c r="I93" s="226"/>
      <c r="J93" s="227"/>
      <c r="L93" s="181" t="s">
        <v>445</v>
      </c>
      <c r="M93" s="230" t="s">
        <v>500</v>
      </c>
    </row>
    <row r="94" spans="1:14" ht="15">
      <c r="A94" s="219">
        <v>64</v>
      </c>
      <c r="B94" s="220">
        <v>210800006</v>
      </c>
      <c r="C94" s="228" t="s">
        <v>501</v>
      </c>
      <c r="D94" s="228" t="s">
        <v>113</v>
      </c>
      <c r="E94" s="223">
        <v>25</v>
      </c>
      <c r="F94" s="223"/>
      <c r="G94" s="224">
        <f aca="true" t="shared" si="10" ref="G94:G102">E94*F94</f>
        <v>0</v>
      </c>
      <c r="H94" s="225">
        <v>0.051</v>
      </c>
      <c r="I94" s="226">
        <f aca="true" t="shared" si="11" ref="I94:I102">E94*H94</f>
        <v>1.275</v>
      </c>
      <c r="J94" s="229" t="s">
        <v>437</v>
      </c>
      <c r="L94" s="181" t="s">
        <v>445</v>
      </c>
      <c r="M94" s="230" t="s">
        <v>500</v>
      </c>
      <c r="N94" s="181" t="s">
        <v>615</v>
      </c>
    </row>
    <row r="95" spans="1:14" ht="15">
      <c r="A95" s="219">
        <v>65</v>
      </c>
      <c r="B95" s="220">
        <v>210800103</v>
      </c>
      <c r="C95" s="228" t="s">
        <v>502</v>
      </c>
      <c r="D95" s="228" t="s">
        <v>113</v>
      </c>
      <c r="E95" s="223">
        <v>135</v>
      </c>
      <c r="F95" s="223"/>
      <c r="G95" s="224">
        <f t="shared" si="10"/>
        <v>0</v>
      </c>
      <c r="H95" s="225">
        <v>0.057</v>
      </c>
      <c r="I95" s="226">
        <f t="shared" si="11"/>
        <v>7.695</v>
      </c>
      <c r="J95" s="229" t="s">
        <v>437</v>
      </c>
      <c r="L95" s="181" t="s">
        <v>445</v>
      </c>
      <c r="M95" s="230" t="s">
        <v>500</v>
      </c>
      <c r="N95" s="181" t="s">
        <v>615</v>
      </c>
    </row>
    <row r="96" spans="1:14" ht="15">
      <c r="A96" s="219">
        <v>66</v>
      </c>
      <c r="B96" s="220">
        <v>210810008</v>
      </c>
      <c r="C96" s="228" t="s">
        <v>503</v>
      </c>
      <c r="D96" s="228" t="s">
        <v>113</v>
      </c>
      <c r="E96" s="223">
        <v>40</v>
      </c>
      <c r="F96" s="223"/>
      <c r="G96" s="224">
        <f t="shared" si="10"/>
        <v>0</v>
      </c>
      <c r="H96" s="225">
        <v>0.046</v>
      </c>
      <c r="I96" s="226">
        <f t="shared" si="11"/>
        <v>1.8399999999999999</v>
      </c>
      <c r="J96" s="229" t="s">
        <v>437</v>
      </c>
      <c r="L96" s="181" t="s">
        <v>445</v>
      </c>
      <c r="M96" s="230" t="s">
        <v>500</v>
      </c>
      <c r="N96" s="181" t="s">
        <v>615</v>
      </c>
    </row>
    <row r="97" spans="1:14" ht="15">
      <c r="A97" s="219">
        <v>67</v>
      </c>
      <c r="B97" s="220">
        <v>210800103</v>
      </c>
      <c r="C97" s="228" t="s">
        <v>502</v>
      </c>
      <c r="D97" s="228" t="s">
        <v>113</v>
      </c>
      <c r="E97" s="223">
        <v>100</v>
      </c>
      <c r="F97" s="223"/>
      <c r="G97" s="224">
        <f t="shared" si="10"/>
        <v>0</v>
      </c>
      <c r="H97" s="225">
        <v>0.057</v>
      </c>
      <c r="I97" s="226">
        <f t="shared" si="11"/>
        <v>5.7</v>
      </c>
      <c r="J97" s="229" t="s">
        <v>437</v>
      </c>
      <c r="L97" s="181" t="s">
        <v>445</v>
      </c>
      <c r="M97" s="230" t="s">
        <v>500</v>
      </c>
      <c r="N97" s="181" t="s">
        <v>615</v>
      </c>
    </row>
    <row r="98" spans="1:14" ht="15">
      <c r="A98" s="219">
        <v>68</v>
      </c>
      <c r="B98" s="220">
        <v>210800103</v>
      </c>
      <c r="C98" s="228" t="s">
        <v>502</v>
      </c>
      <c r="D98" s="228" t="s">
        <v>113</v>
      </c>
      <c r="E98" s="223">
        <v>65</v>
      </c>
      <c r="F98" s="223"/>
      <c r="G98" s="224">
        <f t="shared" si="10"/>
        <v>0</v>
      </c>
      <c r="H98" s="225">
        <v>0.057</v>
      </c>
      <c r="I98" s="226">
        <f t="shared" si="11"/>
        <v>3.705</v>
      </c>
      <c r="J98" s="229" t="s">
        <v>437</v>
      </c>
      <c r="L98" s="181" t="s">
        <v>445</v>
      </c>
      <c r="M98" s="230" t="s">
        <v>500</v>
      </c>
      <c r="N98" s="181" t="s">
        <v>615</v>
      </c>
    </row>
    <row r="99" spans="1:14" ht="15">
      <c r="A99" s="219">
        <v>69</v>
      </c>
      <c r="B99" s="220">
        <v>210810012</v>
      </c>
      <c r="C99" s="228" t="s">
        <v>504</v>
      </c>
      <c r="D99" s="228" t="s">
        <v>113</v>
      </c>
      <c r="E99" s="223">
        <v>20</v>
      </c>
      <c r="F99" s="223"/>
      <c r="G99" s="224">
        <f t="shared" si="10"/>
        <v>0</v>
      </c>
      <c r="H99" s="225">
        <v>0.053</v>
      </c>
      <c r="I99" s="226">
        <f t="shared" si="11"/>
        <v>1.06</v>
      </c>
      <c r="J99" s="229" t="s">
        <v>437</v>
      </c>
      <c r="L99" s="181" t="s">
        <v>445</v>
      </c>
      <c r="M99" s="230" t="s">
        <v>500</v>
      </c>
      <c r="N99" s="181" t="s">
        <v>615</v>
      </c>
    </row>
    <row r="100" spans="1:14" ht="15">
      <c r="A100" s="219">
        <v>70</v>
      </c>
      <c r="B100" s="220">
        <v>210100001</v>
      </c>
      <c r="C100" s="228" t="s">
        <v>505</v>
      </c>
      <c r="D100" s="228" t="s">
        <v>436</v>
      </c>
      <c r="E100" s="223">
        <v>27</v>
      </c>
      <c r="F100" s="223"/>
      <c r="G100" s="224">
        <f t="shared" si="10"/>
        <v>0</v>
      </c>
      <c r="H100" s="225">
        <v>0.05</v>
      </c>
      <c r="I100" s="226">
        <f t="shared" si="11"/>
        <v>1.35</v>
      </c>
      <c r="J100" s="229" t="s">
        <v>437</v>
      </c>
      <c r="K100" s="181" t="s">
        <v>438</v>
      </c>
      <c r="L100" s="181" t="s">
        <v>445</v>
      </c>
      <c r="M100" s="230" t="s">
        <v>500</v>
      </c>
      <c r="N100" s="181" t="s">
        <v>615</v>
      </c>
    </row>
    <row r="101" spans="1:14" ht="15">
      <c r="A101" s="219">
        <v>71</v>
      </c>
      <c r="B101" s="220">
        <v>210100002</v>
      </c>
      <c r="C101" s="228" t="s">
        <v>506</v>
      </c>
      <c r="D101" s="228" t="s">
        <v>436</v>
      </c>
      <c r="E101" s="223">
        <v>11</v>
      </c>
      <c r="F101" s="223"/>
      <c r="G101" s="224">
        <f t="shared" si="10"/>
        <v>0</v>
      </c>
      <c r="H101" s="225">
        <v>0.057</v>
      </c>
      <c r="I101" s="226">
        <f t="shared" si="11"/>
        <v>0.627</v>
      </c>
      <c r="J101" s="229" t="s">
        <v>437</v>
      </c>
      <c r="K101" s="181" t="s">
        <v>438</v>
      </c>
      <c r="L101" s="181" t="s">
        <v>445</v>
      </c>
      <c r="M101" s="230" t="s">
        <v>500</v>
      </c>
      <c r="N101" s="181" t="s">
        <v>615</v>
      </c>
    </row>
    <row r="102" spans="1:14" ht="15">
      <c r="A102" s="219">
        <v>72</v>
      </c>
      <c r="B102" s="220">
        <v>210950101</v>
      </c>
      <c r="C102" s="228" t="s">
        <v>507</v>
      </c>
      <c r="D102" s="228" t="s">
        <v>436</v>
      </c>
      <c r="E102" s="223">
        <v>12</v>
      </c>
      <c r="F102" s="223"/>
      <c r="G102" s="224">
        <f t="shared" si="10"/>
        <v>0</v>
      </c>
      <c r="H102" s="225">
        <v>0.025</v>
      </c>
      <c r="I102" s="226">
        <f t="shared" si="11"/>
        <v>0.30000000000000004</v>
      </c>
      <c r="J102" s="229" t="s">
        <v>437</v>
      </c>
      <c r="L102" s="181" t="s">
        <v>445</v>
      </c>
      <c r="M102" s="230" t="s">
        <v>500</v>
      </c>
      <c r="N102" s="181" t="s">
        <v>615</v>
      </c>
    </row>
    <row r="103" spans="1:13" ht="15">
      <c r="A103" s="219"/>
      <c r="B103" s="220"/>
      <c r="C103" s="260" t="s">
        <v>439</v>
      </c>
      <c r="D103" s="228"/>
      <c r="E103" s="223"/>
      <c r="F103" s="261">
        <f>SUM(G94:G102)</f>
        <v>0</v>
      </c>
      <c r="G103" s="224"/>
      <c r="H103" s="225"/>
      <c r="I103" s="226"/>
      <c r="J103" s="229"/>
      <c r="M103" s="230" t="s">
        <v>500</v>
      </c>
    </row>
    <row r="104" spans="1:13" ht="15">
      <c r="A104" s="219"/>
      <c r="B104" s="220"/>
      <c r="C104" s="260" t="s">
        <v>452</v>
      </c>
      <c r="D104" s="228"/>
      <c r="E104" s="223"/>
      <c r="F104" s="223"/>
      <c r="G104" s="224"/>
      <c r="H104" s="225"/>
      <c r="I104" s="226"/>
      <c r="J104" s="229"/>
      <c r="L104" s="181" t="s">
        <v>453</v>
      </c>
      <c r="M104" s="230" t="s">
        <v>500</v>
      </c>
    </row>
    <row r="105" spans="1:14" ht="15">
      <c r="A105" s="219">
        <v>73</v>
      </c>
      <c r="B105" s="220">
        <v>210010321</v>
      </c>
      <c r="C105" s="228" t="s">
        <v>508</v>
      </c>
      <c r="D105" s="228" t="s">
        <v>436</v>
      </c>
      <c r="E105" s="223">
        <v>5</v>
      </c>
      <c r="F105" s="223"/>
      <c r="G105" s="224">
        <f aca="true" t="shared" si="12" ref="G105:G113">E105*F105</f>
        <v>0</v>
      </c>
      <c r="H105" s="225">
        <v>0.39</v>
      </c>
      <c r="I105" s="226">
        <f aca="true" t="shared" si="13" ref="I105:I113">E105*H105</f>
        <v>1.9500000000000002</v>
      </c>
      <c r="J105" s="229" t="s">
        <v>437</v>
      </c>
      <c r="L105" s="181" t="s">
        <v>453</v>
      </c>
      <c r="M105" s="230" t="s">
        <v>500</v>
      </c>
      <c r="N105" s="181" t="s">
        <v>615</v>
      </c>
    </row>
    <row r="106" spans="1:14" ht="15">
      <c r="A106" s="219">
        <v>74</v>
      </c>
      <c r="B106" s="220">
        <v>210010301</v>
      </c>
      <c r="C106" s="228" t="s">
        <v>509</v>
      </c>
      <c r="D106" s="228" t="s">
        <v>436</v>
      </c>
      <c r="E106" s="223">
        <v>12</v>
      </c>
      <c r="F106" s="223"/>
      <c r="G106" s="224">
        <f t="shared" si="12"/>
        <v>0</v>
      </c>
      <c r="H106" s="225">
        <v>0.091</v>
      </c>
      <c r="I106" s="226">
        <f t="shared" si="13"/>
        <v>1.092</v>
      </c>
      <c r="J106" s="229" t="s">
        <v>437</v>
      </c>
      <c r="L106" s="181" t="s">
        <v>453</v>
      </c>
      <c r="M106" s="230" t="s">
        <v>500</v>
      </c>
      <c r="N106" s="181" t="s">
        <v>615</v>
      </c>
    </row>
    <row r="107" spans="1:14" ht="15">
      <c r="A107" s="219">
        <v>75</v>
      </c>
      <c r="B107" s="220">
        <v>210010301</v>
      </c>
      <c r="C107" s="228" t="s">
        <v>509</v>
      </c>
      <c r="D107" s="228" t="s">
        <v>436</v>
      </c>
      <c r="E107" s="223">
        <v>3</v>
      </c>
      <c r="F107" s="223"/>
      <c r="G107" s="224">
        <f t="shared" si="12"/>
        <v>0</v>
      </c>
      <c r="H107" s="225">
        <v>0.091</v>
      </c>
      <c r="I107" s="226">
        <f t="shared" si="13"/>
        <v>0.273</v>
      </c>
      <c r="J107" s="229" t="s">
        <v>437</v>
      </c>
      <c r="L107" s="181" t="s">
        <v>453</v>
      </c>
      <c r="M107" s="230" t="s">
        <v>500</v>
      </c>
      <c r="N107" s="181" t="s">
        <v>615</v>
      </c>
    </row>
    <row r="108" spans="1:14" ht="15">
      <c r="A108" s="219">
        <v>76</v>
      </c>
      <c r="B108" s="220">
        <v>210010301</v>
      </c>
      <c r="C108" s="228" t="s">
        <v>509</v>
      </c>
      <c r="D108" s="228" t="s">
        <v>436</v>
      </c>
      <c r="E108" s="223">
        <v>1</v>
      </c>
      <c r="F108" s="223"/>
      <c r="G108" s="224">
        <f t="shared" si="12"/>
        <v>0</v>
      </c>
      <c r="H108" s="225">
        <v>0.091</v>
      </c>
      <c r="I108" s="226">
        <f t="shared" si="13"/>
        <v>0.091</v>
      </c>
      <c r="J108" s="229" t="s">
        <v>437</v>
      </c>
      <c r="L108" s="181" t="s">
        <v>453</v>
      </c>
      <c r="M108" s="230" t="s">
        <v>500</v>
      </c>
      <c r="N108" s="181" t="s">
        <v>615</v>
      </c>
    </row>
    <row r="109" spans="1:14" ht="15">
      <c r="A109" s="219">
        <v>77</v>
      </c>
      <c r="B109" s="220">
        <v>210010331</v>
      </c>
      <c r="C109" s="228" t="s">
        <v>510</v>
      </c>
      <c r="D109" s="228" t="s">
        <v>436</v>
      </c>
      <c r="E109" s="223">
        <v>1</v>
      </c>
      <c r="F109" s="223"/>
      <c r="G109" s="224">
        <f t="shared" si="12"/>
        <v>0</v>
      </c>
      <c r="H109" s="225">
        <v>0.179</v>
      </c>
      <c r="I109" s="226">
        <f t="shared" si="13"/>
        <v>0.179</v>
      </c>
      <c r="J109" s="229" t="s">
        <v>437</v>
      </c>
      <c r="L109" s="181" t="s">
        <v>453</v>
      </c>
      <c r="M109" s="230" t="s">
        <v>500</v>
      </c>
      <c r="N109" s="181" t="s">
        <v>615</v>
      </c>
    </row>
    <row r="110" spans="1:14" ht="15">
      <c r="A110" s="219">
        <v>78</v>
      </c>
      <c r="B110" s="220">
        <v>210010111</v>
      </c>
      <c r="C110" s="228" t="s">
        <v>511</v>
      </c>
      <c r="D110" s="228" t="s">
        <v>113</v>
      </c>
      <c r="E110" s="223">
        <v>6</v>
      </c>
      <c r="F110" s="223"/>
      <c r="G110" s="224">
        <f t="shared" si="12"/>
        <v>0</v>
      </c>
      <c r="H110" s="225">
        <v>0.111</v>
      </c>
      <c r="I110" s="226">
        <f t="shared" si="13"/>
        <v>0.666</v>
      </c>
      <c r="J110" s="229" t="s">
        <v>437</v>
      </c>
      <c r="L110" s="181" t="s">
        <v>453</v>
      </c>
      <c r="M110" s="230" t="s">
        <v>500</v>
      </c>
      <c r="N110" s="181" t="s">
        <v>615</v>
      </c>
    </row>
    <row r="111" spans="1:14" ht="15">
      <c r="A111" s="219">
        <v>79</v>
      </c>
      <c r="B111" s="220">
        <v>210010105</v>
      </c>
      <c r="C111" s="228" t="s">
        <v>512</v>
      </c>
      <c r="D111" s="228" t="s">
        <v>113</v>
      </c>
      <c r="E111" s="223">
        <v>8</v>
      </c>
      <c r="F111" s="223"/>
      <c r="G111" s="224">
        <f t="shared" si="12"/>
        <v>0</v>
      </c>
      <c r="H111" s="225">
        <v>0.171</v>
      </c>
      <c r="I111" s="226">
        <f t="shared" si="13"/>
        <v>1.368</v>
      </c>
      <c r="J111" s="229" t="s">
        <v>437</v>
      </c>
      <c r="L111" s="181" t="s">
        <v>453</v>
      </c>
      <c r="M111" s="230" t="s">
        <v>500</v>
      </c>
      <c r="N111" s="181" t="s">
        <v>615</v>
      </c>
    </row>
    <row r="112" spans="1:14" ht="15">
      <c r="A112" s="219">
        <v>80</v>
      </c>
      <c r="B112" s="220">
        <v>210010106</v>
      </c>
      <c r="C112" s="228" t="s">
        <v>513</v>
      </c>
      <c r="D112" s="228" t="s">
        <v>113</v>
      </c>
      <c r="E112" s="223">
        <v>40</v>
      </c>
      <c r="F112" s="223"/>
      <c r="G112" s="224">
        <f t="shared" si="12"/>
        <v>0</v>
      </c>
      <c r="H112" s="225">
        <v>0.285</v>
      </c>
      <c r="I112" s="226">
        <f t="shared" si="13"/>
        <v>11.399999999999999</v>
      </c>
      <c r="J112" s="229" t="s">
        <v>437</v>
      </c>
      <c r="L112" s="181" t="s">
        <v>453</v>
      </c>
      <c r="M112" s="230" t="s">
        <v>500</v>
      </c>
      <c r="N112" s="181" t="s">
        <v>615</v>
      </c>
    </row>
    <row r="113" spans="1:14" ht="15">
      <c r="A113" s="219">
        <v>81</v>
      </c>
      <c r="B113" s="220">
        <v>210010331</v>
      </c>
      <c r="C113" s="228" t="s">
        <v>510</v>
      </c>
      <c r="D113" s="228" t="s">
        <v>436</v>
      </c>
      <c r="E113" s="223">
        <v>0</v>
      </c>
      <c r="F113" s="223"/>
      <c r="G113" s="224">
        <f t="shared" si="12"/>
        <v>0</v>
      </c>
      <c r="H113" s="225">
        <v>0.179</v>
      </c>
      <c r="I113" s="226">
        <f t="shared" si="13"/>
        <v>0</v>
      </c>
      <c r="J113" s="229" t="s">
        <v>437</v>
      </c>
      <c r="L113" s="181" t="s">
        <v>453</v>
      </c>
      <c r="M113" s="230" t="s">
        <v>500</v>
      </c>
      <c r="N113" s="181" t="s">
        <v>615</v>
      </c>
    </row>
    <row r="114" spans="1:13" ht="15">
      <c r="A114" s="219"/>
      <c r="B114" s="220"/>
      <c r="C114" s="260" t="s">
        <v>439</v>
      </c>
      <c r="D114" s="228"/>
      <c r="E114" s="223"/>
      <c r="F114" s="261">
        <f>SUM(G105:G113)</f>
        <v>0</v>
      </c>
      <c r="G114" s="224"/>
      <c r="H114" s="225"/>
      <c r="I114" s="226"/>
      <c r="J114" s="229"/>
      <c r="M114" s="230" t="s">
        <v>500</v>
      </c>
    </row>
    <row r="115" spans="1:13" ht="15">
      <c r="A115" s="219"/>
      <c r="B115" s="220"/>
      <c r="C115" s="260" t="s">
        <v>468</v>
      </c>
      <c r="D115" s="228"/>
      <c r="E115" s="223"/>
      <c r="F115" s="223"/>
      <c r="G115" s="224"/>
      <c r="H115" s="225"/>
      <c r="I115" s="226"/>
      <c r="J115" s="229"/>
      <c r="L115" s="181" t="s">
        <v>469</v>
      </c>
      <c r="M115" s="230" t="s">
        <v>500</v>
      </c>
    </row>
    <row r="116" spans="1:14" ht="15">
      <c r="A116" s="219">
        <v>82</v>
      </c>
      <c r="B116" s="220">
        <v>210110041</v>
      </c>
      <c r="C116" s="228" t="s">
        <v>514</v>
      </c>
      <c r="D116" s="228" t="s">
        <v>436</v>
      </c>
      <c r="E116" s="223">
        <v>2</v>
      </c>
      <c r="F116" s="223"/>
      <c r="G116" s="224">
        <f aca="true" t="shared" si="14" ref="G116:G123">E116*F116</f>
        <v>0</v>
      </c>
      <c r="H116" s="225">
        <v>0.148</v>
      </c>
      <c r="I116" s="226">
        <f aca="true" t="shared" si="15" ref="I116:I123">E116*H116</f>
        <v>0.296</v>
      </c>
      <c r="J116" s="229" t="s">
        <v>437</v>
      </c>
      <c r="L116" s="181" t="s">
        <v>469</v>
      </c>
      <c r="M116" s="230" t="s">
        <v>500</v>
      </c>
      <c r="N116" s="181" t="s">
        <v>615</v>
      </c>
    </row>
    <row r="117" spans="1:14" ht="15">
      <c r="A117" s="219">
        <v>83</v>
      </c>
      <c r="B117" s="220">
        <v>210110043</v>
      </c>
      <c r="C117" s="228" t="s">
        <v>515</v>
      </c>
      <c r="D117" s="228" t="s">
        <v>436</v>
      </c>
      <c r="E117" s="223">
        <v>1</v>
      </c>
      <c r="F117" s="223"/>
      <c r="G117" s="224">
        <f t="shared" si="14"/>
        <v>0</v>
      </c>
      <c r="H117" s="225">
        <v>0.17</v>
      </c>
      <c r="I117" s="226">
        <f t="shared" si="15"/>
        <v>0.17</v>
      </c>
      <c r="J117" s="229" t="s">
        <v>437</v>
      </c>
      <c r="L117" s="181" t="s">
        <v>469</v>
      </c>
      <c r="M117" s="230" t="s">
        <v>500</v>
      </c>
      <c r="N117" s="181" t="s">
        <v>615</v>
      </c>
    </row>
    <row r="118" spans="1:14" ht="15">
      <c r="A118" s="219">
        <v>84</v>
      </c>
      <c r="B118" s="220">
        <v>210110045</v>
      </c>
      <c r="C118" s="228" t="s">
        <v>516</v>
      </c>
      <c r="D118" s="228" t="s">
        <v>436</v>
      </c>
      <c r="E118" s="223">
        <v>6</v>
      </c>
      <c r="F118" s="223"/>
      <c r="G118" s="224">
        <f t="shared" si="14"/>
        <v>0</v>
      </c>
      <c r="H118" s="225">
        <v>0.17</v>
      </c>
      <c r="I118" s="226">
        <f t="shared" si="15"/>
        <v>1.02</v>
      </c>
      <c r="J118" s="229" t="s">
        <v>437</v>
      </c>
      <c r="L118" s="181" t="s">
        <v>469</v>
      </c>
      <c r="M118" s="230" t="s">
        <v>500</v>
      </c>
      <c r="N118" s="181" t="s">
        <v>615</v>
      </c>
    </row>
    <row r="119" spans="1:14" ht="15">
      <c r="A119" s="219">
        <v>85</v>
      </c>
      <c r="B119" s="220">
        <v>210110046</v>
      </c>
      <c r="C119" s="228" t="s">
        <v>517</v>
      </c>
      <c r="D119" s="228" t="s">
        <v>436</v>
      </c>
      <c r="E119" s="223">
        <v>1</v>
      </c>
      <c r="F119" s="223"/>
      <c r="G119" s="224">
        <f t="shared" si="14"/>
        <v>0</v>
      </c>
      <c r="H119" s="225">
        <v>0.19</v>
      </c>
      <c r="I119" s="226">
        <f t="shared" si="15"/>
        <v>0.19</v>
      </c>
      <c r="J119" s="229" t="s">
        <v>437</v>
      </c>
      <c r="L119" s="181" t="s">
        <v>469</v>
      </c>
      <c r="M119" s="230" t="s">
        <v>500</v>
      </c>
      <c r="N119" s="181" t="s">
        <v>615</v>
      </c>
    </row>
    <row r="120" spans="1:14" ht="15">
      <c r="A120" s="219">
        <v>86</v>
      </c>
      <c r="B120" s="220">
        <v>210110064</v>
      </c>
      <c r="C120" s="228" t="s">
        <v>518</v>
      </c>
      <c r="D120" s="228" t="s">
        <v>436</v>
      </c>
      <c r="E120" s="223">
        <v>2</v>
      </c>
      <c r="F120" s="223"/>
      <c r="G120" s="224">
        <f t="shared" si="14"/>
        <v>0</v>
      </c>
      <c r="H120" s="225">
        <v>0.2</v>
      </c>
      <c r="I120" s="226">
        <f t="shared" si="15"/>
        <v>0.4</v>
      </c>
      <c r="J120" s="229" t="s">
        <v>437</v>
      </c>
      <c r="L120" s="181" t="s">
        <v>469</v>
      </c>
      <c r="M120" s="230" t="s">
        <v>500</v>
      </c>
      <c r="N120" s="181" t="s">
        <v>615</v>
      </c>
    </row>
    <row r="121" spans="1:14" ht="15">
      <c r="A121" s="219">
        <v>87</v>
      </c>
      <c r="B121" s="220">
        <v>210111012</v>
      </c>
      <c r="C121" s="228" t="s">
        <v>519</v>
      </c>
      <c r="D121" s="228" t="s">
        <v>436</v>
      </c>
      <c r="E121" s="223">
        <v>4</v>
      </c>
      <c r="F121" s="223"/>
      <c r="G121" s="224">
        <f t="shared" si="14"/>
        <v>0</v>
      </c>
      <c r="H121" s="225">
        <v>0.327</v>
      </c>
      <c r="I121" s="226">
        <f t="shared" si="15"/>
        <v>1.308</v>
      </c>
      <c r="J121" s="229" t="s">
        <v>437</v>
      </c>
      <c r="L121" s="181" t="s">
        <v>469</v>
      </c>
      <c r="M121" s="230" t="s">
        <v>500</v>
      </c>
      <c r="N121" s="181" t="s">
        <v>615</v>
      </c>
    </row>
    <row r="122" spans="1:14" ht="15">
      <c r="A122" s="219">
        <v>88</v>
      </c>
      <c r="B122" s="220">
        <v>210111012</v>
      </c>
      <c r="C122" s="228" t="s">
        <v>519</v>
      </c>
      <c r="D122" s="228" t="s">
        <v>436</v>
      </c>
      <c r="E122" s="223">
        <v>12</v>
      </c>
      <c r="F122" s="223"/>
      <c r="G122" s="224">
        <f t="shared" si="14"/>
        <v>0</v>
      </c>
      <c r="H122" s="225">
        <v>0.327</v>
      </c>
      <c r="I122" s="226">
        <f t="shared" si="15"/>
        <v>3.9240000000000004</v>
      </c>
      <c r="J122" s="229" t="s">
        <v>437</v>
      </c>
      <c r="L122" s="181" t="s">
        <v>469</v>
      </c>
      <c r="M122" s="230" t="s">
        <v>500</v>
      </c>
      <c r="N122" s="181" t="s">
        <v>615</v>
      </c>
    </row>
    <row r="123" spans="1:14" ht="15">
      <c r="A123" s="219">
        <v>89</v>
      </c>
      <c r="B123" s="220">
        <v>210111011</v>
      </c>
      <c r="C123" s="228" t="s">
        <v>520</v>
      </c>
      <c r="D123" s="228" t="s">
        <v>436</v>
      </c>
      <c r="E123" s="223">
        <v>2</v>
      </c>
      <c r="F123" s="223"/>
      <c r="G123" s="224">
        <f t="shared" si="14"/>
        <v>0</v>
      </c>
      <c r="H123" s="225">
        <v>0.274</v>
      </c>
      <c r="I123" s="226">
        <f t="shared" si="15"/>
        <v>0.548</v>
      </c>
      <c r="J123" s="229" t="s">
        <v>437</v>
      </c>
      <c r="L123" s="181" t="s">
        <v>469</v>
      </c>
      <c r="M123" s="230" t="s">
        <v>500</v>
      </c>
      <c r="N123" s="181" t="s">
        <v>615</v>
      </c>
    </row>
    <row r="124" spans="1:13" ht="15">
      <c r="A124" s="219"/>
      <c r="B124" s="220"/>
      <c r="C124" s="260" t="s">
        <v>439</v>
      </c>
      <c r="D124" s="228"/>
      <c r="E124" s="223"/>
      <c r="F124" s="261">
        <f>SUM(G116:G123)</f>
        <v>0</v>
      </c>
      <c r="G124" s="224"/>
      <c r="H124" s="225"/>
      <c r="I124" s="226"/>
      <c r="J124" s="229"/>
      <c r="M124" s="230" t="s">
        <v>500</v>
      </c>
    </row>
    <row r="125" spans="1:13" ht="15">
      <c r="A125" s="219"/>
      <c r="B125" s="220"/>
      <c r="C125" s="260" t="s">
        <v>481</v>
      </c>
      <c r="D125" s="228"/>
      <c r="E125" s="223"/>
      <c r="F125" s="223"/>
      <c r="G125" s="224"/>
      <c r="H125" s="225"/>
      <c r="I125" s="226"/>
      <c r="J125" s="229"/>
      <c r="L125" s="181" t="s">
        <v>482</v>
      </c>
      <c r="M125" s="230" t="s">
        <v>500</v>
      </c>
    </row>
    <row r="126" spans="1:14" ht="15">
      <c r="A126" s="219">
        <v>90</v>
      </c>
      <c r="B126" s="220">
        <v>210200011</v>
      </c>
      <c r="C126" s="228" t="s">
        <v>521</v>
      </c>
      <c r="D126" s="228" t="s">
        <v>436</v>
      </c>
      <c r="E126" s="223">
        <v>0</v>
      </c>
      <c r="F126" s="223"/>
      <c r="G126" s="224">
        <f>E126*F126</f>
        <v>0</v>
      </c>
      <c r="H126" s="225">
        <v>0.379</v>
      </c>
      <c r="I126" s="226">
        <f>E126*H126</f>
        <v>0</v>
      </c>
      <c r="J126" s="229" t="s">
        <v>437</v>
      </c>
      <c r="L126" s="181" t="s">
        <v>482</v>
      </c>
      <c r="M126" s="230" t="s">
        <v>500</v>
      </c>
      <c r="N126" s="181" t="s">
        <v>615</v>
      </c>
    </row>
    <row r="127" spans="1:14" ht="15">
      <c r="A127" s="219">
        <v>91</v>
      </c>
      <c r="B127" s="220">
        <v>210200041</v>
      </c>
      <c r="C127" s="228" t="s">
        <v>522</v>
      </c>
      <c r="D127" s="228" t="s">
        <v>436</v>
      </c>
      <c r="E127" s="223">
        <v>1</v>
      </c>
      <c r="F127" s="223"/>
      <c r="G127" s="224">
        <f>E127*F127</f>
        <v>0</v>
      </c>
      <c r="H127" s="225">
        <v>0.337</v>
      </c>
      <c r="I127" s="226">
        <f>E127*H127</f>
        <v>0.337</v>
      </c>
      <c r="J127" s="229" t="s">
        <v>437</v>
      </c>
      <c r="L127" s="181" t="s">
        <v>482</v>
      </c>
      <c r="M127" s="230" t="s">
        <v>500</v>
      </c>
      <c r="N127" s="181" t="s">
        <v>615</v>
      </c>
    </row>
    <row r="128" spans="1:14" ht="15">
      <c r="A128" s="219">
        <v>92</v>
      </c>
      <c r="B128" s="220">
        <v>210200041</v>
      </c>
      <c r="C128" s="228" t="s">
        <v>522</v>
      </c>
      <c r="D128" s="228" t="s">
        <v>436</v>
      </c>
      <c r="E128" s="223">
        <v>1</v>
      </c>
      <c r="F128" s="223"/>
      <c r="G128" s="224">
        <f>E128*F128</f>
        <v>0</v>
      </c>
      <c r="H128" s="225">
        <v>0.337</v>
      </c>
      <c r="I128" s="226">
        <f>E128*H128</f>
        <v>0.337</v>
      </c>
      <c r="J128" s="229" t="s">
        <v>437</v>
      </c>
      <c r="L128" s="181" t="s">
        <v>482</v>
      </c>
      <c r="M128" s="230" t="s">
        <v>500</v>
      </c>
      <c r="N128" s="181" t="s">
        <v>615</v>
      </c>
    </row>
    <row r="129" spans="1:13" ht="15">
      <c r="A129" s="219"/>
      <c r="B129" s="220"/>
      <c r="C129" s="260" t="s">
        <v>439</v>
      </c>
      <c r="D129" s="228"/>
      <c r="E129" s="223"/>
      <c r="F129" s="261">
        <f>SUM(G126:G128)</f>
        <v>0</v>
      </c>
      <c r="G129" s="224"/>
      <c r="H129" s="225"/>
      <c r="I129" s="226"/>
      <c r="J129" s="229"/>
      <c r="M129" s="230" t="s">
        <v>500</v>
      </c>
    </row>
    <row r="130" spans="1:13" ht="15">
      <c r="A130" s="219"/>
      <c r="B130" s="220"/>
      <c r="C130" s="260" t="s">
        <v>432</v>
      </c>
      <c r="D130" s="228"/>
      <c r="E130" s="223"/>
      <c r="F130" s="223"/>
      <c r="G130" s="224"/>
      <c r="H130" s="225"/>
      <c r="I130" s="226"/>
      <c r="J130" s="229"/>
      <c r="L130" s="181" t="s">
        <v>433</v>
      </c>
      <c r="M130" s="230" t="s">
        <v>500</v>
      </c>
    </row>
    <row r="131" spans="1:14" ht="15">
      <c r="A131" s="219">
        <v>93</v>
      </c>
      <c r="B131" s="220">
        <v>210190002</v>
      </c>
      <c r="C131" s="228" t="s">
        <v>523</v>
      </c>
      <c r="D131" s="228" t="s">
        <v>436</v>
      </c>
      <c r="E131" s="223">
        <v>1</v>
      </c>
      <c r="F131" s="223"/>
      <c r="G131" s="224">
        <f>E131*F131</f>
        <v>0</v>
      </c>
      <c r="H131" s="225">
        <v>0.865</v>
      </c>
      <c r="I131" s="226">
        <f>E131*H131</f>
        <v>0.865</v>
      </c>
      <c r="J131" s="229" t="s">
        <v>437</v>
      </c>
      <c r="L131" s="181" t="s">
        <v>433</v>
      </c>
      <c r="M131" s="230" t="s">
        <v>500</v>
      </c>
      <c r="N131" s="181" t="s">
        <v>615</v>
      </c>
    </row>
    <row r="132" spans="1:13" ht="15">
      <c r="A132" s="219"/>
      <c r="B132" s="220"/>
      <c r="C132" s="260" t="s">
        <v>439</v>
      </c>
      <c r="D132" s="228"/>
      <c r="E132" s="223"/>
      <c r="F132" s="261">
        <f>SUM(G131:G131)</f>
        <v>0</v>
      </c>
      <c r="G132" s="224"/>
      <c r="H132" s="225"/>
      <c r="I132" s="226"/>
      <c r="J132" s="229"/>
      <c r="M132" s="230" t="s">
        <v>500</v>
      </c>
    </row>
    <row r="133" spans="1:13" ht="15">
      <c r="A133" s="219"/>
      <c r="B133" s="220"/>
      <c r="C133" s="260" t="s">
        <v>492</v>
      </c>
      <c r="D133" s="228"/>
      <c r="E133" s="223"/>
      <c r="F133" s="223"/>
      <c r="G133" s="224"/>
      <c r="H133" s="225"/>
      <c r="I133" s="226"/>
      <c r="J133" s="229"/>
      <c r="L133" s="181" t="s">
        <v>437</v>
      </c>
      <c r="M133" s="230" t="s">
        <v>500</v>
      </c>
    </row>
    <row r="134" spans="1:14" ht="15">
      <c r="A134" s="219">
        <v>94</v>
      </c>
      <c r="B134" s="220">
        <v>210111312</v>
      </c>
      <c r="C134" s="228" t="s">
        <v>524</v>
      </c>
      <c r="D134" s="228" t="s">
        <v>436</v>
      </c>
      <c r="E134" s="223">
        <v>1</v>
      </c>
      <c r="F134" s="223"/>
      <c r="G134" s="224">
        <f>E134*F134</f>
        <v>0</v>
      </c>
      <c r="H134" s="225">
        <v>0.73</v>
      </c>
      <c r="I134" s="226">
        <f>E134*H134</f>
        <v>0.73</v>
      </c>
      <c r="J134" s="229" t="s">
        <v>437</v>
      </c>
      <c r="L134" s="181" t="s">
        <v>437</v>
      </c>
      <c r="M134" s="230" t="s">
        <v>500</v>
      </c>
      <c r="N134" s="181" t="s">
        <v>615</v>
      </c>
    </row>
    <row r="135" spans="1:14" ht="15">
      <c r="A135" s="219">
        <v>95</v>
      </c>
      <c r="B135" s="220">
        <v>210111311</v>
      </c>
      <c r="C135" s="228" t="s">
        <v>525</v>
      </c>
      <c r="D135" s="228" t="s">
        <v>436</v>
      </c>
      <c r="E135" s="223">
        <v>1</v>
      </c>
      <c r="F135" s="223"/>
      <c r="G135" s="224">
        <f>E135*F135</f>
        <v>0</v>
      </c>
      <c r="H135" s="225">
        <v>0.44</v>
      </c>
      <c r="I135" s="226">
        <f>E135*H135</f>
        <v>0.44</v>
      </c>
      <c r="J135" s="229" t="s">
        <v>437</v>
      </c>
      <c r="L135" s="181" t="s">
        <v>437</v>
      </c>
      <c r="M135" s="230" t="s">
        <v>500</v>
      </c>
      <c r="N135" s="181" t="s">
        <v>615</v>
      </c>
    </row>
    <row r="136" spans="1:14" ht="15">
      <c r="A136" s="219">
        <v>96</v>
      </c>
      <c r="B136" s="220">
        <v>210140611</v>
      </c>
      <c r="C136" s="228" t="s">
        <v>526</v>
      </c>
      <c r="D136" s="228" t="s">
        <v>113</v>
      </c>
      <c r="E136" s="223">
        <v>1</v>
      </c>
      <c r="F136" s="223"/>
      <c r="G136" s="224">
        <f>E136*F136</f>
        <v>0</v>
      </c>
      <c r="H136" s="225">
        <v>0.72</v>
      </c>
      <c r="I136" s="226">
        <f>E136*H136</f>
        <v>0.72</v>
      </c>
      <c r="J136" s="229" t="s">
        <v>437</v>
      </c>
      <c r="L136" s="181" t="s">
        <v>437</v>
      </c>
      <c r="M136" s="230" t="s">
        <v>500</v>
      </c>
      <c r="N136" s="181" t="s">
        <v>615</v>
      </c>
    </row>
    <row r="137" spans="1:13" ht="15">
      <c r="A137" s="219"/>
      <c r="B137" s="220"/>
      <c r="C137" s="260" t="s">
        <v>439</v>
      </c>
      <c r="D137" s="228"/>
      <c r="E137" s="223"/>
      <c r="F137" s="261">
        <f>SUM(G134:G136)</f>
        <v>0</v>
      </c>
      <c r="G137" s="224"/>
      <c r="H137" s="225"/>
      <c r="I137" s="226"/>
      <c r="J137" s="229"/>
      <c r="M137" s="230" t="s">
        <v>500</v>
      </c>
    </row>
    <row r="138" spans="1:13" ht="15">
      <c r="A138" s="219"/>
      <c r="B138" s="220"/>
      <c r="C138" s="260" t="s">
        <v>496</v>
      </c>
      <c r="D138" s="228"/>
      <c r="E138" s="223"/>
      <c r="F138" s="223"/>
      <c r="G138" s="224"/>
      <c r="H138" s="225"/>
      <c r="I138" s="226"/>
      <c r="J138" s="229"/>
      <c r="L138" s="181" t="s">
        <v>497</v>
      </c>
      <c r="M138" s="230" t="s">
        <v>500</v>
      </c>
    </row>
    <row r="139" spans="1:14" ht="15">
      <c r="A139" s="219">
        <v>97</v>
      </c>
      <c r="B139" s="220">
        <v>210010331</v>
      </c>
      <c r="C139" s="228" t="s">
        <v>527</v>
      </c>
      <c r="D139" s="228" t="s">
        <v>436</v>
      </c>
      <c r="E139" s="223">
        <v>1</v>
      </c>
      <c r="F139" s="223"/>
      <c r="G139" s="224">
        <f>E139*F139</f>
        <v>0</v>
      </c>
      <c r="H139" s="225">
        <v>0.179</v>
      </c>
      <c r="I139" s="226">
        <f>E139*H139</f>
        <v>0.179</v>
      </c>
      <c r="J139" s="229" t="s">
        <v>437</v>
      </c>
      <c r="L139" s="181" t="s">
        <v>497</v>
      </c>
      <c r="M139" s="230" t="s">
        <v>500</v>
      </c>
      <c r="N139" s="181" t="s">
        <v>615</v>
      </c>
    </row>
    <row r="140" spans="1:13" ht="15.75" thickBot="1">
      <c r="A140" s="231"/>
      <c r="B140" s="232"/>
      <c r="C140" s="233" t="s">
        <v>439</v>
      </c>
      <c r="D140" s="234"/>
      <c r="E140" s="235"/>
      <c r="F140" s="236">
        <f>SUM(G139:G139)</f>
        <v>0</v>
      </c>
      <c r="G140" s="237"/>
      <c r="H140" s="238"/>
      <c r="I140" s="239"/>
      <c r="J140" s="240"/>
      <c r="M140" s="230" t="s">
        <v>500</v>
      </c>
    </row>
    <row r="141" spans="1:14" s="249" customFormat="1" ht="15">
      <c r="A141" s="241"/>
      <c r="B141" s="242"/>
      <c r="C141" s="243" t="s">
        <v>440</v>
      </c>
      <c r="D141" s="243"/>
      <c r="E141" s="244"/>
      <c r="F141" s="244"/>
      <c r="G141" s="245">
        <f>SUM(G93:G140)</f>
        <v>0</v>
      </c>
      <c r="H141" s="246"/>
      <c r="I141" s="247">
        <f>SUM(I93:I140)</f>
        <v>52.035000000000004</v>
      </c>
      <c r="J141" s="248"/>
      <c r="M141" s="250"/>
      <c r="N141" s="181"/>
    </row>
    <row r="142" spans="1:14" s="218" customFormat="1" ht="19.5" customHeight="1">
      <c r="A142" s="251" t="s">
        <v>72</v>
      </c>
      <c r="B142" s="252"/>
      <c r="C142" s="253"/>
      <c r="D142" s="253"/>
      <c r="E142" s="254"/>
      <c r="F142" s="254"/>
      <c r="G142" s="255"/>
      <c r="H142" s="256"/>
      <c r="I142" s="257"/>
      <c r="J142" s="258"/>
      <c r="M142" s="259"/>
      <c r="N142" s="181"/>
    </row>
    <row r="143" spans="1:14" ht="15">
      <c r="A143" s="219">
        <v>98</v>
      </c>
      <c r="B143" s="220">
        <v>219002812</v>
      </c>
      <c r="C143" s="228" t="s">
        <v>528</v>
      </c>
      <c r="D143" s="228" t="s">
        <v>113</v>
      </c>
      <c r="E143" s="223">
        <v>25</v>
      </c>
      <c r="F143" s="223"/>
      <c r="G143" s="224">
        <f aca="true" t="shared" si="16" ref="G143:G148">E143*F143</f>
        <v>0</v>
      </c>
      <c r="H143" s="225">
        <v>0.52</v>
      </c>
      <c r="I143" s="226">
        <f aca="true" t="shared" si="17" ref="I143:I148">E143*H143</f>
        <v>13</v>
      </c>
      <c r="J143" s="229" t="s">
        <v>437</v>
      </c>
      <c r="K143" s="181" t="s">
        <v>438</v>
      </c>
      <c r="M143" s="230" t="s">
        <v>529</v>
      </c>
      <c r="N143" s="181" t="s">
        <v>615</v>
      </c>
    </row>
    <row r="144" spans="1:14" ht="15">
      <c r="A144" s="219">
        <v>99</v>
      </c>
      <c r="B144" s="220">
        <v>219002871</v>
      </c>
      <c r="C144" s="228" t="s">
        <v>530</v>
      </c>
      <c r="D144" s="228" t="s">
        <v>113</v>
      </c>
      <c r="E144" s="223">
        <v>15</v>
      </c>
      <c r="F144" s="223"/>
      <c r="G144" s="224">
        <f t="shared" si="16"/>
        <v>0</v>
      </c>
      <c r="H144" s="225">
        <v>0.5</v>
      </c>
      <c r="I144" s="226">
        <f t="shared" si="17"/>
        <v>7.5</v>
      </c>
      <c r="J144" s="229" t="s">
        <v>437</v>
      </c>
      <c r="K144" s="181" t="s">
        <v>438</v>
      </c>
      <c r="M144" s="230" t="s">
        <v>529</v>
      </c>
      <c r="N144" s="181" t="s">
        <v>615</v>
      </c>
    </row>
    <row r="145" spans="1:14" ht="15">
      <c r="A145" s="219">
        <v>100</v>
      </c>
      <c r="B145" s="220">
        <v>219003692</v>
      </c>
      <c r="C145" s="228" t="s">
        <v>531</v>
      </c>
      <c r="D145" s="228" t="s">
        <v>113</v>
      </c>
      <c r="E145" s="223">
        <v>25</v>
      </c>
      <c r="F145" s="223"/>
      <c r="G145" s="224">
        <f t="shared" si="16"/>
        <v>0</v>
      </c>
      <c r="H145" s="225">
        <v>0.064</v>
      </c>
      <c r="I145" s="226">
        <f t="shared" si="17"/>
        <v>1.6</v>
      </c>
      <c r="J145" s="229" t="s">
        <v>437</v>
      </c>
      <c r="K145" s="181" t="s">
        <v>438</v>
      </c>
      <c r="M145" s="230" t="s">
        <v>529</v>
      </c>
      <c r="N145" s="181" t="s">
        <v>615</v>
      </c>
    </row>
    <row r="146" spans="1:14" ht="15">
      <c r="A146" s="219">
        <v>101</v>
      </c>
      <c r="B146" s="220">
        <v>219003591</v>
      </c>
      <c r="C146" s="228" t="s">
        <v>532</v>
      </c>
      <c r="D146" s="228" t="s">
        <v>113</v>
      </c>
      <c r="E146" s="223">
        <v>15</v>
      </c>
      <c r="F146" s="223"/>
      <c r="G146" s="224">
        <f t="shared" si="16"/>
        <v>0</v>
      </c>
      <c r="H146" s="225">
        <v>0.058</v>
      </c>
      <c r="I146" s="226">
        <f t="shared" si="17"/>
        <v>0.87</v>
      </c>
      <c r="J146" s="229" t="s">
        <v>437</v>
      </c>
      <c r="K146" s="181" t="s">
        <v>438</v>
      </c>
      <c r="M146" s="230" t="s">
        <v>529</v>
      </c>
      <c r="N146" s="181" t="s">
        <v>615</v>
      </c>
    </row>
    <row r="147" spans="1:14" ht="15">
      <c r="A147" s="219">
        <v>102</v>
      </c>
      <c r="B147" s="220">
        <v>219990011</v>
      </c>
      <c r="C147" s="228" t="s">
        <v>533</v>
      </c>
      <c r="D147" s="228" t="s">
        <v>394</v>
      </c>
      <c r="E147" s="223">
        <v>24</v>
      </c>
      <c r="F147" s="223"/>
      <c r="G147" s="224">
        <f t="shared" si="16"/>
        <v>0</v>
      </c>
      <c r="H147" s="225">
        <v>1</v>
      </c>
      <c r="I147" s="226">
        <f t="shared" si="17"/>
        <v>24</v>
      </c>
      <c r="J147" s="229" t="s">
        <v>437</v>
      </c>
      <c r="K147" s="181" t="s">
        <v>438</v>
      </c>
      <c r="M147" s="230" t="s">
        <v>529</v>
      </c>
      <c r="N147" s="181" t="s">
        <v>615</v>
      </c>
    </row>
    <row r="148" spans="1:14" ht="15.75" thickBot="1">
      <c r="A148" s="231">
        <v>103</v>
      </c>
      <c r="B148" s="232">
        <v>219990011</v>
      </c>
      <c r="C148" s="234" t="s">
        <v>534</v>
      </c>
      <c r="D148" s="234" t="s">
        <v>394</v>
      </c>
      <c r="E148" s="235">
        <v>3</v>
      </c>
      <c r="F148" s="235"/>
      <c r="G148" s="237">
        <f t="shared" si="16"/>
        <v>0</v>
      </c>
      <c r="H148" s="238">
        <v>1</v>
      </c>
      <c r="I148" s="239">
        <f t="shared" si="17"/>
        <v>3</v>
      </c>
      <c r="J148" s="240" t="s">
        <v>437</v>
      </c>
      <c r="M148" s="230" t="s">
        <v>529</v>
      </c>
      <c r="N148" s="181" t="s">
        <v>615</v>
      </c>
    </row>
    <row r="149" spans="1:14" s="249" customFormat="1" ht="15">
      <c r="A149" s="241"/>
      <c r="B149" s="242"/>
      <c r="C149" s="243" t="s">
        <v>440</v>
      </c>
      <c r="D149" s="243"/>
      <c r="E149" s="244"/>
      <c r="F149" s="244"/>
      <c r="G149" s="245">
        <f>SUM(G143:G148)</f>
        <v>0</v>
      </c>
      <c r="H149" s="246"/>
      <c r="I149" s="247">
        <f>SUM(I143:I148)</f>
        <v>49.97</v>
      </c>
      <c r="J149" s="248"/>
      <c r="M149" s="250"/>
      <c r="N149" s="181"/>
    </row>
    <row r="150" spans="1:14" s="218" customFormat="1" ht="19.5" customHeight="1">
      <c r="A150" s="251" t="s">
        <v>535</v>
      </c>
      <c r="B150" s="252"/>
      <c r="C150" s="253"/>
      <c r="D150" s="253"/>
      <c r="E150" s="254"/>
      <c r="F150" s="254"/>
      <c r="G150" s="255"/>
      <c r="H150" s="256"/>
      <c r="I150" s="257"/>
      <c r="J150" s="258"/>
      <c r="M150" s="259"/>
      <c r="N150" s="181"/>
    </row>
    <row r="151" spans="1:13" ht="15">
      <c r="A151" s="219"/>
      <c r="B151" s="220"/>
      <c r="C151" s="260" t="s">
        <v>496</v>
      </c>
      <c r="D151" s="228"/>
      <c r="E151" s="223"/>
      <c r="F151" s="223"/>
      <c r="G151" s="224"/>
      <c r="H151" s="225"/>
      <c r="I151" s="226"/>
      <c r="J151" s="229"/>
      <c r="L151" s="181" t="s">
        <v>497</v>
      </c>
      <c r="M151" s="230" t="s">
        <v>536</v>
      </c>
    </row>
    <row r="152" spans="1:14" ht="15">
      <c r="A152" s="219">
        <v>104</v>
      </c>
      <c r="B152" s="220">
        <v>217309012</v>
      </c>
      <c r="C152" s="228" t="s">
        <v>537</v>
      </c>
      <c r="D152" s="228" t="s">
        <v>436</v>
      </c>
      <c r="E152" s="223">
        <v>1</v>
      </c>
      <c r="F152" s="223"/>
      <c r="G152" s="224">
        <f>E152*F152</f>
        <v>0</v>
      </c>
      <c r="H152" s="225">
        <v>11.18</v>
      </c>
      <c r="I152" s="226">
        <f>E152*H152</f>
        <v>11.18</v>
      </c>
      <c r="J152" s="229" t="s">
        <v>485</v>
      </c>
      <c r="K152" s="181" t="s">
        <v>438</v>
      </c>
      <c r="L152" s="181" t="s">
        <v>497</v>
      </c>
      <c r="M152" s="230" t="s">
        <v>536</v>
      </c>
      <c r="N152" s="181" t="s">
        <v>615</v>
      </c>
    </row>
    <row r="153" spans="1:13" ht="15.75" thickBot="1">
      <c r="A153" s="231"/>
      <c r="B153" s="232"/>
      <c r="C153" s="233" t="s">
        <v>439</v>
      </c>
      <c r="D153" s="234"/>
      <c r="E153" s="235"/>
      <c r="F153" s="236">
        <f>SUM(G152:G152)</f>
        <v>0</v>
      </c>
      <c r="G153" s="237"/>
      <c r="H153" s="238"/>
      <c r="I153" s="239"/>
      <c r="J153" s="240"/>
      <c r="M153" s="230" t="s">
        <v>536</v>
      </c>
    </row>
    <row r="154" spans="1:10" s="249" customFormat="1" ht="15" thickBot="1">
      <c r="A154" s="268"/>
      <c r="B154" s="269"/>
      <c r="C154" s="270" t="s">
        <v>440</v>
      </c>
      <c r="D154" s="270"/>
      <c r="E154" s="271"/>
      <c r="F154" s="271"/>
      <c r="G154" s="272">
        <f>SUM(G151:G153)</f>
        <v>0</v>
      </c>
      <c r="H154" s="273"/>
      <c r="I154" s="274">
        <f>SUM(I151:I153)</f>
        <v>11.18</v>
      </c>
      <c r="J154" s="275"/>
    </row>
    <row r="155" spans="2:9" ht="15">
      <c r="B155" s="276"/>
      <c r="E155" s="153"/>
      <c r="F155" s="153"/>
      <c r="G155" s="277"/>
      <c r="H155" s="278"/>
      <c r="I155" s="279"/>
    </row>
    <row r="156" spans="1:9" ht="15">
      <c r="A156" s="181" t="s">
        <v>605</v>
      </c>
      <c r="E156" s="153"/>
      <c r="F156" s="153"/>
      <c r="G156" s="277"/>
      <c r="H156" s="278"/>
      <c r="I156" s="279"/>
    </row>
    <row r="157" spans="1:9" ht="15">
      <c r="A157" s="181" t="s">
        <v>415</v>
      </c>
      <c r="C157" s="181" t="s">
        <v>538</v>
      </c>
      <c r="E157" s="153"/>
      <c r="F157" s="153"/>
      <c r="G157" s="277"/>
      <c r="H157" s="278"/>
      <c r="I157" s="279"/>
    </row>
    <row r="158" spans="2:9" ht="15">
      <c r="B158" s="276"/>
      <c r="E158" s="153"/>
      <c r="F158" s="153"/>
      <c r="G158" s="277"/>
      <c r="H158" s="278"/>
      <c r="I158" s="279"/>
    </row>
    <row r="159" spans="2:9" ht="15">
      <c r="B159" s="276"/>
      <c r="E159" s="153"/>
      <c r="F159" s="153"/>
      <c r="G159" s="277"/>
      <c r="H159" s="278"/>
      <c r="I159" s="279"/>
    </row>
    <row r="160" spans="2:9" ht="15">
      <c r="B160" s="276"/>
      <c r="E160" s="153"/>
      <c r="F160" s="153"/>
      <c r="G160" s="277"/>
      <c r="H160" s="278"/>
      <c r="I160" s="279"/>
    </row>
    <row r="161" spans="2:9" ht="15">
      <c r="B161" s="276"/>
      <c r="E161" s="153"/>
      <c r="F161" s="153"/>
      <c r="G161" s="277"/>
      <c r="H161" s="278"/>
      <c r="I161" s="279"/>
    </row>
    <row r="162" spans="2:9" ht="15">
      <c r="B162" s="276"/>
      <c r="E162" s="153"/>
      <c r="F162" s="153"/>
      <c r="G162" s="277"/>
      <c r="H162" s="278"/>
      <c r="I162" s="279"/>
    </row>
    <row r="163" spans="2:9" ht="15">
      <c r="B163" s="276"/>
      <c r="E163" s="153"/>
      <c r="F163" s="153"/>
      <c r="G163" s="277"/>
      <c r="H163" s="278"/>
      <c r="I163" s="279"/>
    </row>
    <row r="164" spans="2:9" ht="15">
      <c r="B164" s="276"/>
      <c r="E164" s="153"/>
      <c r="F164" s="153"/>
      <c r="G164" s="277"/>
      <c r="H164" s="278"/>
      <c r="I164" s="279"/>
    </row>
    <row r="165" spans="2:9" ht="15">
      <c r="B165" s="276"/>
      <c r="E165" s="153"/>
      <c r="F165" s="153"/>
      <c r="G165" s="277"/>
      <c r="H165" s="278"/>
      <c r="I165" s="279"/>
    </row>
    <row r="166" spans="2:9" ht="15">
      <c r="B166" s="276"/>
      <c r="E166" s="153"/>
      <c r="F166" s="153"/>
      <c r="G166" s="277"/>
      <c r="H166" s="278"/>
      <c r="I166" s="279"/>
    </row>
    <row r="167" spans="2:9" ht="15">
      <c r="B167" s="276"/>
      <c r="E167" s="153"/>
      <c r="F167" s="153"/>
      <c r="G167" s="277"/>
      <c r="H167" s="278"/>
      <c r="I167" s="279"/>
    </row>
    <row r="168" spans="2:9" ht="15">
      <c r="B168" s="276"/>
      <c r="E168" s="153"/>
      <c r="F168" s="153"/>
      <c r="G168" s="277"/>
      <c r="H168" s="278"/>
      <c r="I168" s="279"/>
    </row>
    <row r="169" spans="2:9" ht="15">
      <c r="B169" s="276"/>
      <c r="E169" s="153"/>
      <c r="F169" s="153"/>
      <c r="G169" s="277"/>
      <c r="H169" s="278"/>
      <c r="I169" s="279"/>
    </row>
    <row r="170" spans="2:9" ht="15">
      <c r="B170" s="276"/>
      <c r="E170" s="153"/>
      <c r="F170" s="153"/>
      <c r="G170" s="277"/>
      <c r="H170" s="278"/>
      <c r="I170" s="279"/>
    </row>
    <row r="171" spans="2:9" ht="15">
      <c r="B171" s="276"/>
      <c r="E171" s="153"/>
      <c r="F171" s="153"/>
      <c r="G171" s="277"/>
      <c r="H171" s="278"/>
      <c r="I171" s="279"/>
    </row>
    <row r="172" spans="2:9" ht="15">
      <c r="B172" s="276"/>
      <c r="E172" s="153"/>
      <c r="F172" s="153"/>
      <c r="G172" s="277"/>
      <c r="H172" s="278"/>
      <c r="I172" s="279"/>
    </row>
    <row r="173" spans="2:9" ht="15">
      <c r="B173" s="276"/>
      <c r="E173" s="153"/>
      <c r="F173" s="153"/>
      <c r="G173" s="277"/>
      <c r="H173" s="278"/>
      <c r="I173" s="279"/>
    </row>
    <row r="174" spans="2:9" ht="15">
      <c r="B174" s="276"/>
      <c r="E174" s="153"/>
      <c r="F174" s="153"/>
      <c r="G174" s="277"/>
      <c r="H174" s="278"/>
      <c r="I174" s="279"/>
    </row>
    <row r="175" spans="2:9" ht="15">
      <c r="B175" s="276"/>
      <c r="E175" s="153"/>
      <c r="F175" s="153"/>
      <c r="G175" s="277"/>
      <c r="H175" s="278"/>
      <c r="I175" s="279"/>
    </row>
    <row r="176" spans="2:9" ht="15">
      <c r="B176" s="276"/>
      <c r="E176" s="153"/>
      <c r="F176" s="153"/>
      <c r="G176" s="277"/>
      <c r="H176" s="278"/>
      <c r="I176" s="279"/>
    </row>
    <row r="177" spans="2:9" ht="15">
      <c r="B177" s="276"/>
      <c r="E177" s="153"/>
      <c r="F177" s="153"/>
      <c r="G177" s="277"/>
      <c r="H177" s="278"/>
      <c r="I177" s="279"/>
    </row>
    <row r="178" spans="2:9" ht="15">
      <c r="B178" s="276"/>
      <c r="E178" s="153"/>
      <c r="F178" s="153"/>
      <c r="G178" s="277"/>
      <c r="H178" s="278"/>
      <c r="I178" s="279"/>
    </row>
    <row r="179" spans="2:9" ht="15">
      <c r="B179" s="276"/>
      <c r="E179" s="153"/>
      <c r="F179" s="153"/>
      <c r="G179" s="277"/>
      <c r="H179" s="278"/>
      <c r="I179" s="279"/>
    </row>
    <row r="180" spans="2:9" ht="15">
      <c r="B180" s="276"/>
      <c r="E180" s="153"/>
      <c r="F180" s="153"/>
      <c r="G180" s="277"/>
      <c r="H180" s="278"/>
      <c r="I180" s="279"/>
    </row>
    <row r="181" spans="2:9" ht="15">
      <c r="B181" s="276"/>
      <c r="E181" s="153"/>
      <c r="F181" s="153"/>
      <c r="G181" s="277"/>
      <c r="H181" s="278"/>
      <c r="I181" s="279"/>
    </row>
    <row r="182" spans="2:9" ht="15">
      <c r="B182" s="276"/>
      <c r="E182" s="153"/>
      <c r="F182" s="153"/>
      <c r="G182" s="277"/>
      <c r="H182" s="278"/>
      <c r="I182" s="279"/>
    </row>
    <row r="183" spans="2:9" ht="15">
      <c r="B183" s="276"/>
      <c r="E183" s="153"/>
      <c r="F183" s="153"/>
      <c r="G183" s="277"/>
      <c r="H183" s="278"/>
      <c r="I183" s="279"/>
    </row>
    <row r="184" spans="2:9" ht="15">
      <c r="B184" s="276"/>
      <c r="E184" s="153"/>
      <c r="F184" s="153"/>
      <c r="G184" s="277"/>
      <c r="H184" s="278"/>
      <c r="I184" s="279"/>
    </row>
    <row r="185" spans="2:9" ht="15">
      <c r="B185" s="276"/>
      <c r="E185" s="153"/>
      <c r="F185" s="153"/>
      <c r="G185" s="277"/>
      <c r="H185" s="278"/>
      <c r="I185" s="279"/>
    </row>
    <row r="186" spans="2:9" ht="15">
      <c r="B186" s="276"/>
      <c r="E186" s="153"/>
      <c r="F186" s="153"/>
      <c r="G186" s="277"/>
      <c r="H186" s="278"/>
      <c r="I186" s="279"/>
    </row>
    <row r="187" spans="2:9" ht="15">
      <c r="B187" s="276"/>
      <c r="E187" s="153"/>
      <c r="F187" s="153"/>
      <c r="G187" s="277"/>
      <c r="H187" s="278"/>
      <c r="I187" s="279"/>
    </row>
    <row r="188" spans="2:9" ht="15">
      <c r="B188" s="276"/>
      <c r="E188" s="153"/>
      <c r="F188" s="153"/>
      <c r="G188" s="277"/>
      <c r="H188" s="278"/>
      <c r="I188" s="279"/>
    </row>
    <row r="189" spans="2:9" ht="15">
      <c r="B189" s="276"/>
      <c r="E189" s="153"/>
      <c r="F189" s="153"/>
      <c r="G189" s="277"/>
      <c r="H189" s="278"/>
      <c r="I189" s="279"/>
    </row>
    <row r="190" spans="2:9" ht="15">
      <c r="B190" s="276"/>
      <c r="E190" s="153"/>
      <c r="F190" s="153"/>
      <c r="G190" s="277"/>
      <c r="H190" s="278"/>
      <c r="I190" s="279"/>
    </row>
    <row r="191" spans="2:9" ht="15">
      <c r="B191" s="276"/>
      <c r="E191" s="153"/>
      <c r="F191" s="153"/>
      <c r="G191" s="277"/>
      <c r="H191" s="278"/>
      <c r="I191" s="279"/>
    </row>
    <row r="192" spans="2:9" ht="15">
      <c r="B192" s="276"/>
      <c r="E192" s="153"/>
      <c r="F192" s="153"/>
      <c r="G192" s="277"/>
      <c r="H192" s="278"/>
      <c r="I192" s="279"/>
    </row>
    <row r="193" spans="2:9" ht="15">
      <c r="B193" s="276"/>
      <c r="E193" s="153"/>
      <c r="F193" s="153"/>
      <c r="G193" s="277"/>
      <c r="H193" s="278"/>
      <c r="I193" s="279"/>
    </row>
    <row r="194" spans="2:9" ht="15">
      <c r="B194" s="276"/>
      <c r="E194" s="153"/>
      <c r="F194" s="153"/>
      <c r="G194" s="277"/>
      <c r="H194" s="278"/>
      <c r="I194" s="279"/>
    </row>
    <row r="195" spans="2:9" ht="15">
      <c r="B195" s="276"/>
      <c r="E195" s="153"/>
      <c r="F195" s="153"/>
      <c r="G195" s="277"/>
      <c r="H195" s="278"/>
      <c r="I195" s="279"/>
    </row>
    <row r="196" spans="2:9" ht="15">
      <c r="B196" s="276"/>
      <c r="E196" s="153"/>
      <c r="F196" s="153"/>
      <c r="G196" s="277"/>
      <c r="H196" s="278"/>
      <c r="I196" s="279"/>
    </row>
    <row r="197" spans="2:9" ht="15">
      <c r="B197" s="276"/>
      <c r="E197" s="153"/>
      <c r="F197" s="153"/>
      <c r="G197" s="277"/>
      <c r="H197" s="278"/>
      <c r="I197" s="279"/>
    </row>
    <row r="198" spans="2:9" ht="15">
      <c r="B198" s="276"/>
      <c r="E198" s="153"/>
      <c r="F198" s="153"/>
      <c r="G198" s="277"/>
      <c r="H198" s="278"/>
      <c r="I198" s="279"/>
    </row>
    <row r="199" spans="2:9" ht="15">
      <c r="B199" s="276"/>
      <c r="E199" s="153"/>
      <c r="F199" s="153"/>
      <c r="G199" s="277"/>
      <c r="H199" s="278"/>
      <c r="I199" s="279"/>
    </row>
    <row r="200" spans="2:9" ht="15">
      <c r="B200" s="276"/>
      <c r="E200" s="153"/>
      <c r="F200" s="153"/>
      <c r="G200" s="277"/>
      <c r="H200" s="278"/>
      <c r="I200" s="279"/>
    </row>
  </sheetData>
  <sheetProtection/>
  <mergeCells count="1">
    <mergeCell ref="A1:I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W30" sqref="W3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75" t="s">
        <v>542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7"/>
      <c r="S1" s="3"/>
    </row>
    <row r="2" spans="1:19" s="2" customFormat="1" ht="21" customHeight="1">
      <c r="A2" s="57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/>
      <c r="S2" s="4"/>
    </row>
    <row r="3" spans="1:19" s="2" customFormat="1" ht="24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3"/>
      <c r="S3" s="5"/>
    </row>
    <row r="4" spans="1:19" s="2" customFormat="1" ht="9" customHeight="1" thickBot="1">
      <c r="A4" s="29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94"/>
      <c r="S4" s="7"/>
    </row>
    <row r="5" spans="1:19" s="2" customFormat="1" ht="24.75" customHeight="1">
      <c r="A5" s="295"/>
      <c r="B5" s="184" t="s">
        <v>0</v>
      </c>
      <c r="C5" s="184"/>
      <c r="D5" s="184"/>
      <c r="E5" s="584" t="s">
        <v>1</v>
      </c>
      <c r="F5" s="585"/>
      <c r="G5" s="585"/>
      <c r="H5" s="585"/>
      <c r="I5" s="585"/>
      <c r="J5" s="585"/>
      <c r="K5" s="585"/>
      <c r="L5" s="586"/>
      <c r="M5" s="184"/>
      <c r="N5" s="184"/>
      <c r="O5" s="564" t="s">
        <v>2</v>
      </c>
      <c r="P5" s="564"/>
      <c r="Q5" s="8"/>
      <c r="R5" s="296"/>
      <c r="S5" s="9"/>
    </row>
    <row r="6" spans="1:19" s="2" customFormat="1" ht="24.75" customHeight="1">
      <c r="A6" s="295"/>
      <c r="B6" s="184" t="s">
        <v>3</v>
      </c>
      <c r="C6" s="184"/>
      <c r="D6" s="184"/>
      <c r="E6" s="561"/>
      <c r="F6" s="562"/>
      <c r="G6" s="562"/>
      <c r="H6" s="562"/>
      <c r="I6" s="562"/>
      <c r="J6" s="562"/>
      <c r="K6" s="562"/>
      <c r="L6" s="563"/>
      <c r="M6" s="184"/>
      <c r="N6" s="184"/>
      <c r="O6" s="564" t="s">
        <v>4</v>
      </c>
      <c r="P6" s="564"/>
      <c r="Q6" s="10"/>
      <c r="R6" s="297"/>
      <c r="S6" s="9"/>
    </row>
    <row r="7" spans="1:19" s="2" customFormat="1" ht="24.75" customHeight="1" thickBot="1">
      <c r="A7" s="295"/>
      <c r="B7" s="184"/>
      <c r="C7" s="184"/>
      <c r="D7" s="184"/>
      <c r="E7" s="539" t="s">
        <v>5</v>
      </c>
      <c r="F7" s="540"/>
      <c r="G7" s="540"/>
      <c r="H7" s="540"/>
      <c r="I7" s="540"/>
      <c r="J7" s="540"/>
      <c r="K7" s="540"/>
      <c r="L7" s="541"/>
      <c r="M7" s="184"/>
      <c r="N7" s="184"/>
      <c r="O7" s="564" t="s">
        <v>6</v>
      </c>
      <c r="P7" s="564"/>
      <c r="Q7" s="11" t="s">
        <v>7</v>
      </c>
      <c r="R7" s="298"/>
      <c r="S7" s="9"/>
    </row>
    <row r="8" spans="1:19" s="2" customFormat="1" ht="24.75" customHeight="1" thickBot="1">
      <c r="A8" s="295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564" t="s">
        <v>8</v>
      </c>
      <c r="P8" s="564"/>
      <c r="Q8" s="184" t="s">
        <v>9</v>
      </c>
      <c r="R8" s="297"/>
      <c r="S8" s="9"/>
    </row>
    <row r="9" spans="1:19" s="2" customFormat="1" ht="24.75" customHeight="1" thickBot="1">
      <c r="A9" s="295"/>
      <c r="B9" s="184" t="s">
        <v>10</v>
      </c>
      <c r="C9" s="184"/>
      <c r="D9" s="184"/>
      <c r="E9" s="553" t="s">
        <v>570</v>
      </c>
      <c r="F9" s="554"/>
      <c r="G9" s="554"/>
      <c r="H9" s="554"/>
      <c r="I9" s="554"/>
      <c r="J9" s="554"/>
      <c r="K9" s="554"/>
      <c r="L9" s="555"/>
      <c r="M9" s="184"/>
      <c r="N9" s="184"/>
      <c r="O9" s="573"/>
      <c r="P9" s="572"/>
      <c r="Q9" s="12"/>
      <c r="R9" s="299"/>
      <c r="S9" s="9"/>
    </row>
    <row r="10" spans="1:19" s="2" customFormat="1" ht="24.75" customHeight="1" thickBot="1">
      <c r="A10" s="295"/>
      <c r="B10" s="184" t="s">
        <v>11</v>
      </c>
      <c r="C10" s="184"/>
      <c r="D10" s="184"/>
      <c r="E10" s="556" t="s">
        <v>5</v>
      </c>
      <c r="F10" s="545"/>
      <c r="G10" s="545"/>
      <c r="H10" s="545"/>
      <c r="I10" s="545"/>
      <c r="J10" s="545"/>
      <c r="K10" s="545"/>
      <c r="L10" s="557"/>
      <c r="M10" s="184"/>
      <c r="N10" s="184"/>
      <c r="O10" s="573"/>
      <c r="P10" s="572"/>
      <c r="Q10" s="12"/>
      <c r="R10" s="299"/>
      <c r="S10" s="9"/>
    </row>
    <row r="11" spans="1:19" s="2" customFormat="1" ht="24.75" customHeight="1" thickBot="1">
      <c r="A11" s="295"/>
      <c r="B11" s="184" t="s">
        <v>12</v>
      </c>
      <c r="C11" s="184"/>
      <c r="D11" s="184"/>
      <c r="E11" s="556" t="s">
        <v>539</v>
      </c>
      <c r="F11" s="545"/>
      <c r="G11" s="545"/>
      <c r="H11" s="545"/>
      <c r="I11" s="545"/>
      <c r="J11" s="545"/>
      <c r="K11" s="545"/>
      <c r="L11" s="557"/>
      <c r="M11" s="184"/>
      <c r="N11" s="184"/>
      <c r="O11" s="573"/>
      <c r="P11" s="572"/>
      <c r="Q11" s="12"/>
      <c r="R11" s="299"/>
      <c r="S11" s="9"/>
    </row>
    <row r="12" spans="1:19" s="2" customFormat="1" ht="24.75" customHeight="1" thickBot="1">
      <c r="A12" s="295"/>
      <c r="B12" s="184" t="s">
        <v>13</v>
      </c>
      <c r="C12" s="184"/>
      <c r="D12" s="184"/>
      <c r="E12" s="542" t="s">
        <v>539</v>
      </c>
      <c r="F12" s="543"/>
      <c r="G12" s="543"/>
      <c r="H12" s="543"/>
      <c r="I12" s="543"/>
      <c r="J12" s="543"/>
      <c r="K12" s="543"/>
      <c r="L12" s="544"/>
      <c r="M12" s="184"/>
      <c r="N12" s="184"/>
      <c r="O12" s="565"/>
      <c r="P12" s="574"/>
      <c r="Q12" s="565"/>
      <c r="R12" s="566"/>
      <c r="S12" s="9"/>
    </row>
    <row r="13" spans="1:19" s="2" customFormat="1" ht="12.75" customHeight="1">
      <c r="A13" s="300"/>
      <c r="B13" s="185"/>
      <c r="C13" s="185"/>
      <c r="D13" s="185"/>
      <c r="E13" s="186" t="s">
        <v>610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86"/>
      <c r="Q13" s="186"/>
      <c r="R13" s="301"/>
      <c r="S13" s="13"/>
    </row>
    <row r="14" spans="1:19" s="2" customFormat="1" ht="18.75" customHeight="1" thickBot="1">
      <c r="A14" s="295"/>
      <c r="B14" s="184"/>
      <c r="C14" s="184"/>
      <c r="D14" s="184"/>
      <c r="E14" s="187" t="s">
        <v>14</v>
      </c>
      <c r="F14" s="184"/>
      <c r="G14" s="184"/>
      <c r="H14" s="184"/>
      <c r="I14" s="184"/>
      <c r="J14" s="184"/>
      <c r="K14" s="184"/>
      <c r="L14" s="184"/>
      <c r="M14" s="184"/>
      <c r="N14" s="184"/>
      <c r="O14" s="547" t="s">
        <v>15</v>
      </c>
      <c r="P14" s="547"/>
      <c r="Q14" s="187"/>
      <c r="R14" s="302"/>
      <c r="S14" s="9"/>
    </row>
    <row r="15" spans="1:19" s="2" customFormat="1" ht="18.75" customHeight="1" thickBot="1">
      <c r="A15" s="295"/>
      <c r="B15" s="184"/>
      <c r="C15" s="184"/>
      <c r="D15" s="184"/>
      <c r="E15" s="14"/>
      <c r="F15" s="184"/>
      <c r="G15" s="187"/>
      <c r="H15" s="184"/>
      <c r="I15" s="187"/>
      <c r="J15" s="184"/>
      <c r="K15" s="184"/>
      <c r="L15" s="184"/>
      <c r="M15" s="184"/>
      <c r="N15" s="184"/>
      <c r="O15" s="571">
        <v>42663</v>
      </c>
      <c r="P15" s="572"/>
      <c r="Q15" s="187"/>
      <c r="R15" s="303"/>
      <c r="S15" s="9"/>
    </row>
    <row r="16" spans="1:19" s="2" customFormat="1" ht="9" customHeight="1">
      <c r="A16" s="30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4"/>
      <c r="P16" s="15"/>
      <c r="Q16" s="15"/>
      <c r="R16" s="305"/>
      <c r="S16" s="16"/>
    </row>
    <row r="17" spans="1:19" s="2" customFormat="1" ht="20.25" customHeight="1">
      <c r="A17" s="306"/>
      <c r="B17" s="17"/>
      <c r="C17" s="17"/>
      <c r="D17" s="17"/>
      <c r="E17" s="18" t="s">
        <v>17</v>
      </c>
      <c r="F17" s="17"/>
      <c r="G17" s="17"/>
      <c r="H17" s="17"/>
      <c r="I17" s="17"/>
      <c r="J17" s="17"/>
      <c r="K17" s="17"/>
      <c r="L17" s="17"/>
      <c r="M17" s="17"/>
      <c r="N17" s="17"/>
      <c r="O17" s="6"/>
      <c r="P17" s="17"/>
      <c r="Q17" s="17"/>
      <c r="R17" s="307"/>
      <c r="S17" s="19"/>
    </row>
    <row r="18" spans="1:19" s="2" customFormat="1" ht="21.75" customHeight="1">
      <c r="A18" s="308" t="s">
        <v>18</v>
      </c>
      <c r="B18" s="20"/>
      <c r="C18" s="20"/>
      <c r="D18" s="21"/>
      <c r="E18" s="22" t="s">
        <v>19</v>
      </c>
      <c r="F18" s="21"/>
      <c r="G18" s="22" t="s">
        <v>20</v>
      </c>
      <c r="H18" s="20"/>
      <c r="I18" s="21"/>
      <c r="J18" s="22" t="s">
        <v>21</v>
      </c>
      <c r="K18" s="20"/>
      <c r="L18" s="22" t="s">
        <v>22</v>
      </c>
      <c r="M18" s="20"/>
      <c r="N18" s="20"/>
      <c r="O18" s="20"/>
      <c r="P18" s="21"/>
      <c r="Q18" s="22" t="s">
        <v>23</v>
      </c>
      <c r="R18" s="309"/>
      <c r="S18" s="23"/>
    </row>
    <row r="19" spans="1:19" s="2" customFormat="1" ht="19.5" customHeight="1">
      <c r="A19" s="336"/>
      <c r="B19" s="25"/>
      <c r="C19" s="25"/>
      <c r="D19" s="26">
        <v>0</v>
      </c>
      <c r="E19" s="27">
        <v>0</v>
      </c>
      <c r="F19" s="28"/>
      <c r="G19" s="29"/>
      <c r="H19" s="25"/>
      <c r="I19" s="26">
        <v>0</v>
      </c>
      <c r="J19" s="27">
        <v>0</v>
      </c>
      <c r="K19" s="30"/>
      <c r="L19" s="29"/>
      <c r="M19" s="25"/>
      <c r="N19" s="25"/>
      <c r="O19" s="31"/>
      <c r="P19" s="26">
        <v>0</v>
      </c>
      <c r="Q19" s="29"/>
      <c r="R19" s="311">
        <v>0</v>
      </c>
      <c r="S19" s="32"/>
    </row>
    <row r="20" spans="1:19" s="2" customFormat="1" ht="20.25" customHeight="1">
      <c r="A20" s="306"/>
      <c r="B20" s="17"/>
      <c r="C20" s="17"/>
      <c r="D20" s="17"/>
      <c r="E20" s="18" t="s">
        <v>24</v>
      </c>
      <c r="F20" s="17"/>
      <c r="G20" s="17"/>
      <c r="H20" s="17"/>
      <c r="I20" s="17"/>
      <c r="J20" s="33" t="s">
        <v>25</v>
      </c>
      <c r="K20" s="17"/>
      <c r="L20" s="17"/>
      <c r="M20" s="17"/>
      <c r="N20" s="17"/>
      <c r="O20" s="15"/>
      <c r="P20" s="17"/>
      <c r="Q20" s="17"/>
      <c r="R20" s="307"/>
      <c r="S20" s="19"/>
    </row>
    <row r="21" spans="1:19" s="2" customFormat="1" ht="19.5" customHeight="1">
      <c r="A21" s="312" t="s">
        <v>26</v>
      </c>
      <c r="B21" s="35"/>
      <c r="C21" s="36" t="s">
        <v>27</v>
      </c>
      <c r="D21" s="37"/>
      <c r="E21" s="37"/>
      <c r="F21" s="38"/>
      <c r="G21" s="34" t="s">
        <v>28</v>
      </c>
      <c r="H21" s="39"/>
      <c r="I21" s="36" t="s">
        <v>29</v>
      </c>
      <c r="J21" s="37"/>
      <c r="K21" s="37"/>
      <c r="L21" s="34" t="s">
        <v>30</v>
      </c>
      <c r="M21" s="39"/>
      <c r="N21" s="36" t="s">
        <v>31</v>
      </c>
      <c r="O21" s="313"/>
      <c r="P21" s="37"/>
      <c r="Q21" s="37"/>
      <c r="R21" s="314"/>
      <c r="S21" s="38"/>
    </row>
    <row r="22" spans="1:19" s="2" customFormat="1" ht="19.5" customHeight="1">
      <c r="A22" s="315" t="s">
        <v>32</v>
      </c>
      <c r="B22" s="41" t="s">
        <v>33</v>
      </c>
      <c r="C22" s="42"/>
      <c r="D22" s="568" t="s">
        <v>616</v>
      </c>
      <c r="E22" s="43">
        <f>'stavebne I. typ'!G13</f>
        <v>0</v>
      </c>
      <c r="F22" s="44"/>
      <c r="G22" s="40" t="s">
        <v>34</v>
      </c>
      <c r="H22" s="45" t="s">
        <v>35</v>
      </c>
      <c r="I22" s="46"/>
      <c r="J22" s="47">
        <v>0</v>
      </c>
      <c r="K22" s="48"/>
      <c r="L22" s="40" t="s">
        <v>36</v>
      </c>
      <c r="M22" s="49" t="s">
        <v>37</v>
      </c>
      <c r="N22" s="50"/>
      <c r="O22" s="50"/>
      <c r="P22" s="50"/>
      <c r="Q22" s="51"/>
      <c r="R22" s="316">
        <v>0</v>
      </c>
      <c r="S22" s="44"/>
    </row>
    <row r="23" spans="1:19" s="2" customFormat="1" ht="19.5" customHeight="1">
      <c r="A23" s="315" t="s">
        <v>38</v>
      </c>
      <c r="B23" s="52"/>
      <c r="C23" s="53"/>
      <c r="D23" s="569"/>
      <c r="E23" s="43"/>
      <c r="F23" s="44"/>
      <c r="G23" s="40" t="s">
        <v>40</v>
      </c>
      <c r="H23" s="184" t="s">
        <v>41</v>
      </c>
      <c r="I23" s="46"/>
      <c r="J23" s="47">
        <v>0</v>
      </c>
      <c r="K23" s="48"/>
      <c r="L23" s="40" t="s">
        <v>42</v>
      </c>
      <c r="M23" s="49" t="s">
        <v>43</v>
      </c>
      <c r="N23" s="50"/>
      <c r="O23" s="184"/>
      <c r="P23" s="50"/>
      <c r="Q23" s="51"/>
      <c r="R23" s="316">
        <v>0</v>
      </c>
      <c r="S23" s="44"/>
    </row>
    <row r="24" spans="1:19" s="2" customFormat="1" ht="19.5" customHeight="1">
      <c r="A24" s="315" t="s">
        <v>44</v>
      </c>
      <c r="B24" s="41" t="s">
        <v>45</v>
      </c>
      <c r="C24" s="42"/>
      <c r="D24" s="568" t="s">
        <v>616</v>
      </c>
      <c r="E24" s="43">
        <f>'stavebne I. typ'!G41</f>
        <v>0</v>
      </c>
      <c r="F24" s="44"/>
      <c r="G24" s="40" t="s">
        <v>46</v>
      </c>
      <c r="H24" s="45" t="s">
        <v>47</v>
      </c>
      <c r="I24" s="46"/>
      <c r="J24" s="47">
        <v>0</v>
      </c>
      <c r="K24" s="48"/>
      <c r="L24" s="40" t="s">
        <v>48</v>
      </c>
      <c r="M24" s="49" t="s">
        <v>49</v>
      </c>
      <c r="N24" s="50"/>
      <c r="O24" s="50"/>
      <c r="P24" s="50"/>
      <c r="Q24" s="51"/>
      <c r="R24" s="316">
        <v>0</v>
      </c>
      <c r="S24" s="44"/>
    </row>
    <row r="25" spans="1:19" s="2" customFormat="1" ht="19.5" customHeight="1">
      <c r="A25" s="315" t="s">
        <v>50</v>
      </c>
      <c r="B25" s="52"/>
      <c r="C25" s="53"/>
      <c r="D25" s="569" t="s">
        <v>39</v>
      </c>
      <c r="E25" s="43"/>
      <c r="F25" s="44"/>
      <c r="G25" s="40" t="s">
        <v>51</v>
      </c>
      <c r="H25" s="45"/>
      <c r="I25" s="46"/>
      <c r="J25" s="47">
        <v>0</v>
      </c>
      <c r="K25" s="48"/>
      <c r="L25" s="40" t="s">
        <v>52</v>
      </c>
      <c r="M25" s="49" t="s">
        <v>53</v>
      </c>
      <c r="N25" s="50"/>
      <c r="O25" s="184"/>
      <c r="P25" s="50"/>
      <c r="Q25" s="51"/>
      <c r="R25" s="316">
        <v>0</v>
      </c>
      <c r="S25" s="44"/>
    </row>
    <row r="26" spans="1:19" s="2" customFormat="1" ht="19.5" customHeight="1">
      <c r="A26" s="315" t="s">
        <v>54</v>
      </c>
      <c r="B26" s="41" t="s">
        <v>55</v>
      </c>
      <c r="C26" s="42"/>
      <c r="D26" s="568" t="s">
        <v>616</v>
      </c>
      <c r="E26" s="43">
        <v>0</v>
      </c>
      <c r="F26" s="44"/>
      <c r="G26" s="54"/>
      <c r="H26" s="50"/>
      <c r="I26" s="46"/>
      <c r="J26" s="55"/>
      <c r="K26" s="48"/>
      <c r="L26" s="40" t="s">
        <v>56</v>
      </c>
      <c r="M26" s="49" t="s">
        <v>57</v>
      </c>
      <c r="N26" s="50"/>
      <c r="O26" s="50"/>
      <c r="P26" s="50"/>
      <c r="Q26" s="51"/>
      <c r="R26" s="316">
        <v>0</v>
      </c>
      <c r="S26" s="44"/>
    </row>
    <row r="27" spans="1:19" s="2" customFormat="1" ht="19.5" customHeight="1">
      <c r="A27" s="315" t="s">
        <v>58</v>
      </c>
      <c r="B27" s="52"/>
      <c r="C27" s="53"/>
      <c r="D27" s="569" t="s">
        <v>39</v>
      </c>
      <c r="E27" s="43">
        <v>0</v>
      </c>
      <c r="F27" s="44"/>
      <c r="G27" s="54"/>
      <c r="H27" s="50"/>
      <c r="I27" s="46"/>
      <c r="J27" s="55"/>
      <c r="K27" s="48"/>
      <c r="L27" s="40" t="s">
        <v>59</v>
      </c>
      <c r="M27" s="45" t="s">
        <v>60</v>
      </c>
      <c r="N27" s="50"/>
      <c r="O27" s="184"/>
      <c r="P27" s="50"/>
      <c r="Q27" s="46"/>
      <c r="R27" s="316">
        <f>'stavebne I. typ'!G161</f>
        <v>0</v>
      </c>
      <c r="S27" s="44"/>
    </row>
    <row r="28" spans="1:19" s="2" customFormat="1" ht="19.5" customHeight="1">
      <c r="A28" s="315" t="s">
        <v>61</v>
      </c>
      <c r="B28" s="56" t="s">
        <v>62</v>
      </c>
      <c r="C28" s="50"/>
      <c r="D28" s="46"/>
      <c r="E28" s="57">
        <f>SUM(E22:E27)</f>
        <v>0</v>
      </c>
      <c r="F28" s="19"/>
      <c r="G28" s="40" t="s">
        <v>63</v>
      </c>
      <c r="H28" s="56" t="s">
        <v>64</v>
      </c>
      <c r="I28" s="46"/>
      <c r="J28" s="58">
        <f>SUM(J22:J25)</f>
        <v>0</v>
      </c>
      <c r="K28" s="59"/>
      <c r="L28" s="40" t="s">
        <v>65</v>
      </c>
      <c r="M28" s="56" t="s">
        <v>66</v>
      </c>
      <c r="N28" s="50"/>
      <c r="O28" s="50"/>
      <c r="P28" s="50"/>
      <c r="Q28" s="46"/>
      <c r="R28" s="317">
        <f>R27</f>
        <v>0</v>
      </c>
      <c r="S28" s="19"/>
    </row>
    <row r="29" spans="1:19" s="2" customFormat="1" ht="19.5" customHeight="1">
      <c r="A29" s="318" t="s">
        <v>67</v>
      </c>
      <c r="B29" s="61" t="s">
        <v>68</v>
      </c>
      <c r="C29" s="62"/>
      <c r="D29" s="63"/>
      <c r="E29" s="64">
        <f>'stavebne I. typ'!G159</f>
        <v>0</v>
      </c>
      <c r="F29" s="65"/>
      <c r="G29" s="60" t="s">
        <v>69</v>
      </c>
      <c r="H29" s="61" t="s">
        <v>70</v>
      </c>
      <c r="I29" s="63"/>
      <c r="J29" s="66">
        <v>0</v>
      </c>
      <c r="K29" s="67"/>
      <c r="L29" s="60" t="s">
        <v>71</v>
      </c>
      <c r="M29" s="61" t="s">
        <v>72</v>
      </c>
      <c r="N29" s="62"/>
      <c r="O29" s="15"/>
      <c r="P29" s="62"/>
      <c r="Q29" s="63"/>
      <c r="R29" s="319">
        <v>0</v>
      </c>
      <c r="S29" s="65"/>
    </row>
    <row r="30" spans="1:19" s="2" customFormat="1" ht="19.5" customHeight="1">
      <c r="A30" s="320"/>
      <c r="B30" s="68"/>
      <c r="C30" s="69" t="s">
        <v>73</v>
      </c>
      <c r="D30" s="70"/>
      <c r="E30" s="70"/>
      <c r="F30" s="70"/>
      <c r="G30" s="70"/>
      <c r="H30" s="70"/>
      <c r="I30" s="70"/>
      <c r="J30" s="70"/>
      <c r="K30" s="70"/>
      <c r="L30" s="34" t="s">
        <v>74</v>
      </c>
      <c r="M30" s="71"/>
      <c r="N30" s="37" t="s">
        <v>75</v>
      </c>
      <c r="O30" s="72"/>
      <c r="P30" s="72"/>
      <c r="Q30" s="72"/>
      <c r="R30" s="321">
        <f>R28+E28+E29</f>
        <v>0</v>
      </c>
      <c r="S30" s="73"/>
    </row>
    <row r="31" spans="1:19" s="2" customFormat="1" ht="14.25" customHeight="1">
      <c r="A31" s="300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74"/>
      <c r="M31" s="75" t="s">
        <v>76</v>
      </c>
      <c r="N31" s="76"/>
      <c r="O31" s="77" t="s">
        <v>77</v>
      </c>
      <c r="P31" s="76"/>
      <c r="Q31" s="77" t="s">
        <v>78</v>
      </c>
      <c r="R31" s="322" t="s">
        <v>79</v>
      </c>
      <c r="S31" s="78"/>
    </row>
    <row r="32" spans="1:19" s="2" customFormat="1" ht="12.75" customHeight="1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80"/>
      <c r="M32" s="81" t="s">
        <v>80</v>
      </c>
      <c r="N32" s="82"/>
      <c r="O32" s="83">
        <v>15</v>
      </c>
      <c r="P32" s="567">
        <f>R30</f>
        <v>0</v>
      </c>
      <c r="Q32" s="567"/>
      <c r="R32" s="325">
        <f>O32*P32/100</f>
        <v>0</v>
      </c>
      <c r="S32" s="84"/>
    </row>
    <row r="33" spans="1:19" s="2" customFormat="1" ht="12.75" customHeight="1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80"/>
      <c r="M33" s="85" t="s">
        <v>81</v>
      </c>
      <c r="N33" s="86"/>
      <c r="O33" s="87">
        <v>21</v>
      </c>
      <c r="P33" s="570">
        <v>0</v>
      </c>
      <c r="Q33" s="570"/>
      <c r="R33" s="326">
        <v>0</v>
      </c>
      <c r="S33" s="88"/>
    </row>
    <row r="34" spans="1:19" s="2" customFormat="1" ht="19.5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89"/>
      <c r="M34" s="90" t="s">
        <v>82</v>
      </c>
      <c r="N34" s="91"/>
      <c r="O34" s="92"/>
      <c r="P34" s="91"/>
      <c r="Q34" s="93"/>
      <c r="R34" s="327">
        <f>P32+R32</f>
        <v>0</v>
      </c>
      <c r="S34" s="94"/>
    </row>
    <row r="35" spans="1:19" s="2" customFormat="1" ht="19.5" customHeight="1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95" t="s">
        <v>83</v>
      </c>
      <c r="M35" s="96"/>
      <c r="N35" s="97" t="s">
        <v>84</v>
      </c>
      <c r="O35" s="98"/>
      <c r="P35" s="96"/>
      <c r="Q35" s="96"/>
      <c r="R35" s="328"/>
      <c r="S35" s="99"/>
    </row>
    <row r="36" spans="1:19" s="2" customFormat="1" ht="14.25" customHeight="1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100"/>
      <c r="M36" s="101" t="s">
        <v>85</v>
      </c>
      <c r="N36" s="102"/>
      <c r="O36" s="102"/>
      <c r="P36" s="102"/>
      <c r="Q36" s="102"/>
      <c r="R36" s="337">
        <v>0</v>
      </c>
      <c r="S36" s="104"/>
    </row>
    <row r="37" spans="1:19" s="2" customFormat="1" ht="14.25" customHeight="1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100"/>
      <c r="M37" s="101" t="s">
        <v>86</v>
      </c>
      <c r="N37" s="102"/>
      <c r="O37" s="102"/>
      <c r="P37" s="102"/>
      <c r="Q37" s="102"/>
      <c r="R37" s="337">
        <v>0</v>
      </c>
      <c r="S37" s="104"/>
    </row>
    <row r="38" spans="1:19" s="2" customFormat="1" ht="14.25" customHeight="1" thickBot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2"/>
      <c r="M38" s="333" t="s">
        <v>87</v>
      </c>
      <c r="N38" s="334"/>
      <c r="O38" s="334"/>
      <c r="P38" s="334"/>
      <c r="Q38" s="334"/>
      <c r="R38" s="338">
        <v>0</v>
      </c>
      <c r="S38" s="108"/>
    </row>
  </sheetData>
  <sheetProtection/>
  <mergeCells count="24">
    <mergeCell ref="A1:R3"/>
    <mergeCell ref="O7:P7"/>
    <mergeCell ref="O8:P8"/>
    <mergeCell ref="O9:P9"/>
    <mergeCell ref="O10:P10"/>
    <mergeCell ref="O6:P6"/>
    <mergeCell ref="E5:L5"/>
    <mergeCell ref="E6:L6"/>
    <mergeCell ref="E7:L7"/>
    <mergeCell ref="E10:L10"/>
    <mergeCell ref="P33:Q33"/>
    <mergeCell ref="E12:L12"/>
    <mergeCell ref="O15:P15"/>
    <mergeCell ref="O11:P11"/>
    <mergeCell ref="O12:P12"/>
    <mergeCell ref="E11:L11"/>
    <mergeCell ref="E9:L9"/>
    <mergeCell ref="O14:P14"/>
    <mergeCell ref="O5:P5"/>
    <mergeCell ref="Q12:R12"/>
    <mergeCell ref="P32:Q32"/>
    <mergeCell ref="D22:D23"/>
    <mergeCell ref="D24:D25"/>
    <mergeCell ref="D26:D2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zoomScale="120" zoomScaleNormal="120" workbookViewId="0" topLeftCell="A154">
      <selection activeCell="C134" sqref="C134"/>
    </sheetView>
  </sheetViews>
  <sheetFormatPr defaultColWidth="10.5" defaultRowHeight="10.5"/>
  <cols>
    <col min="1" max="1" width="4.66015625" style="147" customWidth="1"/>
    <col min="2" max="2" width="12.16015625" style="148" bestFit="1" customWidth="1"/>
    <col min="3" max="3" width="49.83203125" style="148" customWidth="1"/>
    <col min="4" max="4" width="4.5" style="148" customWidth="1"/>
    <col min="5" max="5" width="8.33203125" style="149" customWidth="1"/>
    <col min="6" max="6" width="11.16015625" style="150" customWidth="1"/>
    <col min="7" max="7" width="15.5" style="150" customWidth="1"/>
    <col min="8" max="8" width="9.66015625" style="149" customWidth="1"/>
    <col min="9" max="9" width="10.5" style="517" customWidth="1"/>
    <col min="10" max="16384" width="10.5" style="1" customWidth="1"/>
  </cols>
  <sheetData>
    <row r="1" spans="1:9" s="2" customFormat="1" ht="27.75" customHeight="1">
      <c r="A1" s="587" t="s">
        <v>543</v>
      </c>
      <c r="B1" s="587"/>
      <c r="C1" s="587"/>
      <c r="D1" s="587"/>
      <c r="E1" s="587"/>
      <c r="F1" s="587"/>
      <c r="G1" s="587"/>
      <c r="H1" s="587"/>
      <c r="I1" s="515"/>
    </row>
    <row r="2" spans="1:9" s="2" customFormat="1" ht="12.75" customHeight="1">
      <c r="A2" s="109" t="s">
        <v>88</v>
      </c>
      <c r="B2" s="109"/>
      <c r="C2" s="109"/>
      <c r="D2" s="109"/>
      <c r="E2" s="109"/>
      <c r="F2" s="109"/>
      <c r="G2" s="109"/>
      <c r="H2" s="109"/>
      <c r="I2" s="515"/>
    </row>
    <row r="3" spans="1:9" s="2" customFormat="1" ht="12.75" customHeight="1">
      <c r="A3" s="109" t="s">
        <v>89</v>
      </c>
      <c r="B3" s="109"/>
      <c r="C3" s="109"/>
      <c r="D3" s="109"/>
      <c r="E3" s="109"/>
      <c r="F3" s="109"/>
      <c r="G3" s="109"/>
      <c r="H3" s="109"/>
      <c r="I3" s="515"/>
    </row>
    <row r="4" spans="1:9" s="2" customFormat="1" ht="13.5" customHeight="1">
      <c r="A4" s="110" t="s">
        <v>610</v>
      </c>
      <c r="B4" s="109"/>
      <c r="C4" s="110"/>
      <c r="D4" s="109"/>
      <c r="E4" s="109"/>
      <c r="F4" s="109"/>
      <c r="G4" s="109"/>
      <c r="H4" s="109"/>
      <c r="I4" s="515"/>
    </row>
    <row r="5" spans="1:9" s="2" customFormat="1" ht="6.75" customHeight="1">
      <c r="A5" s="111"/>
      <c r="B5" s="112"/>
      <c r="C5" s="113"/>
      <c r="D5" s="112"/>
      <c r="E5" s="114"/>
      <c r="F5" s="115"/>
      <c r="G5" s="115"/>
      <c r="H5" s="116"/>
      <c r="I5" s="515"/>
    </row>
    <row r="6" spans="1:9" s="2" customFormat="1" ht="12.75" customHeight="1">
      <c r="A6" s="117" t="s">
        <v>90</v>
      </c>
      <c r="B6" s="117"/>
      <c r="C6" s="117" t="s">
        <v>570</v>
      </c>
      <c r="D6" s="117"/>
      <c r="E6" s="117"/>
      <c r="F6" s="117"/>
      <c r="G6" s="117"/>
      <c r="H6" s="117"/>
      <c r="I6" s="515"/>
    </row>
    <row r="7" spans="1:9" s="2" customFormat="1" ht="12.75" customHeight="1">
      <c r="A7" s="117" t="s">
        <v>91</v>
      </c>
      <c r="B7" s="117"/>
      <c r="C7" s="117" t="s">
        <v>539</v>
      </c>
      <c r="D7" s="117"/>
      <c r="E7" s="117"/>
      <c r="F7" s="117"/>
      <c r="G7" s="117" t="s">
        <v>92</v>
      </c>
      <c r="H7" s="117"/>
      <c r="I7" s="515"/>
    </row>
    <row r="8" spans="1:9" s="2" customFormat="1" ht="12.75" customHeight="1">
      <c r="A8" s="117" t="s">
        <v>93</v>
      </c>
      <c r="B8" s="118"/>
      <c r="C8" s="118"/>
      <c r="D8" s="118"/>
      <c r="E8" s="119"/>
      <c r="F8" s="120"/>
      <c r="G8" s="197" t="s">
        <v>418</v>
      </c>
      <c r="H8" s="119"/>
      <c r="I8" s="515"/>
    </row>
    <row r="9" spans="1:9" s="2" customFormat="1" ht="6.75" customHeight="1">
      <c r="A9" s="121"/>
      <c r="B9" s="121"/>
      <c r="C9" s="121"/>
      <c r="D9" s="121"/>
      <c r="E9" s="121"/>
      <c r="F9" s="121"/>
      <c r="G9" s="121"/>
      <c r="H9" s="121"/>
      <c r="I9" s="515"/>
    </row>
    <row r="10" spans="1:9" s="2" customFormat="1" ht="28.5" customHeight="1">
      <c r="A10" s="122" t="s">
        <v>94</v>
      </c>
      <c r="B10" s="122" t="s">
        <v>95</v>
      </c>
      <c r="C10" s="122" t="s">
        <v>96</v>
      </c>
      <c r="D10" s="122" t="s">
        <v>97</v>
      </c>
      <c r="E10" s="122" t="s">
        <v>98</v>
      </c>
      <c r="F10" s="122" t="s">
        <v>99</v>
      </c>
      <c r="G10" s="122" t="s">
        <v>100</v>
      </c>
      <c r="H10" s="511" t="s">
        <v>101</v>
      </c>
      <c r="I10" s="516" t="s">
        <v>612</v>
      </c>
    </row>
    <row r="11" spans="1:9" s="2" customFormat="1" ht="12.75" customHeight="1" hidden="1">
      <c r="A11" s="122" t="s">
        <v>32</v>
      </c>
      <c r="B11" s="122" t="s">
        <v>38</v>
      </c>
      <c r="C11" s="122" t="s">
        <v>44</v>
      </c>
      <c r="D11" s="122" t="s">
        <v>50</v>
      </c>
      <c r="E11" s="122" t="s">
        <v>54</v>
      </c>
      <c r="F11" s="122" t="s">
        <v>58</v>
      </c>
      <c r="G11" s="122" t="s">
        <v>61</v>
      </c>
      <c r="H11" s="122" t="s">
        <v>34</v>
      </c>
      <c r="I11" s="515"/>
    </row>
    <row r="12" spans="1:9" s="2" customFormat="1" ht="5.25" customHeight="1">
      <c r="A12" s="121"/>
      <c r="B12" s="121"/>
      <c r="C12" s="121"/>
      <c r="D12" s="121"/>
      <c r="E12" s="121"/>
      <c r="F12" s="121"/>
      <c r="G12" s="121"/>
      <c r="H12" s="121"/>
      <c r="I12" s="515"/>
    </row>
    <row r="13" spans="1:9" s="2" customFormat="1" ht="30.75" customHeight="1">
      <c r="A13" s="123"/>
      <c r="B13" s="124" t="s">
        <v>33</v>
      </c>
      <c r="C13" s="124" t="s">
        <v>102</v>
      </c>
      <c r="D13" s="124"/>
      <c r="E13" s="125"/>
      <c r="F13" s="126"/>
      <c r="G13" s="126">
        <f>G14+G26+G20+G35+G39</f>
        <v>0</v>
      </c>
      <c r="H13" s="126">
        <f>H14+H26+H20+H35+H39</f>
        <v>3.20346957</v>
      </c>
      <c r="I13" s="515"/>
    </row>
    <row r="14" spans="1:9" s="2" customFormat="1" ht="28.5" customHeight="1">
      <c r="A14" s="127"/>
      <c r="B14" s="128" t="s">
        <v>44</v>
      </c>
      <c r="C14" s="128" t="s">
        <v>103</v>
      </c>
      <c r="D14" s="128"/>
      <c r="E14" s="129"/>
      <c r="F14" s="130"/>
      <c r="G14" s="130">
        <f>SUM(G15:G19)</f>
        <v>0</v>
      </c>
      <c r="H14" s="129">
        <f>SUM(H15:H19)</f>
        <v>0.9656799000000001</v>
      </c>
      <c r="I14" s="515"/>
    </row>
    <row r="15" spans="1:9" s="2" customFormat="1" ht="24" customHeight="1">
      <c r="A15" s="131">
        <v>1</v>
      </c>
      <c r="B15" s="132" t="s">
        <v>104</v>
      </c>
      <c r="C15" s="132" t="s">
        <v>105</v>
      </c>
      <c r="D15" s="132" t="s">
        <v>106</v>
      </c>
      <c r="E15" s="133">
        <v>2.34</v>
      </c>
      <c r="F15" s="134"/>
      <c r="G15" s="134">
        <f>E15*F15</f>
        <v>0</v>
      </c>
      <c r="H15" s="512">
        <v>0.0939978</v>
      </c>
      <c r="I15" s="514" t="s">
        <v>613</v>
      </c>
    </row>
    <row r="16" spans="1:9" s="2" customFormat="1" ht="24" customHeight="1">
      <c r="A16" s="131">
        <v>2</v>
      </c>
      <c r="B16" s="132" t="s">
        <v>107</v>
      </c>
      <c r="C16" s="132" t="s">
        <v>108</v>
      </c>
      <c r="D16" s="132" t="s">
        <v>106</v>
      </c>
      <c r="E16" s="133">
        <v>7.28</v>
      </c>
      <c r="F16" s="134"/>
      <c r="G16" s="134">
        <f>E16*F16</f>
        <v>0</v>
      </c>
      <c r="H16" s="512">
        <v>0.3797976</v>
      </c>
      <c r="I16" s="514" t="s">
        <v>613</v>
      </c>
    </row>
    <row r="17" spans="1:9" s="2" customFormat="1" ht="24" customHeight="1">
      <c r="A17" s="131">
        <v>3</v>
      </c>
      <c r="B17" s="132" t="s">
        <v>109</v>
      </c>
      <c r="C17" s="132" t="s">
        <v>110</v>
      </c>
      <c r="D17" s="132" t="s">
        <v>106</v>
      </c>
      <c r="E17" s="133">
        <v>6.5</v>
      </c>
      <c r="F17" s="134"/>
      <c r="G17" s="134">
        <f>E17*F17</f>
        <v>0</v>
      </c>
      <c r="H17" s="512">
        <v>0.45383</v>
      </c>
      <c r="I17" s="514" t="s">
        <v>613</v>
      </c>
    </row>
    <row r="18" spans="1:9" s="2" customFormat="1" ht="24" customHeight="1">
      <c r="A18" s="131">
        <v>4</v>
      </c>
      <c r="B18" s="132" t="s">
        <v>111</v>
      </c>
      <c r="C18" s="132" t="s">
        <v>112</v>
      </c>
      <c r="D18" s="132" t="s">
        <v>113</v>
      </c>
      <c r="E18" s="133">
        <v>10.4</v>
      </c>
      <c r="F18" s="134"/>
      <c r="G18" s="134">
        <f>E18*F18</f>
        <v>0</v>
      </c>
      <c r="H18" s="512">
        <v>0.000832</v>
      </c>
      <c r="I18" s="514" t="s">
        <v>613</v>
      </c>
    </row>
    <row r="19" spans="1:9" s="2" customFormat="1" ht="24" customHeight="1">
      <c r="A19" s="131">
        <v>5</v>
      </c>
      <c r="B19" s="132" t="s">
        <v>114</v>
      </c>
      <c r="C19" s="132" t="s">
        <v>643</v>
      </c>
      <c r="D19" s="132" t="s">
        <v>106</v>
      </c>
      <c r="E19" s="133">
        <v>0.75</v>
      </c>
      <c r="F19" s="134"/>
      <c r="G19" s="134">
        <f>E19*F19</f>
        <v>0</v>
      </c>
      <c r="H19" s="512">
        <v>0.0372225</v>
      </c>
      <c r="I19" s="514" t="s">
        <v>613</v>
      </c>
    </row>
    <row r="20" spans="1:9" s="2" customFormat="1" ht="28.5" customHeight="1">
      <c r="A20" s="127"/>
      <c r="B20" s="128" t="s">
        <v>58</v>
      </c>
      <c r="C20" s="128" t="s">
        <v>115</v>
      </c>
      <c r="D20" s="128"/>
      <c r="E20" s="129"/>
      <c r="F20" s="130"/>
      <c r="G20" s="130">
        <f>SUM(G21:G25)</f>
        <v>0</v>
      </c>
      <c r="H20" s="129">
        <f>SUM(H21:H25)</f>
        <v>2.2306136700000003</v>
      </c>
      <c r="I20" s="515"/>
    </row>
    <row r="21" spans="1:9" s="2" customFormat="1" ht="24" customHeight="1">
      <c r="A21" s="131">
        <v>6</v>
      </c>
      <c r="B21" s="132" t="s">
        <v>116</v>
      </c>
      <c r="C21" s="132" t="s">
        <v>117</v>
      </c>
      <c r="D21" s="132" t="s">
        <v>106</v>
      </c>
      <c r="E21" s="133">
        <v>49.11</v>
      </c>
      <c r="F21" s="134"/>
      <c r="G21" s="134">
        <f>E21*F21</f>
        <v>0</v>
      </c>
      <c r="H21" s="512">
        <v>0.2401479</v>
      </c>
      <c r="I21" s="514" t="s">
        <v>613</v>
      </c>
    </row>
    <row r="22" spans="1:9" s="2" customFormat="1" ht="24" customHeight="1">
      <c r="A22" s="131">
        <v>7</v>
      </c>
      <c r="B22" s="132" t="s">
        <v>118</v>
      </c>
      <c r="C22" s="132" t="s">
        <v>119</v>
      </c>
      <c r="D22" s="132" t="s">
        <v>106</v>
      </c>
      <c r="E22" s="133">
        <v>49.11</v>
      </c>
      <c r="F22" s="134"/>
      <c r="G22" s="134">
        <f>E22*F22</f>
        <v>0</v>
      </c>
      <c r="H22" s="512">
        <v>0.14733</v>
      </c>
      <c r="I22" s="514" t="s">
        <v>613</v>
      </c>
    </row>
    <row r="23" spans="1:9" s="2" customFormat="1" ht="24" customHeight="1">
      <c r="A23" s="131">
        <v>8</v>
      </c>
      <c r="B23" s="132" t="s">
        <v>120</v>
      </c>
      <c r="C23" s="132" t="s">
        <v>121</v>
      </c>
      <c r="D23" s="132" t="s">
        <v>106</v>
      </c>
      <c r="E23" s="133">
        <v>154.293</v>
      </c>
      <c r="F23" s="134"/>
      <c r="G23" s="134">
        <f>E23*F23</f>
        <v>0</v>
      </c>
      <c r="H23" s="512">
        <v>0.75449277</v>
      </c>
      <c r="I23" s="514" t="s">
        <v>613</v>
      </c>
    </row>
    <row r="24" spans="1:9" s="2" customFormat="1" ht="13.5" customHeight="1">
      <c r="A24" s="131">
        <v>9</v>
      </c>
      <c r="B24" s="132" t="s">
        <v>122</v>
      </c>
      <c r="C24" s="132" t="s">
        <v>123</v>
      </c>
      <c r="D24" s="132" t="s">
        <v>106</v>
      </c>
      <c r="E24" s="133">
        <v>131.681</v>
      </c>
      <c r="F24" s="134"/>
      <c r="G24" s="134">
        <f>E24*F24</f>
        <v>0</v>
      </c>
      <c r="H24" s="512">
        <v>0.395043</v>
      </c>
      <c r="I24" s="514" t="s">
        <v>613</v>
      </c>
    </row>
    <row r="25" spans="1:9" s="2" customFormat="1" ht="24" customHeight="1">
      <c r="A25" s="131">
        <v>10</v>
      </c>
      <c r="B25" s="132" t="s">
        <v>124</v>
      </c>
      <c r="C25" s="132" t="s">
        <v>125</v>
      </c>
      <c r="D25" s="132" t="s">
        <v>106</v>
      </c>
      <c r="E25" s="133">
        <v>34</v>
      </c>
      <c r="F25" s="134"/>
      <c r="G25" s="134">
        <f>E25*F25</f>
        <v>0</v>
      </c>
      <c r="H25" s="512">
        <v>0.6936</v>
      </c>
      <c r="I25" s="514" t="s">
        <v>613</v>
      </c>
    </row>
    <row r="26" spans="1:9" s="2" customFormat="1" ht="28.5" customHeight="1">
      <c r="A26" s="127"/>
      <c r="B26" s="128" t="s">
        <v>40</v>
      </c>
      <c r="C26" s="128" t="s">
        <v>126</v>
      </c>
      <c r="D26" s="128"/>
      <c r="E26" s="129"/>
      <c r="F26" s="130"/>
      <c r="G26" s="130">
        <f>SUM(G27:G34)</f>
        <v>0</v>
      </c>
      <c r="H26" s="129">
        <f>SUM(H27:H34)</f>
        <v>0.007176000000000001</v>
      </c>
      <c r="I26" s="515"/>
    </row>
    <row r="27" spans="1:9" s="2" customFormat="1" ht="24" customHeight="1">
      <c r="A27" s="131">
        <v>11</v>
      </c>
      <c r="B27" s="132" t="s">
        <v>127</v>
      </c>
      <c r="C27" s="132" t="s">
        <v>128</v>
      </c>
      <c r="D27" s="132" t="s">
        <v>106</v>
      </c>
      <c r="E27" s="133">
        <v>59.9</v>
      </c>
      <c r="F27" s="134"/>
      <c r="G27" s="134">
        <f>E27*F27</f>
        <v>0</v>
      </c>
      <c r="H27" s="512">
        <v>0.002396</v>
      </c>
      <c r="I27" s="514" t="s">
        <v>613</v>
      </c>
    </row>
    <row r="28" spans="1:9" s="2" customFormat="1" ht="13.5" customHeight="1">
      <c r="A28" s="131">
        <v>12</v>
      </c>
      <c r="B28" s="132" t="s">
        <v>129</v>
      </c>
      <c r="C28" s="132" t="s">
        <v>130</v>
      </c>
      <c r="D28" s="132" t="s">
        <v>131</v>
      </c>
      <c r="E28" s="133">
        <v>1</v>
      </c>
      <c r="F28" s="134"/>
      <c r="G28" s="134">
        <f>E28*F28</f>
        <v>0</v>
      </c>
      <c r="H28" s="512">
        <v>0.00468</v>
      </c>
      <c r="I28" s="514" t="s">
        <v>613</v>
      </c>
    </row>
    <row r="29" spans="1:9" s="2" customFormat="1" ht="13.5" customHeight="1">
      <c r="A29" s="135">
        <v>13</v>
      </c>
      <c r="B29" s="136" t="s">
        <v>132</v>
      </c>
      <c r="C29" s="136" t="s">
        <v>133</v>
      </c>
      <c r="D29" s="136" t="s">
        <v>113</v>
      </c>
      <c r="E29" s="137">
        <v>2.5</v>
      </c>
      <c r="F29" s="138"/>
      <c r="G29" s="138">
        <f aca="true" t="shared" si="0" ref="G29:G34">E29*F29</f>
        <v>0</v>
      </c>
      <c r="H29" s="513">
        <v>0.0001</v>
      </c>
      <c r="I29" s="514" t="s">
        <v>613</v>
      </c>
    </row>
    <row r="30" spans="1:9" s="2" customFormat="1" ht="13.5" customHeight="1">
      <c r="A30" s="131">
        <v>14</v>
      </c>
      <c r="B30" s="132" t="s">
        <v>134</v>
      </c>
      <c r="C30" s="132" t="s">
        <v>135</v>
      </c>
      <c r="D30" s="132" t="s">
        <v>106</v>
      </c>
      <c r="E30" s="133">
        <v>12.012</v>
      </c>
      <c r="F30" s="134"/>
      <c r="G30" s="134">
        <f t="shared" si="0"/>
        <v>0</v>
      </c>
      <c r="H30" s="512">
        <v>0</v>
      </c>
      <c r="I30" s="514" t="s">
        <v>613</v>
      </c>
    </row>
    <row r="31" spans="1:9" s="2" customFormat="1" ht="13.5" customHeight="1">
      <c r="A31" s="131">
        <v>15</v>
      </c>
      <c r="B31" s="132" t="s">
        <v>136</v>
      </c>
      <c r="C31" s="132" t="s">
        <v>137</v>
      </c>
      <c r="D31" s="132" t="s">
        <v>106</v>
      </c>
      <c r="E31" s="133">
        <v>3.64</v>
      </c>
      <c r="F31" s="134"/>
      <c r="G31" s="134">
        <f t="shared" si="0"/>
        <v>0</v>
      </c>
      <c r="H31" s="512">
        <v>0</v>
      </c>
      <c r="I31" s="514" t="s">
        <v>613</v>
      </c>
    </row>
    <row r="32" spans="1:9" s="2" customFormat="1" ht="24" customHeight="1">
      <c r="A32" s="131">
        <v>16</v>
      </c>
      <c r="B32" s="132" t="s">
        <v>138</v>
      </c>
      <c r="C32" s="132" t="s">
        <v>139</v>
      </c>
      <c r="D32" s="132" t="s">
        <v>106</v>
      </c>
      <c r="E32" s="133">
        <v>18.27</v>
      </c>
      <c r="F32" s="134"/>
      <c r="G32" s="134">
        <f t="shared" si="0"/>
        <v>0</v>
      </c>
      <c r="H32" s="512">
        <v>0</v>
      </c>
      <c r="I32" s="514" t="s">
        <v>613</v>
      </c>
    </row>
    <row r="33" spans="1:9" s="2" customFormat="1" ht="13.5" customHeight="1">
      <c r="A33" s="131">
        <v>17</v>
      </c>
      <c r="B33" s="132" t="s">
        <v>140</v>
      </c>
      <c r="C33" s="132" t="s">
        <v>141</v>
      </c>
      <c r="D33" s="132" t="s">
        <v>113</v>
      </c>
      <c r="E33" s="133">
        <v>7.9</v>
      </c>
      <c r="F33" s="134"/>
      <c r="G33" s="134">
        <f t="shared" si="0"/>
        <v>0</v>
      </c>
      <c r="H33" s="512">
        <v>0</v>
      </c>
      <c r="I33" s="514" t="s">
        <v>613</v>
      </c>
    </row>
    <row r="34" spans="1:9" s="2" customFormat="1" ht="24" customHeight="1">
      <c r="A34" s="131">
        <v>18</v>
      </c>
      <c r="B34" s="132" t="s">
        <v>142</v>
      </c>
      <c r="C34" s="132" t="s">
        <v>143</v>
      </c>
      <c r="D34" s="132" t="s">
        <v>106</v>
      </c>
      <c r="E34" s="133">
        <v>16.59</v>
      </c>
      <c r="F34" s="134"/>
      <c r="G34" s="134">
        <f t="shared" si="0"/>
        <v>0</v>
      </c>
      <c r="H34" s="512">
        <v>0</v>
      </c>
      <c r="I34" s="514" t="s">
        <v>613</v>
      </c>
    </row>
    <row r="35" spans="1:9" s="2" customFormat="1" ht="28.5" customHeight="1">
      <c r="A35" s="127"/>
      <c r="B35" s="128" t="s">
        <v>144</v>
      </c>
      <c r="C35" s="128" t="s">
        <v>145</v>
      </c>
      <c r="D35" s="128"/>
      <c r="E35" s="129"/>
      <c r="F35" s="130"/>
      <c r="G35" s="130">
        <f>SUM(G36:G38)</f>
        <v>0</v>
      </c>
      <c r="H35" s="130">
        <f>SUM(H36:H38)</f>
        <v>0</v>
      </c>
      <c r="I35" s="515"/>
    </row>
    <row r="36" spans="1:9" s="2" customFormat="1" ht="24" customHeight="1">
      <c r="A36" s="131">
        <v>19</v>
      </c>
      <c r="B36" s="132" t="s">
        <v>146</v>
      </c>
      <c r="C36" s="132" t="s">
        <v>147</v>
      </c>
      <c r="D36" s="132" t="s">
        <v>148</v>
      </c>
      <c r="E36" s="133">
        <v>3.951</v>
      </c>
      <c r="F36" s="134"/>
      <c r="G36" s="134">
        <f>E36*F36</f>
        <v>0</v>
      </c>
      <c r="H36" s="512">
        <v>0</v>
      </c>
      <c r="I36" s="514" t="s">
        <v>613</v>
      </c>
    </row>
    <row r="37" spans="1:9" s="2" customFormat="1" ht="24" customHeight="1">
      <c r="A37" s="131">
        <v>20</v>
      </c>
      <c r="B37" s="132" t="s">
        <v>149</v>
      </c>
      <c r="C37" s="132" t="s">
        <v>150</v>
      </c>
      <c r="D37" s="132" t="s">
        <v>148</v>
      </c>
      <c r="E37" s="133">
        <v>35.559</v>
      </c>
      <c r="F37" s="134"/>
      <c r="G37" s="134">
        <f>E37*F37</f>
        <v>0</v>
      </c>
      <c r="H37" s="512">
        <v>0</v>
      </c>
      <c r="I37" s="514" t="s">
        <v>613</v>
      </c>
    </row>
    <row r="38" spans="1:9" s="2" customFormat="1" ht="24" customHeight="1">
      <c r="A38" s="131">
        <v>21</v>
      </c>
      <c r="B38" s="132" t="s">
        <v>151</v>
      </c>
      <c r="C38" s="132" t="s">
        <v>152</v>
      </c>
      <c r="D38" s="132" t="s">
        <v>148</v>
      </c>
      <c r="E38" s="133">
        <v>3.951</v>
      </c>
      <c r="F38" s="134"/>
      <c r="G38" s="134">
        <f>E38*F38</f>
        <v>0</v>
      </c>
      <c r="H38" s="512">
        <v>0</v>
      </c>
      <c r="I38" s="514" t="s">
        <v>613</v>
      </c>
    </row>
    <row r="39" spans="1:9" s="2" customFormat="1" ht="28.5" customHeight="1">
      <c r="A39" s="127"/>
      <c r="B39" s="128" t="s">
        <v>153</v>
      </c>
      <c r="C39" s="128" t="s">
        <v>154</v>
      </c>
      <c r="D39" s="128"/>
      <c r="E39" s="129"/>
      <c r="F39" s="130"/>
      <c r="G39" s="130">
        <f>G40</f>
        <v>0</v>
      </c>
      <c r="H39" s="129">
        <f>H40</f>
        <v>0</v>
      </c>
      <c r="I39" s="518"/>
    </row>
    <row r="40" spans="1:9" s="2" customFormat="1" ht="13.5" customHeight="1">
      <c r="A40" s="131">
        <v>22</v>
      </c>
      <c r="B40" s="132" t="s">
        <v>155</v>
      </c>
      <c r="C40" s="132" t="s">
        <v>156</v>
      </c>
      <c r="D40" s="132" t="s">
        <v>148</v>
      </c>
      <c r="E40" s="133">
        <v>3.298</v>
      </c>
      <c r="F40" s="134"/>
      <c r="G40" s="134">
        <f>E40*F40</f>
        <v>0</v>
      </c>
      <c r="H40" s="512">
        <v>0</v>
      </c>
      <c r="I40" s="514" t="s">
        <v>613</v>
      </c>
    </row>
    <row r="41" spans="1:9" s="2" customFormat="1" ht="30.75" customHeight="1">
      <c r="A41" s="123"/>
      <c r="B41" s="124" t="s">
        <v>45</v>
      </c>
      <c r="C41" s="124" t="s">
        <v>157</v>
      </c>
      <c r="D41" s="124"/>
      <c r="E41" s="125"/>
      <c r="F41" s="126"/>
      <c r="G41" s="126">
        <f>G42+G45+G55+G69+G76+G91+G93+G96+G115+G119+G128+G136+G143+G152</f>
        <v>0</v>
      </c>
      <c r="H41" s="125">
        <f>H42+H45+H55+H69+H76+H91+H93+H96+H115+H119+H128+H136+H143+H152</f>
        <v>2.637732915</v>
      </c>
      <c r="I41" s="515"/>
    </row>
    <row r="42" spans="1:9" s="2" customFormat="1" ht="28.5" customHeight="1">
      <c r="A42" s="127"/>
      <c r="B42" s="128" t="s">
        <v>158</v>
      </c>
      <c r="C42" s="128" t="s">
        <v>159</v>
      </c>
      <c r="D42" s="128"/>
      <c r="E42" s="129"/>
      <c r="F42" s="130"/>
      <c r="G42" s="130">
        <f>SUM(G43:G44)</f>
        <v>0</v>
      </c>
      <c r="H42" s="129">
        <f>SUM(H43:H44)</f>
        <v>0.012699</v>
      </c>
      <c r="I42" s="515"/>
    </row>
    <row r="43" spans="1:9" s="2" customFormat="1" ht="24" customHeight="1">
      <c r="A43" s="131">
        <v>23</v>
      </c>
      <c r="B43" s="132" t="s">
        <v>160</v>
      </c>
      <c r="C43" s="132" t="s">
        <v>161</v>
      </c>
      <c r="D43" s="132" t="s">
        <v>106</v>
      </c>
      <c r="E43" s="133">
        <v>4.233</v>
      </c>
      <c r="F43" s="134"/>
      <c r="G43" s="134">
        <f>E43*F43</f>
        <v>0</v>
      </c>
      <c r="H43" s="512">
        <v>0.012699</v>
      </c>
      <c r="I43" s="514" t="s">
        <v>613</v>
      </c>
    </row>
    <row r="44" spans="1:9" s="2" customFormat="1" ht="24" customHeight="1">
      <c r="A44" s="131">
        <v>24</v>
      </c>
      <c r="B44" s="132" t="s">
        <v>162</v>
      </c>
      <c r="C44" s="132" t="s">
        <v>163</v>
      </c>
      <c r="D44" s="132" t="s">
        <v>148</v>
      </c>
      <c r="E44" s="133">
        <v>0.013</v>
      </c>
      <c r="F44" s="134"/>
      <c r="G44" s="134">
        <f>E44*F44</f>
        <v>0</v>
      </c>
      <c r="H44" s="512">
        <v>0</v>
      </c>
      <c r="I44" s="514" t="s">
        <v>613</v>
      </c>
    </row>
    <row r="45" spans="1:9" s="2" customFormat="1" ht="28.5" customHeight="1">
      <c r="A45" s="127"/>
      <c r="B45" s="128" t="s">
        <v>164</v>
      </c>
      <c r="C45" s="128" t="s">
        <v>165</v>
      </c>
      <c r="D45" s="128"/>
      <c r="E45" s="129"/>
      <c r="F45" s="130"/>
      <c r="G45" s="130">
        <f>SUM(G46:G54)</f>
        <v>0</v>
      </c>
      <c r="H45" s="129">
        <f>SUM(H46:H54)</f>
        <v>0.0040999999999999995</v>
      </c>
      <c r="I45" s="515"/>
    </row>
    <row r="46" spans="1:9" s="2" customFormat="1" ht="13.5" customHeight="1">
      <c r="A46" s="131">
        <v>25</v>
      </c>
      <c r="B46" s="132" t="s">
        <v>166</v>
      </c>
      <c r="C46" s="132" t="s">
        <v>167</v>
      </c>
      <c r="D46" s="132" t="s">
        <v>113</v>
      </c>
      <c r="E46" s="133">
        <v>1.75</v>
      </c>
      <c r="F46" s="134"/>
      <c r="G46" s="134">
        <f>E46*F46</f>
        <v>0</v>
      </c>
      <c r="H46" s="512">
        <v>0.0021</v>
      </c>
      <c r="I46" s="514" t="s">
        <v>613</v>
      </c>
    </row>
    <row r="47" spans="1:9" s="2" customFormat="1" ht="13.5" customHeight="1">
      <c r="A47" s="131">
        <v>26</v>
      </c>
      <c r="B47" s="132" t="s">
        <v>168</v>
      </c>
      <c r="C47" s="132" t="s">
        <v>169</v>
      </c>
      <c r="D47" s="132" t="s">
        <v>113</v>
      </c>
      <c r="E47" s="133">
        <v>1.5</v>
      </c>
      <c r="F47" s="134"/>
      <c r="G47" s="134">
        <f aca="true" t="shared" si="1" ref="G47:G54">E47*F47</f>
        <v>0</v>
      </c>
      <c r="H47" s="512">
        <v>0.000435</v>
      </c>
      <c r="I47" s="514" t="s">
        <v>613</v>
      </c>
    </row>
    <row r="48" spans="1:9" s="2" customFormat="1" ht="13.5" customHeight="1">
      <c r="A48" s="131">
        <v>27</v>
      </c>
      <c r="B48" s="132" t="s">
        <v>170</v>
      </c>
      <c r="C48" s="132" t="s">
        <v>171</v>
      </c>
      <c r="D48" s="132" t="s">
        <v>113</v>
      </c>
      <c r="E48" s="133">
        <v>3.5</v>
      </c>
      <c r="F48" s="134"/>
      <c r="G48" s="134">
        <f t="shared" si="1"/>
        <v>0</v>
      </c>
      <c r="H48" s="512">
        <v>0.001225</v>
      </c>
      <c r="I48" s="514" t="s">
        <v>613</v>
      </c>
    </row>
    <row r="49" spans="1:9" s="2" customFormat="1" ht="13.5" customHeight="1">
      <c r="A49" s="131">
        <v>28</v>
      </c>
      <c r="B49" s="132" t="s">
        <v>172</v>
      </c>
      <c r="C49" s="132" t="s">
        <v>173</v>
      </c>
      <c r="D49" s="132" t="s">
        <v>131</v>
      </c>
      <c r="E49" s="133">
        <v>3</v>
      </c>
      <c r="F49" s="134"/>
      <c r="G49" s="134">
        <f t="shared" si="1"/>
        <v>0</v>
      </c>
      <c r="H49" s="512">
        <v>0</v>
      </c>
      <c r="I49" s="514" t="s">
        <v>613</v>
      </c>
    </row>
    <row r="50" spans="1:9" s="2" customFormat="1" ht="13.5" customHeight="1">
      <c r="A50" s="131">
        <v>29</v>
      </c>
      <c r="B50" s="132" t="s">
        <v>174</v>
      </c>
      <c r="C50" s="132" t="s">
        <v>175</v>
      </c>
      <c r="D50" s="132" t="s">
        <v>131</v>
      </c>
      <c r="E50" s="133">
        <v>1</v>
      </c>
      <c r="F50" s="134"/>
      <c r="G50" s="134">
        <f t="shared" si="1"/>
        <v>0</v>
      </c>
      <c r="H50" s="512">
        <v>0</v>
      </c>
      <c r="I50" s="514" t="s">
        <v>613</v>
      </c>
    </row>
    <row r="51" spans="1:9" s="2" customFormat="1" ht="13.5" customHeight="1">
      <c r="A51" s="131">
        <v>30</v>
      </c>
      <c r="B51" s="132" t="s">
        <v>176</v>
      </c>
      <c r="C51" s="132" t="s">
        <v>177</v>
      </c>
      <c r="D51" s="132" t="s">
        <v>131</v>
      </c>
      <c r="E51" s="133">
        <v>1</v>
      </c>
      <c r="F51" s="134"/>
      <c r="G51" s="134">
        <f t="shared" si="1"/>
        <v>0</v>
      </c>
      <c r="H51" s="512">
        <v>0</v>
      </c>
      <c r="I51" s="514" t="s">
        <v>613</v>
      </c>
    </row>
    <row r="52" spans="1:9" s="2" customFormat="1" ht="24" customHeight="1">
      <c r="A52" s="131">
        <v>31</v>
      </c>
      <c r="B52" s="132" t="s">
        <v>178</v>
      </c>
      <c r="C52" s="132" t="s">
        <v>179</v>
      </c>
      <c r="D52" s="132" t="s">
        <v>131</v>
      </c>
      <c r="E52" s="133">
        <v>1</v>
      </c>
      <c r="F52" s="134"/>
      <c r="G52" s="134">
        <f t="shared" si="1"/>
        <v>0</v>
      </c>
      <c r="H52" s="512">
        <v>0.00034</v>
      </c>
      <c r="I52" s="514" t="s">
        <v>613</v>
      </c>
    </row>
    <row r="53" spans="1:9" s="2" customFormat="1" ht="13.5" customHeight="1">
      <c r="A53" s="131">
        <v>32</v>
      </c>
      <c r="B53" s="132" t="s">
        <v>180</v>
      </c>
      <c r="C53" s="132" t="s">
        <v>181</v>
      </c>
      <c r="D53" s="132" t="s">
        <v>113</v>
      </c>
      <c r="E53" s="133">
        <v>6.75</v>
      </c>
      <c r="F53" s="134"/>
      <c r="G53" s="134">
        <f t="shared" si="1"/>
        <v>0</v>
      </c>
      <c r="H53" s="512">
        <v>0</v>
      </c>
      <c r="I53" s="514" t="s">
        <v>613</v>
      </c>
    </row>
    <row r="54" spans="1:9" s="2" customFormat="1" ht="24" customHeight="1">
      <c r="A54" s="131">
        <v>33</v>
      </c>
      <c r="B54" s="132" t="s">
        <v>182</v>
      </c>
      <c r="C54" s="132" t="s">
        <v>183</v>
      </c>
      <c r="D54" s="132" t="s">
        <v>148</v>
      </c>
      <c r="E54" s="133">
        <v>0.004</v>
      </c>
      <c r="F54" s="134"/>
      <c r="G54" s="134">
        <f t="shared" si="1"/>
        <v>0</v>
      </c>
      <c r="H54" s="512">
        <v>0</v>
      </c>
      <c r="I54" s="514" t="s">
        <v>613</v>
      </c>
    </row>
    <row r="55" spans="1:9" s="2" customFormat="1" ht="28.5" customHeight="1">
      <c r="A55" s="127"/>
      <c r="B55" s="128" t="s">
        <v>184</v>
      </c>
      <c r="C55" s="128" t="s">
        <v>185</v>
      </c>
      <c r="D55" s="128"/>
      <c r="E55" s="129"/>
      <c r="F55" s="130"/>
      <c r="G55" s="130">
        <f>SUM(G56:G68)</f>
        <v>0</v>
      </c>
      <c r="H55" s="129">
        <f>SUM(H56:H68)</f>
        <v>0.02252</v>
      </c>
      <c r="I55" s="515"/>
    </row>
    <row r="56" spans="1:9" s="2" customFormat="1" ht="24" customHeight="1">
      <c r="A56" s="131">
        <v>34</v>
      </c>
      <c r="B56" s="132" t="s">
        <v>186</v>
      </c>
      <c r="C56" s="132" t="s">
        <v>187</v>
      </c>
      <c r="D56" s="132" t="s">
        <v>113</v>
      </c>
      <c r="E56" s="133">
        <v>10</v>
      </c>
      <c r="F56" s="134"/>
      <c r="G56" s="134">
        <f>E56*F56</f>
        <v>0</v>
      </c>
      <c r="H56" s="512">
        <v>0.0066</v>
      </c>
      <c r="I56" s="514" t="s">
        <v>613</v>
      </c>
    </row>
    <row r="57" spans="1:9" s="2" customFormat="1" ht="24" customHeight="1">
      <c r="A57" s="131">
        <v>35</v>
      </c>
      <c r="B57" s="132" t="s">
        <v>188</v>
      </c>
      <c r="C57" s="132" t="s">
        <v>189</v>
      </c>
      <c r="D57" s="132" t="s">
        <v>113</v>
      </c>
      <c r="E57" s="133">
        <v>6</v>
      </c>
      <c r="F57" s="134"/>
      <c r="G57" s="134">
        <f aca="true" t="shared" si="2" ref="G57:G68">E57*F57</f>
        <v>0</v>
      </c>
      <c r="H57" s="512">
        <v>0.00546</v>
      </c>
      <c r="I57" s="514" t="s">
        <v>613</v>
      </c>
    </row>
    <row r="58" spans="1:9" s="2" customFormat="1" ht="24" customHeight="1">
      <c r="A58" s="131">
        <v>36</v>
      </c>
      <c r="B58" s="132" t="s">
        <v>190</v>
      </c>
      <c r="C58" s="132" t="s">
        <v>191</v>
      </c>
      <c r="D58" s="132" t="s">
        <v>192</v>
      </c>
      <c r="E58" s="133">
        <v>1</v>
      </c>
      <c r="F58" s="134"/>
      <c r="G58" s="134">
        <f t="shared" si="2"/>
        <v>0</v>
      </c>
      <c r="H58" s="512">
        <v>0</v>
      </c>
      <c r="I58" s="514" t="s">
        <v>613</v>
      </c>
    </row>
    <row r="59" spans="1:9" s="2" customFormat="1" ht="24" customHeight="1">
      <c r="A59" s="131">
        <v>37</v>
      </c>
      <c r="B59" s="132" t="s">
        <v>193</v>
      </c>
      <c r="C59" s="132" t="s">
        <v>194</v>
      </c>
      <c r="D59" s="132" t="s">
        <v>113</v>
      </c>
      <c r="E59" s="133">
        <v>10</v>
      </c>
      <c r="F59" s="134"/>
      <c r="G59" s="134">
        <f t="shared" si="2"/>
        <v>0</v>
      </c>
      <c r="H59" s="512">
        <v>0.0007</v>
      </c>
      <c r="I59" s="514" t="s">
        <v>613</v>
      </c>
    </row>
    <row r="60" spans="1:9" s="2" customFormat="1" ht="24" customHeight="1">
      <c r="A60" s="131">
        <v>38</v>
      </c>
      <c r="B60" s="132" t="s">
        <v>195</v>
      </c>
      <c r="C60" s="132" t="s">
        <v>196</v>
      </c>
      <c r="D60" s="132" t="s">
        <v>113</v>
      </c>
      <c r="E60" s="133">
        <v>6</v>
      </c>
      <c r="F60" s="134"/>
      <c r="G60" s="134">
        <f t="shared" si="2"/>
        <v>0</v>
      </c>
      <c r="H60" s="512">
        <v>0.00054</v>
      </c>
      <c r="I60" s="514" t="s">
        <v>613</v>
      </c>
    </row>
    <row r="61" spans="1:9" s="2" customFormat="1" ht="13.5" customHeight="1">
      <c r="A61" s="131">
        <v>39</v>
      </c>
      <c r="B61" s="132" t="s">
        <v>197</v>
      </c>
      <c r="C61" s="132" t="s">
        <v>198</v>
      </c>
      <c r="D61" s="132" t="s">
        <v>131</v>
      </c>
      <c r="E61" s="133">
        <v>7</v>
      </c>
      <c r="F61" s="134"/>
      <c r="G61" s="134">
        <f t="shared" si="2"/>
        <v>0</v>
      </c>
      <c r="H61" s="512">
        <v>0</v>
      </c>
      <c r="I61" s="514" t="s">
        <v>613</v>
      </c>
    </row>
    <row r="62" spans="1:9" s="2" customFormat="1" ht="24" customHeight="1">
      <c r="A62" s="131">
        <v>40</v>
      </c>
      <c r="B62" s="132" t="s">
        <v>199</v>
      </c>
      <c r="C62" s="132" t="s">
        <v>200</v>
      </c>
      <c r="D62" s="132" t="s">
        <v>131</v>
      </c>
      <c r="E62" s="133">
        <v>8</v>
      </c>
      <c r="F62" s="134"/>
      <c r="G62" s="134">
        <f t="shared" si="2"/>
        <v>0</v>
      </c>
      <c r="H62" s="512">
        <v>0.00056</v>
      </c>
      <c r="I62" s="514" t="s">
        <v>613</v>
      </c>
    </row>
    <row r="63" spans="1:9" s="2" customFormat="1" ht="24" customHeight="1">
      <c r="A63" s="131">
        <v>41</v>
      </c>
      <c r="B63" s="132" t="s">
        <v>201</v>
      </c>
      <c r="C63" s="132" t="s">
        <v>202</v>
      </c>
      <c r="D63" s="132" t="s">
        <v>131</v>
      </c>
      <c r="E63" s="133">
        <v>4</v>
      </c>
      <c r="F63" s="134"/>
      <c r="G63" s="134">
        <f t="shared" si="2"/>
        <v>0</v>
      </c>
      <c r="H63" s="512">
        <v>0.0004</v>
      </c>
      <c r="I63" s="514" t="s">
        <v>613</v>
      </c>
    </row>
    <row r="64" spans="1:9" s="2" customFormat="1" ht="13.5" customHeight="1">
      <c r="A64" s="131">
        <v>42</v>
      </c>
      <c r="B64" s="132" t="s">
        <v>203</v>
      </c>
      <c r="C64" s="132" t="s">
        <v>204</v>
      </c>
      <c r="D64" s="132" t="s">
        <v>131</v>
      </c>
      <c r="E64" s="133">
        <v>2</v>
      </c>
      <c r="F64" s="134"/>
      <c r="G64" s="134">
        <f t="shared" si="2"/>
        <v>0</v>
      </c>
      <c r="H64" s="512">
        <v>0.00114</v>
      </c>
      <c r="I64" s="514" t="s">
        <v>613</v>
      </c>
    </row>
    <row r="65" spans="1:9" s="2" customFormat="1" ht="24" customHeight="1">
      <c r="A65" s="131">
        <v>43</v>
      </c>
      <c r="B65" s="132" t="s">
        <v>205</v>
      </c>
      <c r="C65" s="132" t="s">
        <v>206</v>
      </c>
      <c r="D65" s="132" t="s">
        <v>131</v>
      </c>
      <c r="E65" s="133">
        <v>1</v>
      </c>
      <c r="F65" s="134"/>
      <c r="G65" s="134">
        <f t="shared" si="2"/>
        <v>0</v>
      </c>
      <c r="H65" s="512">
        <v>0.00348</v>
      </c>
      <c r="I65" s="514" t="s">
        <v>613</v>
      </c>
    </row>
    <row r="66" spans="1:9" s="2" customFormat="1" ht="24" customHeight="1">
      <c r="A66" s="131">
        <v>44</v>
      </c>
      <c r="B66" s="132" t="s">
        <v>207</v>
      </c>
      <c r="C66" s="132" t="s">
        <v>208</v>
      </c>
      <c r="D66" s="132" t="s">
        <v>131</v>
      </c>
      <c r="E66" s="133">
        <v>1</v>
      </c>
      <c r="F66" s="134"/>
      <c r="G66" s="134">
        <f t="shared" si="2"/>
        <v>0</v>
      </c>
      <c r="H66" s="512">
        <v>0.00348</v>
      </c>
      <c r="I66" s="514" t="s">
        <v>613</v>
      </c>
    </row>
    <row r="67" spans="1:9" s="2" customFormat="1" ht="13.5" customHeight="1">
      <c r="A67" s="131">
        <v>45</v>
      </c>
      <c r="B67" s="132" t="s">
        <v>209</v>
      </c>
      <c r="C67" s="132" t="s">
        <v>210</v>
      </c>
      <c r="D67" s="132" t="s">
        <v>113</v>
      </c>
      <c r="E67" s="133">
        <v>16</v>
      </c>
      <c r="F67" s="134"/>
      <c r="G67" s="134">
        <f t="shared" si="2"/>
        <v>0</v>
      </c>
      <c r="H67" s="512">
        <v>0.00016</v>
      </c>
      <c r="I67" s="514" t="s">
        <v>613</v>
      </c>
    </row>
    <row r="68" spans="1:9" s="2" customFormat="1" ht="24" customHeight="1">
      <c r="A68" s="131">
        <v>46</v>
      </c>
      <c r="B68" s="132" t="s">
        <v>211</v>
      </c>
      <c r="C68" s="132" t="s">
        <v>212</v>
      </c>
      <c r="D68" s="132" t="s">
        <v>148</v>
      </c>
      <c r="E68" s="133">
        <v>0.023</v>
      </c>
      <c r="F68" s="134"/>
      <c r="G68" s="134">
        <f t="shared" si="2"/>
        <v>0</v>
      </c>
      <c r="H68" s="512">
        <v>0</v>
      </c>
      <c r="I68" s="514" t="s">
        <v>613</v>
      </c>
    </row>
    <row r="69" spans="1:9" s="2" customFormat="1" ht="28.5" customHeight="1">
      <c r="A69" s="127"/>
      <c r="B69" s="128" t="s">
        <v>213</v>
      </c>
      <c r="C69" s="128" t="s">
        <v>214</v>
      </c>
      <c r="D69" s="128"/>
      <c r="E69" s="129"/>
      <c r="F69" s="130"/>
      <c r="G69" s="130">
        <f>SUM(G70:G75)</f>
        <v>0</v>
      </c>
      <c r="H69" s="129">
        <f>SUM(H70:H75)</f>
        <v>0.0051</v>
      </c>
      <c r="I69" s="515"/>
    </row>
    <row r="70" spans="1:9" s="2" customFormat="1" ht="13.5" customHeight="1">
      <c r="A70" s="131">
        <v>47</v>
      </c>
      <c r="B70" s="132" t="s">
        <v>215</v>
      </c>
      <c r="C70" s="132" t="s">
        <v>216</v>
      </c>
      <c r="D70" s="132" t="s">
        <v>113</v>
      </c>
      <c r="E70" s="133">
        <v>4</v>
      </c>
      <c r="F70" s="134"/>
      <c r="G70" s="134">
        <f aca="true" t="shared" si="3" ref="G70:G75">E70*F70</f>
        <v>0</v>
      </c>
      <c r="H70" s="512">
        <v>0.00216</v>
      </c>
      <c r="I70" s="514" t="s">
        <v>613</v>
      </c>
    </row>
    <row r="71" spans="1:9" s="2" customFormat="1" ht="13.5" customHeight="1">
      <c r="A71" s="131">
        <v>48</v>
      </c>
      <c r="B71" s="132" t="s">
        <v>217</v>
      </c>
      <c r="C71" s="132" t="s">
        <v>218</v>
      </c>
      <c r="D71" s="132" t="s">
        <v>131</v>
      </c>
      <c r="E71" s="133">
        <v>1</v>
      </c>
      <c r="F71" s="134"/>
      <c r="G71" s="134">
        <f t="shared" si="3"/>
        <v>0</v>
      </c>
      <c r="H71" s="512">
        <v>0.00013</v>
      </c>
      <c r="I71" s="514" t="s">
        <v>613</v>
      </c>
    </row>
    <row r="72" spans="1:9" s="2" customFormat="1" ht="24" customHeight="1">
      <c r="A72" s="131">
        <v>49</v>
      </c>
      <c r="B72" s="132" t="s">
        <v>219</v>
      </c>
      <c r="C72" s="132" t="s">
        <v>220</v>
      </c>
      <c r="D72" s="132" t="s">
        <v>131</v>
      </c>
      <c r="E72" s="133">
        <v>1</v>
      </c>
      <c r="F72" s="134"/>
      <c r="G72" s="134">
        <f t="shared" si="3"/>
        <v>0</v>
      </c>
      <c r="H72" s="512">
        <v>0.00039</v>
      </c>
      <c r="I72" s="514" t="s">
        <v>613</v>
      </c>
    </row>
    <row r="73" spans="1:9" s="2" customFormat="1" ht="24" customHeight="1">
      <c r="A73" s="131">
        <v>50</v>
      </c>
      <c r="B73" s="132" t="s">
        <v>221</v>
      </c>
      <c r="C73" s="132" t="s">
        <v>222</v>
      </c>
      <c r="D73" s="132" t="s">
        <v>131</v>
      </c>
      <c r="E73" s="133">
        <v>2</v>
      </c>
      <c r="F73" s="134"/>
      <c r="G73" s="134">
        <f t="shared" si="3"/>
        <v>0</v>
      </c>
      <c r="H73" s="512">
        <v>0.00186</v>
      </c>
      <c r="I73" s="514" t="s">
        <v>613</v>
      </c>
    </row>
    <row r="74" spans="1:9" s="2" customFormat="1" ht="24" customHeight="1">
      <c r="A74" s="131">
        <v>51</v>
      </c>
      <c r="B74" s="132" t="s">
        <v>223</v>
      </c>
      <c r="C74" s="132" t="s">
        <v>224</v>
      </c>
      <c r="D74" s="132" t="s">
        <v>131</v>
      </c>
      <c r="E74" s="133">
        <v>1</v>
      </c>
      <c r="F74" s="134"/>
      <c r="G74" s="134">
        <f t="shared" si="3"/>
        <v>0</v>
      </c>
      <c r="H74" s="512">
        <v>0.00056</v>
      </c>
      <c r="I74" s="514" t="s">
        <v>613</v>
      </c>
    </row>
    <row r="75" spans="1:9" s="2" customFormat="1" ht="24" customHeight="1">
      <c r="A75" s="131">
        <v>52</v>
      </c>
      <c r="B75" s="132" t="s">
        <v>225</v>
      </c>
      <c r="C75" s="132" t="s">
        <v>226</v>
      </c>
      <c r="D75" s="132" t="s">
        <v>148</v>
      </c>
      <c r="E75" s="133">
        <v>0.005</v>
      </c>
      <c r="F75" s="134"/>
      <c r="G75" s="134">
        <f t="shared" si="3"/>
        <v>0</v>
      </c>
      <c r="H75" s="512">
        <v>0</v>
      </c>
      <c r="I75" s="514" t="s">
        <v>613</v>
      </c>
    </row>
    <row r="76" spans="1:9" s="2" customFormat="1" ht="28.5" customHeight="1">
      <c r="A76" s="127"/>
      <c r="B76" s="128" t="s">
        <v>227</v>
      </c>
      <c r="C76" s="128" t="s">
        <v>228</v>
      </c>
      <c r="D76" s="128"/>
      <c r="E76" s="129"/>
      <c r="F76" s="130"/>
      <c r="G76" s="130">
        <f>SUM(G77:G90)</f>
        <v>0</v>
      </c>
      <c r="H76" s="129">
        <f>SUM(H77:H90)</f>
        <v>0.22084700000000002</v>
      </c>
      <c r="I76" s="515"/>
    </row>
    <row r="77" spans="1:9" s="2" customFormat="1" ht="24" customHeight="1">
      <c r="A77" s="131">
        <v>53</v>
      </c>
      <c r="B77" s="132" t="s">
        <v>229</v>
      </c>
      <c r="C77" s="132" t="s">
        <v>230</v>
      </c>
      <c r="D77" s="132" t="s">
        <v>192</v>
      </c>
      <c r="E77" s="133">
        <v>1</v>
      </c>
      <c r="F77" s="134"/>
      <c r="G77" s="134">
        <f>E77*F77</f>
        <v>0</v>
      </c>
      <c r="H77" s="512">
        <v>0.0232</v>
      </c>
      <c r="I77" s="514" t="s">
        <v>613</v>
      </c>
    </row>
    <row r="78" spans="1:9" s="2" customFormat="1" ht="24" customHeight="1">
      <c r="A78" s="131">
        <v>54</v>
      </c>
      <c r="B78" s="132" t="s">
        <v>231</v>
      </c>
      <c r="C78" s="132" t="s">
        <v>232</v>
      </c>
      <c r="D78" s="132" t="s">
        <v>192</v>
      </c>
      <c r="E78" s="133">
        <v>1</v>
      </c>
      <c r="F78" s="134"/>
      <c r="G78" s="134">
        <f aca="true" t="shared" si="4" ref="G78:G90">E78*F78</f>
        <v>0</v>
      </c>
      <c r="H78" s="512">
        <v>0.01726</v>
      </c>
      <c r="I78" s="514" t="s">
        <v>613</v>
      </c>
    </row>
    <row r="79" spans="1:9" s="2" customFormat="1" ht="24" customHeight="1">
      <c r="A79" s="131">
        <v>55</v>
      </c>
      <c r="B79" s="132" t="s">
        <v>233</v>
      </c>
      <c r="C79" s="132" t="s">
        <v>234</v>
      </c>
      <c r="D79" s="132" t="s">
        <v>192</v>
      </c>
      <c r="E79" s="133">
        <v>1</v>
      </c>
      <c r="F79" s="134"/>
      <c r="G79" s="134">
        <f t="shared" si="4"/>
        <v>0</v>
      </c>
      <c r="H79" s="512">
        <v>0.01799</v>
      </c>
      <c r="I79" s="514" t="s">
        <v>613</v>
      </c>
    </row>
    <row r="80" spans="1:9" s="2" customFormat="1" ht="24" customHeight="1">
      <c r="A80" s="131">
        <v>56</v>
      </c>
      <c r="B80" s="132" t="s">
        <v>235</v>
      </c>
      <c r="C80" s="132" t="s">
        <v>236</v>
      </c>
      <c r="D80" s="132" t="s">
        <v>192</v>
      </c>
      <c r="E80" s="133">
        <v>1</v>
      </c>
      <c r="F80" s="134"/>
      <c r="G80" s="134">
        <f t="shared" si="4"/>
        <v>0</v>
      </c>
      <c r="H80" s="512">
        <v>0.00494</v>
      </c>
      <c r="I80" s="514" t="s">
        <v>613</v>
      </c>
    </row>
    <row r="81" spans="1:9" s="2" customFormat="1" ht="24" customHeight="1">
      <c r="A81" s="131">
        <v>57</v>
      </c>
      <c r="B81" s="132" t="s">
        <v>237</v>
      </c>
      <c r="C81" s="132" t="s">
        <v>238</v>
      </c>
      <c r="D81" s="132" t="s">
        <v>192</v>
      </c>
      <c r="E81" s="133">
        <v>1</v>
      </c>
      <c r="F81" s="134"/>
      <c r="G81" s="134">
        <f t="shared" si="4"/>
        <v>0</v>
      </c>
      <c r="H81" s="512">
        <v>0.15</v>
      </c>
      <c r="I81" s="514"/>
    </row>
    <row r="82" spans="1:9" s="2" customFormat="1" ht="13.5" customHeight="1">
      <c r="A82" s="131">
        <v>58</v>
      </c>
      <c r="B82" s="132" t="s">
        <v>239</v>
      </c>
      <c r="C82" s="132" t="s">
        <v>240</v>
      </c>
      <c r="D82" s="132" t="s">
        <v>131</v>
      </c>
      <c r="E82" s="133">
        <v>1</v>
      </c>
      <c r="F82" s="134"/>
      <c r="G82" s="134">
        <f t="shared" si="4"/>
        <v>0</v>
      </c>
      <c r="H82" s="512">
        <v>0.00109</v>
      </c>
      <c r="I82" s="514" t="s">
        <v>613</v>
      </c>
    </row>
    <row r="83" spans="1:9" s="2" customFormat="1" ht="24" customHeight="1">
      <c r="A83" s="131">
        <v>59</v>
      </c>
      <c r="B83" s="132" t="s">
        <v>241</v>
      </c>
      <c r="C83" s="132" t="s">
        <v>242</v>
      </c>
      <c r="D83" s="132" t="s">
        <v>192</v>
      </c>
      <c r="E83" s="133">
        <v>1</v>
      </c>
      <c r="F83" s="134"/>
      <c r="G83" s="134">
        <f t="shared" si="4"/>
        <v>0</v>
      </c>
      <c r="H83" s="512">
        <v>9E-05</v>
      </c>
      <c r="I83" s="514" t="s">
        <v>613</v>
      </c>
    </row>
    <row r="84" spans="1:9" s="2" customFormat="1" ht="13.5" customHeight="1">
      <c r="A84" s="135">
        <v>60</v>
      </c>
      <c r="B84" s="136" t="s">
        <v>243</v>
      </c>
      <c r="C84" s="136" t="s">
        <v>244</v>
      </c>
      <c r="D84" s="136" t="s">
        <v>131</v>
      </c>
      <c r="E84" s="137">
        <v>1</v>
      </c>
      <c r="F84" s="138"/>
      <c r="G84" s="138">
        <f t="shared" si="4"/>
        <v>0</v>
      </c>
      <c r="H84" s="513">
        <v>0.000167</v>
      </c>
      <c r="I84" s="514" t="s">
        <v>613</v>
      </c>
    </row>
    <row r="85" spans="1:9" s="2" customFormat="1" ht="24" customHeight="1">
      <c r="A85" s="131">
        <v>61</v>
      </c>
      <c r="B85" s="132" t="s">
        <v>245</v>
      </c>
      <c r="C85" s="132" t="s">
        <v>246</v>
      </c>
      <c r="D85" s="132" t="s">
        <v>192</v>
      </c>
      <c r="E85" s="133">
        <v>1</v>
      </c>
      <c r="F85" s="134"/>
      <c r="G85" s="134">
        <f t="shared" si="4"/>
        <v>0</v>
      </c>
      <c r="H85" s="512">
        <v>0.0018</v>
      </c>
      <c r="I85" s="514" t="s">
        <v>613</v>
      </c>
    </row>
    <row r="86" spans="1:9" s="2" customFormat="1" ht="24" customHeight="1">
      <c r="A86" s="131">
        <v>62</v>
      </c>
      <c r="B86" s="132" t="s">
        <v>247</v>
      </c>
      <c r="C86" s="132" t="s">
        <v>248</v>
      </c>
      <c r="D86" s="132" t="s">
        <v>192</v>
      </c>
      <c r="E86" s="133">
        <v>1</v>
      </c>
      <c r="F86" s="134"/>
      <c r="G86" s="134">
        <f t="shared" si="4"/>
        <v>0</v>
      </c>
      <c r="H86" s="512">
        <v>0.00184</v>
      </c>
      <c r="I86" s="514" t="s">
        <v>613</v>
      </c>
    </row>
    <row r="87" spans="1:9" s="2" customFormat="1" ht="24" customHeight="1">
      <c r="A87" s="131">
        <v>63</v>
      </c>
      <c r="B87" s="132" t="s">
        <v>249</v>
      </c>
      <c r="C87" s="132" t="s">
        <v>250</v>
      </c>
      <c r="D87" s="132" t="s">
        <v>192</v>
      </c>
      <c r="E87" s="133">
        <v>1</v>
      </c>
      <c r="F87" s="134"/>
      <c r="G87" s="134">
        <f t="shared" si="4"/>
        <v>0</v>
      </c>
      <c r="H87" s="512">
        <v>0.00196</v>
      </c>
      <c r="I87" s="514" t="s">
        <v>613</v>
      </c>
    </row>
    <row r="88" spans="1:9" s="2" customFormat="1" ht="13.5" customHeight="1">
      <c r="A88" s="131">
        <v>64</v>
      </c>
      <c r="B88" s="132" t="s">
        <v>251</v>
      </c>
      <c r="C88" s="132" t="s">
        <v>252</v>
      </c>
      <c r="D88" s="132" t="s">
        <v>131</v>
      </c>
      <c r="E88" s="133">
        <v>1</v>
      </c>
      <c r="F88" s="134"/>
      <c r="G88" s="134">
        <f t="shared" si="4"/>
        <v>0</v>
      </c>
      <c r="H88" s="512">
        <v>0.00023</v>
      </c>
      <c r="I88" s="514" t="s">
        <v>613</v>
      </c>
    </row>
    <row r="89" spans="1:9" s="2" customFormat="1" ht="13.5" customHeight="1">
      <c r="A89" s="131">
        <v>65</v>
      </c>
      <c r="B89" s="132" t="s">
        <v>253</v>
      </c>
      <c r="C89" s="132" t="s">
        <v>254</v>
      </c>
      <c r="D89" s="132" t="s">
        <v>131</v>
      </c>
      <c r="E89" s="133">
        <v>1</v>
      </c>
      <c r="F89" s="134"/>
      <c r="G89" s="134">
        <f t="shared" si="4"/>
        <v>0</v>
      </c>
      <c r="H89" s="512">
        <v>0.00028</v>
      </c>
      <c r="I89" s="514" t="s">
        <v>613</v>
      </c>
    </row>
    <row r="90" spans="1:9" s="2" customFormat="1" ht="24" customHeight="1">
      <c r="A90" s="131">
        <v>66</v>
      </c>
      <c r="B90" s="132" t="s">
        <v>255</v>
      </c>
      <c r="C90" s="132" t="s">
        <v>256</v>
      </c>
      <c r="D90" s="132" t="s">
        <v>148</v>
      </c>
      <c r="E90" s="133">
        <v>0.221</v>
      </c>
      <c r="F90" s="134"/>
      <c r="G90" s="134">
        <f t="shared" si="4"/>
        <v>0</v>
      </c>
      <c r="H90" s="512">
        <v>0</v>
      </c>
      <c r="I90" s="514" t="s">
        <v>613</v>
      </c>
    </row>
    <row r="91" spans="1:9" s="2" customFormat="1" ht="28.5" customHeight="1">
      <c r="A91" s="127"/>
      <c r="B91" s="128" t="s">
        <v>257</v>
      </c>
      <c r="C91" s="128" t="s">
        <v>258</v>
      </c>
      <c r="D91" s="128"/>
      <c r="E91" s="129"/>
      <c r="F91" s="130"/>
      <c r="G91" s="130">
        <f>G92</f>
        <v>0</v>
      </c>
      <c r="H91" s="129">
        <f>H92</f>
        <v>0</v>
      </c>
      <c r="I91" s="515"/>
    </row>
    <row r="92" spans="1:9" s="2" customFormat="1" ht="13.5" customHeight="1">
      <c r="A92" s="131">
        <v>67</v>
      </c>
      <c r="B92" s="132" t="s">
        <v>259</v>
      </c>
      <c r="C92" s="132" t="s">
        <v>260</v>
      </c>
      <c r="D92" s="132" t="s">
        <v>106</v>
      </c>
      <c r="E92" s="133">
        <v>12</v>
      </c>
      <c r="F92" s="134"/>
      <c r="G92" s="134">
        <f>E92*F92</f>
        <v>0</v>
      </c>
      <c r="H92" s="512">
        <v>0</v>
      </c>
      <c r="I92" s="514" t="s">
        <v>613</v>
      </c>
    </row>
    <row r="93" spans="1:9" s="2" customFormat="1" ht="28.5" customHeight="1">
      <c r="A93" s="127"/>
      <c r="B93" s="128" t="s">
        <v>261</v>
      </c>
      <c r="C93" s="128" t="s">
        <v>262</v>
      </c>
      <c r="D93" s="128"/>
      <c r="E93" s="129"/>
      <c r="F93" s="130"/>
      <c r="G93" s="130">
        <f>SUM(G94:G95)</f>
        <v>0</v>
      </c>
      <c r="H93" s="129">
        <f>SUM(H94:H95)</f>
        <v>0.0383724</v>
      </c>
      <c r="I93" s="515"/>
    </row>
    <row r="94" spans="1:9" s="2" customFormat="1" ht="24" customHeight="1">
      <c r="A94" s="131">
        <v>68</v>
      </c>
      <c r="B94" s="132" t="s">
        <v>263</v>
      </c>
      <c r="C94" s="132" t="s">
        <v>264</v>
      </c>
      <c r="D94" s="132" t="s">
        <v>106</v>
      </c>
      <c r="E94" s="133">
        <v>2.97</v>
      </c>
      <c r="F94" s="134"/>
      <c r="G94" s="134">
        <f>E94*F94</f>
        <v>0</v>
      </c>
      <c r="H94" s="512">
        <v>0.0383724</v>
      </c>
      <c r="I94" s="514" t="s">
        <v>613</v>
      </c>
    </row>
    <row r="95" spans="1:9" s="2" customFormat="1" ht="24" customHeight="1">
      <c r="A95" s="131">
        <v>69</v>
      </c>
      <c r="B95" s="132" t="s">
        <v>265</v>
      </c>
      <c r="C95" s="132" t="s">
        <v>266</v>
      </c>
      <c r="D95" s="132" t="s">
        <v>148</v>
      </c>
      <c r="E95" s="133">
        <v>0.038</v>
      </c>
      <c r="F95" s="134"/>
      <c r="G95" s="134">
        <f>E95*F95</f>
        <v>0</v>
      </c>
      <c r="H95" s="512">
        <v>0</v>
      </c>
      <c r="I95" s="514" t="s">
        <v>613</v>
      </c>
    </row>
    <row r="96" spans="1:9" s="2" customFormat="1" ht="28.5" customHeight="1">
      <c r="A96" s="127"/>
      <c r="B96" s="128" t="s">
        <v>267</v>
      </c>
      <c r="C96" s="128" t="s">
        <v>268</v>
      </c>
      <c r="D96" s="128"/>
      <c r="E96" s="129"/>
      <c r="F96" s="130"/>
      <c r="G96" s="130">
        <f>SUM(G97:G114)</f>
        <v>0</v>
      </c>
      <c r="H96" s="129">
        <f>SUM(H97:H114)</f>
        <v>0.27440000000000003</v>
      </c>
      <c r="I96" s="515"/>
    </row>
    <row r="97" spans="1:9" s="2" customFormat="1" ht="24" customHeight="1">
      <c r="A97" s="131">
        <v>70</v>
      </c>
      <c r="B97" s="132" t="s">
        <v>269</v>
      </c>
      <c r="C97" s="132" t="s">
        <v>270</v>
      </c>
      <c r="D97" s="132" t="s">
        <v>131</v>
      </c>
      <c r="E97" s="133">
        <v>6</v>
      </c>
      <c r="F97" s="134"/>
      <c r="G97" s="134">
        <f>E97*F97</f>
        <v>0</v>
      </c>
      <c r="H97" s="512">
        <v>0</v>
      </c>
      <c r="I97" s="514" t="s">
        <v>613</v>
      </c>
    </row>
    <row r="98" spans="1:9" s="2" customFormat="1" ht="24" customHeight="1">
      <c r="A98" s="135">
        <v>71</v>
      </c>
      <c r="B98" s="136" t="s">
        <v>271</v>
      </c>
      <c r="C98" s="136" t="s">
        <v>272</v>
      </c>
      <c r="D98" s="136" t="s">
        <v>131</v>
      </c>
      <c r="E98" s="137">
        <v>2</v>
      </c>
      <c r="F98" s="138"/>
      <c r="G98" s="138">
        <f aca="true" t="shared" si="5" ref="G98:G114">E98*F98</f>
        <v>0</v>
      </c>
      <c r="H98" s="513">
        <v>0.026</v>
      </c>
      <c r="I98" s="514" t="s">
        <v>613</v>
      </c>
    </row>
    <row r="99" spans="1:9" s="2" customFormat="1" ht="24" customHeight="1">
      <c r="A99" s="135">
        <v>72</v>
      </c>
      <c r="B99" s="136" t="s">
        <v>273</v>
      </c>
      <c r="C99" s="136" t="s">
        <v>274</v>
      </c>
      <c r="D99" s="136" t="s">
        <v>131</v>
      </c>
      <c r="E99" s="137">
        <v>1</v>
      </c>
      <c r="F99" s="138"/>
      <c r="G99" s="138">
        <f t="shared" si="5"/>
        <v>0</v>
      </c>
      <c r="H99" s="513">
        <v>0.019</v>
      </c>
      <c r="I99" s="514" t="s">
        <v>613</v>
      </c>
    </row>
    <row r="100" spans="1:9" s="2" customFormat="1" ht="24" customHeight="1">
      <c r="A100" s="135">
        <v>73</v>
      </c>
      <c r="B100" s="136" t="s">
        <v>275</v>
      </c>
      <c r="C100" s="136" t="s">
        <v>276</v>
      </c>
      <c r="D100" s="136" t="s">
        <v>131</v>
      </c>
      <c r="E100" s="137">
        <v>1</v>
      </c>
      <c r="F100" s="138"/>
      <c r="G100" s="138">
        <f t="shared" si="5"/>
        <v>0</v>
      </c>
      <c r="H100" s="513">
        <v>0.022</v>
      </c>
      <c r="I100" s="514" t="s">
        <v>613</v>
      </c>
    </row>
    <row r="101" spans="1:9" s="2" customFormat="1" ht="24" customHeight="1">
      <c r="A101" s="135">
        <v>74</v>
      </c>
      <c r="B101" s="136" t="s">
        <v>277</v>
      </c>
      <c r="C101" s="136" t="s">
        <v>278</v>
      </c>
      <c r="D101" s="136" t="s">
        <v>131</v>
      </c>
      <c r="E101" s="137">
        <v>2</v>
      </c>
      <c r="F101" s="138"/>
      <c r="G101" s="138">
        <f t="shared" si="5"/>
        <v>0</v>
      </c>
      <c r="H101" s="513">
        <v>0.048</v>
      </c>
      <c r="I101" s="514" t="s">
        <v>613</v>
      </c>
    </row>
    <row r="102" spans="1:9" s="2" customFormat="1" ht="13.5" customHeight="1">
      <c r="A102" s="135">
        <v>75</v>
      </c>
      <c r="B102" s="136" t="s">
        <v>614</v>
      </c>
      <c r="C102" s="136" t="s">
        <v>280</v>
      </c>
      <c r="D102" s="136" t="s">
        <v>131</v>
      </c>
      <c r="E102" s="137">
        <v>6</v>
      </c>
      <c r="F102" s="138"/>
      <c r="G102" s="138">
        <f t="shared" si="5"/>
        <v>0</v>
      </c>
      <c r="H102" s="513">
        <v>0.0072</v>
      </c>
      <c r="I102" s="514"/>
    </row>
    <row r="103" spans="1:9" s="2" customFormat="1" ht="21" customHeight="1">
      <c r="A103" s="139"/>
      <c r="B103" s="140"/>
      <c r="C103" s="140" t="s">
        <v>281</v>
      </c>
      <c r="D103" s="140"/>
      <c r="E103" s="141"/>
      <c r="F103" s="142"/>
      <c r="G103" s="134"/>
      <c r="H103" s="141"/>
      <c r="I103" s="515"/>
    </row>
    <row r="104" spans="1:9" s="2" customFormat="1" ht="24" customHeight="1">
      <c r="A104" s="131">
        <v>76</v>
      </c>
      <c r="B104" s="132" t="s">
        <v>282</v>
      </c>
      <c r="C104" s="132" t="s">
        <v>283</v>
      </c>
      <c r="D104" s="132" t="s">
        <v>131</v>
      </c>
      <c r="E104" s="133">
        <v>1</v>
      </c>
      <c r="F104" s="134"/>
      <c r="G104" s="134">
        <f t="shared" si="5"/>
        <v>0</v>
      </c>
      <c r="H104" s="512">
        <v>0</v>
      </c>
      <c r="I104" s="514" t="s">
        <v>613</v>
      </c>
    </row>
    <row r="105" spans="1:9" s="2" customFormat="1" ht="24" customHeight="1">
      <c r="A105" s="135">
        <v>77</v>
      </c>
      <c r="B105" s="136" t="s">
        <v>284</v>
      </c>
      <c r="C105" s="136" t="s">
        <v>285</v>
      </c>
      <c r="D105" s="136" t="s">
        <v>131</v>
      </c>
      <c r="E105" s="137">
        <v>1</v>
      </c>
      <c r="F105" s="138"/>
      <c r="G105" s="138">
        <f t="shared" si="5"/>
        <v>0</v>
      </c>
      <c r="H105" s="513">
        <v>0.027</v>
      </c>
      <c r="I105" s="514" t="s">
        <v>613</v>
      </c>
    </row>
    <row r="106" spans="1:9" s="2" customFormat="1" ht="13.5" customHeight="1">
      <c r="A106" s="135">
        <v>78</v>
      </c>
      <c r="B106" s="136" t="s">
        <v>286</v>
      </c>
      <c r="C106" s="136" t="s">
        <v>620</v>
      </c>
      <c r="D106" s="136" t="s">
        <v>131</v>
      </c>
      <c r="E106" s="137">
        <v>1</v>
      </c>
      <c r="F106" s="138"/>
      <c r="G106" s="138">
        <f t="shared" si="5"/>
        <v>0</v>
      </c>
      <c r="H106" s="513">
        <v>0.0022</v>
      </c>
      <c r="I106" s="514" t="s">
        <v>613</v>
      </c>
    </row>
    <row r="107" spans="1:9" s="2" customFormat="1" ht="13.5" customHeight="1">
      <c r="A107" s="131">
        <v>79</v>
      </c>
      <c r="B107" s="132" t="s">
        <v>288</v>
      </c>
      <c r="C107" s="132" t="s">
        <v>289</v>
      </c>
      <c r="D107" s="132" t="s">
        <v>131</v>
      </c>
      <c r="E107" s="133">
        <v>1</v>
      </c>
      <c r="F107" s="134"/>
      <c r="G107" s="134">
        <f t="shared" si="5"/>
        <v>0</v>
      </c>
      <c r="H107" s="512">
        <v>0</v>
      </c>
      <c r="I107" s="514"/>
    </row>
    <row r="108" spans="1:9" s="2" customFormat="1" ht="13.5" customHeight="1">
      <c r="A108" s="135">
        <v>80</v>
      </c>
      <c r="B108" s="136" t="s">
        <v>290</v>
      </c>
      <c r="C108" s="136" t="s">
        <v>291</v>
      </c>
      <c r="D108" s="136" t="s">
        <v>131</v>
      </c>
      <c r="E108" s="137">
        <v>1</v>
      </c>
      <c r="F108" s="138"/>
      <c r="G108" s="138">
        <f t="shared" si="5"/>
        <v>0</v>
      </c>
      <c r="H108" s="513">
        <v>0.095</v>
      </c>
      <c r="I108" s="514"/>
    </row>
    <row r="109" spans="1:9" s="2" customFormat="1" ht="24" customHeight="1">
      <c r="A109" s="131">
        <v>81</v>
      </c>
      <c r="B109" s="132" t="s">
        <v>292</v>
      </c>
      <c r="C109" s="132" t="s">
        <v>293</v>
      </c>
      <c r="D109" s="132" t="s">
        <v>131</v>
      </c>
      <c r="E109" s="133">
        <v>1</v>
      </c>
      <c r="F109" s="134"/>
      <c r="G109" s="134">
        <f t="shared" si="5"/>
        <v>0</v>
      </c>
      <c r="H109" s="512">
        <v>0</v>
      </c>
      <c r="I109" s="514" t="s">
        <v>613</v>
      </c>
    </row>
    <row r="110" spans="1:9" s="2" customFormat="1" ht="13.5" customHeight="1">
      <c r="A110" s="131">
        <v>82</v>
      </c>
      <c r="B110" s="132" t="s">
        <v>294</v>
      </c>
      <c r="C110" s="132" t="s">
        <v>295</v>
      </c>
      <c r="D110" s="132" t="s">
        <v>131</v>
      </c>
      <c r="E110" s="133">
        <v>1</v>
      </c>
      <c r="F110" s="134"/>
      <c r="G110" s="134">
        <f t="shared" si="5"/>
        <v>0</v>
      </c>
      <c r="H110" s="512">
        <v>0</v>
      </c>
      <c r="I110" s="514"/>
    </row>
    <row r="111" spans="1:9" s="2" customFormat="1" ht="13.5" customHeight="1">
      <c r="A111" s="135">
        <v>83</v>
      </c>
      <c r="B111" s="136" t="s">
        <v>296</v>
      </c>
      <c r="C111" s="136" t="s">
        <v>297</v>
      </c>
      <c r="D111" s="136" t="s">
        <v>131</v>
      </c>
      <c r="E111" s="137">
        <v>1</v>
      </c>
      <c r="F111" s="138"/>
      <c r="G111" s="138">
        <f t="shared" si="5"/>
        <v>0</v>
      </c>
      <c r="H111" s="513">
        <v>0.028</v>
      </c>
      <c r="I111" s="514"/>
    </row>
    <row r="112" spans="1:9" s="2" customFormat="1" ht="13.5" customHeight="1">
      <c r="A112" s="131">
        <v>84</v>
      </c>
      <c r="B112" s="132" t="s">
        <v>298</v>
      </c>
      <c r="C112" s="132" t="s">
        <v>299</v>
      </c>
      <c r="D112" s="132" t="s">
        <v>131</v>
      </c>
      <c r="E112" s="133">
        <v>1</v>
      </c>
      <c r="F112" s="134"/>
      <c r="G112" s="134">
        <f t="shared" si="5"/>
        <v>0</v>
      </c>
      <c r="H112" s="512">
        <v>0</v>
      </c>
      <c r="I112" s="514" t="s">
        <v>613</v>
      </c>
    </row>
    <row r="113" spans="1:9" s="2" customFormat="1" ht="13.5" customHeight="1">
      <c r="A113" s="131">
        <v>85</v>
      </c>
      <c r="B113" s="132" t="s">
        <v>300</v>
      </c>
      <c r="C113" s="132" t="s">
        <v>301</v>
      </c>
      <c r="D113" s="132" t="s">
        <v>131</v>
      </c>
      <c r="E113" s="133">
        <v>2</v>
      </c>
      <c r="F113" s="134"/>
      <c r="G113" s="134">
        <f t="shared" si="5"/>
        <v>0</v>
      </c>
      <c r="H113" s="512">
        <v>0</v>
      </c>
      <c r="I113" s="514" t="s">
        <v>613</v>
      </c>
    </row>
    <row r="114" spans="1:9" s="2" customFormat="1" ht="24" customHeight="1">
      <c r="A114" s="131">
        <v>86</v>
      </c>
      <c r="B114" s="132" t="s">
        <v>302</v>
      </c>
      <c r="C114" s="132" t="s">
        <v>303</v>
      </c>
      <c r="D114" s="132" t="s">
        <v>148</v>
      </c>
      <c r="E114" s="133">
        <v>0.179</v>
      </c>
      <c r="F114" s="134"/>
      <c r="G114" s="134">
        <f t="shared" si="5"/>
        <v>0</v>
      </c>
      <c r="H114" s="512">
        <v>0</v>
      </c>
      <c r="I114" s="514" t="s">
        <v>613</v>
      </c>
    </row>
    <row r="115" spans="1:9" s="2" customFormat="1" ht="28.5" customHeight="1">
      <c r="A115" s="127"/>
      <c r="B115" s="128" t="s">
        <v>304</v>
      </c>
      <c r="C115" s="128" t="s">
        <v>305</v>
      </c>
      <c r="D115" s="128"/>
      <c r="E115" s="129"/>
      <c r="F115" s="130"/>
      <c r="G115" s="130">
        <f>SUM(G116:G118)</f>
        <v>0</v>
      </c>
      <c r="H115" s="129">
        <f>SUM(H116:H118)</f>
        <v>0.0024</v>
      </c>
      <c r="I115" s="515"/>
    </row>
    <row r="116" spans="1:9" s="2" customFormat="1" ht="24" customHeight="1">
      <c r="A116" s="131">
        <v>87</v>
      </c>
      <c r="B116" s="132" t="s">
        <v>306</v>
      </c>
      <c r="C116" s="132" t="s">
        <v>307</v>
      </c>
      <c r="D116" s="132" t="s">
        <v>131</v>
      </c>
      <c r="E116" s="133">
        <v>1</v>
      </c>
      <c r="F116" s="134"/>
      <c r="G116" s="134">
        <f>E116*F116</f>
        <v>0</v>
      </c>
      <c r="H116" s="512">
        <v>0</v>
      </c>
      <c r="I116" s="514" t="s">
        <v>613</v>
      </c>
    </row>
    <row r="117" spans="1:9" s="2" customFormat="1" ht="13.5" customHeight="1">
      <c r="A117" s="135">
        <v>88</v>
      </c>
      <c r="B117" s="136" t="s">
        <v>308</v>
      </c>
      <c r="C117" s="136" t="s">
        <v>309</v>
      </c>
      <c r="D117" s="136" t="s">
        <v>131</v>
      </c>
      <c r="E117" s="137">
        <v>1</v>
      </c>
      <c r="F117" s="138"/>
      <c r="G117" s="138">
        <f>E117*F117</f>
        <v>0</v>
      </c>
      <c r="H117" s="513">
        <v>0.0024</v>
      </c>
      <c r="I117" s="514"/>
    </row>
    <row r="118" spans="1:9" s="2" customFormat="1" ht="24" customHeight="1">
      <c r="A118" s="131">
        <v>89</v>
      </c>
      <c r="B118" s="132" t="s">
        <v>310</v>
      </c>
      <c r="C118" s="132" t="s">
        <v>311</v>
      </c>
      <c r="D118" s="132" t="s">
        <v>148</v>
      </c>
      <c r="E118" s="133">
        <v>0.002</v>
      </c>
      <c r="F118" s="134"/>
      <c r="G118" s="134">
        <f>E118*F118</f>
        <v>0</v>
      </c>
      <c r="H118" s="512">
        <v>0</v>
      </c>
      <c r="I118" s="514" t="s">
        <v>613</v>
      </c>
    </row>
    <row r="119" spans="1:9" s="2" customFormat="1" ht="28.5" customHeight="1">
      <c r="A119" s="127"/>
      <c r="B119" s="128" t="s">
        <v>312</v>
      </c>
      <c r="C119" s="128" t="s">
        <v>313</v>
      </c>
      <c r="D119" s="128"/>
      <c r="E119" s="129"/>
      <c r="F119" s="130"/>
      <c r="G119" s="130">
        <f>SUM(G120:G127)</f>
        <v>0</v>
      </c>
      <c r="H119" s="129">
        <f>SUM(H120:H127)</f>
        <v>1.0086643999999998</v>
      </c>
      <c r="I119" s="515"/>
    </row>
    <row r="120" spans="1:9" s="2" customFormat="1" ht="24" customHeight="1">
      <c r="A120" s="131">
        <v>90</v>
      </c>
      <c r="B120" s="132" t="s">
        <v>314</v>
      </c>
      <c r="C120" s="132" t="s">
        <v>315</v>
      </c>
      <c r="D120" s="132" t="s">
        <v>113</v>
      </c>
      <c r="E120" s="133">
        <v>19.66</v>
      </c>
      <c r="F120" s="134"/>
      <c r="G120" s="134">
        <f>E120*F120</f>
        <v>0</v>
      </c>
      <c r="H120" s="512">
        <v>0.0735284</v>
      </c>
      <c r="I120" s="514" t="s">
        <v>613</v>
      </c>
    </row>
    <row r="121" spans="1:9" s="2" customFormat="1" ht="13.5" customHeight="1">
      <c r="A121" s="135">
        <v>91</v>
      </c>
      <c r="B121" s="136" t="s">
        <v>316</v>
      </c>
      <c r="C121" s="136" t="s">
        <v>317</v>
      </c>
      <c r="D121" s="136" t="s">
        <v>131</v>
      </c>
      <c r="E121" s="137">
        <v>72.6</v>
      </c>
      <c r="F121" s="138"/>
      <c r="G121" s="138">
        <f aca="true" t="shared" si="6" ref="G121:G127">E121*F121</f>
        <v>0</v>
      </c>
      <c r="H121" s="513">
        <v>0.026136</v>
      </c>
      <c r="I121" s="514" t="s">
        <v>613</v>
      </c>
    </row>
    <row r="122" spans="1:9" s="2" customFormat="1" ht="24" customHeight="1">
      <c r="A122" s="131">
        <v>92</v>
      </c>
      <c r="B122" s="132" t="s">
        <v>318</v>
      </c>
      <c r="C122" s="132" t="s">
        <v>319</v>
      </c>
      <c r="D122" s="132" t="s">
        <v>106</v>
      </c>
      <c r="E122" s="133">
        <v>20</v>
      </c>
      <c r="F122" s="134"/>
      <c r="G122" s="134">
        <f t="shared" si="6"/>
        <v>0</v>
      </c>
      <c r="H122" s="512">
        <v>0.18</v>
      </c>
      <c r="I122" s="514" t="s">
        <v>613</v>
      </c>
    </row>
    <row r="123" spans="1:9" s="2" customFormat="1" ht="13.5" customHeight="1">
      <c r="A123" s="135">
        <v>93</v>
      </c>
      <c r="B123" s="136" t="s">
        <v>320</v>
      </c>
      <c r="C123" s="136" t="s">
        <v>321</v>
      </c>
      <c r="D123" s="136" t="s">
        <v>106</v>
      </c>
      <c r="E123" s="137">
        <v>23</v>
      </c>
      <c r="F123" s="138"/>
      <c r="G123" s="138">
        <f t="shared" si="6"/>
        <v>0</v>
      </c>
      <c r="H123" s="513">
        <v>0.575</v>
      </c>
      <c r="I123" s="514" t="s">
        <v>613</v>
      </c>
    </row>
    <row r="124" spans="1:9" s="2" customFormat="1" ht="13.5" customHeight="1">
      <c r="A124" s="131">
        <v>94</v>
      </c>
      <c r="B124" s="132" t="s">
        <v>322</v>
      </c>
      <c r="C124" s="132" t="s">
        <v>323</v>
      </c>
      <c r="D124" s="132" t="s">
        <v>106</v>
      </c>
      <c r="E124" s="133">
        <v>2.97</v>
      </c>
      <c r="F124" s="134"/>
      <c r="G124" s="134">
        <f t="shared" si="6"/>
        <v>0</v>
      </c>
      <c r="H124" s="512">
        <v>0</v>
      </c>
      <c r="I124" s="514" t="s">
        <v>613</v>
      </c>
    </row>
    <row r="125" spans="1:9" s="2" customFormat="1" ht="13.5" customHeight="1">
      <c r="A125" s="131">
        <v>95</v>
      </c>
      <c r="B125" s="132" t="s">
        <v>324</v>
      </c>
      <c r="C125" s="132" t="s">
        <v>325</v>
      </c>
      <c r="D125" s="132" t="s">
        <v>106</v>
      </c>
      <c r="E125" s="133">
        <v>20</v>
      </c>
      <c r="F125" s="134"/>
      <c r="G125" s="134">
        <f t="shared" si="6"/>
        <v>0</v>
      </c>
      <c r="H125" s="512">
        <v>0</v>
      </c>
      <c r="I125" s="514" t="s">
        <v>613</v>
      </c>
    </row>
    <row r="126" spans="1:9" s="2" customFormat="1" ht="24" customHeight="1">
      <c r="A126" s="131">
        <v>96</v>
      </c>
      <c r="B126" s="132" t="s">
        <v>326</v>
      </c>
      <c r="C126" s="132" t="s">
        <v>327</v>
      </c>
      <c r="D126" s="132" t="s">
        <v>106</v>
      </c>
      <c r="E126" s="133">
        <v>20</v>
      </c>
      <c r="F126" s="134"/>
      <c r="G126" s="134">
        <f t="shared" si="6"/>
        <v>0</v>
      </c>
      <c r="H126" s="512">
        <v>0.154</v>
      </c>
      <c r="I126" s="514" t="s">
        <v>613</v>
      </c>
    </row>
    <row r="127" spans="1:9" s="2" customFormat="1" ht="24" customHeight="1">
      <c r="A127" s="131">
        <v>97</v>
      </c>
      <c r="B127" s="132" t="s">
        <v>328</v>
      </c>
      <c r="C127" s="132" t="s">
        <v>329</v>
      </c>
      <c r="D127" s="132" t="s">
        <v>148</v>
      </c>
      <c r="E127" s="133">
        <v>1.009</v>
      </c>
      <c r="F127" s="134"/>
      <c r="G127" s="134">
        <f t="shared" si="6"/>
        <v>0</v>
      </c>
      <c r="H127" s="512">
        <v>0</v>
      </c>
      <c r="I127" s="514" t="s">
        <v>613</v>
      </c>
    </row>
    <row r="128" spans="1:9" s="2" customFormat="1" ht="28.5" customHeight="1">
      <c r="A128" s="127"/>
      <c r="B128" s="128" t="s">
        <v>330</v>
      </c>
      <c r="C128" s="128" t="s">
        <v>331</v>
      </c>
      <c r="D128" s="128"/>
      <c r="E128" s="129"/>
      <c r="F128" s="130"/>
      <c r="G128" s="130">
        <f>SUM(G129:G135)</f>
        <v>0</v>
      </c>
      <c r="H128" s="129">
        <f>SUM(H129:H135)</f>
        <v>0.292235</v>
      </c>
      <c r="I128" s="515"/>
    </row>
    <row r="129" spans="1:9" s="2" customFormat="1" ht="24" customHeight="1">
      <c r="A129" s="131">
        <v>98</v>
      </c>
      <c r="B129" s="132" t="s">
        <v>332</v>
      </c>
      <c r="C129" s="132" t="s">
        <v>333</v>
      </c>
      <c r="D129" s="132" t="s">
        <v>113</v>
      </c>
      <c r="E129" s="133">
        <v>31</v>
      </c>
      <c r="F129" s="134"/>
      <c r="G129" s="134">
        <f>E129*F129</f>
        <v>0</v>
      </c>
      <c r="H129" s="512">
        <v>0.00062</v>
      </c>
      <c r="I129" s="514" t="s">
        <v>613</v>
      </c>
    </row>
    <row r="130" spans="1:9" s="2" customFormat="1" ht="13.5" customHeight="1">
      <c r="A130" s="135">
        <v>99</v>
      </c>
      <c r="B130" s="136" t="s">
        <v>334</v>
      </c>
      <c r="C130" s="136" t="s">
        <v>335</v>
      </c>
      <c r="D130" s="136" t="s">
        <v>113</v>
      </c>
      <c r="E130" s="137">
        <v>31</v>
      </c>
      <c r="F130" s="138"/>
      <c r="G130" s="138">
        <f aca="true" t="shared" si="7" ref="G130:G135">E130*F130</f>
        <v>0</v>
      </c>
      <c r="H130" s="513">
        <v>0.006355</v>
      </c>
      <c r="I130" s="514" t="s">
        <v>613</v>
      </c>
    </row>
    <row r="131" spans="1:9" s="2" customFormat="1" ht="24" customHeight="1">
      <c r="A131" s="131">
        <v>100</v>
      </c>
      <c r="B131" s="132" t="s">
        <v>336</v>
      </c>
      <c r="C131" s="132" t="s">
        <v>337</v>
      </c>
      <c r="D131" s="132" t="s">
        <v>106</v>
      </c>
      <c r="E131" s="133">
        <v>34</v>
      </c>
      <c r="F131" s="134"/>
      <c r="G131" s="134">
        <f t="shared" si="7"/>
        <v>0</v>
      </c>
      <c r="H131" s="512">
        <v>0.00306</v>
      </c>
      <c r="I131" s="514" t="s">
        <v>613</v>
      </c>
    </row>
    <row r="132" spans="1:9" s="2" customFormat="1" ht="13.5" customHeight="1">
      <c r="A132" s="135">
        <v>101</v>
      </c>
      <c r="B132" s="136" t="s">
        <v>338</v>
      </c>
      <c r="C132" s="136" t="s">
        <v>339</v>
      </c>
      <c r="D132" s="136" t="s">
        <v>106</v>
      </c>
      <c r="E132" s="137">
        <v>34</v>
      </c>
      <c r="F132" s="138"/>
      <c r="G132" s="138">
        <f t="shared" si="7"/>
        <v>0</v>
      </c>
      <c r="H132" s="513">
        <v>0.2618</v>
      </c>
      <c r="I132" s="514" t="s">
        <v>613</v>
      </c>
    </row>
    <row r="133" spans="1:9" s="2" customFormat="1" ht="13.5" customHeight="1">
      <c r="A133" s="131">
        <v>102</v>
      </c>
      <c r="B133" s="132" t="s">
        <v>340</v>
      </c>
      <c r="C133" s="132" t="s">
        <v>341</v>
      </c>
      <c r="D133" s="132" t="s">
        <v>106</v>
      </c>
      <c r="E133" s="133">
        <v>34</v>
      </c>
      <c r="F133" s="134"/>
      <c r="G133" s="134">
        <f t="shared" si="7"/>
        <v>0</v>
      </c>
      <c r="H133" s="512">
        <v>0</v>
      </c>
      <c r="I133" s="514" t="s">
        <v>613</v>
      </c>
    </row>
    <row r="134" spans="1:9" s="2" customFormat="1" ht="13.5" customHeight="1">
      <c r="A134" s="135">
        <v>103</v>
      </c>
      <c r="B134" s="136" t="s">
        <v>342</v>
      </c>
      <c r="C134" s="136" t="s">
        <v>622</v>
      </c>
      <c r="D134" s="136" t="s">
        <v>106</v>
      </c>
      <c r="E134" s="137">
        <v>34</v>
      </c>
      <c r="F134" s="138"/>
      <c r="G134" s="138">
        <f t="shared" si="7"/>
        <v>0</v>
      </c>
      <c r="H134" s="513">
        <v>0.0204</v>
      </c>
      <c r="I134" s="514" t="s">
        <v>613</v>
      </c>
    </row>
    <row r="135" spans="1:9" s="2" customFormat="1" ht="24" customHeight="1">
      <c r="A135" s="131">
        <v>104</v>
      </c>
      <c r="B135" s="132" t="s">
        <v>343</v>
      </c>
      <c r="C135" s="132" t="s">
        <v>344</v>
      </c>
      <c r="D135" s="132" t="s">
        <v>148</v>
      </c>
      <c r="E135" s="133">
        <v>0.292</v>
      </c>
      <c r="F135" s="134"/>
      <c r="G135" s="134">
        <f t="shared" si="7"/>
        <v>0</v>
      </c>
      <c r="H135" s="512">
        <v>0</v>
      </c>
      <c r="I135" s="514" t="s">
        <v>613</v>
      </c>
    </row>
    <row r="136" spans="1:9" s="2" customFormat="1" ht="28.5" customHeight="1">
      <c r="A136" s="127"/>
      <c r="B136" s="128" t="s">
        <v>345</v>
      </c>
      <c r="C136" s="128" t="s">
        <v>346</v>
      </c>
      <c r="D136" s="128"/>
      <c r="E136" s="129"/>
      <c r="F136" s="130"/>
      <c r="G136" s="130">
        <f>SUM(G137:G142)</f>
        <v>0</v>
      </c>
      <c r="H136" s="129">
        <f>SUM(H137:H142)</f>
        <v>0.42833599999999994</v>
      </c>
      <c r="I136" s="515"/>
    </row>
    <row r="137" spans="1:9" s="2" customFormat="1" ht="24" customHeight="1">
      <c r="A137" s="131">
        <v>105</v>
      </c>
      <c r="B137" s="132" t="s">
        <v>347</v>
      </c>
      <c r="C137" s="132" t="s">
        <v>348</v>
      </c>
      <c r="D137" s="132" t="s">
        <v>106</v>
      </c>
      <c r="E137" s="133">
        <v>26.4</v>
      </c>
      <c r="F137" s="134"/>
      <c r="G137" s="134">
        <f aca="true" t="shared" si="8" ref="G137:G142">E137*F137</f>
        <v>0</v>
      </c>
      <c r="H137" s="512">
        <v>0.0792</v>
      </c>
      <c r="I137" s="514" t="s">
        <v>613</v>
      </c>
    </row>
    <row r="138" spans="1:9" s="2" customFormat="1" ht="13.5" customHeight="1">
      <c r="A138" s="135">
        <v>106</v>
      </c>
      <c r="B138" s="136" t="s">
        <v>349</v>
      </c>
      <c r="C138" s="136" t="s">
        <v>350</v>
      </c>
      <c r="D138" s="136" t="s">
        <v>106</v>
      </c>
      <c r="E138" s="137">
        <v>29.04</v>
      </c>
      <c r="F138" s="138"/>
      <c r="G138" s="138">
        <f t="shared" si="8"/>
        <v>0</v>
      </c>
      <c r="H138" s="513">
        <v>0.342672</v>
      </c>
      <c r="I138" s="514" t="s">
        <v>613</v>
      </c>
    </row>
    <row r="139" spans="1:9" s="2" customFormat="1" ht="24" customHeight="1">
      <c r="A139" s="131">
        <v>107</v>
      </c>
      <c r="B139" s="132" t="s">
        <v>351</v>
      </c>
      <c r="C139" s="132" t="s">
        <v>352</v>
      </c>
      <c r="D139" s="132" t="s">
        <v>106</v>
      </c>
      <c r="E139" s="133">
        <v>11.363</v>
      </c>
      <c r="F139" s="134"/>
      <c r="G139" s="134">
        <f t="shared" si="8"/>
        <v>0</v>
      </c>
      <c r="H139" s="512">
        <v>0</v>
      </c>
      <c r="I139" s="514" t="s">
        <v>613</v>
      </c>
    </row>
    <row r="140" spans="1:9" s="2" customFormat="1" ht="13.5" customHeight="1">
      <c r="A140" s="131">
        <v>108</v>
      </c>
      <c r="B140" s="132" t="s">
        <v>353</v>
      </c>
      <c r="C140" s="132" t="s">
        <v>354</v>
      </c>
      <c r="D140" s="132" t="s">
        <v>113</v>
      </c>
      <c r="E140" s="133">
        <v>20</v>
      </c>
      <c r="F140" s="134"/>
      <c r="G140" s="134">
        <f t="shared" si="8"/>
        <v>0</v>
      </c>
      <c r="H140" s="512">
        <v>0.0062</v>
      </c>
      <c r="I140" s="514" t="s">
        <v>613</v>
      </c>
    </row>
    <row r="141" spans="1:9" s="2" customFormat="1" ht="13.5" customHeight="1">
      <c r="A141" s="131">
        <v>109</v>
      </c>
      <c r="B141" s="132" t="s">
        <v>355</v>
      </c>
      <c r="C141" s="132" t="s">
        <v>356</v>
      </c>
      <c r="D141" s="132" t="s">
        <v>113</v>
      </c>
      <c r="E141" s="133">
        <v>8.8</v>
      </c>
      <c r="F141" s="134"/>
      <c r="G141" s="134">
        <f t="shared" si="8"/>
        <v>0</v>
      </c>
      <c r="H141" s="512">
        <v>0.000264</v>
      </c>
      <c r="I141" s="514" t="s">
        <v>613</v>
      </c>
    </row>
    <row r="142" spans="1:9" s="2" customFormat="1" ht="24" customHeight="1">
      <c r="A142" s="131">
        <v>110</v>
      </c>
      <c r="B142" s="132" t="s">
        <v>357</v>
      </c>
      <c r="C142" s="132" t="s">
        <v>358</v>
      </c>
      <c r="D142" s="132" t="s">
        <v>148</v>
      </c>
      <c r="E142" s="133">
        <v>0.428</v>
      </c>
      <c r="F142" s="134"/>
      <c r="G142" s="134">
        <f t="shared" si="8"/>
        <v>0</v>
      </c>
      <c r="H142" s="512">
        <v>0</v>
      </c>
      <c r="I142" s="514" t="s">
        <v>613</v>
      </c>
    </row>
    <row r="143" spans="1:9" s="2" customFormat="1" ht="28.5" customHeight="1">
      <c r="A143" s="127"/>
      <c r="B143" s="128" t="s">
        <v>359</v>
      </c>
      <c r="C143" s="128" t="s">
        <v>360</v>
      </c>
      <c r="D143" s="128"/>
      <c r="E143" s="129"/>
      <c r="F143" s="130"/>
      <c r="G143" s="130">
        <f>SUM(G144:G151)</f>
        <v>0</v>
      </c>
      <c r="H143" s="129">
        <f>SUM(H144:H151)</f>
        <v>0.0132354</v>
      </c>
      <c r="I143" s="515"/>
    </row>
    <row r="144" spans="1:9" s="2" customFormat="1" ht="24" customHeight="1">
      <c r="A144" s="131">
        <v>111</v>
      </c>
      <c r="B144" s="132" t="s">
        <v>361</v>
      </c>
      <c r="C144" s="132" t="s">
        <v>362</v>
      </c>
      <c r="D144" s="132" t="s">
        <v>106</v>
      </c>
      <c r="E144" s="133">
        <v>8.51</v>
      </c>
      <c r="F144" s="134"/>
      <c r="G144" s="134">
        <f>E144*F144</f>
        <v>0</v>
      </c>
      <c r="H144" s="512">
        <v>0.0005957</v>
      </c>
      <c r="I144" s="514" t="s">
        <v>613</v>
      </c>
    </row>
    <row r="145" spans="1:9" s="2" customFormat="1" ht="13.5" customHeight="1">
      <c r="A145" s="131">
        <v>112</v>
      </c>
      <c r="B145" s="132" t="s">
        <v>363</v>
      </c>
      <c r="C145" s="132" t="s">
        <v>364</v>
      </c>
      <c r="D145" s="132" t="s">
        <v>106</v>
      </c>
      <c r="E145" s="133">
        <v>8.51</v>
      </c>
      <c r="F145" s="134"/>
      <c r="G145" s="134">
        <f aca="true" t="shared" si="9" ref="G145:G151">E145*F145</f>
        <v>0</v>
      </c>
      <c r="H145" s="512">
        <v>0.0005106</v>
      </c>
      <c r="I145" s="514" t="s">
        <v>613</v>
      </c>
    </row>
    <row r="146" spans="1:9" s="2" customFormat="1" ht="24" customHeight="1">
      <c r="A146" s="131">
        <v>113</v>
      </c>
      <c r="B146" s="132" t="s">
        <v>365</v>
      </c>
      <c r="C146" s="132" t="s">
        <v>366</v>
      </c>
      <c r="D146" s="132" t="s">
        <v>106</v>
      </c>
      <c r="E146" s="133">
        <v>8.51</v>
      </c>
      <c r="F146" s="134"/>
      <c r="G146" s="134">
        <f t="shared" si="9"/>
        <v>0</v>
      </c>
      <c r="H146" s="512">
        <v>0.0014467</v>
      </c>
      <c r="I146" s="514" t="s">
        <v>613</v>
      </c>
    </row>
    <row r="147" spans="1:9" s="2" customFormat="1" ht="24" customHeight="1">
      <c r="A147" s="131">
        <v>114</v>
      </c>
      <c r="B147" s="132" t="s">
        <v>367</v>
      </c>
      <c r="C147" s="132" t="s">
        <v>368</v>
      </c>
      <c r="D147" s="132" t="s">
        <v>106</v>
      </c>
      <c r="E147" s="133">
        <v>8.51</v>
      </c>
      <c r="F147" s="134"/>
      <c r="G147" s="134">
        <f t="shared" si="9"/>
        <v>0</v>
      </c>
      <c r="H147" s="512">
        <v>0.0010212</v>
      </c>
      <c r="I147" s="514" t="s">
        <v>613</v>
      </c>
    </row>
    <row r="148" spans="1:9" s="2" customFormat="1" ht="24" customHeight="1">
      <c r="A148" s="131">
        <v>115</v>
      </c>
      <c r="B148" s="132" t="s">
        <v>369</v>
      </c>
      <c r="C148" s="132" t="s">
        <v>370</v>
      </c>
      <c r="D148" s="132" t="s">
        <v>106</v>
      </c>
      <c r="E148" s="133">
        <v>8.51</v>
      </c>
      <c r="F148" s="134"/>
      <c r="G148" s="134">
        <f t="shared" si="9"/>
        <v>0</v>
      </c>
      <c r="H148" s="512">
        <v>0.0010212</v>
      </c>
      <c r="I148" s="514" t="s">
        <v>613</v>
      </c>
    </row>
    <row r="149" spans="1:9" s="2" customFormat="1" ht="24" customHeight="1">
      <c r="A149" s="131">
        <v>116</v>
      </c>
      <c r="B149" s="132" t="s">
        <v>371</v>
      </c>
      <c r="C149" s="132" t="s">
        <v>372</v>
      </c>
      <c r="D149" s="132" t="s">
        <v>106</v>
      </c>
      <c r="E149" s="133">
        <v>12</v>
      </c>
      <c r="F149" s="134"/>
      <c r="G149" s="134">
        <f t="shared" si="9"/>
        <v>0</v>
      </c>
      <c r="H149" s="512">
        <v>0.00108</v>
      </c>
      <c r="I149" s="514" t="s">
        <v>613</v>
      </c>
    </row>
    <row r="150" spans="1:9" s="2" customFormat="1" ht="24" customHeight="1">
      <c r="A150" s="131">
        <v>117</v>
      </c>
      <c r="B150" s="132" t="s">
        <v>373</v>
      </c>
      <c r="C150" s="132" t="s">
        <v>374</v>
      </c>
      <c r="D150" s="132" t="s">
        <v>106</v>
      </c>
      <c r="E150" s="133">
        <v>12</v>
      </c>
      <c r="F150" s="134"/>
      <c r="G150" s="134">
        <f t="shared" si="9"/>
        <v>0</v>
      </c>
      <c r="H150" s="512">
        <v>0.0024</v>
      </c>
      <c r="I150" s="514" t="s">
        <v>613</v>
      </c>
    </row>
    <row r="151" spans="1:9" s="2" customFormat="1" ht="13.5" customHeight="1">
      <c r="A151" s="131">
        <v>118</v>
      </c>
      <c r="B151" s="132" t="s">
        <v>375</v>
      </c>
      <c r="C151" s="132" t="s">
        <v>376</v>
      </c>
      <c r="D151" s="132" t="s">
        <v>106</v>
      </c>
      <c r="E151" s="133">
        <v>12</v>
      </c>
      <c r="F151" s="134"/>
      <c r="G151" s="134">
        <f t="shared" si="9"/>
        <v>0</v>
      </c>
      <c r="H151" s="512">
        <v>0.00516</v>
      </c>
      <c r="I151" s="514" t="s">
        <v>613</v>
      </c>
    </row>
    <row r="152" spans="1:9" s="2" customFormat="1" ht="28.5" customHeight="1">
      <c r="A152" s="127"/>
      <c r="B152" s="128" t="s">
        <v>377</v>
      </c>
      <c r="C152" s="128" t="s">
        <v>378</v>
      </c>
      <c r="D152" s="128"/>
      <c r="E152" s="129"/>
      <c r="F152" s="130"/>
      <c r="G152" s="130">
        <f>SUM(G153:G158)</f>
        <v>0</v>
      </c>
      <c r="H152" s="129">
        <f>SUM(H153:H158)</f>
        <v>0.314823715</v>
      </c>
      <c r="I152" s="515"/>
    </row>
    <row r="153" spans="1:9" s="2" customFormat="1" ht="13.5" customHeight="1">
      <c r="A153" s="131">
        <v>119</v>
      </c>
      <c r="B153" s="132" t="s">
        <v>379</v>
      </c>
      <c r="C153" s="132" t="s">
        <v>380</v>
      </c>
      <c r="D153" s="132" t="s">
        <v>106</v>
      </c>
      <c r="E153" s="133">
        <v>184.104</v>
      </c>
      <c r="F153" s="134"/>
      <c r="G153" s="134">
        <f aca="true" t="shared" si="10" ref="G153:G158">E153*F153</f>
        <v>0</v>
      </c>
      <c r="H153" s="512">
        <v>0.184104</v>
      </c>
      <c r="I153" s="514" t="s">
        <v>613</v>
      </c>
    </row>
    <row r="154" spans="1:9" s="2" customFormat="1" ht="24" customHeight="1">
      <c r="A154" s="131">
        <v>120</v>
      </c>
      <c r="B154" s="132" t="s">
        <v>381</v>
      </c>
      <c r="C154" s="132" t="s">
        <v>382</v>
      </c>
      <c r="D154" s="132" t="s">
        <v>106</v>
      </c>
      <c r="E154" s="133">
        <v>184.104</v>
      </c>
      <c r="F154" s="134"/>
      <c r="G154" s="134">
        <f t="shared" si="10"/>
        <v>0</v>
      </c>
      <c r="H154" s="512">
        <v>0</v>
      </c>
      <c r="I154" s="514" t="s">
        <v>613</v>
      </c>
    </row>
    <row r="155" spans="1:9" s="2" customFormat="1" ht="13.5" customHeight="1">
      <c r="A155" s="131">
        <v>121</v>
      </c>
      <c r="B155" s="132" t="s">
        <v>383</v>
      </c>
      <c r="C155" s="132" t="s">
        <v>384</v>
      </c>
      <c r="D155" s="132" t="s">
        <v>106</v>
      </c>
      <c r="E155" s="133">
        <v>8.3</v>
      </c>
      <c r="F155" s="134"/>
      <c r="G155" s="134">
        <f t="shared" si="10"/>
        <v>0</v>
      </c>
      <c r="H155" s="512">
        <v>0</v>
      </c>
      <c r="I155" s="514" t="s">
        <v>613</v>
      </c>
    </row>
    <row r="156" spans="1:9" s="2" customFormat="1" ht="24" customHeight="1">
      <c r="A156" s="135">
        <v>122</v>
      </c>
      <c r="B156" s="136" t="s">
        <v>385</v>
      </c>
      <c r="C156" s="136" t="s">
        <v>386</v>
      </c>
      <c r="D156" s="136" t="s">
        <v>106</v>
      </c>
      <c r="E156" s="137">
        <v>8.715</v>
      </c>
      <c r="F156" s="138"/>
      <c r="G156" s="134">
        <f t="shared" si="10"/>
        <v>0</v>
      </c>
      <c r="H156" s="513">
        <v>8.715E-06</v>
      </c>
      <c r="I156" s="514" t="s">
        <v>613</v>
      </c>
    </row>
    <row r="157" spans="1:9" s="2" customFormat="1" ht="24" customHeight="1">
      <c r="A157" s="131">
        <v>123</v>
      </c>
      <c r="B157" s="132" t="s">
        <v>387</v>
      </c>
      <c r="C157" s="132" t="s">
        <v>388</v>
      </c>
      <c r="D157" s="132" t="s">
        <v>106</v>
      </c>
      <c r="E157" s="133">
        <v>368.2</v>
      </c>
      <c r="F157" s="134"/>
      <c r="G157" s="134">
        <f t="shared" si="10"/>
        <v>0</v>
      </c>
      <c r="H157" s="512">
        <v>0.077322</v>
      </c>
      <c r="I157" s="514" t="s">
        <v>613</v>
      </c>
    </row>
    <row r="158" spans="1:9" s="2" customFormat="1" ht="24" customHeight="1">
      <c r="A158" s="131">
        <v>124</v>
      </c>
      <c r="B158" s="132" t="s">
        <v>389</v>
      </c>
      <c r="C158" s="132" t="s">
        <v>390</v>
      </c>
      <c r="D158" s="132" t="s">
        <v>106</v>
      </c>
      <c r="E158" s="133">
        <v>184.1</v>
      </c>
      <c r="F158" s="134"/>
      <c r="G158" s="134">
        <f t="shared" si="10"/>
        <v>0</v>
      </c>
      <c r="H158" s="512">
        <v>0.053389</v>
      </c>
      <c r="I158" s="514" t="s">
        <v>613</v>
      </c>
    </row>
    <row r="159" spans="1:9" s="2" customFormat="1" ht="30.75" customHeight="1">
      <c r="A159" s="123"/>
      <c r="B159" s="124" t="s">
        <v>68</v>
      </c>
      <c r="C159" s="124" t="s">
        <v>391</v>
      </c>
      <c r="D159" s="124"/>
      <c r="E159" s="125"/>
      <c r="F159" s="126"/>
      <c r="G159" s="126">
        <f>G160</f>
        <v>0</v>
      </c>
      <c r="H159" s="125">
        <f>H160</f>
        <v>0</v>
      </c>
      <c r="I159" s="515"/>
    </row>
    <row r="160" spans="1:9" s="2" customFormat="1" ht="24" customHeight="1">
      <c r="A160" s="131">
        <v>125</v>
      </c>
      <c r="B160" s="132" t="s">
        <v>392</v>
      </c>
      <c r="C160" s="132" t="s">
        <v>393</v>
      </c>
      <c r="D160" s="132" t="s">
        <v>394</v>
      </c>
      <c r="E160" s="133">
        <v>40</v>
      </c>
      <c r="F160" s="134"/>
      <c r="G160" s="134">
        <f>E160*F160</f>
        <v>0</v>
      </c>
      <c r="H160" s="512">
        <v>0</v>
      </c>
      <c r="I160" s="514" t="s">
        <v>613</v>
      </c>
    </row>
    <row r="161" spans="1:9" s="2" customFormat="1" ht="30.75" customHeight="1">
      <c r="A161" s="123"/>
      <c r="B161" s="124" t="s">
        <v>395</v>
      </c>
      <c r="C161" s="124" t="s">
        <v>396</v>
      </c>
      <c r="D161" s="124"/>
      <c r="E161" s="125"/>
      <c r="F161" s="126"/>
      <c r="G161" s="126">
        <f>G162</f>
        <v>0</v>
      </c>
      <c r="H161" s="125">
        <v>0</v>
      </c>
      <c r="I161" s="515"/>
    </row>
    <row r="162" spans="1:9" s="2" customFormat="1" ht="28.5" customHeight="1">
      <c r="A162" s="127"/>
      <c r="B162" s="128" t="s">
        <v>397</v>
      </c>
      <c r="C162" s="128" t="s">
        <v>37</v>
      </c>
      <c r="D162" s="128"/>
      <c r="E162" s="129"/>
      <c r="F162" s="130"/>
      <c r="G162" s="130">
        <f>G163</f>
        <v>0</v>
      </c>
      <c r="H162" s="129">
        <v>0</v>
      </c>
      <c r="I162" s="515"/>
    </row>
    <row r="163" spans="1:9" s="2" customFormat="1" ht="13.5" customHeight="1">
      <c r="A163" s="131">
        <v>126</v>
      </c>
      <c r="B163" s="132" t="s">
        <v>398</v>
      </c>
      <c r="C163" s="132" t="s">
        <v>37</v>
      </c>
      <c r="D163" s="132" t="s">
        <v>399</v>
      </c>
      <c r="E163" s="133">
        <v>1</v>
      </c>
      <c r="F163" s="134"/>
      <c r="G163" s="134">
        <f>E163*F163</f>
        <v>0</v>
      </c>
      <c r="H163" s="512">
        <v>0</v>
      </c>
      <c r="I163" s="514" t="s">
        <v>613</v>
      </c>
    </row>
    <row r="164" spans="1:9" s="2" customFormat="1" ht="30.75" customHeight="1">
      <c r="A164" s="143"/>
      <c r="B164" s="144"/>
      <c r="C164" s="144" t="s">
        <v>400</v>
      </c>
      <c r="D164" s="144"/>
      <c r="E164" s="145"/>
      <c r="F164" s="146"/>
      <c r="G164" s="146">
        <f>G161+G159+G41+G13</f>
        <v>0</v>
      </c>
      <c r="H164" s="145">
        <f>H161+H159+H41+H13</f>
        <v>5.841202485</v>
      </c>
      <c r="I164" s="515"/>
    </row>
  </sheetData>
  <sheetProtection/>
  <mergeCells count="1">
    <mergeCell ref="A1:H1"/>
  </mergeCells>
  <printOptions/>
  <pageMargins left="0.7" right="0.7" top="0.787401575" bottom="0.787401575" header="0.3" footer="0.3"/>
  <pageSetup fitToHeight="0" fitToWidth="1" horizontalDpi="300" verticalDpi="300" orientation="portrait" paperSize="9" scale="90" r:id="rId1"/>
  <headerFooter>
    <oddFooter>&amp;Lzpracováno systémem Kros 4
</oddFooter>
  </headerFooter>
  <ignoredErrors>
    <ignoredError sqref="G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F16" sqref="F16"/>
    </sheetView>
  </sheetViews>
  <sheetFormatPr defaultColWidth="9.33203125" defaultRowHeight="10.5"/>
  <cols>
    <col min="1" max="1" width="5.5" style="181" customWidth="1"/>
    <col min="2" max="2" width="12.5" style="181" customWidth="1"/>
    <col min="3" max="3" width="35.83203125" style="181" customWidth="1"/>
    <col min="4" max="4" width="13.66015625" style="153" customWidth="1"/>
    <col min="5" max="5" width="17.16015625" style="154" customWidth="1"/>
    <col min="6" max="6" width="19.5" style="155" customWidth="1"/>
    <col min="7" max="7" width="8.16015625" style="181" customWidth="1"/>
    <col min="8" max="8" width="8.66015625" style="181" customWidth="1"/>
    <col min="9" max="16384" width="9.33203125" style="181" customWidth="1"/>
  </cols>
  <sheetData>
    <row r="1" spans="1:18" ht="15" customHeight="1">
      <c r="A1" s="588" t="s">
        <v>544</v>
      </c>
      <c r="B1" s="588"/>
      <c r="C1" s="588"/>
      <c r="D1" s="588"/>
      <c r="E1" s="588"/>
      <c r="F1" s="588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5" customHeight="1">
      <c r="A2" s="588"/>
      <c r="B2" s="588"/>
      <c r="C2" s="588"/>
      <c r="D2" s="588"/>
      <c r="E2" s="588"/>
      <c r="F2" s="588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41.25" customHeight="1">
      <c r="A3" s="588"/>
      <c r="B3" s="588"/>
      <c r="C3" s="588"/>
      <c r="D3" s="588"/>
      <c r="E3" s="588"/>
      <c r="F3" s="588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3" ht="15">
      <c r="A4" s="151"/>
      <c r="B4" s="152" t="s">
        <v>401</v>
      </c>
      <c r="C4" s="152"/>
    </row>
    <row r="5" spans="1:3" ht="15">
      <c r="A5" s="151"/>
      <c r="B5" s="152" t="s">
        <v>402</v>
      </c>
      <c r="C5" s="152"/>
    </row>
    <row r="6" spans="1:3" ht="15.75" thickBot="1">
      <c r="A6" s="151"/>
      <c r="B6" s="152" t="s">
        <v>611</v>
      </c>
      <c r="C6" s="152"/>
    </row>
    <row r="7" spans="1:6" s="182" customFormat="1" ht="33.75" customHeight="1" thickBot="1">
      <c r="A7" s="156" t="s">
        <v>403</v>
      </c>
      <c r="B7" s="157"/>
      <c r="C7" s="157"/>
      <c r="D7" s="158"/>
      <c r="E7" s="159"/>
      <c r="F7" s="160"/>
    </row>
    <row r="8" spans="1:6" ht="15.75" thickBot="1">
      <c r="A8" s="161" t="s">
        <v>404</v>
      </c>
      <c r="B8" s="162"/>
      <c r="C8" s="162"/>
      <c r="D8" s="163" t="s">
        <v>77</v>
      </c>
      <c r="E8" s="164" t="s">
        <v>405</v>
      </c>
      <c r="F8" s="165" t="s">
        <v>406</v>
      </c>
    </row>
    <row r="9" spans="1:6" ht="15">
      <c r="A9" s="166">
        <v>1</v>
      </c>
      <c r="B9" s="167" t="s">
        <v>407</v>
      </c>
      <c r="C9" s="167"/>
      <c r="D9" s="168"/>
      <c r="E9" s="169"/>
      <c r="F9" s="170">
        <f>'elektro rozpocet I. typ'!F12</f>
        <v>0</v>
      </c>
    </row>
    <row r="10" spans="1:6" ht="15">
      <c r="A10" s="166">
        <v>2</v>
      </c>
      <c r="B10" s="167" t="s">
        <v>408</v>
      </c>
      <c r="C10" s="167"/>
      <c r="D10" s="168"/>
      <c r="E10" s="169"/>
      <c r="F10" s="170">
        <f>'elektro rozpocet I. typ'!G91</f>
        <v>0</v>
      </c>
    </row>
    <row r="11" spans="1:6" ht="15.75" thickBot="1">
      <c r="A11" s="166">
        <v>3</v>
      </c>
      <c r="B11" s="167" t="s">
        <v>409</v>
      </c>
      <c r="C11" s="167"/>
      <c r="D11" s="168"/>
      <c r="E11" s="169"/>
      <c r="F11" s="170">
        <f>'elektro rozpocet I. typ'!G141</f>
        <v>0</v>
      </c>
    </row>
    <row r="12" spans="1:7" ht="15">
      <c r="A12" s="171">
        <v>4</v>
      </c>
      <c r="B12" s="172" t="s">
        <v>410</v>
      </c>
      <c r="C12" s="172"/>
      <c r="D12" s="173"/>
      <c r="E12" s="174"/>
      <c r="F12" s="175">
        <f>SUM(F9:F9)</f>
        <v>0</v>
      </c>
      <c r="G12" s="155"/>
    </row>
    <row r="13" spans="1:7" ht="15">
      <c r="A13" s="166">
        <v>5</v>
      </c>
      <c r="B13" s="167" t="s">
        <v>411</v>
      </c>
      <c r="C13" s="167"/>
      <c r="D13" s="168"/>
      <c r="E13" s="169"/>
      <c r="F13" s="170">
        <f>SUM(F10:F11)</f>
        <v>0</v>
      </c>
      <c r="G13" s="155"/>
    </row>
    <row r="14" spans="1:7" ht="15">
      <c r="A14" s="166">
        <v>6</v>
      </c>
      <c r="B14" s="167" t="s">
        <v>412</v>
      </c>
      <c r="C14" s="167"/>
      <c r="D14" s="168"/>
      <c r="E14" s="169"/>
      <c r="F14" s="170">
        <f>'elektro rozpocet I. typ'!G149</f>
        <v>0</v>
      </c>
      <c r="G14" s="155"/>
    </row>
    <row r="15" spans="1:7" ht="15.75" thickBot="1">
      <c r="A15" s="166">
        <v>7</v>
      </c>
      <c r="B15" s="167" t="s">
        <v>413</v>
      </c>
      <c r="C15" s="167"/>
      <c r="D15" s="168"/>
      <c r="E15" s="169"/>
      <c r="F15" s="170">
        <f>'elektro rozpocet I. typ'!G154</f>
        <v>0</v>
      </c>
      <c r="G15" s="155"/>
    </row>
    <row r="16" spans="1:6" ht="16.5" thickBot="1" thickTop="1">
      <c r="A16" s="176">
        <v>8</v>
      </c>
      <c r="B16" s="177" t="s">
        <v>414</v>
      </c>
      <c r="C16" s="177"/>
      <c r="D16" s="178"/>
      <c r="E16" s="179"/>
      <c r="F16" s="180">
        <f>SUM(F12:F15)</f>
        <v>0</v>
      </c>
    </row>
    <row r="19" ht="15">
      <c r="A19" s="181" t="s">
        <v>605</v>
      </c>
    </row>
    <row r="20" spans="1:3" ht="15">
      <c r="A20" s="181" t="s">
        <v>415</v>
      </c>
      <c r="C20" s="181" t="s">
        <v>538</v>
      </c>
    </row>
  </sheetData>
  <sheetProtection/>
  <mergeCells count="1">
    <mergeCell ref="A1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PageLayoutView="0" workbookViewId="0" topLeftCell="A67">
      <selection activeCell="C77" sqref="C77"/>
    </sheetView>
  </sheetViews>
  <sheetFormatPr defaultColWidth="9.33203125" defaultRowHeight="10.5"/>
  <cols>
    <col min="1" max="1" width="4.83203125" style="181" bestFit="1" customWidth="1"/>
    <col min="2" max="2" width="11.83203125" style="181" customWidth="1"/>
    <col min="3" max="3" width="57.16015625" style="181" customWidth="1"/>
    <col min="4" max="4" width="4.66015625" style="181" bestFit="1" customWidth="1"/>
    <col min="5" max="5" width="7.5" style="181" customWidth="1"/>
    <col min="6" max="6" width="11.66015625" style="181" customWidth="1"/>
    <col min="7" max="7" width="13.5" style="181" bestFit="1" customWidth="1"/>
    <col min="8" max="8" width="8.16015625" style="181" customWidth="1"/>
    <col min="9" max="9" width="9.33203125" style="181" customWidth="1"/>
    <col min="10" max="10" width="6.33203125" style="280" hidden="1" customWidth="1"/>
    <col min="11" max="11" width="6.33203125" style="181" hidden="1" customWidth="1"/>
    <col min="12" max="12" width="0" style="181" hidden="1" customWidth="1"/>
    <col min="13" max="13" width="5.33203125" style="181" hidden="1" customWidth="1"/>
    <col min="14" max="14" width="17" style="181" customWidth="1"/>
    <col min="15" max="16384" width="9.33203125" style="181" customWidth="1"/>
  </cols>
  <sheetData>
    <row r="1" spans="1:9" ht="15" customHeight="1">
      <c r="A1" s="588" t="s">
        <v>545</v>
      </c>
      <c r="B1" s="588"/>
      <c r="C1" s="588"/>
      <c r="D1" s="588"/>
      <c r="E1" s="588"/>
      <c r="F1" s="588"/>
      <c r="G1" s="588"/>
      <c r="H1" s="588"/>
      <c r="I1" s="588"/>
    </row>
    <row r="2" spans="1:9" ht="15" customHeight="1">
      <c r="A2" s="588"/>
      <c r="B2" s="588"/>
      <c r="C2" s="588"/>
      <c r="D2" s="588"/>
      <c r="E2" s="588"/>
      <c r="F2" s="588"/>
      <c r="G2" s="588"/>
      <c r="H2" s="588"/>
      <c r="I2" s="588"/>
    </row>
    <row r="3" spans="1:10" ht="15" customHeight="1">
      <c r="A3" s="588"/>
      <c r="B3" s="588"/>
      <c r="C3" s="588"/>
      <c r="D3" s="588"/>
      <c r="E3" s="588"/>
      <c r="F3" s="588"/>
      <c r="G3" s="588"/>
      <c r="H3" s="588"/>
      <c r="I3" s="588"/>
      <c r="J3" s="199"/>
    </row>
    <row r="4" spans="1:10" ht="15">
      <c r="A4" s="198"/>
      <c r="B4" s="152" t="s">
        <v>401</v>
      </c>
      <c r="C4" s="198"/>
      <c r="D4" s="198"/>
      <c r="E4" s="198"/>
      <c r="F4" s="198"/>
      <c r="G4" s="198"/>
      <c r="H4" s="198"/>
      <c r="I4" s="198"/>
      <c r="J4" s="199"/>
    </row>
    <row r="5" spans="1:10" ht="15">
      <c r="A5" s="198"/>
      <c r="B5" s="152" t="s">
        <v>402</v>
      </c>
      <c r="C5" s="198"/>
      <c r="D5" s="198"/>
      <c r="E5" s="198"/>
      <c r="F5" s="198"/>
      <c r="G5" s="198"/>
      <c r="H5" s="198"/>
      <c r="I5" s="198"/>
      <c r="J5" s="199"/>
    </row>
    <row r="6" spans="1:10" ht="15">
      <c r="A6" s="198"/>
      <c r="B6" s="152" t="s">
        <v>611</v>
      </c>
      <c r="C6" s="198"/>
      <c r="D6" s="198"/>
      <c r="E6" s="198"/>
      <c r="F6" s="198"/>
      <c r="G6" s="198"/>
      <c r="H6" s="198"/>
      <c r="I6" s="198"/>
      <c r="J6" s="199"/>
    </row>
    <row r="7" spans="1:10" s="182" customFormat="1" ht="33.75" customHeight="1" thickBot="1">
      <c r="A7" s="200" t="s">
        <v>419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4" ht="15.75" thickBot="1">
      <c r="A8" s="202" t="s">
        <v>404</v>
      </c>
      <c r="B8" s="203" t="s">
        <v>420</v>
      </c>
      <c r="C8" s="204" t="s">
        <v>421</v>
      </c>
      <c r="D8" s="204" t="s">
        <v>422</v>
      </c>
      <c r="E8" s="205" t="s">
        <v>423</v>
      </c>
      <c r="F8" s="205" t="s">
        <v>424</v>
      </c>
      <c r="G8" s="206" t="s">
        <v>425</v>
      </c>
      <c r="H8" s="207" t="s">
        <v>426</v>
      </c>
      <c r="I8" s="208" t="s">
        <v>427</v>
      </c>
      <c r="J8" s="209" t="s">
        <v>76</v>
      </c>
      <c r="K8" s="181" t="s">
        <v>428</v>
      </c>
      <c r="L8" s="181" t="s">
        <v>429</v>
      </c>
      <c r="M8" s="181" t="s">
        <v>430</v>
      </c>
      <c r="N8" s="522" t="s">
        <v>612</v>
      </c>
    </row>
    <row r="9" spans="1:10" s="218" customFormat="1" ht="19.5" customHeight="1">
      <c r="A9" s="210" t="s">
        <v>431</v>
      </c>
      <c r="B9" s="211"/>
      <c r="C9" s="212"/>
      <c r="D9" s="212"/>
      <c r="E9" s="213"/>
      <c r="F9" s="213"/>
      <c r="G9" s="214"/>
      <c r="H9" s="215"/>
      <c r="I9" s="216"/>
      <c r="J9" s="217"/>
    </row>
    <row r="10" spans="1:13" ht="15">
      <c r="A10" s="219"/>
      <c r="B10" s="220"/>
      <c r="C10" s="221" t="s">
        <v>432</v>
      </c>
      <c r="D10" s="222"/>
      <c r="E10" s="223"/>
      <c r="F10" s="223"/>
      <c r="G10" s="224"/>
      <c r="H10" s="225"/>
      <c r="I10" s="226"/>
      <c r="J10" s="227"/>
      <c r="L10" s="181" t="s">
        <v>433</v>
      </c>
      <c r="M10" s="181" t="s">
        <v>434</v>
      </c>
    </row>
    <row r="11" spans="1:14" ht="15">
      <c r="A11" s="219">
        <v>1</v>
      </c>
      <c r="B11" s="220">
        <v>0</v>
      </c>
      <c r="C11" s="228" t="s">
        <v>435</v>
      </c>
      <c r="D11" s="228" t="s">
        <v>436</v>
      </c>
      <c r="E11" s="223">
        <v>1</v>
      </c>
      <c r="F11" s="223"/>
      <c r="G11" s="224">
        <f>E11*F11</f>
        <v>0</v>
      </c>
      <c r="H11" s="225">
        <v>0</v>
      </c>
      <c r="I11" s="226">
        <f>E11*H11</f>
        <v>0</v>
      </c>
      <c r="J11" s="229" t="s">
        <v>437</v>
      </c>
      <c r="K11" s="181" t="s">
        <v>438</v>
      </c>
      <c r="L11" s="181" t="s">
        <v>433</v>
      </c>
      <c r="M11" s="230" t="s">
        <v>434</v>
      </c>
      <c r="N11" s="521" t="s">
        <v>615</v>
      </c>
    </row>
    <row r="12" spans="1:13" ht="15.75" thickBot="1">
      <c r="A12" s="231"/>
      <c r="B12" s="232"/>
      <c r="C12" s="233" t="s">
        <v>439</v>
      </c>
      <c r="D12" s="234"/>
      <c r="E12" s="235"/>
      <c r="F12" s="236">
        <f>SUM(G11:G11)</f>
        <v>0</v>
      </c>
      <c r="G12" s="237"/>
      <c r="H12" s="238"/>
      <c r="I12" s="239"/>
      <c r="J12" s="240"/>
      <c r="M12" s="230" t="s">
        <v>434</v>
      </c>
    </row>
    <row r="13" spans="1:13" s="249" customFormat="1" ht="14.25">
      <c r="A13" s="241"/>
      <c r="B13" s="242"/>
      <c r="C13" s="243" t="s">
        <v>440</v>
      </c>
      <c r="D13" s="243"/>
      <c r="E13" s="244"/>
      <c r="F13" s="244"/>
      <c r="G13" s="245">
        <f>SUM(G10:G12)</f>
        <v>0</v>
      </c>
      <c r="H13" s="246"/>
      <c r="I13" s="247">
        <f>SUM(I10:I12)</f>
        <v>0</v>
      </c>
      <c r="J13" s="248"/>
      <c r="M13" s="250"/>
    </row>
    <row r="14" spans="1:13" s="218" customFormat="1" ht="19.5" customHeight="1">
      <c r="A14" s="251" t="s">
        <v>441</v>
      </c>
      <c r="B14" s="252"/>
      <c r="C14" s="253"/>
      <c r="D14" s="253"/>
      <c r="E14" s="254"/>
      <c r="F14" s="254"/>
      <c r="G14" s="255"/>
      <c r="H14" s="256"/>
      <c r="I14" s="257"/>
      <c r="J14" s="258"/>
      <c r="M14" s="259"/>
    </row>
    <row r="15" spans="1:14" ht="15">
      <c r="A15" s="219">
        <v>2</v>
      </c>
      <c r="B15" s="220">
        <v>81871195</v>
      </c>
      <c r="C15" s="228" t="s">
        <v>442</v>
      </c>
      <c r="D15" s="228" t="s">
        <v>436</v>
      </c>
      <c r="E15" s="223">
        <v>1</v>
      </c>
      <c r="F15" s="223"/>
      <c r="G15" s="224">
        <f>E15*F15</f>
        <v>0</v>
      </c>
      <c r="H15" s="225">
        <v>0</v>
      </c>
      <c r="I15" s="226">
        <f>E15*H15</f>
        <v>0</v>
      </c>
      <c r="J15" s="229" t="s">
        <v>437</v>
      </c>
      <c r="K15" s="181" t="s">
        <v>438</v>
      </c>
      <c r="M15" s="230" t="s">
        <v>443</v>
      </c>
      <c r="N15" s="181" t="s">
        <v>615</v>
      </c>
    </row>
    <row r="16" spans="1:13" ht="15">
      <c r="A16" s="219"/>
      <c r="B16" s="220"/>
      <c r="C16" s="260" t="s">
        <v>444</v>
      </c>
      <c r="D16" s="228"/>
      <c r="E16" s="223"/>
      <c r="F16" s="223"/>
      <c r="G16" s="224"/>
      <c r="H16" s="225"/>
      <c r="I16" s="226"/>
      <c r="J16" s="229"/>
      <c r="L16" s="181" t="s">
        <v>445</v>
      </c>
      <c r="M16" s="230" t="s">
        <v>443</v>
      </c>
    </row>
    <row r="17" spans="1:14" ht="15">
      <c r="A17" s="219">
        <v>3</v>
      </c>
      <c r="B17" s="220">
        <v>171107</v>
      </c>
      <c r="C17" s="228" t="s">
        <v>446</v>
      </c>
      <c r="D17" s="228" t="s">
        <v>113</v>
      </c>
      <c r="E17" s="223">
        <v>25</v>
      </c>
      <c r="F17" s="223"/>
      <c r="G17" s="224">
        <f aca="true" t="shared" si="0" ref="G17:G23">E17*F17</f>
        <v>0</v>
      </c>
      <c r="H17" s="225">
        <v>0</v>
      </c>
      <c r="I17" s="226">
        <f aca="true" t="shared" si="1" ref="I17:I23">E17*H17</f>
        <v>0</v>
      </c>
      <c r="J17" s="229" t="s">
        <v>437</v>
      </c>
      <c r="K17" s="181" t="s">
        <v>438</v>
      </c>
      <c r="L17" s="181" t="s">
        <v>445</v>
      </c>
      <c r="M17" s="230" t="s">
        <v>443</v>
      </c>
      <c r="N17" s="181" t="s">
        <v>615</v>
      </c>
    </row>
    <row r="18" spans="1:14" ht="15">
      <c r="A18" s="219">
        <v>4</v>
      </c>
      <c r="B18" s="220">
        <v>101105</v>
      </c>
      <c r="C18" s="228" t="s">
        <v>447</v>
      </c>
      <c r="D18" s="228" t="s">
        <v>113</v>
      </c>
      <c r="E18" s="223">
        <v>135</v>
      </c>
      <c r="F18" s="223"/>
      <c r="G18" s="224">
        <f t="shared" si="0"/>
        <v>0</v>
      </c>
      <c r="H18" s="225">
        <v>0</v>
      </c>
      <c r="I18" s="226">
        <f t="shared" si="1"/>
        <v>0</v>
      </c>
      <c r="J18" s="229" t="s">
        <v>437</v>
      </c>
      <c r="K18" s="181" t="s">
        <v>438</v>
      </c>
      <c r="L18" s="181" t="s">
        <v>445</v>
      </c>
      <c r="M18" s="230" t="s">
        <v>443</v>
      </c>
      <c r="N18" s="181" t="s">
        <v>615</v>
      </c>
    </row>
    <row r="19" spans="1:14" ht="15">
      <c r="A19" s="219">
        <v>5</v>
      </c>
      <c r="B19" s="220">
        <v>101106</v>
      </c>
      <c r="C19" s="228" t="s">
        <v>448</v>
      </c>
      <c r="D19" s="228" t="s">
        <v>113</v>
      </c>
      <c r="E19" s="223">
        <v>40</v>
      </c>
      <c r="F19" s="223"/>
      <c r="G19" s="224">
        <f t="shared" si="0"/>
        <v>0</v>
      </c>
      <c r="H19" s="225">
        <v>0</v>
      </c>
      <c r="I19" s="226">
        <f t="shared" si="1"/>
        <v>0</v>
      </c>
      <c r="J19" s="229" t="s">
        <v>437</v>
      </c>
      <c r="K19" s="181" t="s">
        <v>438</v>
      </c>
      <c r="L19" s="181" t="s">
        <v>445</v>
      </c>
      <c r="M19" s="230" t="s">
        <v>443</v>
      </c>
      <c r="N19" s="181" t="s">
        <v>615</v>
      </c>
    </row>
    <row r="20" spans="1:14" ht="15">
      <c r="A20" s="219">
        <v>6</v>
      </c>
      <c r="B20" s="220">
        <v>101106</v>
      </c>
      <c r="C20" s="228" t="s">
        <v>448</v>
      </c>
      <c r="D20" s="228" t="s">
        <v>113</v>
      </c>
      <c r="E20" s="223">
        <v>100</v>
      </c>
      <c r="F20" s="223"/>
      <c r="G20" s="224">
        <f t="shared" si="0"/>
        <v>0</v>
      </c>
      <c r="H20" s="225">
        <v>0</v>
      </c>
      <c r="I20" s="226">
        <f t="shared" si="1"/>
        <v>0</v>
      </c>
      <c r="J20" s="229" t="s">
        <v>437</v>
      </c>
      <c r="K20" s="181" t="s">
        <v>438</v>
      </c>
      <c r="L20" s="181" t="s">
        <v>445</v>
      </c>
      <c r="M20" s="230" t="s">
        <v>443</v>
      </c>
      <c r="N20" s="181" t="s">
        <v>615</v>
      </c>
    </row>
    <row r="21" spans="1:14" ht="15">
      <c r="A21" s="219">
        <v>7</v>
      </c>
      <c r="B21" s="220">
        <v>101305</v>
      </c>
      <c r="C21" s="228" t="s">
        <v>449</v>
      </c>
      <c r="D21" s="228" t="s">
        <v>113</v>
      </c>
      <c r="E21" s="223">
        <v>65</v>
      </c>
      <c r="F21" s="223"/>
      <c r="G21" s="224">
        <f t="shared" si="0"/>
        <v>0</v>
      </c>
      <c r="H21" s="225">
        <v>0</v>
      </c>
      <c r="I21" s="226">
        <f t="shared" si="1"/>
        <v>0</v>
      </c>
      <c r="J21" s="229" t="s">
        <v>437</v>
      </c>
      <c r="K21" s="181" t="s">
        <v>438</v>
      </c>
      <c r="L21" s="181" t="s">
        <v>445</v>
      </c>
      <c r="M21" s="230" t="s">
        <v>443</v>
      </c>
      <c r="N21" s="181" t="s">
        <v>615</v>
      </c>
    </row>
    <row r="22" spans="1:14" ht="15">
      <c r="A22" s="219">
        <v>8</v>
      </c>
      <c r="B22" s="220">
        <v>101307</v>
      </c>
      <c r="C22" s="228" t="s">
        <v>450</v>
      </c>
      <c r="D22" s="228" t="s">
        <v>113</v>
      </c>
      <c r="E22" s="223">
        <v>20</v>
      </c>
      <c r="F22" s="223"/>
      <c r="G22" s="224">
        <f t="shared" si="0"/>
        <v>0</v>
      </c>
      <c r="H22" s="225">
        <v>0</v>
      </c>
      <c r="I22" s="226">
        <f t="shared" si="1"/>
        <v>0</v>
      </c>
      <c r="J22" s="229" t="s">
        <v>437</v>
      </c>
      <c r="K22" s="181" t="s">
        <v>438</v>
      </c>
      <c r="L22" s="181" t="s">
        <v>445</v>
      </c>
      <c r="M22" s="230" t="s">
        <v>443</v>
      </c>
      <c r="N22" s="181" t="s">
        <v>615</v>
      </c>
    </row>
    <row r="23" spans="1:14" ht="15">
      <c r="A23" s="219">
        <v>9</v>
      </c>
      <c r="B23" s="220">
        <v>199512</v>
      </c>
      <c r="C23" s="228" t="s">
        <v>451</v>
      </c>
      <c r="D23" s="228" t="s">
        <v>436</v>
      </c>
      <c r="E23" s="223">
        <v>12</v>
      </c>
      <c r="F23" s="223"/>
      <c r="G23" s="224">
        <f t="shared" si="0"/>
        <v>0</v>
      </c>
      <c r="H23" s="225">
        <v>0</v>
      </c>
      <c r="I23" s="226">
        <f t="shared" si="1"/>
        <v>0</v>
      </c>
      <c r="J23" s="229" t="s">
        <v>437</v>
      </c>
      <c r="K23" s="181" t="s">
        <v>438</v>
      </c>
      <c r="L23" s="181" t="s">
        <v>445</v>
      </c>
      <c r="M23" s="230" t="s">
        <v>443</v>
      </c>
      <c r="N23" s="181" t="s">
        <v>615</v>
      </c>
    </row>
    <row r="24" spans="1:13" ht="15">
      <c r="A24" s="219"/>
      <c r="B24" s="220"/>
      <c r="C24" s="260" t="s">
        <v>439</v>
      </c>
      <c r="D24" s="228"/>
      <c r="E24" s="223"/>
      <c r="F24" s="261">
        <f>SUM(G17:G23)</f>
        <v>0</v>
      </c>
      <c r="G24" s="224"/>
      <c r="H24" s="225"/>
      <c r="I24" s="226"/>
      <c r="J24" s="229"/>
      <c r="M24" s="230" t="s">
        <v>443</v>
      </c>
    </row>
    <row r="25" spans="1:13" ht="15">
      <c r="A25" s="219"/>
      <c r="B25" s="220"/>
      <c r="C25" s="260" t="s">
        <v>452</v>
      </c>
      <c r="D25" s="228"/>
      <c r="E25" s="223"/>
      <c r="F25" s="223"/>
      <c r="G25" s="224"/>
      <c r="H25" s="225"/>
      <c r="I25" s="226"/>
      <c r="J25" s="229"/>
      <c r="L25" s="181" t="s">
        <v>453</v>
      </c>
      <c r="M25" s="230" t="s">
        <v>443</v>
      </c>
    </row>
    <row r="26" spans="1:14" ht="15">
      <c r="A26" s="219">
        <v>10</v>
      </c>
      <c r="B26" s="220">
        <v>199224</v>
      </c>
      <c r="C26" s="228" t="s">
        <v>645</v>
      </c>
      <c r="D26" s="228" t="s">
        <v>436</v>
      </c>
      <c r="E26" s="223">
        <v>0</v>
      </c>
      <c r="F26" s="223"/>
      <c r="G26" s="224">
        <f aca="true" t="shared" si="2" ref="G26:G38">E26*F26</f>
        <v>0</v>
      </c>
      <c r="H26" s="225">
        <v>0</v>
      </c>
      <c r="I26" s="226">
        <f aca="true" t="shared" si="3" ref="I26:I38">E26*H26</f>
        <v>0</v>
      </c>
      <c r="J26" s="229" t="s">
        <v>437</v>
      </c>
      <c r="K26" s="181" t="s">
        <v>438</v>
      </c>
      <c r="L26" s="181" t="s">
        <v>453</v>
      </c>
      <c r="M26" s="230" t="s">
        <v>443</v>
      </c>
      <c r="N26" s="181" t="s">
        <v>615</v>
      </c>
    </row>
    <row r="27" spans="1:14" ht="15">
      <c r="A27" s="219">
        <v>11</v>
      </c>
      <c r="B27" s="220">
        <v>311117</v>
      </c>
      <c r="C27" s="228" t="s">
        <v>455</v>
      </c>
      <c r="D27" s="228" t="s">
        <v>436</v>
      </c>
      <c r="E27" s="223">
        <v>5</v>
      </c>
      <c r="F27" s="223"/>
      <c r="G27" s="224">
        <f t="shared" si="2"/>
        <v>0</v>
      </c>
      <c r="H27" s="225">
        <v>0</v>
      </c>
      <c r="I27" s="226">
        <f t="shared" si="3"/>
        <v>0</v>
      </c>
      <c r="J27" s="229" t="s">
        <v>437</v>
      </c>
      <c r="K27" s="181" t="s">
        <v>438</v>
      </c>
      <c r="L27" s="181" t="s">
        <v>453</v>
      </c>
      <c r="M27" s="230" t="s">
        <v>443</v>
      </c>
      <c r="N27" s="181" t="s">
        <v>615</v>
      </c>
    </row>
    <row r="28" spans="1:14" ht="15">
      <c r="A28" s="219">
        <v>12</v>
      </c>
      <c r="B28" s="220">
        <v>311212</v>
      </c>
      <c r="C28" s="228" t="s">
        <v>456</v>
      </c>
      <c r="D28" s="228" t="s">
        <v>436</v>
      </c>
      <c r="E28" s="223">
        <v>12</v>
      </c>
      <c r="F28" s="223"/>
      <c r="G28" s="224">
        <f t="shared" si="2"/>
        <v>0</v>
      </c>
      <c r="H28" s="225">
        <v>0</v>
      </c>
      <c r="I28" s="226">
        <f t="shared" si="3"/>
        <v>0</v>
      </c>
      <c r="J28" s="229" t="s">
        <v>437</v>
      </c>
      <c r="K28" s="181" t="s">
        <v>438</v>
      </c>
      <c r="L28" s="181" t="s">
        <v>453</v>
      </c>
      <c r="M28" s="230" t="s">
        <v>443</v>
      </c>
      <c r="N28" s="181" t="s">
        <v>615</v>
      </c>
    </row>
    <row r="29" spans="1:14" ht="15">
      <c r="A29" s="219">
        <v>13</v>
      </c>
      <c r="B29" s="220">
        <v>311222</v>
      </c>
      <c r="C29" s="228" t="s">
        <v>457</v>
      </c>
      <c r="D29" s="228" t="s">
        <v>436</v>
      </c>
      <c r="E29" s="223">
        <v>3</v>
      </c>
      <c r="F29" s="223"/>
      <c r="G29" s="224">
        <f t="shared" si="2"/>
        <v>0</v>
      </c>
      <c r="H29" s="225">
        <v>0</v>
      </c>
      <c r="I29" s="226">
        <f t="shared" si="3"/>
        <v>0</v>
      </c>
      <c r="J29" s="229" t="s">
        <v>437</v>
      </c>
      <c r="K29" s="181" t="s">
        <v>438</v>
      </c>
      <c r="L29" s="181" t="s">
        <v>453</v>
      </c>
      <c r="M29" s="230" t="s">
        <v>443</v>
      </c>
      <c r="N29" s="181" t="s">
        <v>615</v>
      </c>
    </row>
    <row r="30" spans="1:14" ht="15">
      <c r="A30" s="219">
        <v>14</v>
      </c>
      <c r="B30" s="220">
        <v>311223</v>
      </c>
      <c r="C30" s="228" t="s">
        <v>458</v>
      </c>
      <c r="D30" s="228" t="s">
        <v>436</v>
      </c>
      <c r="E30" s="223">
        <v>1</v>
      </c>
      <c r="F30" s="223"/>
      <c r="G30" s="224">
        <f t="shared" si="2"/>
        <v>0</v>
      </c>
      <c r="H30" s="225">
        <v>0</v>
      </c>
      <c r="I30" s="226">
        <f t="shared" si="3"/>
        <v>0</v>
      </c>
      <c r="J30" s="229" t="s">
        <v>437</v>
      </c>
      <c r="K30" s="181" t="s">
        <v>438</v>
      </c>
      <c r="L30" s="181" t="s">
        <v>453</v>
      </c>
      <c r="M30" s="230" t="s">
        <v>443</v>
      </c>
      <c r="N30" s="181" t="s">
        <v>615</v>
      </c>
    </row>
    <row r="31" spans="1:14" ht="15">
      <c r="A31" s="219">
        <v>15</v>
      </c>
      <c r="B31" s="220">
        <v>313133</v>
      </c>
      <c r="C31" s="228" t="s">
        <v>639</v>
      </c>
      <c r="D31" s="228" t="s">
        <v>436</v>
      </c>
      <c r="E31" s="223">
        <v>1</v>
      </c>
      <c r="F31" s="223"/>
      <c r="G31" s="224">
        <f t="shared" si="2"/>
        <v>0</v>
      </c>
      <c r="H31" s="225">
        <v>0</v>
      </c>
      <c r="I31" s="226">
        <f t="shared" si="3"/>
        <v>0</v>
      </c>
      <c r="J31" s="229" t="s">
        <v>437</v>
      </c>
      <c r="K31" s="181" t="s">
        <v>438</v>
      </c>
      <c r="L31" s="181" t="s">
        <v>453</v>
      </c>
      <c r="M31" s="230" t="s">
        <v>443</v>
      </c>
      <c r="N31" s="181" t="s">
        <v>615</v>
      </c>
    </row>
    <row r="32" spans="1:14" ht="15">
      <c r="A32" s="219">
        <v>16</v>
      </c>
      <c r="B32" s="220">
        <v>333021</v>
      </c>
      <c r="C32" s="228" t="s">
        <v>459</v>
      </c>
      <c r="D32" s="228" t="s">
        <v>113</v>
      </c>
      <c r="E32" s="223">
        <v>6</v>
      </c>
      <c r="F32" s="223"/>
      <c r="G32" s="224">
        <f t="shared" si="2"/>
        <v>0</v>
      </c>
      <c r="H32" s="225">
        <v>0</v>
      </c>
      <c r="I32" s="226">
        <f t="shared" si="3"/>
        <v>0</v>
      </c>
      <c r="J32" s="229" t="s">
        <v>437</v>
      </c>
      <c r="K32" s="181" t="s">
        <v>438</v>
      </c>
      <c r="L32" s="181" t="s">
        <v>453</v>
      </c>
      <c r="M32" s="230" t="s">
        <v>443</v>
      </c>
      <c r="N32" s="181" t="s">
        <v>615</v>
      </c>
    </row>
    <row r="33" spans="1:14" ht="15">
      <c r="A33" s="219">
        <v>17</v>
      </c>
      <c r="B33" s="220">
        <v>333022</v>
      </c>
      <c r="C33" s="228" t="s">
        <v>460</v>
      </c>
      <c r="D33" s="228" t="s">
        <v>436</v>
      </c>
      <c r="E33" s="223">
        <v>4</v>
      </c>
      <c r="F33" s="223"/>
      <c r="G33" s="224">
        <f t="shared" si="2"/>
        <v>0</v>
      </c>
      <c r="H33" s="225">
        <v>0</v>
      </c>
      <c r="I33" s="226">
        <f t="shared" si="3"/>
        <v>0</v>
      </c>
      <c r="J33" s="229" t="s">
        <v>437</v>
      </c>
      <c r="K33" s="181" t="s">
        <v>438</v>
      </c>
      <c r="L33" s="181" t="s">
        <v>453</v>
      </c>
      <c r="M33" s="230" t="s">
        <v>443</v>
      </c>
      <c r="N33" s="181" t="s">
        <v>615</v>
      </c>
    </row>
    <row r="34" spans="1:14" ht="15">
      <c r="A34" s="219">
        <v>18</v>
      </c>
      <c r="B34" s="220">
        <v>333023</v>
      </c>
      <c r="C34" s="228" t="s">
        <v>461</v>
      </c>
      <c r="D34" s="228" t="s">
        <v>436</v>
      </c>
      <c r="E34" s="223">
        <v>2</v>
      </c>
      <c r="F34" s="223"/>
      <c r="G34" s="224">
        <f t="shared" si="2"/>
        <v>0</v>
      </c>
      <c r="H34" s="225">
        <v>0</v>
      </c>
      <c r="I34" s="226">
        <f t="shared" si="3"/>
        <v>0</v>
      </c>
      <c r="J34" s="229" t="s">
        <v>437</v>
      </c>
      <c r="K34" s="181" t="s">
        <v>438</v>
      </c>
      <c r="L34" s="181" t="s">
        <v>453</v>
      </c>
      <c r="M34" s="230" t="s">
        <v>443</v>
      </c>
      <c r="N34" s="181" t="s">
        <v>615</v>
      </c>
    </row>
    <row r="35" spans="1:14" ht="15">
      <c r="A35" s="219">
        <v>19</v>
      </c>
      <c r="B35" s="220">
        <v>333151</v>
      </c>
      <c r="C35" s="228" t="s">
        <v>462</v>
      </c>
      <c r="D35" s="228" t="s">
        <v>113</v>
      </c>
      <c r="E35" s="223">
        <v>8</v>
      </c>
      <c r="F35" s="223"/>
      <c r="G35" s="224">
        <f t="shared" si="2"/>
        <v>0</v>
      </c>
      <c r="H35" s="225">
        <v>0</v>
      </c>
      <c r="I35" s="226">
        <f t="shared" si="3"/>
        <v>0</v>
      </c>
      <c r="J35" s="229" t="s">
        <v>437</v>
      </c>
      <c r="K35" s="181" t="s">
        <v>438</v>
      </c>
      <c r="L35" s="181" t="s">
        <v>453</v>
      </c>
      <c r="M35" s="230" t="s">
        <v>443</v>
      </c>
      <c r="N35" s="181" t="s">
        <v>615</v>
      </c>
    </row>
    <row r="36" spans="1:14" ht="15">
      <c r="A36" s="219">
        <v>20</v>
      </c>
      <c r="B36" s="220">
        <v>336131</v>
      </c>
      <c r="C36" s="228" t="s">
        <v>463</v>
      </c>
      <c r="D36" s="228" t="s">
        <v>113</v>
      </c>
      <c r="E36" s="223">
        <v>40</v>
      </c>
      <c r="F36" s="223"/>
      <c r="G36" s="224">
        <f t="shared" si="2"/>
        <v>0</v>
      </c>
      <c r="H36" s="225">
        <v>0</v>
      </c>
      <c r="I36" s="226">
        <f t="shared" si="3"/>
        <v>0</v>
      </c>
      <c r="J36" s="229" t="s">
        <v>437</v>
      </c>
      <c r="K36" s="181" t="s">
        <v>438</v>
      </c>
      <c r="L36" s="181" t="s">
        <v>453</v>
      </c>
      <c r="M36" s="230" t="s">
        <v>443</v>
      </c>
      <c r="N36" s="181" t="s">
        <v>615</v>
      </c>
    </row>
    <row r="37" spans="1:14" ht="15">
      <c r="A37" s="219">
        <v>21</v>
      </c>
      <c r="B37" s="220" t="s">
        <v>464</v>
      </c>
      <c r="C37" s="228" t="s">
        <v>465</v>
      </c>
      <c r="D37" s="228" t="s">
        <v>466</v>
      </c>
      <c r="E37" s="223">
        <v>10</v>
      </c>
      <c r="F37" s="223"/>
      <c r="G37" s="224">
        <f t="shared" si="2"/>
        <v>0</v>
      </c>
      <c r="H37" s="225">
        <v>0</v>
      </c>
      <c r="I37" s="226">
        <f t="shared" si="3"/>
        <v>0</v>
      </c>
      <c r="J37" s="229" t="s">
        <v>437</v>
      </c>
      <c r="K37" s="181" t="s">
        <v>438</v>
      </c>
      <c r="L37" s="181" t="s">
        <v>453</v>
      </c>
      <c r="M37" s="230" t="s">
        <v>443</v>
      </c>
      <c r="N37" s="181" t="s">
        <v>615</v>
      </c>
    </row>
    <row r="38" spans="1:14" ht="15">
      <c r="A38" s="219">
        <v>22</v>
      </c>
      <c r="B38" s="220">
        <v>311538</v>
      </c>
      <c r="C38" s="228" t="s">
        <v>467</v>
      </c>
      <c r="D38" s="228" t="s">
        <v>436</v>
      </c>
      <c r="E38" s="223">
        <v>5</v>
      </c>
      <c r="F38" s="223"/>
      <c r="G38" s="224">
        <f t="shared" si="2"/>
        <v>0</v>
      </c>
      <c r="H38" s="225">
        <v>0</v>
      </c>
      <c r="I38" s="226">
        <f t="shared" si="3"/>
        <v>0</v>
      </c>
      <c r="J38" s="229" t="s">
        <v>437</v>
      </c>
      <c r="K38" s="181" t="s">
        <v>438</v>
      </c>
      <c r="L38" s="181" t="s">
        <v>453</v>
      </c>
      <c r="M38" s="230" t="s">
        <v>443</v>
      </c>
      <c r="N38" s="181" t="s">
        <v>615</v>
      </c>
    </row>
    <row r="39" spans="1:13" ht="15">
      <c r="A39" s="219"/>
      <c r="B39" s="220"/>
      <c r="C39" s="260" t="s">
        <v>439</v>
      </c>
      <c r="D39" s="228"/>
      <c r="E39" s="223"/>
      <c r="F39" s="261">
        <f>SUM(G26:G38)</f>
        <v>0</v>
      </c>
      <c r="G39" s="224"/>
      <c r="H39" s="225"/>
      <c r="I39" s="226"/>
      <c r="J39" s="229"/>
      <c r="M39" s="230" t="s">
        <v>443</v>
      </c>
    </row>
    <row r="40" spans="1:13" ht="15">
      <c r="A40" s="219"/>
      <c r="B40" s="220"/>
      <c r="C40" s="260" t="s">
        <v>468</v>
      </c>
      <c r="D40" s="228"/>
      <c r="E40" s="223"/>
      <c r="F40" s="223"/>
      <c r="G40" s="224"/>
      <c r="H40" s="225"/>
      <c r="I40" s="226"/>
      <c r="J40" s="229"/>
      <c r="L40" s="181" t="s">
        <v>469</v>
      </c>
      <c r="M40" s="230" t="s">
        <v>443</v>
      </c>
    </row>
    <row r="41" spans="1:14" ht="15">
      <c r="A41" s="219">
        <v>23</v>
      </c>
      <c r="B41" s="220">
        <v>410130</v>
      </c>
      <c r="C41" s="228" t="s">
        <v>623</v>
      </c>
      <c r="D41" s="222"/>
      <c r="E41" s="223">
        <v>2</v>
      </c>
      <c r="F41" s="223"/>
      <c r="G41" s="224">
        <f aca="true" t="shared" si="4" ref="G41:G66">E41*F41</f>
        <v>0</v>
      </c>
      <c r="H41" s="225">
        <v>0</v>
      </c>
      <c r="I41" s="226">
        <f aca="true" t="shared" si="5" ref="I41:I66">E41*H41</f>
        <v>0</v>
      </c>
      <c r="J41" s="227"/>
      <c r="K41" s="181" t="s">
        <v>438</v>
      </c>
      <c r="L41" s="181" t="s">
        <v>469</v>
      </c>
      <c r="M41" s="230" t="s">
        <v>443</v>
      </c>
      <c r="N41" s="181" t="s">
        <v>615</v>
      </c>
    </row>
    <row r="42" spans="1:14" ht="15">
      <c r="A42" s="219">
        <v>24</v>
      </c>
      <c r="B42" s="220">
        <v>409820</v>
      </c>
      <c r="C42" s="228" t="s">
        <v>470</v>
      </c>
      <c r="D42" s="228" t="s">
        <v>436</v>
      </c>
      <c r="E42" s="223">
        <v>2</v>
      </c>
      <c r="F42" s="223"/>
      <c r="G42" s="224">
        <f t="shared" si="4"/>
        <v>0</v>
      </c>
      <c r="H42" s="225">
        <v>0</v>
      </c>
      <c r="I42" s="226">
        <f t="shared" si="5"/>
        <v>0</v>
      </c>
      <c r="J42" s="229" t="s">
        <v>437</v>
      </c>
      <c r="L42" s="181" t="s">
        <v>469</v>
      </c>
      <c r="M42" s="230" t="s">
        <v>443</v>
      </c>
      <c r="N42" s="181" t="s">
        <v>615</v>
      </c>
    </row>
    <row r="43" spans="1:14" ht="15">
      <c r="A43" s="219">
        <v>25</v>
      </c>
      <c r="B43" s="220">
        <v>410101</v>
      </c>
      <c r="C43" s="228" t="s">
        <v>471</v>
      </c>
      <c r="D43" s="228" t="s">
        <v>436</v>
      </c>
      <c r="E43" s="223">
        <v>2</v>
      </c>
      <c r="F43" s="223"/>
      <c r="G43" s="224">
        <f t="shared" si="4"/>
        <v>0</v>
      </c>
      <c r="H43" s="225">
        <v>0</v>
      </c>
      <c r="I43" s="226">
        <f t="shared" si="5"/>
        <v>0</v>
      </c>
      <c r="J43" s="229" t="s">
        <v>437</v>
      </c>
      <c r="L43" s="181" t="s">
        <v>469</v>
      </c>
      <c r="M43" s="230" t="s">
        <v>443</v>
      </c>
      <c r="N43" s="181" t="s">
        <v>615</v>
      </c>
    </row>
    <row r="44" spans="1:14" ht="15">
      <c r="A44" s="219">
        <v>26</v>
      </c>
      <c r="B44" s="220">
        <v>410150</v>
      </c>
      <c r="C44" s="228" t="s">
        <v>624</v>
      </c>
      <c r="D44" s="222"/>
      <c r="E44" s="223">
        <v>1</v>
      </c>
      <c r="F44" s="223"/>
      <c r="G44" s="224">
        <f t="shared" si="4"/>
        <v>0</v>
      </c>
      <c r="H44" s="225">
        <v>0</v>
      </c>
      <c r="I44" s="226">
        <f t="shared" si="5"/>
        <v>0</v>
      </c>
      <c r="J44" s="227"/>
      <c r="K44" s="181" t="s">
        <v>438</v>
      </c>
      <c r="L44" s="181" t="s">
        <v>469</v>
      </c>
      <c r="M44" s="230" t="s">
        <v>443</v>
      </c>
      <c r="N44" s="181" t="s">
        <v>615</v>
      </c>
    </row>
    <row r="45" spans="1:14" ht="15">
      <c r="A45" s="219">
        <v>27</v>
      </c>
      <c r="B45" s="220">
        <v>409826</v>
      </c>
      <c r="C45" s="228" t="s">
        <v>472</v>
      </c>
      <c r="D45" s="228" t="s">
        <v>436</v>
      </c>
      <c r="E45" s="223">
        <v>1</v>
      </c>
      <c r="F45" s="223"/>
      <c r="G45" s="224">
        <f t="shared" si="4"/>
        <v>0</v>
      </c>
      <c r="H45" s="225">
        <v>0</v>
      </c>
      <c r="I45" s="226">
        <f t="shared" si="5"/>
        <v>0</v>
      </c>
      <c r="J45" s="229" t="s">
        <v>437</v>
      </c>
      <c r="L45" s="181" t="s">
        <v>469</v>
      </c>
      <c r="M45" s="230" t="s">
        <v>443</v>
      </c>
      <c r="N45" s="181" t="s">
        <v>615</v>
      </c>
    </row>
    <row r="46" spans="1:14" ht="15">
      <c r="A46" s="219">
        <v>28</v>
      </c>
      <c r="B46" s="220">
        <v>410102</v>
      </c>
      <c r="C46" s="228" t="s">
        <v>473</v>
      </c>
      <c r="D46" s="228" t="s">
        <v>436</v>
      </c>
      <c r="E46" s="223">
        <v>1</v>
      </c>
      <c r="F46" s="223"/>
      <c r="G46" s="224">
        <f t="shared" si="4"/>
        <v>0</v>
      </c>
      <c r="H46" s="225">
        <v>0</v>
      </c>
      <c r="I46" s="226">
        <f t="shared" si="5"/>
        <v>0</v>
      </c>
      <c r="J46" s="229" t="s">
        <v>437</v>
      </c>
      <c r="L46" s="181" t="s">
        <v>469</v>
      </c>
      <c r="M46" s="230" t="s">
        <v>443</v>
      </c>
      <c r="N46" s="181" t="s">
        <v>615</v>
      </c>
    </row>
    <row r="47" spans="1:14" ht="15">
      <c r="A47" s="219">
        <v>29</v>
      </c>
      <c r="B47" s="220">
        <v>410152</v>
      </c>
      <c r="C47" s="228" t="s">
        <v>625</v>
      </c>
      <c r="D47" s="222"/>
      <c r="E47" s="223">
        <v>6</v>
      </c>
      <c r="F47" s="223"/>
      <c r="G47" s="224">
        <f t="shared" si="4"/>
        <v>0</v>
      </c>
      <c r="H47" s="225">
        <v>0</v>
      </c>
      <c r="I47" s="226">
        <f t="shared" si="5"/>
        <v>0</v>
      </c>
      <c r="J47" s="227"/>
      <c r="K47" s="181" t="s">
        <v>438</v>
      </c>
      <c r="L47" s="181" t="s">
        <v>469</v>
      </c>
      <c r="M47" s="230" t="s">
        <v>443</v>
      </c>
      <c r="N47" s="181" t="s">
        <v>615</v>
      </c>
    </row>
    <row r="48" spans="1:14" ht="15">
      <c r="A48" s="219">
        <v>30</v>
      </c>
      <c r="B48" s="220">
        <v>409822</v>
      </c>
      <c r="C48" s="228" t="s">
        <v>474</v>
      </c>
      <c r="D48" s="228" t="s">
        <v>436</v>
      </c>
      <c r="E48" s="223">
        <v>6</v>
      </c>
      <c r="F48" s="223"/>
      <c r="G48" s="224">
        <f t="shared" si="4"/>
        <v>0</v>
      </c>
      <c r="H48" s="225">
        <v>0</v>
      </c>
      <c r="I48" s="226">
        <f t="shared" si="5"/>
        <v>0</v>
      </c>
      <c r="J48" s="229" t="s">
        <v>437</v>
      </c>
      <c r="L48" s="181" t="s">
        <v>469</v>
      </c>
      <c r="M48" s="230" t="s">
        <v>443</v>
      </c>
      <c r="N48" s="181" t="s">
        <v>615</v>
      </c>
    </row>
    <row r="49" spans="1:14" ht="15">
      <c r="A49" s="219">
        <v>31</v>
      </c>
      <c r="B49" s="220">
        <v>409900</v>
      </c>
      <c r="C49" s="228" t="s">
        <v>475</v>
      </c>
      <c r="D49" s="228" t="s">
        <v>436</v>
      </c>
      <c r="E49" s="223">
        <v>6</v>
      </c>
      <c r="F49" s="223"/>
      <c r="G49" s="224">
        <f t="shared" si="4"/>
        <v>0</v>
      </c>
      <c r="H49" s="225">
        <v>0</v>
      </c>
      <c r="I49" s="226">
        <f t="shared" si="5"/>
        <v>0</v>
      </c>
      <c r="J49" s="229" t="s">
        <v>437</v>
      </c>
      <c r="L49" s="181" t="s">
        <v>469</v>
      </c>
      <c r="M49" s="230" t="s">
        <v>443</v>
      </c>
      <c r="N49" s="181" t="s">
        <v>615</v>
      </c>
    </row>
    <row r="50" spans="1:14" ht="15">
      <c r="A50" s="219">
        <v>32</v>
      </c>
      <c r="B50" s="220">
        <v>410103</v>
      </c>
      <c r="C50" s="228" t="s">
        <v>476</v>
      </c>
      <c r="D50" s="228" t="s">
        <v>436</v>
      </c>
      <c r="E50" s="223">
        <v>6</v>
      </c>
      <c r="F50" s="223"/>
      <c r="G50" s="224">
        <f t="shared" si="4"/>
        <v>0</v>
      </c>
      <c r="H50" s="225">
        <v>0</v>
      </c>
      <c r="I50" s="226">
        <f t="shared" si="5"/>
        <v>0</v>
      </c>
      <c r="J50" s="229" t="s">
        <v>437</v>
      </c>
      <c r="L50" s="181" t="s">
        <v>469</v>
      </c>
      <c r="M50" s="230" t="s">
        <v>443</v>
      </c>
      <c r="N50" s="181" t="s">
        <v>615</v>
      </c>
    </row>
    <row r="51" spans="1:14" ht="15">
      <c r="A51" s="219">
        <v>33</v>
      </c>
      <c r="B51" s="220">
        <v>410156</v>
      </c>
      <c r="C51" s="228" t="s">
        <v>626</v>
      </c>
      <c r="D51" s="222"/>
      <c r="E51" s="223">
        <v>1</v>
      </c>
      <c r="F51" s="223"/>
      <c r="G51" s="224">
        <f t="shared" si="4"/>
        <v>0</v>
      </c>
      <c r="H51" s="225">
        <v>0</v>
      </c>
      <c r="I51" s="226">
        <f t="shared" si="5"/>
        <v>0</v>
      </c>
      <c r="J51" s="227"/>
      <c r="K51" s="181" t="s">
        <v>438</v>
      </c>
      <c r="L51" s="181" t="s">
        <v>469</v>
      </c>
      <c r="M51" s="230" t="s">
        <v>443</v>
      </c>
      <c r="N51" s="181" t="s">
        <v>615</v>
      </c>
    </row>
    <row r="52" spans="1:14" ht="15">
      <c r="A52" s="219">
        <v>34</v>
      </c>
      <c r="B52" s="220">
        <v>409824</v>
      </c>
      <c r="C52" s="228" t="s">
        <v>477</v>
      </c>
      <c r="D52" s="228" t="s">
        <v>436</v>
      </c>
      <c r="E52" s="223">
        <v>1</v>
      </c>
      <c r="F52" s="223"/>
      <c r="G52" s="224">
        <f t="shared" si="4"/>
        <v>0</v>
      </c>
      <c r="H52" s="225">
        <v>0</v>
      </c>
      <c r="I52" s="226">
        <f t="shared" si="5"/>
        <v>0</v>
      </c>
      <c r="J52" s="229" t="s">
        <v>437</v>
      </c>
      <c r="L52" s="181" t="s">
        <v>469</v>
      </c>
      <c r="M52" s="230" t="s">
        <v>443</v>
      </c>
      <c r="N52" s="181" t="s">
        <v>615</v>
      </c>
    </row>
    <row r="53" spans="1:14" ht="15">
      <c r="A53" s="219">
        <v>35</v>
      </c>
      <c r="B53" s="220">
        <v>409900</v>
      </c>
      <c r="C53" s="228" t="s">
        <v>475</v>
      </c>
      <c r="D53" s="228" t="s">
        <v>436</v>
      </c>
      <c r="E53" s="223">
        <v>1</v>
      </c>
      <c r="F53" s="223"/>
      <c r="G53" s="224">
        <f t="shared" si="4"/>
        <v>0</v>
      </c>
      <c r="H53" s="225">
        <v>0</v>
      </c>
      <c r="I53" s="226">
        <f t="shared" si="5"/>
        <v>0</v>
      </c>
      <c r="J53" s="229" t="s">
        <v>437</v>
      </c>
      <c r="L53" s="181" t="s">
        <v>469</v>
      </c>
      <c r="M53" s="230" t="s">
        <v>443</v>
      </c>
      <c r="N53" s="181" t="s">
        <v>615</v>
      </c>
    </row>
    <row r="54" spans="1:14" ht="15">
      <c r="A54" s="219">
        <v>36</v>
      </c>
      <c r="B54" s="220">
        <v>410103</v>
      </c>
      <c r="C54" s="228" t="s">
        <v>476</v>
      </c>
      <c r="D54" s="228" t="s">
        <v>436</v>
      </c>
      <c r="E54" s="223">
        <v>1</v>
      </c>
      <c r="F54" s="223"/>
      <c r="G54" s="224">
        <f t="shared" si="4"/>
        <v>0</v>
      </c>
      <c r="H54" s="225">
        <v>0</v>
      </c>
      <c r="I54" s="226">
        <f t="shared" si="5"/>
        <v>0</v>
      </c>
      <c r="J54" s="229" t="s">
        <v>437</v>
      </c>
      <c r="L54" s="181" t="s">
        <v>469</v>
      </c>
      <c r="M54" s="230" t="s">
        <v>443</v>
      </c>
      <c r="N54" s="181" t="s">
        <v>615</v>
      </c>
    </row>
    <row r="55" spans="1:14" ht="15">
      <c r="A55" s="219">
        <v>37</v>
      </c>
      <c r="B55" s="220">
        <v>410162</v>
      </c>
      <c r="C55" s="228" t="s">
        <v>627</v>
      </c>
      <c r="D55" s="222"/>
      <c r="E55" s="223">
        <v>2</v>
      </c>
      <c r="F55" s="223"/>
      <c r="G55" s="224">
        <f t="shared" si="4"/>
        <v>0</v>
      </c>
      <c r="H55" s="225">
        <v>0</v>
      </c>
      <c r="I55" s="226">
        <f t="shared" si="5"/>
        <v>0</v>
      </c>
      <c r="J55" s="227"/>
      <c r="K55" s="181" t="s">
        <v>438</v>
      </c>
      <c r="L55" s="181" t="s">
        <v>469</v>
      </c>
      <c r="M55" s="230" t="s">
        <v>443</v>
      </c>
      <c r="N55" s="181" t="s">
        <v>615</v>
      </c>
    </row>
    <row r="56" spans="1:14" ht="15">
      <c r="A56" s="219">
        <v>38</v>
      </c>
      <c r="B56" s="220">
        <v>409828</v>
      </c>
      <c r="C56" s="228" t="s">
        <v>478</v>
      </c>
      <c r="D56" s="228" t="s">
        <v>436</v>
      </c>
      <c r="E56" s="223">
        <v>2</v>
      </c>
      <c r="F56" s="223"/>
      <c r="G56" s="224">
        <f t="shared" si="4"/>
        <v>0</v>
      </c>
      <c r="H56" s="225">
        <v>0</v>
      </c>
      <c r="I56" s="226">
        <f t="shared" si="5"/>
        <v>0</v>
      </c>
      <c r="J56" s="229" t="s">
        <v>437</v>
      </c>
      <c r="L56" s="181" t="s">
        <v>469</v>
      </c>
      <c r="M56" s="230" t="s">
        <v>443</v>
      </c>
      <c r="N56" s="181" t="s">
        <v>615</v>
      </c>
    </row>
    <row r="57" spans="1:14" ht="15">
      <c r="A57" s="219">
        <v>39</v>
      </c>
      <c r="B57" s="220">
        <v>409901</v>
      </c>
      <c r="C57" s="228" t="s">
        <v>479</v>
      </c>
      <c r="D57" s="228" t="s">
        <v>436</v>
      </c>
      <c r="E57" s="223">
        <v>2</v>
      </c>
      <c r="F57" s="223"/>
      <c r="G57" s="224">
        <f t="shared" si="4"/>
        <v>0</v>
      </c>
      <c r="H57" s="225">
        <v>0</v>
      </c>
      <c r="I57" s="226">
        <f t="shared" si="5"/>
        <v>0</v>
      </c>
      <c r="J57" s="229" t="s">
        <v>437</v>
      </c>
      <c r="L57" s="181" t="s">
        <v>469</v>
      </c>
      <c r="M57" s="230" t="s">
        <v>443</v>
      </c>
      <c r="N57" s="181" t="s">
        <v>615</v>
      </c>
    </row>
    <row r="58" spans="1:14" ht="15">
      <c r="A58" s="219">
        <v>40</v>
      </c>
      <c r="B58" s="220">
        <v>410103</v>
      </c>
      <c r="C58" s="228" t="s">
        <v>476</v>
      </c>
      <c r="D58" s="228" t="s">
        <v>436</v>
      </c>
      <c r="E58" s="223">
        <v>2</v>
      </c>
      <c r="F58" s="223"/>
      <c r="G58" s="224">
        <f t="shared" si="4"/>
        <v>0</v>
      </c>
      <c r="H58" s="225">
        <v>0</v>
      </c>
      <c r="I58" s="226">
        <f t="shared" si="5"/>
        <v>0</v>
      </c>
      <c r="J58" s="229" t="s">
        <v>437</v>
      </c>
      <c r="L58" s="181" t="s">
        <v>469</v>
      </c>
      <c r="M58" s="230" t="s">
        <v>443</v>
      </c>
      <c r="N58" s="181" t="s">
        <v>615</v>
      </c>
    </row>
    <row r="59" spans="1:14" ht="15">
      <c r="A59" s="219">
        <v>41</v>
      </c>
      <c r="B59" s="220">
        <v>420002</v>
      </c>
      <c r="C59" s="228" t="s">
        <v>628</v>
      </c>
      <c r="D59" s="228" t="s">
        <v>436</v>
      </c>
      <c r="E59" s="223">
        <v>4</v>
      </c>
      <c r="F59" s="223"/>
      <c r="G59" s="224">
        <f t="shared" si="4"/>
        <v>0</v>
      </c>
      <c r="H59" s="225">
        <v>0</v>
      </c>
      <c r="I59" s="226">
        <f t="shared" si="5"/>
        <v>0</v>
      </c>
      <c r="J59" s="229" t="s">
        <v>437</v>
      </c>
      <c r="K59" s="181" t="s">
        <v>438</v>
      </c>
      <c r="L59" s="181" t="s">
        <v>469</v>
      </c>
      <c r="M59" s="230" t="s">
        <v>443</v>
      </c>
      <c r="N59" s="181" t="s">
        <v>615</v>
      </c>
    </row>
    <row r="60" spans="1:14" ht="15">
      <c r="A60" s="219">
        <v>42</v>
      </c>
      <c r="B60" s="220">
        <v>420091</v>
      </c>
      <c r="C60" s="228" t="s">
        <v>630</v>
      </c>
      <c r="D60" s="228" t="s">
        <v>436</v>
      </c>
      <c r="E60" s="223">
        <v>4</v>
      </c>
      <c r="F60" s="223"/>
      <c r="G60" s="224">
        <f t="shared" si="4"/>
        <v>0</v>
      </c>
      <c r="H60" s="225">
        <v>0</v>
      </c>
      <c r="I60" s="226">
        <f t="shared" si="5"/>
        <v>0</v>
      </c>
      <c r="J60" s="229" t="s">
        <v>437</v>
      </c>
      <c r="L60" s="181" t="s">
        <v>469</v>
      </c>
      <c r="M60" s="230" t="s">
        <v>443</v>
      </c>
      <c r="N60" s="181" t="s">
        <v>615</v>
      </c>
    </row>
    <row r="61" spans="1:14" ht="15">
      <c r="A61" s="219">
        <v>43</v>
      </c>
      <c r="B61" s="220">
        <v>420011</v>
      </c>
      <c r="C61" s="228" t="s">
        <v>631</v>
      </c>
      <c r="D61" s="228" t="s">
        <v>436</v>
      </c>
      <c r="E61" s="223">
        <v>12</v>
      </c>
      <c r="F61" s="223"/>
      <c r="G61" s="224">
        <f t="shared" si="4"/>
        <v>0</v>
      </c>
      <c r="H61" s="225">
        <v>0</v>
      </c>
      <c r="I61" s="226">
        <f t="shared" si="5"/>
        <v>0</v>
      </c>
      <c r="J61" s="229" t="s">
        <v>437</v>
      </c>
      <c r="K61" s="181" t="s">
        <v>438</v>
      </c>
      <c r="L61" s="181" t="s">
        <v>469</v>
      </c>
      <c r="M61" s="230" t="s">
        <v>443</v>
      </c>
      <c r="N61" s="181" t="s">
        <v>615</v>
      </c>
    </row>
    <row r="62" spans="1:14" ht="15">
      <c r="A62" s="219">
        <v>44</v>
      </c>
      <c r="B62" s="220">
        <v>420902</v>
      </c>
      <c r="C62" s="228" t="s">
        <v>629</v>
      </c>
      <c r="D62" s="228" t="s">
        <v>436</v>
      </c>
      <c r="E62" s="223">
        <v>2</v>
      </c>
      <c r="F62" s="223"/>
      <c r="G62" s="224">
        <f t="shared" si="4"/>
        <v>0</v>
      </c>
      <c r="H62" s="225">
        <v>0</v>
      </c>
      <c r="I62" s="226">
        <f t="shared" si="5"/>
        <v>0</v>
      </c>
      <c r="J62" s="229" t="s">
        <v>437</v>
      </c>
      <c r="K62" s="181" t="s">
        <v>438</v>
      </c>
      <c r="L62" s="181" t="s">
        <v>469</v>
      </c>
      <c r="M62" s="230" t="s">
        <v>443</v>
      </c>
      <c r="N62" s="181" t="s">
        <v>615</v>
      </c>
    </row>
    <row r="63" spans="1:14" ht="15">
      <c r="A63" s="219">
        <v>45</v>
      </c>
      <c r="B63" s="220">
        <v>420091</v>
      </c>
      <c r="C63" s="228" t="s">
        <v>630</v>
      </c>
      <c r="D63" s="228" t="s">
        <v>436</v>
      </c>
      <c r="E63" s="223">
        <v>10</v>
      </c>
      <c r="F63" s="223"/>
      <c r="G63" s="224">
        <f t="shared" si="4"/>
        <v>0</v>
      </c>
      <c r="H63" s="225">
        <v>0</v>
      </c>
      <c r="I63" s="226">
        <f t="shared" si="5"/>
        <v>0</v>
      </c>
      <c r="J63" s="229" t="s">
        <v>437</v>
      </c>
      <c r="K63" s="181" t="s">
        <v>438</v>
      </c>
      <c r="L63" s="181" t="s">
        <v>469</v>
      </c>
      <c r="M63" s="230" t="s">
        <v>443</v>
      </c>
      <c r="N63" s="181" t="s">
        <v>615</v>
      </c>
    </row>
    <row r="64" spans="1:14" ht="15">
      <c r="A64" s="219">
        <v>46</v>
      </c>
      <c r="B64" s="220">
        <v>420092</v>
      </c>
      <c r="C64" s="228" t="s">
        <v>632</v>
      </c>
      <c r="D64" s="228" t="s">
        <v>436</v>
      </c>
      <c r="E64" s="223">
        <v>3</v>
      </c>
      <c r="F64" s="223"/>
      <c r="G64" s="224">
        <f t="shared" si="4"/>
        <v>0</v>
      </c>
      <c r="H64" s="225">
        <v>0</v>
      </c>
      <c r="I64" s="226">
        <f t="shared" si="5"/>
        <v>0</v>
      </c>
      <c r="J64" s="229" t="s">
        <v>437</v>
      </c>
      <c r="K64" s="181" t="s">
        <v>438</v>
      </c>
      <c r="L64" s="181" t="s">
        <v>469</v>
      </c>
      <c r="M64" s="230" t="s">
        <v>443</v>
      </c>
      <c r="N64" s="181" t="s">
        <v>615</v>
      </c>
    </row>
    <row r="65" spans="1:14" ht="15">
      <c r="A65" s="219">
        <v>47</v>
      </c>
      <c r="B65" s="220">
        <v>420093</v>
      </c>
      <c r="C65" s="228" t="s">
        <v>633</v>
      </c>
      <c r="D65" s="228" t="s">
        <v>436</v>
      </c>
      <c r="E65" s="223">
        <v>1</v>
      </c>
      <c r="F65" s="223"/>
      <c r="G65" s="224">
        <f t="shared" si="4"/>
        <v>0</v>
      </c>
      <c r="H65" s="225">
        <v>0</v>
      </c>
      <c r="I65" s="226">
        <f t="shared" si="5"/>
        <v>0</v>
      </c>
      <c r="J65" s="229" t="s">
        <v>437</v>
      </c>
      <c r="K65" s="181" t="s">
        <v>438</v>
      </c>
      <c r="L65" s="181" t="s">
        <v>469</v>
      </c>
      <c r="M65" s="230" t="s">
        <v>443</v>
      </c>
      <c r="N65" s="181" t="s">
        <v>615</v>
      </c>
    </row>
    <row r="66" spans="1:14" ht="15">
      <c r="A66" s="219">
        <v>48</v>
      </c>
      <c r="B66" s="220">
        <v>199122</v>
      </c>
      <c r="C66" s="228" t="s">
        <v>480</v>
      </c>
      <c r="D66" s="228" t="s">
        <v>436</v>
      </c>
      <c r="E66" s="223">
        <v>3</v>
      </c>
      <c r="F66" s="223"/>
      <c r="G66" s="224">
        <f t="shared" si="4"/>
        <v>0</v>
      </c>
      <c r="H66" s="225">
        <v>0</v>
      </c>
      <c r="I66" s="226">
        <f t="shared" si="5"/>
        <v>0</v>
      </c>
      <c r="J66" s="229" t="s">
        <v>437</v>
      </c>
      <c r="K66" s="181" t="s">
        <v>438</v>
      </c>
      <c r="L66" s="181" t="s">
        <v>469</v>
      </c>
      <c r="M66" s="230" t="s">
        <v>443</v>
      </c>
      <c r="N66" s="181" t="s">
        <v>615</v>
      </c>
    </row>
    <row r="67" spans="1:13" ht="15">
      <c r="A67" s="219"/>
      <c r="B67" s="220"/>
      <c r="C67" s="260" t="s">
        <v>439</v>
      </c>
      <c r="D67" s="228"/>
      <c r="E67" s="223"/>
      <c r="F67" s="261">
        <f>SUM(G41:G66)</f>
        <v>0</v>
      </c>
      <c r="G67" s="224"/>
      <c r="H67" s="225"/>
      <c r="I67" s="226"/>
      <c r="J67" s="229"/>
      <c r="M67" s="230" t="s">
        <v>443</v>
      </c>
    </row>
    <row r="68" spans="1:13" ht="15">
      <c r="A68" s="219"/>
      <c r="B68" s="220"/>
      <c r="C68" s="260" t="s">
        <v>481</v>
      </c>
      <c r="D68" s="228"/>
      <c r="E68" s="223"/>
      <c r="F68" s="223"/>
      <c r="G68" s="224"/>
      <c r="H68" s="225"/>
      <c r="I68" s="226"/>
      <c r="J68" s="229"/>
      <c r="L68" s="181" t="s">
        <v>482</v>
      </c>
      <c r="M68" s="230" t="s">
        <v>443</v>
      </c>
    </row>
    <row r="69" spans="1:14" ht="15">
      <c r="A69" s="219">
        <v>49</v>
      </c>
      <c r="B69" s="220" t="s">
        <v>483</v>
      </c>
      <c r="C69" s="228" t="s">
        <v>484</v>
      </c>
      <c r="D69" s="228" t="s">
        <v>466</v>
      </c>
      <c r="E69" s="223">
        <v>2</v>
      </c>
      <c r="F69" s="223"/>
      <c r="G69" s="224">
        <f aca="true" t="shared" si="6" ref="G69:G74">E69*F69</f>
        <v>0</v>
      </c>
      <c r="H69" s="225">
        <v>0</v>
      </c>
      <c r="I69" s="226">
        <f aca="true" t="shared" si="7" ref="I69:I74">E69*H69</f>
        <v>0</v>
      </c>
      <c r="J69" s="229" t="s">
        <v>485</v>
      </c>
      <c r="K69" s="181" t="s">
        <v>438</v>
      </c>
      <c r="L69" s="181" t="s">
        <v>482</v>
      </c>
      <c r="M69" s="230" t="s">
        <v>443</v>
      </c>
      <c r="N69" s="181" t="s">
        <v>615</v>
      </c>
    </row>
    <row r="70" spans="1:14" ht="15">
      <c r="A70" s="219">
        <v>50</v>
      </c>
      <c r="B70" s="220">
        <v>591121</v>
      </c>
      <c r="C70" s="228" t="s">
        <v>486</v>
      </c>
      <c r="D70" s="228" t="s">
        <v>436</v>
      </c>
      <c r="E70" s="223">
        <v>2</v>
      </c>
      <c r="F70" s="223"/>
      <c r="G70" s="224">
        <f t="shared" si="6"/>
        <v>0</v>
      </c>
      <c r="H70" s="225">
        <v>0</v>
      </c>
      <c r="I70" s="226">
        <f t="shared" si="7"/>
        <v>0</v>
      </c>
      <c r="J70" s="229" t="s">
        <v>485</v>
      </c>
      <c r="L70" s="181" t="s">
        <v>482</v>
      </c>
      <c r="M70" s="230" t="s">
        <v>443</v>
      </c>
      <c r="N70" s="181" t="s">
        <v>615</v>
      </c>
    </row>
    <row r="71" spans="1:14" ht="15">
      <c r="A71" s="219">
        <v>51</v>
      </c>
      <c r="B71" s="220" t="s">
        <v>487</v>
      </c>
      <c r="C71" s="228" t="s">
        <v>618</v>
      </c>
      <c r="D71" s="228" t="s">
        <v>466</v>
      </c>
      <c r="E71" s="223">
        <v>1</v>
      </c>
      <c r="F71" s="223"/>
      <c r="G71" s="224">
        <f t="shared" si="6"/>
        <v>0</v>
      </c>
      <c r="H71" s="225">
        <v>0</v>
      </c>
      <c r="I71" s="226">
        <f t="shared" si="7"/>
        <v>0</v>
      </c>
      <c r="J71" s="229" t="s">
        <v>485</v>
      </c>
      <c r="K71" s="181" t="s">
        <v>438</v>
      </c>
      <c r="L71" s="181" t="s">
        <v>482</v>
      </c>
      <c r="M71" s="230" t="s">
        <v>443</v>
      </c>
      <c r="N71" s="181" t="s">
        <v>615</v>
      </c>
    </row>
    <row r="72" spans="1:14" ht="15">
      <c r="A72" s="219">
        <v>52</v>
      </c>
      <c r="B72" s="220">
        <v>591121</v>
      </c>
      <c r="C72" s="228" t="s">
        <v>486</v>
      </c>
      <c r="D72" s="228" t="s">
        <v>436</v>
      </c>
      <c r="E72" s="223">
        <v>1</v>
      </c>
      <c r="F72" s="223"/>
      <c r="G72" s="224">
        <f t="shared" si="6"/>
        <v>0</v>
      </c>
      <c r="H72" s="225">
        <v>0</v>
      </c>
      <c r="I72" s="226">
        <f t="shared" si="7"/>
        <v>0</v>
      </c>
      <c r="J72" s="229" t="s">
        <v>485</v>
      </c>
      <c r="L72" s="181" t="s">
        <v>482</v>
      </c>
      <c r="M72" s="230" t="s">
        <v>443</v>
      </c>
      <c r="N72" s="181" t="s">
        <v>615</v>
      </c>
    </row>
    <row r="73" spans="1:14" ht="15">
      <c r="A73" s="219">
        <v>53</v>
      </c>
      <c r="B73" s="220" t="s">
        <v>488</v>
      </c>
      <c r="C73" s="228" t="s">
        <v>489</v>
      </c>
      <c r="D73" s="228" t="s">
        <v>436</v>
      </c>
      <c r="E73" s="223">
        <v>1</v>
      </c>
      <c r="F73" s="223"/>
      <c r="G73" s="224">
        <f t="shared" si="6"/>
        <v>0</v>
      </c>
      <c r="H73" s="225">
        <v>0</v>
      </c>
      <c r="I73" s="226">
        <f t="shared" si="7"/>
        <v>0</v>
      </c>
      <c r="J73" s="229" t="s">
        <v>485</v>
      </c>
      <c r="K73" s="181" t="s">
        <v>438</v>
      </c>
      <c r="L73" s="181" t="s">
        <v>482</v>
      </c>
      <c r="M73" s="230" t="s">
        <v>443</v>
      </c>
      <c r="N73" s="181" t="s">
        <v>615</v>
      </c>
    </row>
    <row r="74" spans="1:13" ht="15">
      <c r="A74" s="219"/>
      <c r="B74" s="220"/>
      <c r="C74" s="228" t="s">
        <v>490</v>
      </c>
      <c r="D74" s="222"/>
      <c r="E74" s="223"/>
      <c r="F74" s="223"/>
      <c r="G74" s="224">
        <f t="shared" si="6"/>
        <v>0</v>
      </c>
      <c r="H74" s="225">
        <v>0</v>
      </c>
      <c r="I74" s="226">
        <f t="shared" si="7"/>
        <v>0</v>
      </c>
      <c r="J74" s="227"/>
      <c r="K74" s="181" t="s">
        <v>491</v>
      </c>
      <c r="L74" s="181" t="s">
        <v>482</v>
      </c>
      <c r="M74" s="230" t="s">
        <v>443</v>
      </c>
    </row>
    <row r="75" spans="1:13" ht="15">
      <c r="A75" s="219"/>
      <c r="B75" s="220"/>
      <c r="C75" s="260" t="s">
        <v>439</v>
      </c>
      <c r="D75" s="222"/>
      <c r="E75" s="223"/>
      <c r="F75" s="261">
        <f>SUM(G69:G74)</f>
        <v>0</v>
      </c>
      <c r="G75" s="224"/>
      <c r="H75" s="225"/>
      <c r="I75" s="226"/>
      <c r="J75" s="227"/>
      <c r="M75" s="230" t="s">
        <v>443</v>
      </c>
    </row>
    <row r="76" spans="1:13" ht="15">
      <c r="A76" s="219"/>
      <c r="B76" s="220"/>
      <c r="C76" s="260" t="s">
        <v>492</v>
      </c>
      <c r="D76" s="222"/>
      <c r="E76" s="223"/>
      <c r="F76" s="223"/>
      <c r="G76" s="224"/>
      <c r="H76" s="225"/>
      <c r="I76" s="226"/>
      <c r="J76" s="227"/>
      <c r="L76" s="181" t="s">
        <v>437</v>
      </c>
      <c r="M76" s="230" t="s">
        <v>443</v>
      </c>
    </row>
    <row r="77" spans="1:14" ht="15">
      <c r="A77" s="219">
        <v>54</v>
      </c>
      <c r="B77" s="220">
        <v>420061</v>
      </c>
      <c r="C77" s="228" t="s">
        <v>635</v>
      </c>
      <c r="D77" s="222"/>
      <c r="E77" s="223">
        <v>0</v>
      </c>
      <c r="F77" s="223"/>
      <c r="G77" s="224">
        <f aca="true" t="shared" si="8" ref="G77:G85">E77*F77</f>
        <v>0</v>
      </c>
      <c r="H77" s="225">
        <v>0</v>
      </c>
      <c r="I77" s="226">
        <f aca="true" t="shared" si="9" ref="I77:I85">E77*H77</f>
        <v>0</v>
      </c>
      <c r="J77" s="229" t="s">
        <v>437</v>
      </c>
      <c r="K77" s="181" t="s">
        <v>438</v>
      </c>
      <c r="L77" s="181" t="s">
        <v>437</v>
      </c>
      <c r="M77" s="230" t="s">
        <v>443</v>
      </c>
      <c r="N77" s="181" t="s">
        <v>615</v>
      </c>
    </row>
    <row r="78" spans="1:14" ht="15">
      <c r="A78" s="219">
        <v>55</v>
      </c>
      <c r="B78" s="220">
        <v>420031</v>
      </c>
      <c r="C78" s="228" t="s">
        <v>493</v>
      </c>
      <c r="D78" s="228" t="s">
        <v>436</v>
      </c>
      <c r="E78" s="223">
        <v>1</v>
      </c>
      <c r="F78" s="223"/>
      <c r="G78" s="224">
        <f t="shared" si="8"/>
        <v>0</v>
      </c>
      <c r="H78" s="225">
        <v>0</v>
      </c>
      <c r="I78" s="226">
        <f t="shared" si="9"/>
        <v>0</v>
      </c>
      <c r="J78" s="229" t="s">
        <v>437</v>
      </c>
      <c r="L78" s="181" t="s">
        <v>437</v>
      </c>
      <c r="M78" s="230" t="s">
        <v>443</v>
      </c>
      <c r="N78" s="181" t="s">
        <v>615</v>
      </c>
    </row>
    <row r="79" spans="1:14" ht="15">
      <c r="A79" s="219">
        <v>56</v>
      </c>
      <c r="B79" s="220">
        <v>420050</v>
      </c>
      <c r="C79" s="228" t="s">
        <v>636</v>
      </c>
      <c r="D79" s="228" t="s">
        <v>436</v>
      </c>
      <c r="E79" s="223">
        <v>1</v>
      </c>
      <c r="F79" s="223"/>
      <c r="G79" s="224">
        <f t="shared" si="8"/>
        <v>0</v>
      </c>
      <c r="H79" s="225">
        <v>0</v>
      </c>
      <c r="I79" s="226">
        <f t="shared" si="9"/>
        <v>0</v>
      </c>
      <c r="J79" s="229" t="s">
        <v>437</v>
      </c>
      <c r="L79" s="181" t="s">
        <v>437</v>
      </c>
      <c r="M79" s="230" t="s">
        <v>443</v>
      </c>
      <c r="N79" s="181" t="s">
        <v>615</v>
      </c>
    </row>
    <row r="80" spans="1:14" ht="15">
      <c r="A80" s="219">
        <v>57</v>
      </c>
      <c r="B80" s="220">
        <v>420091</v>
      </c>
      <c r="C80" s="228" t="s">
        <v>630</v>
      </c>
      <c r="D80" s="228" t="s">
        <v>436</v>
      </c>
      <c r="E80" s="223">
        <v>1</v>
      </c>
      <c r="F80" s="223"/>
      <c r="G80" s="224">
        <f t="shared" si="8"/>
        <v>0</v>
      </c>
      <c r="H80" s="225">
        <v>0</v>
      </c>
      <c r="I80" s="226">
        <f t="shared" si="9"/>
        <v>0</v>
      </c>
      <c r="J80" s="229" t="s">
        <v>437</v>
      </c>
      <c r="L80" s="181" t="s">
        <v>437</v>
      </c>
      <c r="M80" s="230" t="s">
        <v>443</v>
      </c>
      <c r="N80" s="181" t="s">
        <v>615</v>
      </c>
    </row>
    <row r="81" spans="1:14" ht="15">
      <c r="A81" s="219">
        <v>58</v>
      </c>
      <c r="B81" s="220">
        <v>420070</v>
      </c>
      <c r="C81" s="228" t="s">
        <v>637</v>
      </c>
      <c r="D81" s="222"/>
      <c r="E81" s="223">
        <v>1</v>
      </c>
      <c r="F81" s="223"/>
      <c r="G81" s="224">
        <f t="shared" si="8"/>
        <v>0</v>
      </c>
      <c r="H81" s="225">
        <v>0</v>
      </c>
      <c r="I81" s="226">
        <f t="shared" si="9"/>
        <v>0</v>
      </c>
      <c r="J81" s="229" t="s">
        <v>437</v>
      </c>
      <c r="K81" s="181" t="s">
        <v>438</v>
      </c>
      <c r="L81" s="181" t="s">
        <v>437</v>
      </c>
      <c r="M81" s="230" t="s">
        <v>443</v>
      </c>
      <c r="N81" s="181" t="s">
        <v>615</v>
      </c>
    </row>
    <row r="82" spans="1:14" ht="15">
      <c r="A82" s="219">
        <v>59</v>
      </c>
      <c r="B82" s="220">
        <v>420040</v>
      </c>
      <c r="C82" s="228" t="s">
        <v>494</v>
      </c>
      <c r="D82" s="228" t="s">
        <v>436</v>
      </c>
      <c r="E82" s="223">
        <v>1</v>
      </c>
      <c r="F82" s="223"/>
      <c r="G82" s="224">
        <f t="shared" si="8"/>
        <v>0</v>
      </c>
      <c r="H82" s="225">
        <v>0</v>
      </c>
      <c r="I82" s="226">
        <f t="shared" si="9"/>
        <v>0</v>
      </c>
      <c r="J82" s="229" t="s">
        <v>437</v>
      </c>
      <c r="L82" s="181" t="s">
        <v>437</v>
      </c>
      <c r="M82" s="230" t="s">
        <v>443</v>
      </c>
      <c r="N82" s="181" t="s">
        <v>615</v>
      </c>
    </row>
    <row r="83" spans="1:14" ht="15">
      <c r="A83" s="219">
        <v>60</v>
      </c>
      <c r="B83" s="220">
        <v>420051</v>
      </c>
      <c r="C83" s="228" t="s">
        <v>640</v>
      </c>
      <c r="D83" s="228" t="s">
        <v>436</v>
      </c>
      <c r="E83" s="223">
        <v>1</v>
      </c>
      <c r="F83" s="223"/>
      <c r="G83" s="224">
        <f t="shared" si="8"/>
        <v>0</v>
      </c>
      <c r="H83" s="225">
        <v>0</v>
      </c>
      <c r="I83" s="226">
        <f t="shared" si="9"/>
        <v>0</v>
      </c>
      <c r="J83" s="229" t="s">
        <v>437</v>
      </c>
      <c r="L83" s="181" t="s">
        <v>437</v>
      </c>
      <c r="M83" s="230" t="s">
        <v>443</v>
      </c>
      <c r="N83" s="181" t="s">
        <v>615</v>
      </c>
    </row>
    <row r="84" spans="1:14" ht="15">
      <c r="A84" s="219">
        <v>61</v>
      </c>
      <c r="B84" s="220">
        <v>420091</v>
      </c>
      <c r="C84" s="228" t="s">
        <v>630</v>
      </c>
      <c r="D84" s="228" t="s">
        <v>436</v>
      </c>
      <c r="E84" s="223">
        <v>1</v>
      </c>
      <c r="F84" s="223"/>
      <c r="G84" s="224">
        <f t="shared" si="8"/>
        <v>0</v>
      </c>
      <c r="H84" s="225">
        <v>0</v>
      </c>
      <c r="I84" s="226">
        <f t="shared" si="9"/>
        <v>0</v>
      </c>
      <c r="J84" s="229" t="s">
        <v>437</v>
      </c>
      <c r="L84" s="181" t="s">
        <v>437</v>
      </c>
      <c r="M84" s="230" t="s">
        <v>443</v>
      </c>
      <c r="N84" s="181" t="s">
        <v>615</v>
      </c>
    </row>
    <row r="85" spans="1:14" ht="15">
      <c r="A85" s="219">
        <v>62</v>
      </c>
      <c r="B85" s="220">
        <v>457723</v>
      </c>
      <c r="C85" s="228" t="s">
        <v>495</v>
      </c>
      <c r="D85" s="228" t="s">
        <v>436</v>
      </c>
      <c r="E85" s="223">
        <v>1</v>
      </c>
      <c r="F85" s="223"/>
      <c r="G85" s="224">
        <f t="shared" si="8"/>
        <v>0</v>
      </c>
      <c r="H85" s="225">
        <v>0</v>
      </c>
      <c r="I85" s="226">
        <f t="shared" si="9"/>
        <v>0</v>
      </c>
      <c r="J85" s="229" t="s">
        <v>437</v>
      </c>
      <c r="K85" s="181" t="s">
        <v>438</v>
      </c>
      <c r="L85" s="181" t="s">
        <v>437</v>
      </c>
      <c r="M85" s="230" t="s">
        <v>443</v>
      </c>
      <c r="N85" s="181" t="s">
        <v>615</v>
      </c>
    </row>
    <row r="86" spans="1:13" ht="15">
      <c r="A86" s="219"/>
      <c r="B86" s="220"/>
      <c r="C86" s="260" t="s">
        <v>439</v>
      </c>
      <c r="D86" s="228"/>
      <c r="E86" s="223"/>
      <c r="F86" s="261">
        <f>SUM(G77:G85)</f>
        <v>0</v>
      </c>
      <c r="G86" s="224"/>
      <c r="H86" s="225"/>
      <c r="I86" s="226"/>
      <c r="J86" s="229"/>
      <c r="M86" s="230" t="s">
        <v>443</v>
      </c>
    </row>
    <row r="87" spans="1:13" ht="15">
      <c r="A87" s="219"/>
      <c r="B87" s="220"/>
      <c r="C87" s="260" t="s">
        <v>496</v>
      </c>
      <c r="D87" s="228"/>
      <c r="E87" s="223"/>
      <c r="F87" s="223"/>
      <c r="G87" s="224"/>
      <c r="H87" s="225"/>
      <c r="I87" s="226"/>
      <c r="J87" s="229"/>
      <c r="L87" s="181" t="s">
        <v>497</v>
      </c>
      <c r="M87" s="230" t="s">
        <v>443</v>
      </c>
    </row>
    <row r="88" spans="1:14" ht="15">
      <c r="A88" s="219">
        <v>63</v>
      </c>
      <c r="B88" s="220" t="s">
        <v>498</v>
      </c>
      <c r="C88" s="228" t="s">
        <v>644</v>
      </c>
      <c r="D88" s="228" t="s">
        <v>436</v>
      </c>
      <c r="E88" s="223">
        <v>1</v>
      </c>
      <c r="F88" s="223"/>
      <c r="G88" s="224">
        <f>E88*F88</f>
        <v>0</v>
      </c>
      <c r="H88" s="225">
        <v>0</v>
      </c>
      <c r="I88" s="226">
        <f>E88*H88</f>
        <v>0</v>
      </c>
      <c r="J88" s="229" t="s">
        <v>437</v>
      </c>
      <c r="K88" s="181" t="s">
        <v>438</v>
      </c>
      <c r="L88" s="181" t="s">
        <v>497</v>
      </c>
      <c r="M88" s="230" t="s">
        <v>443</v>
      </c>
      <c r="N88" s="181" t="s">
        <v>615</v>
      </c>
    </row>
    <row r="89" spans="1:13" ht="15">
      <c r="A89" s="219"/>
      <c r="B89" s="220"/>
      <c r="C89" s="228" t="s">
        <v>617</v>
      </c>
      <c r="D89" s="222"/>
      <c r="E89" s="223"/>
      <c r="F89" s="223"/>
      <c r="G89" s="224">
        <f>E89*F89</f>
        <v>0</v>
      </c>
      <c r="H89" s="225">
        <v>0</v>
      </c>
      <c r="I89" s="226">
        <f>E89*H89</f>
        <v>0</v>
      </c>
      <c r="J89" s="227"/>
      <c r="K89" s="181" t="s">
        <v>491</v>
      </c>
      <c r="L89" s="181" t="s">
        <v>497</v>
      </c>
      <c r="M89" s="230" t="s">
        <v>443</v>
      </c>
    </row>
    <row r="90" spans="1:13" ht="15.75" thickBot="1">
      <c r="A90" s="231"/>
      <c r="B90" s="232"/>
      <c r="C90" s="233" t="s">
        <v>439</v>
      </c>
      <c r="D90" s="262"/>
      <c r="E90" s="235"/>
      <c r="F90" s="236">
        <f>SUM(G88:G89)</f>
        <v>0</v>
      </c>
      <c r="G90" s="237"/>
      <c r="H90" s="238"/>
      <c r="I90" s="239"/>
      <c r="J90" s="263"/>
      <c r="M90" s="230" t="s">
        <v>443</v>
      </c>
    </row>
    <row r="91" spans="1:14" s="249" customFormat="1" ht="15">
      <c r="A91" s="241"/>
      <c r="B91" s="242"/>
      <c r="C91" s="243" t="s">
        <v>440</v>
      </c>
      <c r="D91" s="264"/>
      <c r="E91" s="244"/>
      <c r="F91" s="244"/>
      <c r="G91" s="245">
        <f>SUM(G15:G90)</f>
        <v>0</v>
      </c>
      <c r="H91" s="246"/>
      <c r="I91" s="247">
        <f>SUM(I15:I90)</f>
        <v>0</v>
      </c>
      <c r="J91" s="265"/>
      <c r="M91" s="250"/>
      <c r="N91" s="181"/>
    </row>
    <row r="92" spans="1:14" s="218" customFormat="1" ht="19.5" customHeight="1">
      <c r="A92" s="251" t="s">
        <v>499</v>
      </c>
      <c r="B92" s="252"/>
      <c r="C92" s="253"/>
      <c r="D92" s="266"/>
      <c r="E92" s="254"/>
      <c r="F92" s="254"/>
      <c r="G92" s="255"/>
      <c r="H92" s="256"/>
      <c r="I92" s="257"/>
      <c r="J92" s="267"/>
      <c r="M92" s="259"/>
      <c r="N92" s="181"/>
    </row>
    <row r="93" spans="1:13" ht="15">
      <c r="A93" s="219"/>
      <c r="B93" s="220"/>
      <c r="C93" s="260" t="s">
        <v>444</v>
      </c>
      <c r="D93" s="222"/>
      <c r="E93" s="223"/>
      <c r="F93" s="223"/>
      <c r="G93" s="224"/>
      <c r="H93" s="225"/>
      <c r="I93" s="226"/>
      <c r="J93" s="227"/>
      <c r="L93" s="181" t="s">
        <v>445</v>
      </c>
      <c r="M93" s="230" t="s">
        <v>500</v>
      </c>
    </row>
    <row r="94" spans="1:14" ht="15">
      <c r="A94" s="219">
        <v>64</v>
      </c>
      <c r="B94" s="220">
        <v>210800006</v>
      </c>
      <c r="C94" s="228" t="s">
        <v>501</v>
      </c>
      <c r="D94" s="228" t="s">
        <v>113</v>
      </c>
      <c r="E94" s="223">
        <v>25</v>
      </c>
      <c r="F94" s="223"/>
      <c r="G94" s="224">
        <f aca="true" t="shared" si="10" ref="G94:G102">E94*F94</f>
        <v>0</v>
      </c>
      <c r="H94" s="225">
        <v>0.051</v>
      </c>
      <c r="I94" s="226">
        <f aca="true" t="shared" si="11" ref="I94:I102">E94*H94</f>
        <v>1.275</v>
      </c>
      <c r="J94" s="229" t="s">
        <v>437</v>
      </c>
      <c r="L94" s="181" t="s">
        <v>445</v>
      </c>
      <c r="M94" s="230" t="s">
        <v>500</v>
      </c>
      <c r="N94" s="181" t="s">
        <v>615</v>
      </c>
    </row>
    <row r="95" spans="1:14" ht="15">
      <c r="A95" s="219">
        <v>65</v>
      </c>
      <c r="B95" s="220">
        <v>210800103</v>
      </c>
      <c r="C95" s="228" t="s">
        <v>502</v>
      </c>
      <c r="D95" s="228" t="s">
        <v>113</v>
      </c>
      <c r="E95" s="223">
        <v>135</v>
      </c>
      <c r="F95" s="223"/>
      <c r="G95" s="224">
        <f t="shared" si="10"/>
        <v>0</v>
      </c>
      <c r="H95" s="225">
        <v>0.057</v>
      </c>
      <c r="I95" s="226">
        <f t="shared" si="11"/>
        <v>7.695</v>
      </c>
      <c r="J95" s="229" t="s">
        <v>437</v>
      </c>
      <c r="L95" s="181" t="s">
        <v>445</v>
      </c>
      <c r="M95" s="230" t="s">
        <v>500</v>
      </c>
      <c r="N95" s="181" t="s">
        <v>615</v>
      </c>
    </row>
    <row r="96" spans="1:14" ht="15">
      <c r="A96" s="219">
        <v>66</v>
      </c>
      <c r="B96" s="220">
        <v>210810008</v>
      </c>
      <c r="C96" s="228" t="s">
        <v>503</v>
      </c>
      <c r="D96" s="228" t="s">
        <v>113</v>
      </c>
      <c r="E96" s="223">
        <v>40</v>
      </c>
      <c r="F96" s="223"/>
      <c r="G96" s="224">
        <f t="shared" si="10"/>
        <v>0</v>
      </c>
      <c r="H96" s="225">
        <v>0.046</v>
      </c>
      <c r="I96" s="226">
        <f t="shared" si="11"/>
        <v>1.8399999999999999</v>
      </c>
      <c r="J96" s="229" t="s">
        <v>437</v>
      </c>
      <c r="L96" s="181" t="s">
        <v>445</v>
      </c>
      <c r="M96" s="230" t="s">
        <v>500</v>
      </c>
      <c r="N96" s="181" t="s">
        <v>615</v>
      </c>
    </row>
    <row r="97" spans="1:14" ht="15">
      <c r="A97" s="219">
        <v>67</v>
      </c>
      <c r="B97" s="220">
        <v>210800103</v>
      </c>
      <c r="C97" s="228" t="s">
        <v>502</v>
      </c>
      <c r="D97" s="228" t="s">
        <v>113</v>
      </c>
      <c r="E97" s="223">
        <v>100</v>
      </c>
      <c r="F97" s="223"/>
      <c r="G97" s="224">
        <f t="shared" si="10"/>
        <v>0</v>
      </c>
      <c r="H97" s="225">
        <v>0.057</v>
      </c>
      <c r="I97" s="226">
        <f t="shared" si="11"/>
        <v>5.7</v>
      </c>
      <c r="J97" s="229" t="s">
        <v>437</v>
      </c>
      <c r="L97" s="181" t="s">
        <v>445</v>
      </c>
      <c r="M97" s="230" t="s">
        <v>500</v>
      </c>
      <c r="N97" s="181" t="s">
        <v>615</v>
      </c>
    </row>
    <row r="98" spans="1:14" ht="15">
      <c r="A98" s="219">
        <v>68</v>
      </c>
      <c r="B98" s="220">
        <v>210800103</v>
      </c>
      <c r="C98" s="228" t="s">
        <v>502</v>
      </c>
      <c r="D98" s="228" t="s">
        <v>113</v>
      </c>
      <c r="E98" s="223">
        <v>65</v>
      </c>
      <c r="F98" s="223"/>
      <c r="G98" s="224">
        <f t="shared" si="10"/>
        <v>0</v>
      </c>
      <c r="H98" s="225">
        <v>0.057</v>
      </c>
      <c r="I98" s="226">
        <f t="shared" si="11"/>
        <v>3.705</v>
      </c>
      <c r="J98" s="229" t="s">
        <v>437</v>
      </c>
      <c r="L98" s="181" t="s">
        <v>445</v>
      </c>
      <c r="M98" s="230" t="s">
        <v>500</v>
      </c>
      <c r="N98" s="181" t="s">
        <v>615</v>
      </c>
    </row>
    <row r="99" spans="1:14" ht="15">
      <c r="A99" s="219">
        <v>69</v>
      </c>
      <c r="B99" s="220">
        <v>210810012</v>
      </c>
      <c r="C99" s="228" t="s">
        <v>504</v>
      </c>
      <c r="D99" s="228" t="s">
        <v>113</v>
      </c>
      <c r="E99" s="223">
        <v>20</v>
      </c>
      <c r="F99" s="223"/>
      <c r="G99" s="224">
        <f t="shared" si="10"/>
        <v>0</v>
      </c>
      <c r="H99" s="225">
        <v>0.053</v>
      </c>
      <c r="I99" s="226">
        <f t="shared" si="11"/>
        <v>1.06</v>
      </c>
      <c r="J99" s="229" t="s">
        <v>437</v>
      </c>
      <c r="L99" s="181" t="s">
        <v>445</v>
      </c>
      <c r="M99" s="230" t="s">
        <v>500</v>
      </c>
      <c r="N99" s="181" t="s">
        <v>615</v>
      </c>
    </row>
    <row r="100" spans="1:14" ht="15">
      <c r="A100" s="219">
        <v>70</v>
      </c>
      <c r="B100" s="220">
        <v>210100001</v>
      </c>
      <c r="C100" s="228" t="s">
        <v>505</v>
      </c>
      <c r="D100" s="228" t="s">
        <v>436</v>
      </c>
      <c r="E100" s="223">
        <v>27</v>
      </c>
      <c r="F100" s="223"/>
      <c r="G100" s="224">
        <f t="shared" si="10"/>
        <v>0</v>
      </c>
      <c r="H100" s="225">
        <v>0.05</v>
      </c>
      <c r="I100" s="226">
        <f t="shared" si="11"/>
        <v>1.35</v>
      </c>
      <c r="J100" s="229" t="s">
        <v>437</v>
      </c>
      <c r="K100" s="181" t="s">
        <v>438</v>
      </c>
      <c r="L100" s="181" t="s">
        <v>445</v>
      </c>
      <c r="M100" s="230" t="s">
        <v>500</v>
      </c>
      <c r="N100" s="181" t="s">
        <v>615</v>
      </c>
    </row>
    <row r="101" spans="1:14" ht="15">
      <c r="A101" s="219">
        <v>71</v>
      </c>
      <c r="B101" s="220">
        <v>210100002</v>
      </c>
      <c r="C101" s="228" t="s">
        <v>506</v>
      </c>
      <c r="D101" s="228" t="s">
        <v>436</v>
      </c>
      <c r="E101" s="223">
        <v>11</v>
      </c>
      <c r="F101" s="223"/>
      <c r="G101" s="224">
        <f t="shared" si="10"/>
        <v>0</v>
      </c>
      <c r="H101" s="225">
        <v>0.057</v>
      </c>
      <c r="I101" s="226">
        <f t="shared" si="11"/>
        <v>0.627</v>
      </c>
      <c r="J101" s="229" t="s">
        <v>437</v>
      </c>
      <c r="K101" s="181" t="s">
        <v>438</v>
      </c>
      <c r="L101" s="181" t="s">
        <v>445</v>
      </c>
      <c r="M101" s="230" t="s">
        <v>500</v>
      </c>
      <c r="N101" s="181" t="s">
        <v>615</v>
      </c>
    </row>
    <row r="102" spans="1:14" ht="15">
      <c r="A102" s="219">
        <v>72</v>
      </c>
      <c r="B102" s="220">
        <v>210950101</v>
      </c>
      <c r="C102" s="228" t="s">
        <v>507</v>
      </c>
      <c r="D102" s="228" t="s">
        <v>436</v>
      </c>
      <c r="E102" s="223">
        <v>12</v>
      </c>
      <c r="F102" s="223"/>
      <c r="G102" s="224">
        <f t="shared" si="10"/>
        <v>0</v>
      </c>
      <c r="H102" s="225">
        <v>0.025</v>
      </c>
      <c r="I102" s="226">
        <f t="shared" si="11"/>
        <v>0.30000000000000004</v>
      </c>
      <c r="J102" s="229" t="s">
        <v>437</v>
      </c>
      <c r="L102" s="181" t="s">
        <v>445</v>
      </c>
      <c r="M102" s="230" t="s">
        <v>500</v>
      </c>
      <c r="N102" s="181" t="s">
        <v>615</v>
      </c>
    </row>
    <row r="103" spans="1:13" ht="15">
      <c r="A103" s="219"/>
      <c r="B103" s="220"/>
      <c r="C103" s="260" t="s">
        <v>439</v>
      </c>
      <c r="D103" s="228"/>
      <c r="E103" s="223"/>
      <c r="F103" s="261">
        <f>SUM(G94:G102)</f>
        <v>0</v>
      </c>
      <c r="G103" s="224"/>
      <c r="H103" s="225"/>
      <c r="I103" s="226"/>
      <c r="J103" s="229"/>
      <c r="M103" s="230" t="s">
        <v>500</v>
      </c>
    </row>
    <row r="104" spans="1:13" ht="15">
      <c r="A104" s="219"/>
      <c r="B104" s="220"/>
      <c r="C104" s="260" t="s">
        <v>452</v>
      </c>
      <c r="D104" s="228"/>
      <c r="E104" s="223"/>
      <c r="F104" s="223"/>
      <c r="G104" s="224"/>
      <c r="H104" s="225"/>
      <c r="I104" s="226"/>
      <c r="J104" s="229"/>
      <c r="L104" s="181" t="s">
        <v>453</v>
      </c>
      <c r="M104" s="230" t="s">
        <v>500</v>
      </c>
    </row>
    <row r="105" spans="1:14" ht="15">
      <c r="A105" s="219">
        <v>73</v>
      </c>
      <c r="B105" s="220">
        <v>210010321</v>
      </c>
      <c r="C105" s="228" t="s">
        <v>508</v>
      </c>
      <c r="D105" s="228" t="s">
        <v>436</v>
      </c>
      <c r="E105" s="223">
        <v>5</v>
      </c>
      <c r="F105" s="223"/>
      <c r="G105" s="224">
        <f aca="true" t="shared" si="12" ref="G105:G113">E105*F105</f>
        <v>0</v>
      </c>
      <c r="H105" s="225">
        <v>0.39</v>
      </c>
      <c r="I105" s="226">
        <f aca="true" t="shared" si="13" ref="I105:I113">E105*H105</f>
        <v>1.9500000000000002</v>
      </c>
      <c r="J105" s="229" t="s">
        <v>437</v>
      </c>
      <c r="L105" s="181" t="s">
        <v>453</v>
      </c>
      <c r="M105" s="230" t="s">
        <v>500</v>
      </c>
      <c r="N105" s="181" t="s">
        <v>615</v>
      </c>
    </row>
    <row r="106" spans="1:14" ht="15">
      <c r="A106" s="219">
        <v>74</v>
      </c>
      <c r="B106" s="220">
        <v>210010301</v>
      </c>
      <c r="C106" s="228" t="s">
        <v>509</v>
      </c>
      <c r="D106" s="228" t="s">
        <v>436</v>
      </c>
      <c r="E106" s="223">
        <v>12</v>
      </c>
      <c r="F106" s="223"/>
      <c r="G106" s="224">
        <f t="shared" si="12"/>
        <v>0</v>
      </c>
      <c r="H106" s="225">
        <v>0.091</v>
      </c>
      <c r="I106" s="226">
        <f t="shared" si="13"/>
        <v>1.092</v>
      </c>
      <c r="J106" s="229" t="s">
        <v>437</v>
      </c>
      <c r="L106" s="181" t="s">
        <v>453</v>
      </c>
      <c r="M106" s="230" t="s">
        <v>500</v>
      </c>
      <c r="N106" s="181" t="s">
        <v>615</v>
      </c>
    </row>
    <row r="107" spans="1:14" ht="15">
      <c r="A107" s="219">
        <v>75</v>
      </c>
      <c r="B107" s="220">
        <v>210010301</v>
      </c>
      <c r="C107" s="228" t="s">
        <v>509</v>
      </c>
      <c r="D107" s="228" t="s">
        <v>436</v>
      </c>
      <c r="E107" s="223">
        <v>3</v>
      </c>
      <c r="F107" s="223"/>
      <c r="G107" s="224">
        <f t="shared" si="12"/>
        <v>0</v>
      </c>
      <c r="H107" s="225">
        <v>0.091</v>
      </c>
      <c r="I107" s="226">
        <f t="shared" si="13"/>
        <v>0.273</v>
      </c>
      <c r="J107" s="229" t="s">
        <v>437</v>
      </c>
      <c r="L107" s="181" t="s">
        <v>453</v>
      </c>
      <c r="M107" s="230" t="s">
        <v>500</v>
      </c>
      <c r="N107" s="181" t="s">
        <v>615</v>
      </c>
    </row>
    <row r="108" spans="1:14" ht="15">
      <c r="A108" s="219">
        <v>76</v>
      </c>
      <c r="B108" s="220">
        <v>210010301</v>
      </c>
      <c r="C108" s="228" t="s">
        <v>509</v>
      </c>
      <c r="D108" s="228" t="s">
        <v>436</v>
      </c>
      <c r="E108" s="223">
        <v>1</v>
      </c>
      <c r="F108" s="223"/>
      <c r="G108" s="224">
        <f t="shared" si="12"/>
        <v>0</v>
      </c>
      <c r="H108" s="225">
        <v>0.091</v>
      </c>
      <c r="I108" s="226">
        <f t="shared" si="13"/>
        <v>0.091</v>
      </c>
      <c r="J108" s="229" t="s">
        <v>437</v>
      </c>
      <c r="L108" s="181" t="s">
        <v>453</v>
      </c>
      <c r="M108" s="230" t="s">
        <v>500</v>
      </c>
      <c r="N108" s="181" t="s">
        <v>615</v>
      </c>
    </row>
    <row r="109" spans="1:14" ht="15">
      <c r="A109" s="219">
        <v>77</v>
      </c>
      <c r="B109" s="220">
        <v>210010331</v>
      </c>
      <c r="C109" s="228" t="s">
        <v>510</v>
      </c>
      <c r="D109" s="228" t="s">
        <v>436</v>
      </c>
      <c r="E109" s="223">
        <v>1</v>
      </c>
      <c r="F109" s="223"/>
      <c r="G109" s="224">
        <f t="shared" si="12"/>
        <v>0</v>
      </c>
      <c r="H109" s="225">
        <v>0.179</v>
      </c>
      <c r="I109" s="226">
        <f t="shared" si="13"/>
        <v>0.179</v>
      </c>
      <c r="J109" s="229" t="s">
        <v>437</v>
      </c>
      <c r="L109" s="181" t="s">
        <v>453</v>
      </c>
      <c r="M109" s="230" t="s">
        <v>500</v>
      </c>
      <c r="N109" s="181" t="s">
        <v>615</v>
      </c>
    </row>
    <row r="110" spans="1:14" ht="15">
      <c r="A110" s="219">
        <v>78</v>
      </c>
      <c r="B110" s="220">
        <v>210010111</v>
      </c>
      <c r="C110" s="228" t="s">
        <v>511</v>
      </c>
      <c r="D110" s="228" t="s">
        <v>113</v>
      </c>
      <c r="E110" s="223">
        <v>6</v>
      </c>
      <c r="F110" s="223"/>
      <c r="G110" s="224">
        <f t="shared" si="12"/>
        <v>0</v>
      </c>
      <c r="H110" s="225">
        <v>0.111</v>
      </c>
      <c r="I110" s="226">
        <f t="shared" si="13"/>
        <v>0.666</v>
      </c>
      <c r="J110" s="229" t="s">
        <v>437</v>
      </c>
      <c r="L110" s="181" t="s">
        <v>453</v>
      </c>
      <c r="M110" s="230" t="s">
        <v>500</v>
      </c>
      <c r="N110" s="181" t="s">
        <v>615</v>
      </c>
    </row>
    <row r="111" spans="1:14" ht="15">
      <c r="A111" s="219">
        <v>79</v>
      </c>
      <c r="B111" s="220">
        <v>210010105</v>
      </c>
      <c r="C111" s="228" t="s">
        <v>512</v>
      </c>
      <c r="D111" s="228" t="s">
        <v>113</v>
      </c>
      <c r="E111" s="223">
        <v>8</v>
      </c>
      <c r="F111" s="223"/>
      <c r="G111" s="224">
        <f t="shared" si="12"/>
        <v>0</v>
      </c>
      <c r="H111" s="225">
        <v>0.171</v>
      </c>
      <c r="I111" s="226">
        <f t="shared" si="13"/>
        <v>1.368</v>
      </c>
      <c r="J111" s="229" t="s">
        <v>437</v>
      </c>
      <c r="L111" s="181" t="s">
        <v>453</v>
      </c>
      <c r="M111" s="230" t="s">
        <v>500</v>
      </c>
      <c r="N111" s="181" t="s">
        <v>615</v>
      </c>
    </row>
    <row r="112" spans="1:14" ht="15">
      <c r="A112" s="219">
        <v>80</v>
      </c>
      <c r="B112" s="220">
        <v>210010106</v>
      </c>
      <c r="C112" s="228" t="s">
        <v>513</v>
      </c>
      <c r="D112" s="228" t="s">
        <v>113</v>
      </c>
      <c r="E112" s="223">
        <v>40</v>
      </c>
      <c r="F112" s="223"/>
      <c r="G112" s="224">
        <f t="shared" si="12"/>
        <v>0</v>
      </c>
      <c r="H112" s="225">
        <v>0.285</v>
      </c>
      <c r="I112" s="226">
        <f t="shared" si="13"/>
        <v>11.399999999999999</v>
      </c>
      <c r="J112" s="229" t="s">
        <v>437</v>
      </c>
      <c r="L112" s="181" t="s">
        <v>453</v>
      </c>
      <c r="M112" s="230" t="s">
        <v>500</v>
      </c>
      <c r="N112" s="181" t="s">
        <v>615</v>
      </c>
    </row>
    <row r="113" spans="1:14" ht="15">
      <c r="A113" s="219">
        <v>81</v>
      </c>
      <c r="B113" s="220">
        <v>210010331</v>
      </c>
      <c r="C113" s="228" t="s">
        <v>510</v>
      </c>
      <c r="D113" s="228" t="s">
        <v>436</v>
      </c>
      <c r="E113" s="223">
        <v>0</v>
      </c>
      <c r="F113" s="223"/>
      <c r="G113" s="224">
        <f t="shared" si="12"/>
        <v>0</v>
      </c>
      <c r="H113" s="225">
        <v>0.179</v>
      </c>
      <c r="I113" s="226">
        <f t="shared" si="13"/>
        <v>0</v>
      </c>
      <c r="J113" s="229" t="s">
        <v>437</v>
      </c>
      <c r="L113" s="181" t="s">
        <v>453</v>
      </c>
      <c r="M113" s="230" t="s">
        <v>500</v>
      </c>
      <c r="N113" s="181" t="s">
        <v>615</v>
      </c>
    </row>
    <row r="114" spans="1:13" ht="15">
      <c r="A114" s="219"/>
      <c r="B114" s="220"/>
      <c r="C114" s="260" t="s">
        <v>439</v>
      </c>
      <c r="D114" s="228"/>
      <c r="E114" s="223"/>
      <c r="F114" s="261">
        <f>SUM(G105:G113)</f>
        <v>0</v>
      </c>
      <c r="G114" s="224"/>
      <c r="H114" s="225"/>
      <c r="I114" s="226"/>
      <c r="J114" s="229"/>
      <c r="M114" s="230" t="s">
        <v>500</v>
      </c>
    </row>
    <row r="115" spans="1:13" ht="15">
      <c r="A115" s="219"/>
      <c r="B115" s="220"/>
      <c r="C115" s="260" t="s">
        <v>468</v>
      </c>
      <c r="D115" s="228"/>
      <c r="E115" s="223"/>
      <c r="F115" s="223"/>
      <c r="G115" s="224"/>
      <c r="H115" s="225"/>
      <c r="I115" s="226"/>
      <c r="J115" s="229"/>
      <c r="L115" s="181" t="s">
        <v>469</v>
      </c>
      <c r="M115" s="230" t="s">
        <v>500</v>
      </c>
    </row>
    <row r="116" spans="1:14" ht="15">
      <c r="A116" s="219">
        <v>82</v>
      </c>
      <c r="B116" s="220">
        <v>210110041</v>
      </c>
      <c r="C116" s="228" t="s">
        <v>514</v>
      </c>
      <c r="D116" s="228" t="s">
        <v>436</v>
      </c>
      <c r="E116" s="223">
        <v>2</v>
      </c>
      <c r="F116" s="223"/>
      <c r="G116" s="224">
        <f aca="true" t="shared" si="14" ref="G116:G123">E116*F116</f>
        <v>0</v>
      </c>
      <c r="H116" s="225">
        <v>0.148</v>
      </c>
      <c r="I116" s="226">
        <f aca="true" t="shared" si="15" ref="I116:I123">E116*H116</f>
        <v>0.296</v>
      </c>
      <c r="J116" s="229" t="s">
        <v>437</v>
      </c>
      <c r="L116" s="181" t="s">
        <v>469</v>
      </c>
      <c r="M116" s="230" t="s">
        <v>500</v>
      </c>
      <c r="N116" s="181" t="s">
        <v>615</v>
      </c>
    </row>
    <row r="117" spans="1:14" ht="15">
      <c r="A117" s="219">
        <v>83</v>
      </c>
      <c r="B117" s="220">
        <v>210110043</v>
      </c>
      <c r="C117" s="228" t="s">
        <v>515</v>
      </c>
      <c r="D117" s="228" t="s">
        <v>436</v>
      </c>
      <c r="E117" s="223">
        <v>1</v>
      </c>
      <c r="F117" s="223"/>
      <c r="G117" s="224">
        <f t="shared" si="14"/>
        <v>0</v>
      </c>
      <c r="H117" s="225">
        <v>0.17</v>
      </c>
      <c r="I117" s="226">
        <f t="shared" si="15"/>
        <v>0.17</v>
      </c>
      <c r="J117" s="229" t="s">
        <v>437</v>
      </c>
      <c r="L117" s="181" t="s">
        <v>469</v>
      </c>
      <c r="M117" s="230" t="s">
        <v>500</v>
      </c>
      <c r="N117" s="181" t="s">
        <v>615</v>
      </c>
    </row>
    <row r="118" spans="1:14" ht="15">
      <c r="A118" s="219">
        <v>84</v>
      </c>
      <c r="B118" s="220">
        <v>210110045</v>
      </c>
      <c r="C118" s="228" t="s">
        <v>516</v>
      </c>
      <c r="D118" s="228" t="s">
        <v>436</v>
      </c>
      <c r="E118" s="223">
        <v>6</v>
      </c>
      <c r="F118" s="223"/>
      <c r="G118" s="224">
        <f t="shared" si="14"/>
        <v>0</v>
      </c>
      <c r="H118" s="225">
        <v>0.17</v>
      </c>
      <c r="I118" s="226">
        <f t="shared" si="15"/>
        <v>1.02</v>
      </c>
      <c r="J118" s="229" t="s">
        <v>437</v>
      </c>
      <c r="L118" s="181" t="s">
        <v>469</v>
      </c>
      <c r="M118" s="230" t="s">
        <v>500</v>
      </c>
      <c r="N118" s="181" t="s">
        <v>615</v>
      </c>
    </row>
    <row r="119" spans="1:14" ht="15">
      <c r="A119" s="219">
        <v>85</v>
      </c>
      <c r="B119" s="220">
        <v>210110046</v>
      </c>
      <c r="C119" s="228" t="s">
        <v>517</v>
      </c>
      <c r="D119" s="228" t="s">
        <v>436</v>
      </c>
      <c r="E119" s="223">
        <v>1</v>
      </c>
      <c r="F119" s="223"/>
      <c r="G119" s="224">
        <f t="shared" si="14"/>
        <v>0</v>
      </c>
      <c r="H119" s="225">
        <v>0.19</v>
      </c>
      <c r="I119" s="226">
        <f t="shared" si="15"/>
        <v>0.19</v>
      </c>
      <c r="J119" s="229" t="s">
        <v>437</v>
      </c>
      <c r="L119" s="181" t="s">
        <v>469</v>
      </c>
      <c r="M119" s="230" t="s">
        <v>500</v>
      </c>
      <c r="N119" s="181" t="s">
        <v>615</v>
      </c>
    </row>
    <row r="120" spans="1:14" ht="15">
      <c r="A120" s="219">
        <v>86</v>
      </c>
      <c r="B120" s="220">
        <v>210110064</v>
      </c>
      <c r="C120" s="228" t="s">
        <v>518</v>
      </c>
      <c r="D120" s="228" t="s">
        <v>436</v>
      </c>
      <c r="E120" s="223">
        <v>2</v>
      </c>
      <c r="F120" s="223"/>
      <c r="G120" s="224">
        <f t="shared" si="14"/>
        <v>0</v>
      </c>
      <c r="H120" s="225">
        <v>0.2</v>
      </c>
      <c r="I120" s="226">
        <f t="shared" si="15"/>
        <v>0.4</v>
      </c>
      <c r="J120" s="229" t="s">
        <v>437</v>
      </c>
      <c r="L120" s="181" t="s">
        <v>469</v>
      </c>
      <c r="M120" s="230" t="s">
        <v>500</v>
      </c>
      <c r="N120" s="181" t="s">
        <v>615</v>
      </c>
    </row>
    <row r="121" spans="1:14" ht="15">
      <c r="A121" s="219">
        <v>87</v>
      </c>
      <c r="B121" s="220">
        <v>210111012</v>
      </c>
      <c r="C121" s="228" t="s">
        <v>519</v>
      </c>
      <c r="D121" s="228" t="s">
        <v>436</v>
      </c>
      <c r="E121" s="223">
        <v>4</v>
      </c>
      <c r="F121" s="223"/>
      <c r="G121" s="224">
        <f t="shared" si="14"/>
        <v>0</v>
      </c>
      <c r="H121" s="225">
        <v>0.327</v>
      </c>
      <c r="I121" s="226">
        <f t="shared" si="15"/>
        <v>1.308</v>
      </c>
      <c r="J121" s="229" t="s">
        <v>437</v>
      </c>
      <c r="L121" s="181" t="s">
        <v>469</v>
      </c>
      <c r="M121" s="230" t="s">
        <v>500</v>
      </c>
      <c r="N121" s="181" t="s">
        <v>615</v>
      </c>
    </row>
    <row r="122" spans="1:14" ht="15">
      <c r="A122" s="219">
        <v>88</v>
      </c>
      <c r="B122" s="220">
        <v>210111012</v>
      </c>
      <c r="C122" s="228" t="s">
        <v>519</v>
      </c>
      <c r="D122" s="228" t="s">
        <v>436</v>
      </c>
      <c r="E122" s="223">
        <v>12</v>
      </c>
      <c r="F122" s="223"/>
      <c r="G122" s="224">
        <f t="shared" si="14"/>
        <v>0</v>
      </c>
      <c r="H122" s="225">
        <v>0.327</v>
      </c>
      <c r="I122" s="226">
        <f t="shared" si="15"/>
        <v>3.9240000000000004</v>
      </c>
      <c r="J122" s="229" t="s">
        <v>437</v>
      </c>
      <c r="L122" s="181" t="s">
        <v>469</v>
      </c>
      <c r="M122" s="230" t="s">
        <v>500</v>
      </c>
      <c r="N122" s="181" t="s">
        <v>615</v>
      </c>
    </row>
    <row r="123" spans="1:14" ht="15">
      <c r="A123" s="219">
        <v>89</v>
      </c>
      <c r="B123" s="220">
        <v>210111011</v>
      </c>
      <c r="C123" s="228" t="s">
        <v>520</v>
      </c>
      <c r="D123" s="228" t="s">
        <v>436</v>
      </c>
      <c r="E123" s="223">
        <v>2</v>
      </c>
      <c r="F123" s="223"/>
      <c r="G123" s="224">
        <f t="shared" si="14"/>
        <v>0</v>
      </c>
      <c r="H123" s="225">
        <v>0.274</v>
      </c>
      <c r="I123" s="226">
        <f t="shared" si="15"/>
        <v>0.548</v>
      </c>
      <c r="J123" s="229" t="s">
        <v>437</v>
      </c>
      <c r="L123" s="181" t="s">
        <v>469</v>
      </c>
      <c r="M123" s="230" t="s">
        <v>500</v>
      </c>
      <c r="N123" s="181" t="s">
        <v>615</v>
      </c>
    </row>
    <row r="124" spans="1:13" ht="15">
      <c r="A124" s="219"/>
      <c r="B124" s="220"/>
      <c r="C124" s="260" t="s">
        <v>439</v>
      </c>
      <c r="D124" s="228"/>
      <c r="E124" s="223"/>
      <c r="F124" s="261">
        <f>SUM(G116:G123)</f>
        <v>0</v>
      </c>
      <c r="G124" s="224"/>
      <c r="H124" s="225"/>
      <c r="I124" s="226"/>
      <c r="J124" s="229"/>
      <c r="M124" s="230" t="s">
        <v>500</v>
      </c>
    </row>
    <row r="125" spans="1:13" ht="15">
      <c r="A125" s="219"/>
      <c r="B125" s="220"/>
      <c r="C125" s="260" t="s">
        <v>481</v>
      </c>
      <c r="D125" s="228"/>
      <c r="E125" s="223"/>
      <c r="F125" s="223"/>
      <c r="G125" s="224"/>
      <c r="H125" s="225"/>
      <c r="I125" s="226"/>
      <c r="J125" s="229"/>
      <c r="L125" s="181" t="s">
        <v>482</v>
      </c>
      <c r="M125" s="230" t="s">
        <v>500</v>
      </c>
    </row>
    <row r="126" spans="1:14" ht="15">
      <c r="A126" s="219">
        <v>90</v>
      </c>
      <c r="B126" s="220">
        <v>210200011</v>
      </c>
      <c r="C126" s="228" t="s">
        <v>521</v>
      </c>
      <c r="D126" s="228" t="s">
        <v>436</v>
      </c>
      <c r="E126" s="223">
        <v>0</v>
      </c>
      <c r="F126" s="223"/>
      <c r="G126" s="224">
        <f>E126*F126</f>
        <v>0</v>
      </c>
      <c r="H126" s="225">
        <v>0.379</v>
      </c>
      <c r="I126" s="226">
        <f>E126*H126</f>
        <v>0</v>
      </c>
      <c r="J126" s="229" t="s">
        <v>437</v>
      </c>
      <c r="L126" s="181" t="s">
        <v>482</v>
      </c>
      <c r="M126" s="230" t="s">
        <v>500</v>
      </c>
      <c r="N126" s="181" t="s">
        <v>615</v>
      </c>
    </row>
    <row r="127" spans="1:14" ht="15">
      <c r="A127" s="219">
        <v>91</v>
      </c>
      <c r="B127" s="220">
        <v>210200041</v>
      </c>
      <c r="C127" s="228" t="s">
        <v>522</v>
      </c>
      <c r="D127" s="228" t="s">
        <v>436</v>
      </c>
      <c r="E127" s="223">
        <v>1</v>
      </c>
      <c r="F127" s="223"/>
      <c r="G127" s="224">
        <f>E127*F127</f>
        <v>0</v>
      </c>
      <c r="H127" s="225">
        <v>0.337</v>
      </c>
      <c r="I127" s="226">
        <f>E127*H127</f>
        <v>0.337</v>
      </c>
      <c r="J127" s="229" t="s">
        <v>437</v>
      </c>
      <c r="L127" s="181" t="s">
        <v>482</v>
      </c>
      <c r="M127" s="230" t="s">
        <v>500</v>
      </c>
      <c r="N127" s="181" t="s">
        <v>615</v>
      </c>
    </row>
    <row r="128" spans="1:14" ht="15">
      <c r="A128" s="219">
        <v>92</v>
      </c>
      <c r="B128" s="220">
        <v>210200041</v>
      </c>
      <c r="C128" s="228" t="s">
        <v>522</v>
      </c>
      <c r="D128" s="228" t="s">
        <v>436</v>
      </c>
      <c r="E128" s="223">
        <v>1</v>
      </c>
      <c r="F128" s="223"/>
      <c r="G128" s="224">
        <f>E128*F128</f>
        <v>0</v>
      </c>
      <c r="H128" s="225">
        <v>0.337</v>
      </c>
      <c r="I128" s="226">
        <f>E128*H128</f>
        <v>0.337</v>
      </c>
      <c r="J128" s="229" t="s">
        <v>437</v>
      </c>
      <c r="L128" s="181" t="s">
        <v>482</v>
      </c>
      <c r="M128" s="230" t="s">
        <v>500</v>
      </c>
      <c r="N128" s="181" t="s">
        <v>615</v>
      </c>
    </row>
    <row r="129" spans="1:13" ht="15">
      <c r="A129" s="219"/>
      <c r="B129" s="220"/>
      <c r="C129" s="260" t="s">
        <v>439</v>
      </c>
      <c r="D129" s="228"/>
      <c r="E129" s="223"/>
      <c r="F129" s="261">
        <f>SUM(G126:G128)</f>
        <v>0</v>
      </c>
      <c r="G129" s="224"/>
      <c r="H129" s="225"/>
      <c r="I129" s="226"/>
      <c r="J129" s="229"/>
      <c r="M129" s="230" t="s">
        <v>500</v>
      </c>
    </row>
    <row r="130" spans="1:13" ht="15">
      <c r="A130" s="219"/>
      <c r="B130" s="220"/>
      <c r="C130" s="260" t="s">
        <v>432</v>
      </c>
      <c r="D130" s="228"/>
      <c r="E130" s="223"/>
      <c r="F130" s="223"/>
      <c r="G130" s="224"/>
      <c r="H130" s="225"/>
      <c r="I130" s="226"/>
      <c r="J130" s="229"/>
      <c r="L130" s="181" t="s">
        <v>433</v>
      </c>
      <c r="M130" s="230" t="s">
        <v>500</v>
      </c>
    </row>
    <row r="131" spans="1:14" ht="15">
      <c r="A131" s="219">
        <v>93</v>
      </c>
      <c r="B131" s="220">
        <v>210190002</v>
      </c>
      <c r="C131" s="228" t="s">
        <v>523</v>
      </c>
      <c r="D131" s="228" t="s">
        <v>436</v>
      </c>
      <c r="E131" s="223">
        <v>1</v>
      </c>
      <c r="F131" s="223"/>
      <c r="G131" s="224">
        <f>E131*F131</f>
        <v>0</v>
      </c>
      <c r="H131" s="225">
        <v>0.865</v>
      </c>
      <c r="I131" s="226">
        <f>E131*H131</f>
        <v>0.865</v>
      </c>
      <c r="J131" s="229" t="s">
        <v>437</v>
      </c>
      <c r="L131" s="181" t="s">
        <v>433</v>
      </c>
      <c r="M131" s="230" t="s">
        <v>500</v>
      </c>
      <c r="N131" s="181" t="s">
        <v>615</v>
      </c>
    </row>
    <row r="132" spans="1:13" ht="15">
      <c r="A132" s="219"/>
      <c r="B132" s="220"/>
      <c r="C132" s="260" t="s">
        <v>439</v>
      </c>
      <c r="D132" s="228"/>
      <c r="E132" s="223"/>
      <c r="F132" s="261">
        <f>SUM(G131:G131)</f>
        <v>0</v>
      </c>
      <c r="G132" s="224"/>
      <c r="H132" s="225"/>
      <c r="I132" s="226"/>
      <c r="J132" s="229"/>
      <c r="M132" s="230" t="s">
        <v>500</v>
      </c>
    </row>
    <row r="133" spans="1:13" ht="15">
      <c r="A133" s="219"/>
      <c r="B133" s="220"/>
      <c r="C133" s="260" t="s">
        <v>492</v>
      </c>
      <c r="D133" s="228"/>
      <c r="E133" s="223"/>
      <c r="F133" s="223"/>
      <c r="G133" s="224"/>
      <c r="H133" s="225"/>
      <c r="I133" s="226"/>
      <c r="J133" s="229"/>
      <c r="L133" s="181" t="s">
        <v>437</v>
      </c>
      <c r="M133" s="230" t="s">
        <v>500</v>
      </c>
    </row>
    <row r="134" spans="1:14" ht="15">
      <c r="A134" s="219">
        <v>94</v>
      </c>
      <c r="B134" s="220">
        <v>210111312</v>
      </c>
      <c r="C134" s="228" t="s">
        <v>524</v>
      </c>
      <c r="D134" s="228" t="s">
        <v>436</v>
      </c>
      <c r="E134" s="223">
        <v>1</v>
      </c>
      <c r="F134" s="223"/>
      <c r="G134" s="224">
        <f>E134*F134</f>
        <v>0</v>
      </c>
      <c r="H134" s="225">
        <v>0.73</v>
      </c>
      <c r="I134" s="226">
        <f>E134*H134</f>
        <v>0.73</v>
      </c>
      <c r="J134" s="229" t="s">
        <v>437</v>
      </c>
      <c r="L134" s="181" t="s">
        <v>437</v>
      </c>
      <c r="M134" s="230" t="s">
        <v>500</v>
      </c>
      <c r="N134" s="181" t="s">
        <v>615</v>
      </c>
    </row>
    <row r="135" spans="1:14" ht="15">
      <c r="A135" s="219">
        <v>95</v>
      </c>
      <c r="B135" s="220">
        <v>210111311</v>
      </c>
      <c r="C135" s="228" t="s">
        <v>525</v>
      </c>
      <c r="D135" s="228" t="s">
        <v>436</v>
      </c>
      <c r="E135" s="223">
        <v>1</v>
      </c>
      <c r="F135" s="223"/>
      <c r="G135" s="224">
        <f>E135*F135</f>
        <v>0</v>
      </c>
      <c r="H135" s="225">
        <v>0.44</v>
      </c>
      <c r="I135" s="226">
        <f>E135*H135</f>
        <v>0.44</v>
      </c>
      <c r="J135" s="229" t="s">
        <v>437</v>
      </c>
      <c r="L135" s="181" t="s">
        <v>437</v>
      </c>
      <c r="M135" s="230" t="s">
        <v>500</v>
      </c>
      <c r="N135" s="181" t="s">
        <v>615</v>
      </c>
    </row>
    <row r="136" spans="1:14" ht="15">
      <c r="A136" s="219">
        <v>96</v>
      </c>
      <c r="B136" s="220">
        <v>210140611</v>
      </c>
      <c r="C136" s="228" t="s">
        <v>526</v>
      </c>
      <c r="D136" s="228" t="s">
        <v>113</v>
      </c>
      <c r="E136" s="223">
        <v>1</v>
      </c>
      <c r="F136" s="223"/>
      <c r="G136" s="224">
        <f>E136*F136</f>
        <v>0</v>
      </c>
      <c r="H136" s="225">
        <v>0.72</v>
      </c>
      <c r="I136" s="226">
        <f>E136*H136</f>
        <v>0.72</v>
      </c>
      <c r="J136" s="229" t="s">
        <v>437</v>
      </c>
      <c r="L136" s="181" t="s">
        <v>437</v>
      </c>
      <c r="M136" s="230" t="s">
        <v>500</v>
      </c>
      <c r="N136" s="181" t="s">
        <v>615</v>
      </c>
    </row>
    <row r="137" spans="1:13" ht="15">
      <c r="A137" s="219"/>
      <c r="B137" s="220"/>
      <c r="C137" s="260" t="s">
        <v>439</v>
      </c>
      <c r="D137" s="228"/>
      <c r="E137" s="223"/>
      <c r="F137" s="261">
        <f>SUM(G134:G136)</f>
        <v>0</v>
      </c>
      <c r="G137" s="224"/>
      <c r="H137" s="225"/>
      <c r="I137" s="226"/>
      <c r="J137" s="229"/>
      <c r="M137" s="230" t="s">
        <v>500</v>
      </c>
    </row>
    <row r="138" spans="1:13" ht="15">
      <c r="A138" s="219"/>
      <c r="B138" s="220"/>
      <c r="C138" s="260" t="s">
        <v>496</v>
      </c>
      <c r="D138" s="228"/>
      <c r="E138" s="223"/>
      <c r="F138" s="223"/>
      <c r="G138" s="224"/>
      <c r="H138" s="225"/>
      <c r="I138" s="226"/>
      <c r="J138" s="229"/>
      <c r="L138" s="181" t="s">
        <v>497</v>
      </c>
      <c r="M138" s="230" t="s">
        <v>500</v>
      </c>
    </row>
    <row r="139" spans="1:14" ht="15">
      <c r="A139" s="219">
        <v>97</v>
      </c>
      <c r="B139" s="220">
        <v>210010331</v>
      </c>
      <c r="C139" s="228" t="s">
        <v>527</v>
      </c>
      <c r="D139" s="228" t="s">
        <v>436</v>
      </c>
      <c r="E139" s="223">
        <v>1</v>
      </c>
      <c r="F139" s="223"/>
      <c r="G139" s="224">
        <f>E139*F139</f>
        <v>0</v>
      </c>
      <c r="H139" s="225">
        <v>0.179</v>
      </c>
      <c r="I139" s="226">
        <f>E139*H139</f>
        <v>0.179</v>
      </c>
      <c r="J139" s="229" t="s">
        <v>437</v>
      </c>
      <c r="L139" s="181" t="s">
        <v>497</v>
      </c>
      <c r="M139" s="230" t="s">
        <v>500</v>
      </c>
      <c r="N139" s="181" t="s">
        <v>615</v>
      </c>
    </row>
    <row r="140" spans="1:13" ht="15.75" thickBot="1">
      <c r="A140" s="231"/>
      <c r="B140" s="232"/>
      <c r="C140" s="233" t="s">
        <v>439</v>
      </c>
      <c r="D140" s="234"/>
      <c r="E140" s="235"/>
      <c r="F140" s="236">
        <f>SUM(G139:G139)</f>
        <v>0</v>
      </c>
      <c r="G140" s="237"/>
      <c r="H140" s="238"/>
      <c r="I140" s="239"/>
      <c r="J140" s="240"/>
      <c r="M140" s="230" t="s">
        <v>500</v>
      </c>
    </row>
    <row r="141" spans="1:14" s="249" customFormat="1" ht="15">
      <c r="A141" s="241"/>
      <c r="B141" s="242"/>
      <c r="C141" s="243" t="s">
        <v>440</v>
      </c>
      <c r="D141" s="243"/>
      <c r="E141" s="244"/>
      <c r="F141" s="244"/>
      <c r="G141" s="245">
        <f>SUM(G93:G140)</f>
        <v>0</v>
      </c>
      <c r="H141" s="246"/>
      <c r="I141" s="247">
        <f>SUM(I93:I140)</f>
        <v>52.035000000000004</v>
      </c>
      <c r="J141" s="248"/>
      <c r="M141" s="250"/>
      <c r="N141" s="181"/>
    </row>
    <row r="142" spans="1:14" s="218" customFormat="1" ht="19.5" customHeight="1">
      <c r="A142" s="251" t="s">
        <v>72</v>
      </c>
      <c r="B142" s="252"/>
      <c r="C142" s="253"/>
      <c r="D142" s="253"/>
      <c r="E142" s="254"/>
      <c r="F142" s="254"/>
      <c r="G142" s="255"/>
      <c r="H142" s="256"/>
      <c r="I142" s="257"/>
      <c r="J142" s="258"/>
      <c r="M142" s="259"/>
      <c r="N142" s="181"/>
    </row>
    <row r="143" spans="1:14" ht="15">
      <c r="A143" s="219">
        <v>98</v>
      </c>
      <c r="B143" s="220">
        <v>219002812</v>
      </c>
      <c r="C143" s="228" t="s">
        <v>528</v>
      </c>
      <c r="D143" s="228" t="s">
        <v>113</v>
      </c>
      <c r="E143" s="223">
        <v>25</v>
      </c>
      <c r="F143" s="223"/>
      <c r="G143" s="224">
        <f aca="true" t="shared" si="16" ref="G143:G148">E143*F143</f>
        <v>0</v>
      </c>
      <c r="H143" s="225">
        <v>0.52</v>
      </c>
      <c r="I143" s="226">
        <f aca="true" t="shared" si="17" ref="I143:I148">E143*H143</f>
        <v>13</v>
      </c>
      <c r="J143" s="229" t="s">
        <v>437</v>
      </c>
      <c r="K143" s="181" t="s">
        <v>438</v>
      </c>
      <c r="M143" s="230" t="s">
        <v>529</v>
      </c>
      <c r="N143" s="181" t="s">
        <v>615</v>
      </c>
    </row>
    <row r="144" spans="1:14" ht="15">
      <c r="A144" s="219">
        <v>99</v>
      </c>
      <c r="B144" s="220">
        <v>219002871</v>
      </c>
      <c r="C144" s="228" t="s">
        <v>530</v>
      </c>
      <c r="D144" s="228" t="s">
        <v>113</v>
      </c>
      <c r="E144" s="223">
        <v>15</v>
      </c>
      <c r="F144" s="223"/>
      <c r="G144" s="224">
        <f t="shared" si="16"/>
        <v>0</v>
      </c>
      <c r="H144" s="225">
        <v>0.5</v>
      </c>
      <c r="I144" s="226">
        <f t="shared" si="17"/>
        <v>7.5</v>
      </c>
      <c r="J144" s="229" t="s">
        <v>437</v>
      </c>
      <c r="K144" s="181" t="s">
        <v>438</v>
      </c>
      <c r="M144" s="230" t="s">
        <v>529</v>
      </c>
      <c r="N144" s="181" t="s">
        <v>615</v>
      </c>
    </row>
    <row r="145" spans="1:14" ht="15">
      <c r="A145" s="219">
        <v>100</v>
      </c>
      <c r="B145" s="220">
        <v>219003692</v>
      </c>
      <c r="C145" s="228" t="s">
        <v>531</v>
      </c>
      <c r="D145" s="228" t="s">
        <v>113</v>
      </c>
      <c r="E145" s="223">
        <v>25</v>
      </c>
      <c r="F145" s="223"/>
      <c r="G145" s="224">
        <f t="shared" si="16"/>
        <v>0</v>
      </c>
      <c r="H145" s="225">
        <v>0.064</v>
      </c>
      <c r="I145" s="226">
        <f t="shared" si="17"/>
        <v>1.6</v>
      </c>
      <c r="J145" s="229" t="s">
        <v>437</v>
      </c>
      <c r="K145" s="181" t="s">
        <v>438</v>
      </c>
      <c r="M145" s="230" t="s">
        <v>529</v>
      </c>
      <c r="N145" s="181" t="s">
        <v>615</v>
      </c>
    </row>
    <row r="146" spans="1:14" ht="15">
      <c r="A146" s="219">
        <v>101</v>
      </c>
      <c r="B146" s="220">
        <v>219003591</v>
      </c>
      <c r="C146" s="228" t="s">
        <v>532</v>
      </c>
      <c r="D146" s="228" t="s">
        <v>113</v>
      </c>
      <c r="E146" s="223">
        <v>15</v>
      </c>
      <c r="F146" s="223"/>
      <c r="G146" s="224">
        <f t="shared" si="16"/>
        <v>0</v>
      </c>
      <c r="H146" s="225">
        <v>0.058</v>
      </c>
      <c r="I146" s="226">
        <f t="shared" si="17"/>
        <v>0.87</v>
      </c>
      <c r="J146" s="229" t="s">
        <v>437</v>
      </c>
      <c r="K146" s="181" t="s">
        <v>438</v>
      </c>
      <c r="M146" s="230" t="s">
        <v>529</v>
      </c>
      <c r="N146" s="181" t="s">
        <v>615</v>
      </c>
    </row>
    <row r="147" spans="1:14" ht="15">
      <c r="A147" s="219">
        <v>102</v>
      </c>
      <c r="B147" s="220">
        <v>219990011</v>
      </c>
      <c r="C147" s="228" t="s">
        <v>533</v>
      </c>
      <c r="D147" s="228" t="s">
        <v>394</v>
      </c>
      <c r="E147" s="223">
        <v>24</v>
      </c>
      <c r="F147" s="223"/>
      <c r="G147" s="224">
        <f t="shared" si="16"/>
        <v>0</v>
      </c>
      <c r="H147" s="225">
        <v>1</v>
      </c>
      <c r="I147" s="226">
        <f t="shared" si="17"/>
        <v>24</v>
      </c>
      <c r="J147" s="229" t="s">
        <v>437</v>
      </c>
      <c r="K147" s="181" t="s">
        <v>438</v>
      </c>
      <c r="M147" s="230" t="s">
        <v>529</v>
      </c>
      <c r="N147" s="181" t="s">
        <v>615</v>
      </c>
    </row>
    <row r="148" spans="1:14" ht="15.75" thickBot="1">
      <c r="A148" s="231">
        <v>103</v>
      </c>
      <c r="B148" s="232">
        <v>219990011</v>
      </c>
      <c r="C148" s="234" t="s">
        <v>534</v>
      </c>
      <c r="D148" s="234" t="s">
        <v>394</v>
      </c>
      <c r="E148" s="235">
        <v>3</v>
      </c>
      <c r="F148" s="235"/>
      <c r="G148" s="237">
        <f t="shared" si="16"/>
        <v>0</v>
      </c>
      <c r="H148" s="238">
        <v>1</v>
      </c>
      <c r="I148" s="239">
        <f t="shared" si="17"/>
        <v>3</v>
      </c>
      <c r="J148" s="240" t="s">
        <v>437</v>
      </c>
      <c r="M148" s="230" t="s">
        <v>529</v>
      </c>
      <c r="N148" s="181" t="s">
        <v>615</v>
      </c>
    </row>
    <row r="149" spans="1:14" s="249" customFormat="1" ht="15">
      <c r="A149" s="241"/>
      <c r="B149" s="242"/>
      <c r="C149" s="243" t="s">
        <v>440</v>
      </c>
      <c r="D149" s="243"/>
      <c r="E149" s="244"/>
      <c r="F149" s="244"/>
      <c r="G149" s="245">
        <f>SUM(G143:G148)</f>
        <v>0</v>
      </c>
      <c r="H149" s="246"/>
      <c r="I149" s="247">
        <f>SUM(I143:I148)</f>
        <v>49.97</v>
      </c>
      <c r="J149" s="248"/>
      <c r="M149" s="250"/>
      <c r="N149" s="181"/>
    </row>
    <row r="150" spans="1:14" s="218" customFormat="1" ht="19.5" customHeight="1">
      <c r="A150" s="251" t="s">
        <v>535</v>
      </c>
      <c r="B150" s="252"/>
      <c r="C150" s="253"/>
      <c r="D150" s="253"/>
      <c r="E150" s="254"/>
      <c r="F150" s="254"/>
      <c r="G150" s="255"/>
      <c r="H150" s="256"/>
      <c r="I150" s="257"/>
      <c r="J150" s="258"/>
      <c r="M150" s="259"/>
      <c r="N150" s="181"/>
    </row>
    <row r="151" spans="1:13" ht="15">
      <c r="A151" s="219"/>
      <c r="B151" s="220"/>
      <c r="C151" s="260" t="s">
        <v>496</v>
      </c>
      <c r="D151" s="228"/>
      <c r="E151" s="223"/>
      <c r="F151" s="223"/>
      <c r="G151" s="224"/>
      <c r="H151" s="225"/>
      <c r="I151" s="226"/>
      <c r="J151" s="229"/>
      <c r="L151" s="181" t="s">
        <v>497</v>
      </c>
      <c r="M151" s="230" t="s">
        <v>536</v>
      </c>
    </row>
    <row r="152" spans="1:14" ht="15">
      <c r="A152" s="219">
        <v>104</v>
      </c>
      <c r="B152" s="220">
        <v>217309012</v>
      </c>
      <c r="C152" s="228" t="s">
        <v>537</v>
      </c>
      <c r="D152" s="228" t="s">
        <v>436</v>
      </c>
      <c r="E152" s="223">
        <v>1</v>
      </c>
      <c r="F152" s="223"/>
      <c r="G152" s="224">
        <f>E152*F152</f>
        <v>0</v>
      </c>
      <c r="H152" s="225">
        <v>11.18</v>
      </c>
      <c r="I152" s="226">
        <f>E152*H152</f>
        <v>11.18</v>
      </c>
      <c r="J152" s="229" t="s">
        <v>485</v>
      </c>
      <c r="K152" s="181" t="s">
        <v>438</v>
      </c>
      <c r="L152" s="181" t="s">
        <v>497</v>
      </c>
      <c r="M152" s="230" t="s">
        <v>536</v>
      </c>
      <c r="N152" s="181" t="s">
        <v>615</v>
      </c>
    </row>
    <row r="153" spans="1:13" ht="15.75" thickBot="1">
      <c r="A153" s="231"/>
      <c r="B153" s="232"/>
      <c r="C153" s="233" t="s">
        <v>439</v>
      </c>
      <c r="D153" s="234"/>
      <c r="E153" s="235"/>
      <c r="F153" s="236">
        <f>SUM(G152:G152)</f>
        <v>0</v>
      </c>
      <c r="G153" s="237"/>
      <c r="H153" s="238"/>
      <c r="I153" s="239"/>
      <c r="J153" s="240"/>
      <c r="M153" s="230" t="s">
        <v>536</v>
      </c>
    </row>
    <row r="154" spans="1:10" s="249" customFormat="1" ht="15" thickBot="1">
      <c r="A154" s="268"/>
      <c r="B154" s="269"/>
      <c r="C154" s="270" t="s">
        <v>440</v>
      </c>
      <c r="D154" s="270"/>
      <c r="E154" s="271"/>
      <c r="F154" s="271"/>
      <c r="G154" s="272">
        <f>SUM(G151:G153)</f>
        <v>0</v>
      </c>
      <c r="H154" s="273"/>
      <c r="I154" s="274">
        <f>SUM(I151:I153)</f>
        <v>11.18</v>
      </c>
      <c r="J154" s="275"/>
    </row>
    <row r="155" spans="2:9" ht="15">
      <c r="B155" s="276"/>
      <c r="E155" s="153"/>
      <c r="F155" s="153"/>
      <c r="G155" s="277"/>
      <c r="H155" s="278"/>
      <c r="I155" s="279"/>
    </row>
    <row r="156" spans="1:9" ht="15">
      <c r="A156" s="181" t="s">
        <v>605</v>
      </c>
      <c r="B156" s="276"/>
      <c r="E156" s="153"/>
      <c r="F156" s="153"/>
      <c r="G156" s="277"/>
      <c r="H156" s="278"/>
      <c r="I156" s="279"/>
    </row>
    <row r="157" spans="1:9" ht="15">
      <c r="A157" s="181" t="s">
        <v>415</v>
      </c>
      <c r="B157" s="276"/>
      <c r="C157" s="181" t="s">
        <v>538</v>
      </c>
      <c r="E157" s="153"/>
      <c r="F157" s="153"/>
      <c r="G157" s="277"/>
      <c r="H157" s="278"/>
      <c r="I157" s="279"/>
    </row>
    <row r="158" spans="2:9" ht="15">
      <c r="B158" s="276"/>
      <c r="E158" s="153"/>
      <c r="F158" s="153"/>
      <c r="G158" s="277"/>
      <c r="H158" s="278"/>
      <c r="I158" s="279"/>
    </row>
    <row r="159" spans="2:9" ht="15">
      <c r="B159" s="276"/>
      <c r="E159" s="153"/>
      <c r="F159" s="153"/>
      <c r="G159" s="277"/>
      <c r="H159" s="278"/>
      <c r="I159" s="279"/>
    </row>
    <row r="160" spans="2:9" ht="15">
      <c r="B160" s="276"/>
      <c r="E160" s="153"/>
      <c r="F160" s="153"/>
      <c r="G160" s="277"/>
      <c r="H160" s="278"/>
      <c r="I160" s="279"/>
    </row>
    <row r="161" spans="2:9" ht="15">
      <c r="B161" s="276"/>
      <c r="E161" s="153"/>
      <c r="F161" s="153"/>
      <c r="G161" s="277"/>
      <c r="H161" s="278"/>
      <c r="I161" s="279"/>
    </row>
    <row r="162" spans="2:9" ht="15">
      <c r="B162" s="276"/>
      <c r="E162" s="153"/>
      <c r="F162" s="153"/>
      <c r="G162" s="277"/>
      <c r="H162" s="278"/>
      <c r="I162" s="279"/>
    </row>
    <row r="163" spans="2:9" ht="15">
      <c r="B163" s="276"/>
      <c r="E163" s="153"/>
      <c r="F163" s="153"/>
      <c r="G163" s="277"/>
      <c r="H163" s="278"/>
      <c r="I163" s="279"/>
    </row>
    <row r="164" spans="2:9" ht="15">
      <c r="B164" s="276"/>
      <c r="E164" s="153"/>
      <c r="F164" s="153"/>
      <c r="G164" s="277"/>
      <c r="H164" s="278"/>
      <c r="I164" s="279"/>
    </row>
    <row r="165" spans="2:9" ht="15">
      <c r="B165" s="276"/>
      <c r="E165" s="153"/>
      <c r="F165" s="153"/>
      <c r="G165" s="277"/>
      <c r="H165" s="278"/>
      <c r="I165" s="279"/>
    </row>
    <row r="166" spans="2:9" ht="15">
      <c r="B166" s="276"/>
      <c r="E166" s="153"/>
      <c r="F166" s="153"/>
      <c r="G166" s="277"/>
      <c r="H166" s="278"/>
      <c r="I166" s="279"/>
    </row>
    <row r="167" spans="2:9" ht="15">
      <c r="B167" s="276"/>
      <c r="E167" s="153"/>
      <c r="F167" s="153"/>
      <c r="G167" s="277"/>
      <c r="H167" s="278"/>
      <c r="I167" s="279"/>
    </row>
    <row r="168" spans="2:9" ht="15">
      <c r="B168" s="276"/>
      <c r="E168" s="153"/>
      <c r="F168" s="153"/>
      <c r="G168" s="277"/>
      <c r="H168" s="278"/>
      <c r="I168" s="279"/>
    </row>
    <row r="169" spans="2:9" ht="15">
      <c r="B169" s="276"/>
      <c r="E169" s="153"/>
      <c r="F169" s="153"/>
      <c r="G169" s="277"/>
      <c r="H169" s="278"/>
      <c r="I169" s="279"/>
    </row>
    <row r="170" spans="2:9" ht="15">
      <c r="B170" s="276"/>
      <c r="E170" s="153"/>
      <c r="F170" s="153"/>
      <c r="G170" s="277"/>
      <c r="H170" s="278"/>
      <c r="I170" s="279"/>
    </row>
    <row r="171" spans="2:9" ht="15">
      <c r="B171" s="276"/>
      <c r="E171" s="153"/>
      <c r="F171" s="153"/>
      <c r="G171" s="277"/>
      <c r="H171" s="278"/>
      <c r="I171" s="279"/>
    </row>
    <row r="172" spans="2:9" ht="15">
      <c r="B172" s="276"/>
      <c r="E172" s="153"/>
      <c r="F172" s="153"/>
      <c r="G172" s="277"/>
      <c r="H172" s="278"/>
      <c r="I172" s="279"/>
    </row>
    <row r="173" spans="2:9" ht="15">
      <c r="B173" s="276"/>
      <c r="E173" s="153"/>
      <c r="F173" s="153"/>
      <c r="G173" s="277"/>
      <c r="H173" s="278"/>
      <c r="I173" s="279"/>
    </row>
    <row r="174" spans="2:9" ht="15">
      <c r="B174" s="276"/>
      <c r="E174" s="153"/>
      <c r="F174" s="153"/>
      <c r="G174" s="277"/>
      <c r="H174" s="278"/>
      <c r="I174" s="279"/>
    </row>
    <row r="175" spans="2:9" ht="15">
      <c r="B175" s="276"/>
      <c r="E175" s="153"/>
      <c r="F175" s="153"/>
      <c r="G175" s="277"/>
      <c r="H175" s="278"/>
      <c r="I175" s="279"/>
    </row>
    <row r="176" spans="2:9" ht="15">
      <c r="B176" s="276"/>
      <c r="E176" s="153"/>
      <c r="F176" s="153"/>
      <c r="G176" s="277"/>
      <c r="H176" s="278"/>
      <c r="I176" s="279"/>
    </row>
    <row r="177" spans="2:9" ht="15">
      <c r="B177" s="276"/>
      <c r="E177" s="153"/>
      <c r="F177" s="153"/>
      <c r="G177" s="277"/>
      <c r="H177" s="278"/>
      <c r="I177" s="279"/>
    </row>
    <row r="178" spans="2:9" ht="15">
      <c r="B178" s="276"/>
      <c r="E178" s="153"/>
      <c r="F178" s="153"/>
      <c r="G178" s="277"/>
      <c r="H178" s="278"/>
      <c r="I178" s="279"/>
    </row>
    <row r="179" spans="2:9" ht="15">
      <c r="B179" s="276"/>
      <c r="E179" s="153"/>
      <c r="F179" s="153"/>
      <c r="G179" s="277"/>
      <c r="H179" s="278"/>
      <c r="I179" s="279"/>
    </row>
    <row r="180" spans="2:9" ht="15">
      <c r="B180" s="276"/>
      <c r="E180" s="153"/>
      <c r="F180" s="153"/>
      <c r="G180" s="277"/>
      <c r="H180" s="278"/>
      <c r="I180" s="279"/>
    </row>
    <row r="181" spans="2:9" ht="15">
      <c r="B181" s="276"/>
      <c r="E181" s="153"/>
      <c r="F181" s="153"/>
      <c r="G181" s="277"/>
      <c r="H181" s="278"/>
      <c r="I181" s="279"/>
    </row>
    <row r="182" spans="2:9" ht="15">
      <c r="B182" s="276"/>
      <c r="E182" s="153"/>
      <c r="F182" s="153"/>
      <c r="G182" s="277"/>
      <c r="H182" s="278"/>
      <c r="I182" s="279"/>
    </row>
    <row r="183" spans="2:9" ht="15">
      <c r="B183" s="276"/>
      <c r="E183" s="153"/>
      <c r="F183" s="153"/>
      <c r="G183" s="277"/>
      <c r="H183" s="278"/>
      <c r="I183" s="279"/>
    </row>
    <row r="184" spans="2:9" ht="15">
      <c r="B184" s="276"/>
      <c r="E184" s="153"/>
      <c r="F184" s="153"/>
      <c r="G184" s="277"/>
      <c r="H184" s="278"/>
      <c r="I184" s="279"/>
    </row>
    <row r="185" spans="2:9" ht="15">
      <c r="B185" s="276"/>
      <c r="E185" s="153"/>
      <c r="F185" s="153"/>
      <c r="G185" s="277"/>
      <c r="H185" s="278"/>
      <c r="I185" s="279"/>
    </row>
    <row r="186" spans="2:9" ht="15">
      <c r="B186" s="276"/>
      <c r="E186" s="153"/>
      <c r="F186" s="153"/>
      <c r="G186" s="277"/>
      <c r="H186" s="278"/>
      <c r="I186" s="279"/>
    </row>
    <row r="187" spans="2:9" ht="15">
      <c r="B187" s="276"/>
      <c r="E187" s="153"/>
      <c r="F187" s="153"/>
      <c r="G187" s="277"/>
      <c r="H187" s="278"/>
      <c r="I187" s="279"/>
    </row>
    <row r="188" spans="2:9" ht="15">
      <c r="B188" s="276"/>
      <c r="E188" s="153"/>
      <c r="F188" s="153"/>
      <c r="G188" s="277"/>
      <c r="H188" s="278"/>
      <c r="I188" s="279"/>
    </row>
    <row r="189" spans="2:9" ht="15">
      <c r="B189" s="276"/>
      <c r="E189" s="153"/>
      <c r="F189" s="153"/>
      <c r="G189" s="277"/>
      <c r="H189" s="278"/>
      <c r="I189" s="279"/>
    </row>
    <row r="190" spans="2:9" ht="15">
      <c r="B190" s="276"/>
      <c r="E190" s="153"/>
      <c r="F190" s="153"/>
      <c r="G190" s="277"/>
      <c r="H190" s="278"/>
      <c r="I190" s="279"/>
    </row>
    <row r="191" spans="2:9" ht="15">
      <c r="B191" s="276"/>
      <c r="E191" s="153"/>
      <c r="F191" s="153"/>
      <c r="G191" s="277"/>
      <c r="H191" s="278"/>
      <c r="I191" s="279"/>
    </row>
    <row r="192" spans="2:9" ht="15">
      <c r="B192" s="276"/>
      <c r="E192" s="153"/>
      <c r="F192" s="153"/>
      <c r="G192" s="277"/>
      <c r="H192" s="278"/>
      <c r="I192" s="279"/>
    </row>
    <row r="193" spans="2:9" ht="15">
      <c r="B193" s="276"/>
      <c r="E193" s="153"/>
      <c r="F193" s="153"/>
      <c r="G193" s="277"/>
      <c r="H193" s="278"/>
      <c r="I193" s="279"/>
    </row>
    <row r="194" spans="2:9" ht="15">
      <c r="B194" s="276"/>
      <c r="E194" s="153"/>
      <c r="F194" s="153"/>
      <c r="G194" s="277"/>
      <c r="H194" s="278"/>
      <c r="I194" s="279"/>
    </row>
    <row r="195" spans="2:9" ht="15">
      <c r="B195" s="276"/>
      <c r="E195" s="153"/>
      <c r="F195" s="153"/>
      <c r="G195" s="277"/>
      <c r="H195" s="278"/>
      <c r="I195" s="279"/>
    </row>
    <row r="196" spans="2:9" ht="15">
      <c r="B196" s="276"/>
      <c r="E196" s="153"/>
      <c r="F196" s="153"/>
      <c r="G196" s="277"/>
      <c r="H196" s="278"/>
      <c r="I196" s="279"/>
    </row>
    <row r="197" spans="2:9" ht="15">
      <c r="B197" s="276"/>
      <c r="E197" s="153"/>
      <c r="F197" s="153"/>
      <c r="G197" s="277"/>
      <c r="H197" s="278"/>
      <c r="I197" s="279"/>
    </row>
    <row r="198" spans="2:9" ht="15">
      <c r="B198" s="276"/>
      <c r="E198" s="153"/>
      <c r="F198" s="153"/>
      <c r="G198" s="277"/>
      <c r="H198" s="278"/>
      <c r="I198" s="279"/>
    </row>
    <row r="199" spans="2:9" ht="15">
      <c r="B199" s="276"/>
      <c r="E199" s="153"/>
      <c r="F199" s="153"/>
      <c r="G199" s="277"/>
      <c r="H199" s="278"/>
      <c r="I199" s="279"/>
    </row>
    <row r="200" spans="2:9" ht="15">
      <c r="B200" s="276"/>
      <c r="E200" s="153"/>
      <c r="F200" s="153"/>
      <c r="G200" s="277"/>
      <c r="H200" s="278"/>
      <c r="I200" s="279"/>
    </row>
  </sheetData>
  <sheetProtection/>
  <mergeCells count="1">
    <mergeCell ref="A1:I3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0">
      <selection activeCell="D22" sqref="D22:D23"/>
    </sheetView>
  </sheetViews>
  <sheetFormatPr defaultColWidth="10.5" defaultRowHeight="10.5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0.4921875" style="2" customWidth="1"/>
    <col min="13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75" t="s">
        <v>547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7"/>
      <c r="S1" s="281"/>
    </row>
    <row r="2" spans="1:19" s="2" customFormat="1" ht="21" customHeight="1">
      <c r="A2" s="57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/>
      <c r="S2" s="282"/>
    </row>
    <row r="3" spans="1:19" s="2" customFormat="1" ht="14.25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3"/>
      <c r="S3" s="283"/>
    </row>
    <row r="4" spans="1:19" s="2" customFormat="1" ht="9" customHeight="1" thickBot="1">
      <c r="A4" s="29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94"/>
      <c r="S4" s="7"/>
    </row>
    <row r="5" spans="1:19" s="2" customFormat="1" ht="24.75" customHeight="1">
      <c r="A5" s="295"/>
      <c r="B5" s="184" t="s">
        <v>0</v>
      </c>
      <c r="C5" s="184"/>
      <c r="D5" s="184"/>
      <c r="E5" s="584" t="s">
        <v>546</v>
      </c>
      <c r="F5" s="585"/>
      <c r="G5" s="585"/>
      <c r="H5" s="585"/>
      <c r="I5" s="585"/>
      <c r="J5" s="585"/>
      <c r="K5" s="585"/>
      <c r="L5" s="586"/>
      <c r="M5" s="184"/>
      <c r="N5" s="184"/>
      <c r="O5" s="564" t="s">
        <v>2</v>
      </c>
      <c r="P5" s="564"/>
      <c r="Q5" s="8"/>
      <c r="R5" s="296"/>
      <c r="S5" s="9"/>
    </row>
    <row r="6" spans="1:19" s="2" customFormat="1" ht="24.75" customHeight="1">
      <c r="A6" s="295"/>
      <c r="B6" s="184" t="s">
        <v>3</v>
      </c>
      <c r="C6" s="184"/>
      <c r="D6" s="184"/>
      <c r="E6" s="561"/>
      <c r="F6" s="562"/>
      <c r="G6" s="562"/>
      <c r="H6" s="562"/>
      <c r="I6" s="562"/>
      <c r="J6" s="562"/>
      <c r="K6" s="562"/>
      <c r="L6" s="563"/>
      <c r="M6" s="184"/>
      <c r="N6" s="184"/>
      <c r="O6" s="564" t="s">
        <v>4</v>
      </c>
      <c r="P6" s="564"/>
      <c r="Q6" s="10"/>
      <c r="R6" s="297"/>
      <c r="S6" s="9"/>
    </row>
    <row r="7" spans="1:19" s="2" customFormat="1" ht="24.75" customHeight="1" thickBot="1">
      <c r="A7" s="295"/>
      <c r="B7" s="184"/>
      <c r="C7" s="184"/>
      <c r="D7" s="184"/>
      <c r="E7" s="539" t="s">
        <v>5</v>
      </c>
      <c r="F7" s="540"/>
      <c r="G7" s="540"/>
      <c r="H7" s="540"/>
      <c r="I7" s="540"/>
      <c r="J7" s="540"/>
      <c r="K7" s="540"/>
      <c r="L7" s="541"/>
      <c r="M7" s="184"/>
      <c r="N7" s="184"/>
      <c r="O7" s="564" t="s">
        <v>6</v>
      </c>
      <c r="P7" s="564"/>
      <c r="Q7" s="11" t="s">
        <v>7</v>
      </c>
      <c r="R7" s="298"/>
      <c r="S7" s="9"/>
    </row>
    <row r="8" spans="1:19" s="2" customFormat="1" ht="24.75" customHeight="1" thickBot="1">
      <c r="A8" s="295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564" t="s">
        <v>8</v>
      </c>
      <c r="P8" s="564"/>
      <c r="Q8" s="184" t="s">
        <v>9</v>
      </c>
      <c r="R8" s="297"/>
      <c r="S8" s="9"/>
    </row>
    <row r="9" spans="1:19" s="2" customFormat="1" ht="24.75" customHeight="1" thickBot="1">
      <c r="A9" s="295"/>
      <c r="B9" s="184" t="s">
        <v>10</v>
      </c>
      <c r="C9" s="184"/>
      <c r="D9" s="184"/>
      <c r="E9" s="553" t="s">
        <v>5</v>
      </c>
      <c r="F9" s="554"/>
      <c r="G9" s="554"/>
      <c r="H9" s="554"/>
      <c r="I9" s="554"/>
      <c r="J9" s="554"/>
      <c r="K9" s="554"/>
      <c r="L9" s="555"/>
      <c r="M9" s="184"/>
      <c r="N9" s="184"/>
      <c r="O9" s="573"/>
      <c r="P9" s="572"/>
      <c r="Q9" s="12"/>
      <c r="R9" s="299"/>
      <c r="S9" s="9"/>
    </row>
    <row r="10" spans="1:19" s="2" customFormat="1" ht="24.75" customHeight="1" thickBot="1">
      <c r="A10" s="295"/>
      <c r="B10" s="184" t="s">
        <v>11</v>
      </c>
      <c r="C10" s="184"/>
      <c r="D10" s="184"/>
      <c r="E10" s="556" t="s">
        <v>5</v>
      </c>
      <c r="F10" s="545"/>
      <c r="G10" s="545"/>
      <c r="H10" s="545"/>
      <c r="I10" s="545"/>
      <c r="J10" s="545"/>
      <c r="K10" s="545"/>
      <c r="L10" s="557"/>
      <c r="M10" s="184"/>
      <c r="N10" s="184"/>
      <c r="O10" s="573"/>
      <c r="P10" s="572"/>
      <c r="Q10" s="12"/>
      <c r="R10" s="299"/>
      <c r="S10" s="9"/>
    </row>
    <row r="11" spans="1:19" s="2" customFormat="1" ht="24.75" customHeight="1" thickBot="1">
      <c r="A11" s="295"/>
      <c r="B11" s="184" t="s">
        <v>12</v>
      </c>
      <c r="C11" s="184"/>
      <c r="D11" s="184"/>
      <c r="E11" s="556" t="s">
        <v>607</v>
      </c>
      <c r="F11" s="545"/>
      <c r="G11" s="545"/>
      <c r="H11" s="545"/>
      <c r="I11" s="545"/>
      <c r="J11" s="545"/>
      <c r="K11" s="545"/>
      <c r="L11" s="557"/>
      <c r="M11" s="184"/>
      <c r="N11" s="184"/>
      <c r="O11" s="573"/>
      <c r="P11" s="572"/>
      <c r="Q11" s="12"/>
      <c r="R11" s="299"/>
      <c r="S11" s="9"/>
    </row>
    <row r="12" spans="1:19" s="2" customFormat="1" ht="24.75" customHeight="1" thickBot="1">
      <c r="A12" s="295"/>
      <c r="B12" s="184" t="s">
        <v>13</v>
      </c>
      <c r="C12" s="184"/>
      <c r="D12" s="184"/>
      <c r="E12" s="556" t="s">
        <v>607</v>
      </c>
      <c r="F12" s="545"/>
      <c r="G12" s="545"/>
      <c r="H12" s="545"/>
      <c r="I12" s="545"/>
      <c r="J12" s="545"/>
      <c r="K12" s="545"/>
      <c r="L12" s="557"/>
      <c r="M12" s="184"/>
      <c r="N12" s="184"/>
      <c r="O12" s="565"/>
      <c r="P12" s="574"/>
      <c r="Q12" s="565"/>
      <c r="R12" s="566"/>
      <c r="S12" s="9"/>
    </row>
    <row r="13" spans="1:19" s="2" customFormat="1" ht="12.75" customHeight="1">
      <c r="A13" s="300"/>
      <c r="B13" s="185"/>
      <c r="C13" s="185"/>
      <c r="D13" s="185"/>
      <c r="E13" s="186" t="s">
        <v>610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86"/>
      <c r="Q13" s="186"/>
      <c r="R13" s="301"/>
      <c r="S13" s="13"/>
    </row>
    <row r="14" spans="1:19" s="2" customFormat="1" ht="18.75" customHeight="1" thickBot="1">
      <c r="A14" s="295"/>
      <c r="B14" s="184"/>
      <c r="C14" s="184"/>
      <c r="D14" s="184"/>
      <c r="E14" s="187" t="s">
        <v>14</v>
      </c>
      <c r="F14" s="184"/>
      <c r="G14" s="184"/>
      <c r="H14" s="184"/>
      <c r="I14" s="184"/>
      <c r="J14" s="184"/>
      <c r="K14" s="184"/>
      <c r="L14" s="184"/>
      <c r="M14" s="184"/>
      <c r="N14" s="184"/>
      <c r="O14" s="547" t="s">
        <v>15</v>
      </c>
      <c r="P14" s="547"/>
      <c r="Q14" s="187"/>
      <c r="R14" s="302"/>
      <c r="S14" s="9"/>
    </row>
    <row r="15" spans="1:19" s="2" customFormat="1" ht="18.75" customHeight="1" thickBot="1">
      <c r="A15" s="295"/>
      <c r="B15" s="184"/>
      <c r="C15" s="184"/>
      <c r="D15" s="184"/>
      <c r="E15" s="14"/>
      <c r="F15" s="184"/>
      <c r="G15" s="187"/>
      <c r="H15" s="184"/>
      <c r="I15" s="187"/>
      <c r="J15" s="184"/>
      <c r="K15" s="184"/>
      <c r="L15" s="184"/>
      <c r="M15" s="184"/>
      <c r="N15" s="184"/>
      <c r="O15" s="573" t="s">
        <v>16</v>
      </c>
      <c r="P15" s="572"/>
      <c r="Q15" s="187"/>
      <c r="R15" s="303"/>
      <c r="S15" s="9"/>
    </row>
    <row r="16" spans="1:19" s="2" customFormat="1" ht="9" customHeight="1">
      <c r="A16" s="30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4"/>
      <c r="P16" s="15"/>
      <c r="Q16" s="15"/>
      <c r="R16" s="305"/>
      <c r="S16" s="16"/>
    </row>
    <row r="17" spans="1:19" s="2" customFormat="1" ht="20.25" customHeight="1">
      <c r="A17" s="306"/>
      <c r="B17" s="17"/>
      <c r="C17" s="17"/>
      <c r="D17" s="17"/>
      <c r="E17" s="18" t="s">
        <v>17</v>
      </c>
      <c r="F17" s="17"/>
      <c r="G17" s="17"/>
      <c r="H17" s="17"/>
      <c r="I17" s="17"/>
      <c r="J17" s="17"/>
      <c r="K17" s="17"/>
      <c r="L17" s="17"/>
      <c r="M17" s="17"/>
      <c r="N17" s="17"/>
      <c r="O17" s="6"/>
      <c r="P17" s="17"/>
      <c r="Q17" s="17"/>
      <c r="R17" s="307"/>
      <c r="S17" s="19"/>
    </row>
    <row r="18" spans="1:19" s="2" customFormat="1" ht="21.75" customHeight="1">
      <c r="A18" s="308" t="s">
        <v>18</v>
      </c>
      <c r="B18" s="20"/>
      <c r="C18" s="20"/>
      <c r="D18" s="21"/>
      <c r="E18" s="22" t="s">
        <v>19</v>
      </c>
      <c r="F18" s="21"/>
      <c r="G18" s="22" t="s">
        <v>20</v>
      </c>
      <c r="H18" s="20"/>
      <c r="I18" s="21"/>
      <c r="J18" s="22" t="s">
        <v>21</v>
      </c>
      <c r="K18" s="20"/>
      <c r="L18" s="22" t="s">
        <v>22</v>
      </c>
      <c r="M18" s="20"/>
      <c r="N18" s="20"/>
      <c r="O18" s="20"/>
      <c r="P18" s="21"/>
      <c r="Q18" s="22" t="s">
        <v>23</v>
      </c>
      <c r="R18" s="309"/>
      <c r="S18" s="23"/>
    </row>
    <row r="19" spans="1:19" s="2" customFormat="1" ht="19.5" customHeight="1">
      <c r="A19" s="310"/>
      <c r="B19" s="284"/>
      <c r="C19" s="284"/>
      <c r="D19" s="26">
        <v>0</v>
      </c>
      <c r="E19" s="27">
        <v>0</v>
      </c>
      <c r="F19" s="285"/>
      <c r="G19" s="286"/>
      <c r="H19" s="284"/>
      <c r="I19" s="26">
        <v>0</v>
      </c>
      <c r="J19" s="27">
        <v>0</v>
      </c>
      <c r="K19" s="30"/>
      <c r="L19" s="286"/>
      <c r="M19" s="284"/>
      <c r="N19" s="284"/>
      <c r="O19" s="31"/>
      <c r="P19" s="26">
        <v>0</v>
      </c>
      <c r="Q19" s="286"/>
      <c r="R19" s="311">
        <v>0</v>
      </c>
      <c r="S19" s="287"/>
    </row>
    <row r="20" spans="1:19" s="2" customFormat="1" ht="20.25" customHeight="1">
      <c r="A20" s="306"/>
      <c r="B20" s="17"/>
      <c r="C20" s="17"/>
      <c r="D20" s="17"/>
      <c r="E20" s="18" t="s">
        <v>24</v>
      </c>
      <c r="F20" s="17"/>
      <c r="G20" s="17"/>
      <c r="H20" s="17"/>
      <c r="I20" s="17"/>
      <c r="J20" s="33" t="s">
        <v>25</v>
      </c>
      <c r="K20" s="17"/>
      <c r="L20" s="17"/>
      <c r="M20" s="17"/>
      <c r="N20" s="17"/>
      <c r="O20" s="15"/>
      <c r="P20" s="17"/>
      <c r="Q20" s="17"/>
      <c r="R20" s="307"/>
      <c r="S20" s="19"/>
    </row>
    <row r="21" spans="1:19" s="2" customFormat="1" ht="19.5" customHeight="1">
      <c r="A21" s="312" t="s">
        <v>26</v>
      </c>
      <c r="B21" s="35"/>
      <c r="C21" s="36" t="s">
        <v>27</v>
      </c>
      <c r="D21" s="37"/>
      <c r="E21" s="37"/>
      <c r="F21" s="38"/>
      <c r="G21" s="34" t="s">
        <v>28</v>
      </c>
      <c r="H21" s="39"/>
      <c r="I21" s="36" t="s">
        <v>29</v>
      </c>
      <c r="J21" s="37"/>
      <c r="K21" s="37"/>
      <c r="L21" s="34" t="s">
        <v>30</v>
      </c>
      <c r="M21" s="39"/>
      <c r="N21" s="36" t="s">
        <v>31</v>
      </c>
      <c r="O21" s="313"/>
      <c r="P21" s="37"/>
      <c r="Q21" s="37"/>
      <c r="R21" s="314"/>
      <c r="S21" s="38"/>
    </row>
    <row r="22" spans="1:19" s="2" customFormat="1" ht="19.5" customHeight="1">
      <c r="A22" s="315" t="s">
        <v>32</v>
      </c>
      <c r="B22" s="41" t="s">
        <v>33</v>
      </c>
      <c r="C22" s="42"/>
      <c r="D22" s="568" t="s">
        <v>616</v>
      </c>
      <c r="E22" s="43">
        <f>'stavebne II typ'!G13</f>
        <v>0</v>
      </c>
      <c r="F22" s="44"/>
      <c r="G22" s="40" t="s">
        <v>34</v>
      </c>
      <c r="H22" s="45" t="s">
        <v>35</v>
      </c>
      <c r="I22" s="46"/>
      <c r="J22" s="288">
        <v>0</v>
      </c>
      <c r="K22" s="289"/>
      <c r="L22" s="40" t="s">
        <v>36</v>
      </c>
      <c r="M22" s="49" t="s">
        <v>37</v>
      </c>
      <c r="N22" s="50"/>
      <c r="O22" s="50"/>
      <c r="P22" s="50"/>
      <c r="Q22" s="51"/>
      <c r="R22" s="316">
        <v>0</v>
      </c>
      <c r="S22" s="44"/>
    </row>
    <row r="23" spans="1:19" s="2" customFormat="1" ht="19.5" customHeight="1">
      <c r="A23" s="315" t="s">
        <v>38</v>
      </c>
      <c r="B23" s="52"/>
      <c r="C23" s="53"/>
      <c r="D23" s="569"/>
      <c r="E23" s="43"/>
      <c r="F23" s="44"/>
      <c r="G23" s="40" t="s">
        <v>40</v>
      </c>
      <c r="H23" s="184" t="s">
        <v>41</v>
      </c>
      <c r="I23" s="46"/>
      <c r="J23" s="288">
        <v>0</v>
      </c>
      <c r="K23" s="289"/>
      <c r="L23" s="40" t="s">
        <v>42</v>
      </c>
      <c r="M23" s="49" t="s">
        <v>43</v>
      </c>
      <c r="N23" s="50"/>
      <c r="O23" s="184"/>
      <c r="P23" s="50"/>
      <c r="Q23" s="51"/>
      <c r="R23" s="316">
        <v>0</v>
      </c>
      <c r="S23" s="44"/>
    </row>
    <row r="24" spans="1:19" s="2" customFormat="1" ht="19.5" customHeight="1">
      <c r="A24" s="315" t="s">
        <v>44</v>
      </c>
      <c r="B24" s="41" t="s">
        <v>45</v>
      </c>
      <c r="C24" s="42"/>
      <c r="D24" s="568" t="s">
        <v>616</v>
      </c>
      <c r="E24" s="43">
        <f>'stavebne II typ'!G41</f>
        <v>0</v>
      </c>
      <c r="F24" s="44"/>
      <c r="G24" s="40" t="s">
        <v>46</v>
      </c>
      <c r="H24" s="45" t="s">
        <v>47</v>
      </c>
      <c r="I24" s="46"/>
      <c r="J24" s="288">
        <v>0</v>
      </c>
      <c r="K24" s="289"/>
      <c r="L24" s="40" t="s">
        <v>48</v>
      </c>
      <c r="M24" s="49" t="s">
        <v>49</v>
      </c>
      <c r="N24" s="50"/>
      <c r="O24" s="50"/>
      <c r="P24" s="50"/>
      <c r="Q24" s="51"/>
      <c r="R24" s="316">
        <v>0</v>
      </c>
      <c r="S24" s="44"/>
    </row>
    <row r="25" spans="1:19" s="2" customFormat="1" ht="19.5" customHeight="1">
      <c r="A25" s="315" t="s">
        <v>50</v>
      </c>
      <c r="B25" s="52"/>
      <c r="C25" s="53"/>
      <c r="D25" s="569"/>
      <c r="E25" s="43"/>
      <c r="F25" s="44"/>
      <c r="G25" s="40" t="s">
        <v>51</v>
      </c>
      <c r="H25" s="45"/>
      <c r="I25" s="46"/>
      <c r="J25" s="288">
        <v>0</v>
      </c>
      <c r="K25" s="289"/>
      <c r="L25" s="40" t="s">
        <v>52</v>
      </c>
      <c r="M25" s="49" t="s">
        <v>53</v>
      </c>
      <c r="N25" s="50"/>
      <c r="O25" s="184"/>
      <c r="P25" s="50"/>
      <c r="Q25" s="51"/>
      <c r="R25" s="316">
        <v>0</v>
      </c>
      <c r="S25" s="44"/>
    </row>
    <row r="26" spans="1:19" s="2" customFormat="1" ht="19.5" customHeight="1">
      <c r="A26" s="315" t="s">
        <v>54</v>
      </c>
      <c r="B26" s="41" t="s">
        <v>55</v>
      </c>
      <c r="C26" s="42"/>
      <c r="D26" s="568" t="s">
        <v>616</v>
      </c>
      <c r="E26" s="43">
        <v>0</v>
      </c>
      <c r="F26" s="44"/>
      <c r="G26" s="54"/>
      <c r="H26" s="50"/>
      <c r="I26" s="46"/>
      <c r="J26" s="290"/>
      <c r="K26" s="289"/>
      <c r="L26" s="40" t="s">
        <v>56</v>
      </c>
      <c r="M26" s="49" t="s">
        <v>57</v>
      </c>
      <c r="N26" s="50"/>
      <c r="O26" s="50"/>
      <c r="P26" s="50"/>
      <c r="Q26" s="51"/>
      <c r="R26" s="316">
        <v>0</v>
      </c>
      <c r="S26" s="44"/>
    </row>
    <row r="27" spans="1:19" s="2" customFormat="1" ht="19.5" customHeight="1">
      <c r="A27" s="315" t="s">
        <v>58</v>
      </c>
      <c r="B27" s="52"/>
      <c r="C27" s="53"/>
      <c r="D27" s="569"/>
      <c r="E27" s="43">
        <v>0</v>
      </c>
      <c r="F27" s="44"/>
      <c r="G27" s="54"/>
      <c r="H27" s="50"/>
      <c r="I27" s="46"/>
      <c r="J27" s="290"/>
      <c r="K27" s="289"/>
      <c r="L27" s="40" t="s">
        <v>59</v>
      </c>
      <c r="M27" s="45" t="s">
        <v>60</v>
      </c>
      <c r="N27" s="50"/>
      <c r="O27" s="184"/>
      <c r="P27" s="50"/>
      <c r="Q27" s="46"/>
      <c r="R27" s="316">
        <f>'stavebne II typ'!G163</f>
        <v>0</v>
      </c>
      <c r="S27" s="44"/>
    </row>
    <row r="28" spans="1:19" s="2" customFormat="1" ht="19.5" customHeight="1">
      <c r="A28" s="315" t="s">
        <v>61</v>
      </c>
      <c r="B28" s="56" t="s">
        <v>62</v>
      </c>
      <c r="C28" s="50"/>
      <c r="D28" s="46"/>
      <c r="E28" s="57">
        <f>SUM(E22:E27)</f>
        <v>0</v>
      </c>
      <c r="F28" s="19"/>
      <c r="G28" s="40" t="s">
        <v>63</v>
      </c>
      <c r="H28" s="56" t="s">
        <v>64</v>
      </c>
      <c r="I28" s="46"/>
      <c r="J28" s="291"/>
      <c r="K28" s="292"/>
      <c r="L28" s="40" t="s">
        <v>65</v>
      </c>
      <c r="M28" s="56" t="s">
        <v>66</v>
      </c>
      <c r="N28" s="50"/>
      <c r="O28" s="50"/>
      <c r="P28" s="50"/>
      <c r="Q28" s="46"/>
      <c r="R28" s="317">
        <f>R27</f>
        <v>0</v>
      </c>
      <c r="S28" s="19"/>
    </row>
    <row r="29" spans="1:19" s="2" customFormat="1" ht="19.5" customHeight="1">
      <c r="A29" s="318" t="s">
        <v>67</v>
      </c>
      <c r="B29" s="61" t="s">
        <v>68</v>
      </c>
      <c r="C29" s="62"/>
      <c r="D29" s="63"/>
      <c r="E29" s="64">
        <f>'stavebne II typ'!G161</f>
        <v>0</v>
      </c>
      <c r="F29" s="65"/>
      <c r="G29" s="60" t="s">
        <v>69</v>
      </c>
      <c r="H29" s="61" t="s">
        <v>70</v>
      </c>
      <c r="I29" s="63"/>
      <c r="J29" s="66">
        <v>0</v>
      </c>
      <c r="K29" s="67"/>
      <c r="L29" s="60" t="s">
        <v>71</v>
      </c>
      <c r="M29" s="61" t="s">
        <v>72</v>
      </c>
      <c r="N29" s="62"/>
      <c r="O29" s="15"/>
      <c r="P29" s="62"/>
      <c r="Q29" s="63"/>
      <c r="R29" s="319">
        <v>0</v>
      </c>
      <c r="S29" s="65"/>
    </row>
    <row r="30" spans="1:19" s="2" customFormat="1" ht="19.5" customHeight="1">
      <c r="A30" s="320"/>
      <c r="B30" s="68"/>
      <c r="C30" s="69" t="s">
        <v>73</v>
      </c>
      <c r="D30" s="70"/>
      <c r="E30" s="70"/>
      <c r="F30" s="70"/>
      <c r="G30" s="70"/>
      <c r="H30" s="70"/>
      <c r="I30" s="70"/>
      <c r="J30" s="70"/>
      <c r="K30" s="70"/>
      <c r="L30" s="34" t="s">
        <v>74</v>
      </c>
      <c r="M30" s="71"/>
      <c r="N30" s="37" t="s">
        <v>75</v>
      </c>
      <c r="O30" s="72"/>
      <c r="P30" s="72"/>
      <c r="Q30" s="72"/>
      <c r="R30" s="321">
        <f>R28+E28+E29</f>
        <v>0</v>
      </c>
      <c r="S30" s="73"/>
    </row>
    <row r="31" spans="1:19" s="2" customFormat="1" ht="14.25" customHeight="1">
      <c r="A31" s="300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74"/>
      <c r="M31" s="75" t="s">
        <v>76</v>
      </c>
      <c r="N31" s="76"/>
      <c r="O31" s="77" t="s">
        <v>77</v>
      </c>
      <c r="P31" s="76"/>
      <c r="Q31" s="77" t="s">
        <v>78</v>
      </c>
      <c r="R31" s="322" t="s">
        <v>79</v>
      </c>
      <c r="S31" s="78"/>
    </row>
    <row r="32" spans="1:19" s="2" customFormat="1" ht="12.75" customHeight="1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80"/>
      <c r="M32" s="81" t="s">
        <v>80</v>
      </c>
      <c r="N32" s="82"/>
      <c r="O32" s="83">
        <v>15</v>
      </c>
      <c r="P32" s="567">
        <f>R30</f>
        <v>0</v>
      </c>
      <c r="Q32" s="567"/>
      <c r="R32" s="325">
        <f>O32*P32/100</f>
        <v>0</v>
      </c>
      <c r="S32" s="84"/>
    </row>
    <row r="33" spans="1:19" s="2" customFormat="1" ht="12.75" customHeight="1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80"/>
      <c r="M33" s="85" t="s">
        <v>81</v>
      </c>
      <c r="N33" s="86"/>
      <c r="O33" s="87">
        <v>21</v>
      </c>
      <c r="P33" s="570">
        <v>0</v>
      </c>
      <c r="Q33" s="570"/>
      <c r="R33" s="326">
        <v>0</v>
      </c>
      <c r="S33" s="88"/>
    </row>
    <row r="34" spans="1:19" s="2" customFormat="1" ht="19.5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89"/>
      <c r="M34" s="90" t="s">
        <v>82</v>
      </c>
      <c r="N34" s="91"/>
      <c r="O34" s="92"/>
      <c r="P34" s="91"/>
      <c r="Q34" s="93"/>
      <c r="R34" s="327">
        <f>R32+P32</f>
        <v>0</v>
      </c>
      <c r="S34" s="94"/>
    </row>
    <row r="35" spans="1:19" s="2" customFormat="1" ht="19.5" customHeight="1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95" t="s">
        <v>83</v>
      </c>
      <c r="M35" s="96"/>
      <c r="N35" s="97" t="s">
        <v>84</v>
      </c>
      <c r="O35" s="98"/>
      <c r="P35" s="96"/>
      <c r="Q35" s="96"/>
      <c r="R35" s="328"/>
      <c r="S35" s="99"/>
    </row>
    <row r="36" spans="1:19" s="2" customFormat="1" ht="14.25" customHeight="1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100"/>
      <c r="M36" s="101" t="s">
        <v>85</v>
      </c>
      <c r="N36" s="102"/>
      <c r="O36" s="102"/>
      <c r="P36" s="102"/>
      <c r="Q36" s="102"/>
      <c r="R36" s="329">
        <v>0</v>
      </c>
      <c r="S36" s="104"/>
    </row>
    <row r="37" spans="1:19" s="2" customFormat="1" ht="14.25" customHeight="1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100"/>
      <c r="M37" s="101" t="s">
        <v>86</v>
      </c>
      <c r="N37" s="102"/>
      <c r="O37" s="102"/>
      <c r="P37" s="102"/>
      <c r="Q37" s="102"/>
      <c r="R37" s="329">
        <v>0</v>
      </c>
      <c r="S37" s="104"/>
    </row>
    <row r="38" spans="1:19" s="2" customFormat="1" ht="14.25" customHeight="1" thickBot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2"/>
      <c r="M38" s="333" t="s">
        <v>87</v>
      </c>
      <c r="N38" s="334"/>
      <c r="O38" s="334"/>
      <c r="P38" s="334"/>
      <c r="Q38" s="334"/>
      <c r="R38" s="335">
        <v>0</v>
      </c>
      <c r="S38" s="108"/>
    </row>
  </sheetData>
  <sheetProtection/>
  <mergeCells count="24">
    <mergeCell ref="P33:Q33"/>
    <mergeCell ref="P32:Q32"/>
    <mergeCell ref="O7:P7"/>
    <mergeCell ref="O9:P9"/>
    <mergeCell ref="E10:L10"/>
    <mergeCell ref="O10:P10"/>
    <mergeCell ref="O15:P15"/>
    <mergeCell ref="E9:L9"/>
    <mergeCell ref="A1:R3"/>
    <mergeCell ref="E12:L12"/>
    <mergeCell ref="O12:P12"/>
    <mergeCell ref="Q12:R12"/>
    <mergeCell ref="O14:P14"/>
    <mergeCell ref="O11:P11"/>
    <mergeCell ref="E6:L6"/>
    <mergeCell ref="O6:P6"/>
    <mergeCell ref="E7:L7"/>
    <mergeCell ref="O8:P8"/>
    <mergeCell ref="E5:L5"/>
    <mergeCell ref="O5:P5"/>
    <mergeCell ref="E11:L11"/>
    <mergeCell ref="D22:D23"/>
    <mergeCell ref="D24:D25"/>
    <mergeCell ref="D26:D27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zoomScale="130" zoomScaleNormal="130" zoomScalePageLayoutView="0" workbookViewId="0" topLeftCell="A157">
      <selection activeCell="C19" sqref="C19"/>
    </sheetView>
  </sheetViews>
  <sheetFormatPr defaultColWidth="10.5" defaultRowHeight="10.5"/>
  <cols>
    <col min="1" max="1" width="6.33203125" style="147" customWidth="1"/>
    <col min="2" max="2" width="12" style="148" customWidth="1"/>
    <col min="3" max="3" width="49.83203125" style="148" customWidth="1"/>
    <col min="4" max="4" width="5.5" style="148" customWidth="1"/>
    <col min="5" max="5" width="11.33203125" style="149" customWidth="1"/>
    <col min="6" max="6" width="13.33203125" style="150" customWidth="1"/>
    <col min="7" max="7" width="17.83203125" style="150" customWidth="1"/>
    <col min="8" max="8" width="13.33203125" style="149" customWidth="1"/>
    <col min="9" max="9" width="10.5" style="517" customWidth="1"/>
    <col min="10" max="16384" width="10.5" style="1" customWidth="1"/>
  </cols>
  <sheetData>
    <row r="1" spans="1:9" s="2" customFormat="1" ht="27.75" customHeight="1">
      <c r="A1" s="587" t="s">
        <v>569</v>
      </c>
      <c r="B1" s="587"/>
      <c r="C1" s="587"/>
      <c r="D1" s="587"/>
      <c r="E1" s="587"/>
      <c r="F1" s="587"/>
      <c r="G1" s="587"/>
      <c r="H1" s="587"/>
      <c r="I1" s="515"/>
    </row>
    <row r="2" spans="1:9" s="2" customFormat="1" ht="12.75" customHeight="1">
      <c r="A2" s="339" t="s">
        <v>549</v>
      </c>
      <c r="B2" s="339"/>
      <c r="C2" s="339"/>
      <c r="D2" s="339"/>
      <c r="E2" s="339"/>
      <c r="F2" s="339"/>
      <c r="G2" s="339"/>
      <c r="H2" s="339"/>
      <c r="I2" s="515"/>
    </row>
    <row r="3" spans="1:9" s="2" customFormat="1" ht="12.75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515"/>
    </row>
    <row r="4" spans="1:9" s="2" customFormat="1" ht="13.5" customHeight="1">
      <c r="A4" s="340" t="s">
        <v>610</v>
      </c>
      <c r="B4" s="339"/>
      <c r="C4" s="340"/>
      <c r="D4" s="339"/>
      <c r="E4" s="339"/>
      <c r="F4" s="339"/>
      <c r="G4" s="339"/>
      <c r="H4" s="339"/>
      <c r="I4" s="515"/>
    </row>
    <row r="5" spans="1:9" s="2" customFormat="1" ht="6.75" customHeight="1">
      <c r="A5" s="341"/>
      <c r="B5" s="342"/>
      <c r="C5" s="343"/>
      <c r="D5" s="342"/>
      <c r="E5" s="344"/>
      <c r="F5" s="345"/>
      <c r="G5" s="345"/>
      <c r="H5" s="346"/>
      <c r="I5" s="515"/>
    </row>
    <row r="6" spans="1:9" s="2" customFormat="1" ht="12.75" customHeight="1">
      <c r="A6" s="347" t="s">
        <v>90</v>
      </c>
      <c r="B6" s="347"/>
      <c r="C6" s="117" t="s">
        <v>570</v>
      </c>
      <c r="D6" s="347"/>
      <c r="E6" s="347"/>
      <c r="F6" s="347"/>
      <c r="G6" s="347"/>
      <c r="H6" s="347"/>
      <c r="I6" s="515"/>
    </row>
    <row r="7" spans="1:9" s="2" customFormat="1" ht="12.75" customHeight="1">
      <c r="A7" s="347" t="s">
        <v>91</v>
      </c>
      <c r="B7" s="347"/>
      <c r="C7" s="117" t="s">
        <v>539</v>
      </c>
      <c r="D7" s="347"/>
      <c r="E7" s="347"/>
      <c r="F7" s="347"/>
      <c r="G7" s="347" t="s">
        <v>92</v>
      </c>
      <c r="H7" s="347"/>
      <c r="I7" s="515"/>
    </row>
    <row r="8" spans="1:9" s="2" customFormat="1" ht="12.75" customHeight="1">
      <c r="A8" s="347" t="s">
        <v>93</v>
      </c>
      <c r="B8" s="348"/>
      <c r="C8" s="348"/>
      <c r="D8" s="348"/>
      <c r="E8" s="349"/>
      <c r="F8" s="350"/>
      <c r="G8" s="347" t="s">
        <v>550</v>
      </c>
      <c r="H8" s="349"/>
      <c r="I8" s="515"/>
    </row>
    <row r="9" spans="1:9" s="2" customFormat="1" ht="6.75" customHeight="1">
      <c r="A9" s="351"/>
      <c r="B9" s="351"/>
      <c r="C9" s="351"/>
      <c r="D9" s="351"/>
      <c r="E9" s="351"/>
      <c r="F9" s="351"/>
      <c r="G9" s="351"/>
      <c r="H9" s="351"/>
      <c r="I9" s="515"/>
    </row>
    <row r="10" spans="1:9" s="2" customFormat="1" ht="28.5" customHeight="1">
      <c r="A10" s="122" t="s">
        <v>94</v>
      </c>
      <c r="B10" s="122" t="s">
        <v>95</v>
      </c>
      <c r="C10" s="122" t="s">
        <v>96</v>
      </c>
      <c r="D10" s="122" t="s">
        <v>97</v>
      </c>
      <c r="E10" s="122" t="s">
        <v>98</v>
      </c>
      <c r="F10" s="122" t="s">
        <v>99</v>
      </c>
      <c r="G10" s="122" t="s">
        <v>100</v>
      </c>
      <c r="H10" s="511" t="s">
        <v>101</v>
      </c>
      <c r="I10" s="516" t="s">
        <v>612</v>
      </c>
    </row>
    <row r="11" spans="1:9" s="2" customFormat="1" ht="12.75" customHeight="1" hidden="1">
      <c r="A11" s="122" t="s">
        <v>32</v>
      </c>
      <c r="B11" s="122" t="s">
        <v>38</v>
      </c>
      <c r="C11" s="122" t="s">
        <v>44</v>
      </c>
      <c r="D11" s="122" t="s">
        <v>50</v>
      </c>
      <c r="E11" s="122" t="s">
        <v>54</v>
      </c>
      <c r="F11" s="122" t="s">
        <v>58</v>
      </c>
      <c r="G11" s="122" t="s">
        <v>61</v>
      </c>
      <c r="H11" s="122" t="s">
        <v>34</v>
      </c>
      <c r="I11" s="515"/>
    </row>
    <row r="12" spans="1:9" s="2" customFormat="1" ht="5.25" customHeight="1">
      <c r="A12" s="351"/>
      <c r="B12" s="351"/>
      <c r="C12" s="351"/>
      <c r="D12" s="351"/>
      <c r="E12" s="351"/>
      <c r="F12" s="351"/>
      <c r="G12" s="351"/>
      <c r="H12" s="351"/>
      <c r="I12" s="515"/>
    </row>
    <row r="13" spans="1:9" s="2" customFormat="1" ht="30.75" customHeight="1">
      <c r="A13" s="352"/>
      <c r="B13" s="353" t="s">
        <v>33</v>
      </c>
      <c r="C13" s="353" t="s">
        <v>102</v>
      </c>
      <c r="D13" s="353"/>
      <c r="E13" s="354"/>
      <c r="F13" s="355"/>
      <c r="G13" s="355">
        <f>G14+G20+G26+G35+G39</f>
        <v>0</v>
      </c>
      <c r="H13" s="354">
        <f>H14+H20+H26+H35+H39</f>
        <v>3.27361077</v>
      </c>
      <c r="I13" s="515"/>
    </row>
    <row r="14" spans="1:9" s="2" customFormat="1" ht="28.5" customHeight="1">
      <c r="A14" s="356"/>
      <c r="B14" s="357" t="s">
        <v>44</v>
      </c>
      <c r="C14" s="357" t="s">
        <v>103</v>
      </c>
      <c r="D14" s="357"/>
      <c r="E14" s="358"/>
      <c r="F14" s="359"/>
      <c r="G14" s="359">
        <f>SUM(G15:G19)</f>
        <v>0</v>
      </c>
      <c r="H14" s="358">
        <f>SUM(H15:H19)</f>
        <v>0.9497533400000001</v>
      </c>
      <c r="I14" s="515"/>
    </row>
    <row r="15" spans="1:9" s="2" customFormat="1" ht="24" customHeight="1">
      <c r="A15" s="360">
        <v>1</v>
      </c>
      <c r="B15" s="361" t="s">
        <v>104</v>
      </c>
      <c r="C15" s="361" t="s">
        <v>105</v>
      </c>
      <c r="D15" s="361" t="s">
        <v>106</v>
      </c>
      <c r="E15" s="362">
        <v>2.236</v>
      </c>
      <c r="F15" s="363"/>
      <c r="G15" s="363">
        <f>E15*F15</f>
        <v>0</v>
      </c>
      <c r="H15" s="519">
        <v>0.08982012</v>
      </c>
      <c r="I15" s="514" t="s">
        <v>613</v>
      </c>
    </row>
    <row r="16" spans="1:9" s="2" customFormat="1" ht="24" customHeight="1">
      <c r="A16" s="360">
        <v>2</v>
      </c>
      <c r="B16" s="361" t="s">
        <v>107</v>
      </c>
      <c r="C16" s="361" t="s">
        <v>108</v>
      </c>
      <c r="D16" s="361" t="s">
        <v>106</v>
      </c>
      <c r="E16" s="362">
        <v>7.02</v>
      </c>
      <c r="F16" s="363"/>
      <c r="G16" s="363">
        <f>E16*F16</f>
        <v>0</v>
      </c>
      <c r="H16" s="519">
        <v>0.3662334</v>
      </c>
      <c r="I16" s="514" t="s">
        <v>613</v>
      </c>
    </row>
    <row r="17" spans="1:9" s="2" customFormat="1" ht="24" customHeight="1">
      <c r="A17" s="360">
        <v>3</v>
      </c>
      <c r="B17" s="361" t="s">
        <v>109</v>
      </c>
      <c r="C17" s="361" t="s">
        <v>110</v>
      </c>
      <c r="D17" s="361" t="s">
        <v>106</v>
      </c>
      <c r="E17" s="362">
        <v>6.526</v>
      </c>
      <c r="F17" s="363"/>
      <c r="G17" s="363">
        <f>E17*F17</f>
        <v>0</v>
      </c>
      <c r="H17" s="519">
        <v>0.45564532</v>
      </c>
      <c r="I17" s="514" t="s">
        <v>613</v>
      </c>
    </row>
    <row r="18" spans="1:9" s="2" customFormat="1" ht="24" customHeight="1">
      <c r="A18" s="360">
        <v>4</v>
      </c>
      <c r="B18" s="361" t="s">
        <v>111</v>
      </c>
      <c r="C18" s="361" t="s">
        <v>112</v>
      </c>
      <c r="D18" s="361" t="s">
        <v>113</v>
      </c>
      <c r="E18" s="362">
        <v>10.4</v>
      </c>
      <c r="F18" s="363"/>
      <c r="G18" s="363">
        <f>E18*F18</f>
        <v>0</v>
      </c>
      <c r="H18" s="519">
        <v>0.000832</v>
      </c>
      <c r="I18" s="514" t="s">
        <v>613</v>
      </c>
    </row>
    <row r="19" spans="1:9" s="2" customFormat="1" ht="24" customHeight="1">
      <c r="A19" s="360">
        <v>5</v>
      </c>
      <c r="B19" s="361" t="s">
        <v>114</v>
      </c>
      <c r="C19" s="361" t="s">
        <v>642</v>
      </c>
      <c r="D19" s="361" t="s">
        <v>106</v>
      </c>
      <c r="E19" s="362">
        <v>0.75</v>
      </c>
      <c r="F19" s="363"/>
      <c r="G19" s="363">
        <f>E19*F19</f>
        <v>0</v>
      </c>
      <c r="H19" s="519">
        <v>0.0372225</v>
      </c>
      <c r="I19" s="514" t="s">
        <v>613</v>
      </c>
    </row>
    <row r="20" spans="1:9" s="2" customFormat="1" ht="28.5" customHeight="1">
      <c r="A20" s="356"/>
      <c r="B20" s="357" t="s">
        <v>58</v>
      </c>
      <c r="C20" s="357" t="s">
        <v>115</v>
      </c>
      <c r="D20" s="357"/>
      <c r="E20" s="358"/>
      <c r="F20" s="359"/>
      <c r="G20" s="359">
        <f>SUM(G21:G25)</f>
        <v>0</v>
      </c>
      <c r="H20" s="358">
        <v>2.31655743</v>
      </c>
      <c r="I20" s="515"/>
    </row>
    <row r="21" spans="1:9" s="2" customFormat="1" ht="24" customHeight="1">
      <c r="A21" s="360">
        <v>6</v>
      </c>
      <c r="B21" s="361" t="s">
        <v>116</v>
      </c>
      <c r="C21" s="361" t="s">
        <v>117</v>
      </c>
      <c r="D21" s="361" t="s">
        <v>106</v>
      </c>
      <c r="E21" s="362">
        <v>51.55</v>
      </c>
      <c r="F21" s="363"/>
      <c r="G21" s="363">
        <f>E21*F21</f>
        <v>0</v>
      </c>
      <c r="H21" s="519">
        <v>0.2520795</v>
      </c>
      <c r="I21" s="514" t="s">
        <v>613</v>
      </c>
    </row>
    <row r="22" spans="1:9" s="2" customFormat="1" ht="24" customHeight="1">
      <c r="A22" s="360">
        <v>7</v>
      </c>
      <c r="B22" s="361" t="s">
        <v>118</v>
      </c>
      <c r="C22" s="361" t="s">
        <v>119</v>
      </c>
      <c r="D22" s="361" t="s">
        <v>106</v>
      </c>
      <c r="E22" s="362">
        <v>51.55</v>
      </c>
      <c r="F22" s="363"/>
      <c r="G22" s="363">
        <f>E22*F22</f>
        <v>0</v>
      </c>
      <c r="H22" s="519">
        <v>0.15465</v>
      </c>
      <c r="I22" s="514" t="s">
        <v>613</v>
      </c>
    </row>
    <row r="23" spans="1:9" s="2" customFormat="1" ht="24" customHeight="1">
      <c r="A23" s="360">
        <v>8</v>
      </c>
      <c r="B23" s="361" t="s">
        <v>120</v>
      </c>
      <c r="C23" s="361" t="s">
        <v>121</v>
      </c>
      <c r="D23" s="361" t="s">
        <v>106</v>
      </c>
      <c r="E23" s="362">
        <v>156.437</v>
      </c>
      <c r="F23" s="363"/>
      <c r="G23" s="363">
        <f>E23*F23</f>
        <v>0</v>
      </c>
      <c r="H23" s="519">
        <v>0.76497693</v>
      </c>
      <c r="I23" s="514" t="s">
        <v>613</v>
      </c>
    </row>
    <row r="24" spans="1:9" s="2" customFormat="1" ht="13.5" customHeight="1">
      <c r="A24" s="360">
        <v>9</v>
      </c>
      <c r="B24" s="361" t="s">
        <v>122</v>
      </c>
      <c r="C24" s="361" t="s">
        <v>123</v>
      </c>
      <c r="D24" s="361" t="s">
        <v>106</v>
      </c>
      <c r="E24" s="362">
        <v>133.825</v>
      </c>
      <c r="F24" s="363"/>
      <c r="G24" s="363">
        <f>E24*F24</f>
        <v>0</v>
      </c>
      <c r="H24" s="519">
        <v>0.401475</v>
      </c>
      <c r="I24" s="514" t="s">
        <v>613</v>
      </c>
    </row>
    <row r="25" spans="1:9" s="2" customFormat="1" ht="24" customHeight="1">
      <c r="A25" s="360">
        <v>10</v>
      </c>
      <c r="B25" s="361" t="s">
        <v>124</v>
      </c>
      <c r="C25" s="361" t="s">
        <v>125</v>
      </c>
      <c r="D25" s="361" t="s">
        <v>106</v>
      </c>
      <c r="E25" s="362">
        <v>36.44</v>
      </c>
      <c r="F25" s="363"/>
      <c r="G25" s="363">
        <f>E25*F25</f>
        <v>0</v>
      </c>
      <c r="H25" s="519">
        <v>0.743376</v>
      </c>
      <c r="I25" s="514" t="s">
        <v>613</v>
      </c>
    </row>
    <row r="26" spans="1:9" s="2" customFormat="1" ht="28.5" customHeight="1">
      <c r="A26" s="356"/>
      <c r="B26" s="357" t="s">
        <v>40</v>
      </c>
      <c r="C26" s="357" t="s">
        <v>126</v>
      </c>
      <c r="D26" s="357"/>
      <c r="E26" s="358"/>
      <c r="F26" s="359"/>
      <c r="G26" s="359">
        <f>SUM(G27:G34)</f>
        <v>0</v>
      </c>
      <c r="H26" s="358">
        <f>SUM(H27:H34)</f>
        <v>0.0073</v>
      </c>
      <c r="I26" s="515"/>
    </row>
    <row r="27" spans="1:9" s="2" customFormat="1" ht="24" customHeight="1">
      <c r="A27" s="360">
        <v>11</v>
      </c>
      <c r="B27" s="361" t="s">
        <v>127</v>
      </c>
      <c r="C27" s="361" t="s">
        <v>128</v>
      </c>
      <c r="D27" s="361" t="s">
        <v>106</v>
      </c>
      <c r="E27" s="362">
        <v>63</v>
      </c>
      <c r="F27" s="363"/>
      <c r="G27" s="363">
        <f>E27*F27</f>
        <v>0</v>
      </c>
      <c r="H27" s="519">
        <v>0.00252</v>
      </c>
      <c r="I27" s="514" t="s">
        <v>613</v>
      </c>
    </row>
    <row r="28" spans="1:9" s="2" customFormat="1" ht="13.5" customHeight="1">
      <c r="A28" s="360">
        <v>12</v>
      </c>
      <c r="B28" s="361" t="s">
        <v>129</v>
      </c>
      <c r="C28" s="361" t="s">
        <v>130</v>
      </c>
      <c r="D28" s="361" t="s">
        <v>131</v>
      </c>
      <c r="E28" s="362">
        <v>1</v>
      </c>
      <c r="F28" s="363"/>
      <c r="G28" s="363">
        <f aca="true" t="shared" si="0" ref="G28:G34">E28*F28</f>
        <v>0</v>
      </c>
      <c r="H28" s="519">
        <v>0.00468</v>
      </c>
      <c r="I28" s="514" t="s">
        <v>613</v>
      </c>
    </row>
    <row r="29" spans="1:9" s="2" customFormat="1" ht="13.5" customHeight="1">
      <c r="A29" s="364">
        <v>13</v>
      </c>
      <c r="B29" s="365" t="s">
        <v>132</v>
      </c>
      <c r="C29" s="365" t="s">
        <v>133</v>
      </c>
      <c r="D29" s="365" t="s">
        <v>113</v>
      </c>
      <c r="E29" s="366">
        <v>2.5</v>
      </c>
      <c r="F29" s="367"/>
      <c r="G29" s="367">
        <f t="shared" si="0"/>
        <v>0</v>
      </c>
      <c r="H29" s="520">
        <v>0.0001</v>
      </c>
      <c r="I29" s="514" t="s">
        <v>613</v>
      </c>
    </row>
    <row r="30" spans="1:9" s="2" customFormat="1" ht="13.5" customHeight="1">
      <c r="A30" s="360">
        <v>14</v>
      </c>
      <c r="B30" s="361" t="s">
        <v>134</v>
      </c>
      <c r="C30" s="361" t="s">
        <v>135</v>
      </c>
      <c r="D30" s="361" t="s">
        <v>106</v>
      </c>
      <c r="E30" s="362">
        <v>12.012</v>
      </c>
      <c r="F30" s="363"/>
      <c r="G30" s="363">
        <f t="shared" si="0"/>
        <v>0</v>
      </c>
      <c r="H30" s="519">
        <v>0</v>
      </c>
      <c r="I30" s="514" t="s">
        <v>613</v>
      </c>
    </row>
    <row r="31" spans="1:9" s="2" customFormat="1" ht="13.5" customHeight="1">
      <c r="A31" s="360">
        <v>15</v>
      </c>
      <c r="B31" s="361" t="s">
        <v>136</v>
      </c>
      <c r="C31" s="361" t="s">
        <v>137</v>
      </c>
      <c r="D31" s="361" t="s">
        <v>106</v>
      </c>
      <c r="E31" s="362">
        <v>3.64</v>
      </c>
      <c r="F31" s="363"/>
      <c r="G31" s="363">
        <f t="shared" si="0"/>
        <v>0</v>
      </c>
      <c r="H31" s="519">
        <v>0</v>
      </c>
      <c r="I31" s="514" t="s">
        <v>613</v>
      </c>
    </row>
    <row r="32" spans="1:9" s="2" customFormat="1" ht="24" customHeight="1">
      <c r="A32" s="360">
        <v>16</v>
      </c>
      <c r="B32" s="361" t="s">
        <v>138</v>
      </c>
      <c r="C32" s="361" t="s">
        <v>551</v>
      </c>
      <c r="D32" s="361" t="s">
        <v>106</v>
      </c>
      <c r="E32" s="362">
        <v>18.27</v>
      </c>
      <c r="F32" s="363"/>
      <c r="G32" s="363">
        <f t="shared" si="0"/>
        <v>0</v>
      </c>
      <c r="H32" s="519">
        <v>0</v>
      </c>
      <c r="I32" s="514" t="s">
        <v>613</v>
      </c>
    </row>
    <row r="33" spans="1:9" s="2" customFormat="1" ht="13.5" customHeight="1">
      <c r="A33" s="360">
        <v>17</v>
      </c>
      <c r="B33" s="361" t="s">
        <v>140</v>
      </c>
      <c r="C33" s="361" t="s">
        <v>141</v>
      </c>
      <c r="D33" s="361" t="s">
        <v>113</v>
      </c>
      <c r="E33" s="362">
        <v>7.9</v>
      </c>
      <c r="F33" s="363"/>
      <c r="G33" s="363">
        <f t="shared" si="0"/>
        <v>0</v>
      </c>
      <c r="H33" s="519">
        <v>0</v>
      </c>
      <c r="I33" s="514" t="s">
        <v>613</v>
      </c>
    </row>
    <row r="34" spans="1:9" s="2" customFormat="1" ht="24" customHeight="1">
      <c r="A34" s="360">
        <v>18</v>
      </c>
      <c r="B34" s="361" t="s">
        <v>142</v>
      </c>
      <c r="C34" s="361" t="s">
        <v>143</v>
      </c>
      <c r="D34" s="361" t="s">
        <v>106</v>
      </c>
      <c r="E34" s="362">
        <v>16.59</v>
      </c>
      <c r="F34" s="363"/>
      <c r="G34" s="363">
        <f t="shared" si="0"/>
        <v>0</v>
      </c>
      <c r="H34" s="519">
        <v>0</v>
      </c>
      <c r="I34" s="514" t="s">
        <v>613</v>
      </c>
    </row>
    <row r="35" spans="1:9" s="2" customFormat="1" ht="28.5" customHeight="1">
      <c r="A35" s="356"/>
      <c r="B35" s="357" t="s">
        <v>144</v>
      </c>
      <c r="C35" s="357" t="s">
        <v>145</v>
      </c>
      <c r="D35" s="357"/>
      <c r="E35" s="358"/>
      <c r="F35" s="359"/>
      <c r="G35" s="359">
        <f>SUM(G36:G38)</f>
        <v>0</v>
      </c>
      <c r="H35" s="358">
        <f>SUM(H36:H38)</f>
        <v>0</v>
      </c>
      <c r="I35" s="515"/>
    </row>
    <row r="36" spans="1:9" s="2" customFormat="1" ht="24" customHeight="1">
      <c r="A36" s="360">
        <v>19</v>
      </c>
      <c r="B36" s="361" t="s">
        <v>146</v>
      </c>
      <c r="C36" s="361" t="s">
        <v>147</v>
      </c>
      <c r="D36" s="361" t="s">
        <v>148</v>
      </c>
      <c r="E36" s="362">
        <v>3.955</v>
      </c>
      <c r="F36" s="363"/>
      <c r="G36" s="363">
        <f>E36*F36</f>
        <v>0</v>
      </c>
      <c r="H36" s="519">
        <v>0</v>
      </c>
      <c r="I36" s="514" t="s">
        <v>613</v>
      </c>
    </row>
    <row r="37" spans="1:9" s="2" customFormat="1" ht="24" customHeight="1">
      <c r="A37" s="360">
        <v>20</v>
      </c>
      <c r="B37" s="361" t="s">
        <v>149</v>
      </c>
      <c r="C37" s="361" t="s">
        <v>150</v>
      </c>
      <c r="D37" s="361" t="s">
        <v>148</v>
      </c>
      <c r="E37" s="362">
        <v>35.46</v>
      </c>
      <c r="F37" s="363"/>
      <c r="G37" s="363">
        <f>E37*F37</f>
        <v>0</v>
      </c>
      <c r="H37" s="519">
        <v>0</v>
      </c>
      <c r="I37" s="514" t="s">
        <v>613</v>
      </c>
    </row>
    <row r="38" spans="1:9" s="2" customFormat="1" ht="24" customHeight="1">
      <c r="A38" s="360">
        <v>21</v>
      </c>
      <c r="B38" s="361" t="s">
        <v>151</v>
      </c>
      <c r="C38" s="361" t="s">
        <v>152</v>
      </c>
      <c r="D38" s="361" t="s">
        <v>148</v>
      </c>
      <c r="E38" s="362">
        <v>3.955</v>
      </c>
      <c r="F38" s="363"/>
      <c r="G38" s="363">
        <f>E38*F38</f>
        <v>0</v>
      </c>
      <c r="H38" s="519">
        <v>0</v>
      </c>
      <c r="I38" s="514" t="s">
        <v>613</v>
      </c>
    </row>
    <row r="39" spans="1:9" s="2" customFormat="1" ht="28.5" customHeight="1">
      <c r="A39" s="356"/>
      <c r="B39" s="357" t="s">
        <v>153</v>
      </c>
      <c r="C39" s="357" t="s">
        <v>154</v>
      </c>
      <c r="D39" s="357"/>
      <c r="E39" s="358"/>
      <c r="F39" s="359"/>
      <c r="G39" s="359">
        <f>G40</f>
        <v>0</v>
      </c>
      <c r="H39" s="358">
        <f>H40</f>
        <v>0</v>
      </c>
      <c r="I39" s="515"/>
    </row>
    <row r="40" spans="1:9" s="2" customFormat="1" ht="13.5" customHeight="1">
      <c r="A40" s="360">
        <v>22</v>
      </c>
      <c r="B40" s="361" t="s">
        <v>155</v>
      </c>
      <c r="C40" s="361" t="s">
        <v>156</v>
      </c>
      <c r="D40" s="361" t="s">
        <v>148</v>
      </c>
      <c r="E40" s="362">
        <v>3.274</v>
      </c>
      <c r="F40" s="363"/>
      <c r="G40" s="363">
        <f>E40*F40</f>
        <v>0</v>
      </c>
      <c r="H40" s="519">
        <v>0</v>
      </c>
      <c r="I40" s="514" t="s">
        <v>613</v>
      </c>
    </row>
    <row r="41" spans="1:9" s="2" customFormat="1" ht="30.75" customHeight="1">
      <c r="A41" s="352"/>
      <c r="B41" s="353" t="s">
        <v>45</v>
      </c>
      <c r="C41" s="353" t="s">
        <v>157</v>
      </c>
      <c r="D41" s="353"/>
      <c r="E41" s="354"/>
      <c r="F41" s="355"/>
      <c r="G41" s="355">
        <f>G42+G45+G55+G69+G76+G91+G95+G98+G117+G121+G130+G138+G145+G154</f>
        <v>0</v>
      </c>
      <c r="H41" s="354">
        <f>H42+H45+H55+H69+H76+H91+H95+H98+H117+H121+H130+H138+H145+H154</f>
        <v>2.6307643949999995</v>
      </c>
      <c r="I41" s="515"/>
    </row>
    <row r="42" spans="1:9" s="2" customFormat="1" ht="28.5" customHeight="1">
      <c r="A42" s="356"/>
      <c r="B42" s="357" t="s">
        <v>158</v>
      </c>
      <c r="C42" s="357" t="s">
        <v>159</v>
      </c>
      <c r="D42" s="357"/>
      <c r="E42" s="358"/>
      <c r="F42" s="359"/>
      <c r="G42" s="359">
        <f>SUM(G43:G44)</f>
        <v>0</v>
      </c>
      <c r="H42" s="358">
        <f>SUM(H43:H44)</f>
        <v>0.012699</v>
      </c>
      <c r="I42" s="515"/>
    </row>
    <row r="43" spans="1:9" s="2" customFormat="1" ht="24" customHeight="1">
      <c r="A43" s="360">
        <v>23</v>
      </c>
      <c r="B43" s="361" t="s">
        <v>160</v>
      </c>
      <c r="C43" s="361" t="s">
        <v>161</v>
      </c>
      <c r="D43" s="361" t="s">
        <v>106</v>
      </c>
      <c r="E43" s="362">
        <v>4.233</v>
      </c>
      <c r="F43" s="363"/>
      <c r="G43" s="363">
        <f>E43*F43</f>
        <v>0</v>
      </c>
      <c r="H43" s="519">
        <v>0.012699</v>
      </c>
      <c r="I43" s="514" t="s">
        <v>613</v>
      </c>
    </row>
    <row r="44" spans="1:9" s="2" customFormat="1" ht="24" customHeight="1">
      <c r="A44" s="360">
        <v>24</v>
      </c>
      <c r="B44" s="361" t="s">
        <v>162</v>
      </c>
      <c r="C44" s="361" t="s">
        <v>163</v>
      </c>
      <c r="D44" s="361" t="s">
        <v>148</v>
      </c>
      <c r="E44" s="362">
        <v>0.013</v>
      </c>
      <c r="F44" s="363"/>
      <c r="G44" s="363">
        <f>E44*F44</f>
        <v>0</v>
      </c>
      <c r="H44" s="519">
        <v>0</v>
      </c>
      <c r="I44" s="514" t="s">
        <v>613</v>
      </c>
    </row>
    <row r="45" spans="1:9" s="2" customFormat="1" ht="28.5" customHeight="1">
      <c r="A45" s="356"/>
      <c r="B45" s="357" t="s">
        <v>164</v>
      </c>
      <c r="C45" s="357" t="s">
        <v>165</v>
      </c>
      <c r="D45" s="357"/>
      <c r="E45" s="358"/>
      <c r="F45" s="359"/>
      <c r="G45" s="359">
        <f>SUM(G46:G54)</f>
        <v>0</v>
      </c>
      <c r="H45" s="358">
        <v>0.0041</v>
      </c>
      <c r="I45" s="515"/>
    </row>
    <row r="46" spans="1:9" s="2" customFormat="1" ht="13.5" customHeight="1">
      <c r="A46" s="360">
        <v>25</v>
      </c>
      <c r="B46" s="361" t="s">
        <v>166</v>
      </c>
      <c r="C46" s="361" t="s">
        <v>167</v>
      </c>
      <c r="D46" s="361" t="s">
        <v>113</v>
      </c>
      <c r="E46" s="362">
        <v>1.75</v>
      </c>
      <c r="F46" s="363"/>
      <c r="G46" s="363">
        <f>E46*F46</f>
        <v>0</v>
      </c>
      <c r="H46" s="519">
        <v>0.0021</v>
      </c>
      <c r="I46" s="514" t="s">
        <v>613</v>
      </c>
    </row>
    <row r="47" spans="1:9" s="2" customFormat="1" ht="13.5" customHeight="1">
      <c r="A47" s="360">
        <v>26</v>
      </c>
      <c r="B47" s="361" t="s">
        <v>168</v>
      </c>
      <c r="C47" s="361" t="s">
        <v>169</v>
      </c>
      <c r="D47" s="361" t="s">
        <v>113</v>
      </c>
      <c r="E47" s="362">
        <v>1.5</v>
      </c>
      <c r="F47" s="363"/>
      <c r="G47" s="363">
        <f aca="true" t="shared" si="1" ref="G47:G54">E47*F47</f>
        <v>0</v>
      </c>
      <c r="H47" s="519">
        <v>0.000435</v>
      </c>
      <c r="I47" s="514" t="s">
        <v>613</v>
      </c>
    </row>
    <row r="48" spans="1:9" s="2" customFormat="1" ht="13.5" customHeight="1">
      <c r="A48" s="360">
        <v>27</v>
      </c>
      <c r="B48" s="361" t="s">
        <v>170</v>
      </c>
      <c r="C48" s="361" t="s">
        <v>171</v>
      </c>
      <c r="D48" s="361" t="s">
        <v>113</v>
      </c>
      <c r="E48" s="362">
        <v>3.5</v>
      </c>
      <c r="F48" s="363"/>
      <c r="G48" s="363">
        <f t="shared" si="1"/>
        <v>0</v>
      </c>
      <c r="H48" s="519">
        <v>0.001225</v>
      </c>
      <c r="I48" s="514" t="s">
        <v>613</v>
      </c>
    </row>
    <row r="49" spans="1:9" s="2" customFormat="1" ht="13.5" customHeight="1">
      <c r="A49" s="360">
        <v>28</v>
      </c>
      <c r="B49" s="361" t="s">
        <v>172</v>
      </c>
      <c r="C49" s="361" t="s">
        <v>173</v>
      </c>
      <c r="D49" s="361" t="s">
        <v>131</v>
      </c>
      <c r="E49" s="362">
        <v>3</v>
      </c>
      <c r="F49" s="363"/>
      <c r="G49" s="363">
        <f t="shared" si="1"/>
        <v>0</v>
      </c>
      <c r="H49" s="519">
        <v>0</v>
      </c>
      <c r="I49" s="514" t="s">
        <v>613</v>
      </c>
    </row>
    <row r="50" spans="1:9" s="2" customFormat="1" ht="13.5" customHeight="1">
      <c r="A50" s="360">
        <v>29</v>
      </c>
      <c r="B50" s="361" t="s">
        <v>174</v>
      </c>
      <c r="C50" s="361" t="s">
        <v>175</v>
      </c>
      <c r="D50" s="361" t="s">
        <v>131</v>
      </c>
      <c r="E50" s="362">
        <v>1</v>
      </c>
      <c r="F50" s="363"/>
      <c r="G50" s="363">
        <f t="shared" si="1"/>
        <v>0</v>
      </c>
      <c r="H50" s="519">
        <v>0</v>
      </c>
      <c r="I50" s="514" t="s">
        <v>613</v>
      </c>
    </row>
    <row r="51" spans="1:9" s="2" customFormat="1" ht="13.5" customHeight="1">
      <c r="A51" s="360">
        <v>30</v>
      </c>
      <c r="B51" s="361" t="s">
        <v>176</v>
      </c>
      <c r="C51" s="361" t="s">
        <v>177</v>
      </c>
      <c r="D51" s="361" t="s">
        <v>131</v>
      </c>
      <c r="E51" s="362">
        <v>1</v>
      </c>
      <c r="F51" s="363"/>
      <c r="G51" s="363">
        <f t="shared" si="1"/>
        <v>0</v>
      </c>
      <c r="H51" s="519">
        <v>0</v>
      </c>
      <c r="I51" s="514" t="s">
        <v>613</v>
      </c>
    </row>
    <row r="52" spans="1:9" s="2" customFormat="1" ht="24" customHeight="1">
      <c r="A52" s="360">
        <v>31</v>
      </c>
      <c r="B52" s="361" t="s">
        <v>178</v>
      </c>
      <c r="C52" s="361" t="s">
        <v>179</v>
      </c>
      <c r="D52" s="361" t="s">
        <v>131</v>
      </c>
      <c r="E52" s="362">
        <v>1</v>
      </c>
      <c r="F52" s="363"/>
      <c r="G52" s="363">
        <f t="shared" si="1"/>
        <v>0</v>
      </c>
      <c r="H52" s="519">
        <v>0.00034</v>
      </c>
      <c r="I52" s="514" t="s">
        <v>613</v>
      </c>
    </row>
    <row r="53" spans="1:9" s="2" customFormat="1" ht="13.5" customHeight="1">
      <c r="A53" s="360">
        <v>32</v>
      </c>
      <c r="B53" s="361" t="s">
        <v>180</v>
      </c>
      <c r="C53" s="361" t="s">
        <v>181</v>
      </c>
      <c r="D53" s="361" t="s">
        <v>113</v>
      </c>
      <c r="E53" s="362">
        <v>6.75</v>
      </c>
      <c r="F53" s="363"/>
      <c r="G53" s="363">
        <f t="shared" si="1"/>
        <v>0</v>
      </c>
      <c r="H53" s="519">
        <v>0</v>
      </c>
      <c r="I53" s="514" t="s">
        <v>613</v>
      </c>
    </row>
    <row r="54" spans="1:9" s="2" customFormat="1" ht="24" customHeight="1">
      <c r="A54" s="360">
        <v>33</v>
      </c>
      <c r="B54" s="361" t="s">
        <v>182</v>
      </c>
      <c r="C54" s="361" t="s">
        <v>183</v>
      </c>
      <c r="D54" s="361" t="s">
        <v>148</v>
      </c>
      <c r="E54" s="362">
        <v>0.004</v>
      </c>
      <c r="F54" s="363"/>
      <c r="G54" s="363">
        <f t="shared" si="1"/>
        <v>0</v>
      </c>
      <c r="H54" s="519">
        <v>0</v>
      </c>
      <c r="I54" s="514" t="s">
        <v>613</v>
      </c>
    </row>
    <row r="55" spans="1:9" s="2" customFormat="1" ht="28.5" customHeight="1">
      <c r="A55" s="356"/>
      <c r="B55" s="357" t="s">
        <v>184</v>
      </c>
      <c r="C55" s="357" t="s">
        <v>185</v>
      </c>
      <c r="D55" s="357"/>
      <c r="E55" s="358"/>
      <c r="F55" s="359"/>
      <c r="G55" s="359">
        <f>SUM(G56:G68)</f>
        <v>0</v>
      </c>
      <c r="H55" s="358">
        <f>SUM(H56:H68)</f>
        <v>0.02252</v>
      </c>
      <c r="I55" s="515"/>
    </row>
    <row r="56" spans="1:9" s="2" customFormat="1" ht="24" customHeight="1">
      <c r="A56" s="360">
        <v>34</v>
      </c>
      <c r="B56" s="361" t="s">
        <v>186</v>
      </c>
      <c r="C56" s="361" t="s">
        <v>187</v>
      </c>
      <c r="D56" s="361" t="s">
        <v>113</v>
      </c>
      <c r="E56" s="362">
        <v>10</v>
      </c>
      <c r="F56" s="363"/>
      <c r="G56" s="363">
        <f>E56*F56</f>
        <v>0</v>
      </c>
      <c r="H56" s="519">
        <v>0.0066</v>
      </c>
      <c r="I56" s="514" t="s">
        <v>613</v>
      </c>
    </row>
    <row r="57" spans="1:9" s="2" customFormat="1" ht="24" customHeight="1">
      <c r="A57" s="360">
        <v>35</v>
      </c>
      <c r="B57" s="361" t="s">
        <v>188</v>
      </c>
      <c r="C57" s="361" t="s">
        <v>189</v>
      </c>
      <c r="D57" s="361" t="s">
        <v>113</v>
      </c>
      <c r="E57" s="362">
        <v>6</v>
      </c>
      <c r="F57" s="363"/>
      <c r="G57" s="363">
        <f aca="true" t="shared" si="2" ref="G57:G68">E57*F57</f>
        <v>0</v>
      </c>
      <c r="H57" s="519">
        <v>0.00546</v>
      </c>
      <c r="I57" s="514" t="s">
        <v>613</v>
      </c>
    </row>
    <row r="58" spans="1:9" s="2" customFormat="1" ht="24" customHeight="1">
      <c r="A58" s="360">
        <v>36</v>
      </c>
      <c r="B58" s="361" t="s">
        <v>190</v>
      </c>
      <c r="C58" s="361" t="s">
        <v>191</v>
      </c>
      <c r="D58" s="361" t="s">
        <v>192</v>
      </c>
      <c r="E58" s="362">
        <v>1</v>
      </c>
      <c r="F58" s="363"/>
      <c r="G58" s="363">
        <f t="shared" si="2"/>
        <v>0</v>
      </c>
      <c r="H58" s="519">
        <v>0</v>
      </c>
      <c r="I58" s="514" t="s">
        <v>613</v>
      </c>
    </row>
    <row r="59" spans="1:9" s="2" customFormat="1" ht="24" customHeight="1">
      <c r="A59" s="360">
        <v>37</v>
      </c>
      <c r="B59" s="361" t="s">
        <v>193</v>
      </c>
      <c r="C59" s="361" t="s">
        <v>194</v>
      </c>
      <c r="D59" s="361" t="s">
        <v>113</v>
      </c>
      <c r="E59" s="362">
        <v>10</v>
      </c>
      <c r="F59" s="363"/>
      <c r="G59" s="363">
        <f t="shared" si="2"/>
        <v>0</v>
      </c>
      <c r="H59" s="519">
        <v>0.0007</v>
      </c>
      <c r="I59" s="514" t="s">
        <v>613</v>
      </c>
    </row>
    <row r="60" spans="1:9" s="2" customFormat="1" ht="24" customHeight="1">
      <c r="A60" s="360">
        <v>38</v>
      </c>
      <c r="B60" s="361" t="s">
        <v>195</v>
      </c>
      <c r="C60" s="361" t="s">
        <v>196</v>
      </c>
      <c r="D60" s="361" t="s">
        <v>113</v>
      </c>
      <c r="E60" s="362">
        <v>6</v>
      </c>
      <c r="F60" s="363"/>
      <c r="G60" s="363">
        <f t="shared" si="2"/>
        <v>0</v>
      </c>
      <c r="H60" s="519">
        <v>0.00054</v>
      </c>
      <c r="I60" s="514" t="s">
        <v>613</v>
      </c>
    </row>
    <row r="61" spans="1:9" s="2" customFormat="1" ht="13.5" customHeight="1">
      <c r="A61" s="360">
        <v>39</v>
      </c>
      <c r="B61" s="361" t="s">
        <v>197</v>
      </c>
      <c r="C61" s="361" t="s">
        <v>198</v>
      </c>
      <c r="D61" s="361" t="s">
        <v>131</v>
      </c>
      <c r="E61" s="362">
        <v>7</v>
      </c>
      <c r="F61" s="363"/>
      <c r="G61" s="363">
        <f t="shared" si="2"/>
        <v>0</v>
      </c>
      <c r="H61" s="519">
        <v>0</v>
      </c>
      <c r="I61" s="514" t="s">
        <v>613</v>
      </c>
    </row>
    <row r="62" spans="1:9" s="2" customFormat="1" ht="24" customHeight="1">
      <c r="A62" s="360">
        <v>40</v>
      </c>
      <c r="B62" s="361" t="s">
        <v>199</v>
      </c>
      <c r="C62" s="361" t="s">
        <v>200</v>
      </c>
      <c r="D62" s="361" t="s">
        <v>131</v>
      </c>
      <c r="E62" s="362">
        <v>8</v>
      </c>
      <c r="F62" s="363"/>
      <c r="G62" s="363">
        <f t="shared" si="2"/>
        <v>0</v>
      </c>
      <c r="H62" s="519">
        <v>0.00056</v>
      </c>
      <c r="I62" s="514" t="s">
        <v>613</v>
      </c>
    </row>
    <row r="63" spans="1:9" s="2" customFormat="1" ht="24" customHeight="1">
      <c r="A63" s="360">
        <v>41</v>
      </c>
      <c r="B63" s="361" t="s">
        <v>201</v>
      </c>
      <c r="C63" s="361" t="s">
        <v>202</v>
      </c>
      <c r="D63" s="361" t="s">
        <v>131</v>
      </c>
      <c r="E63" s="362">
        <v>4</v>
      </c>
      <c r="F63" s="363"/>
      <c r="G63" s="363">
        <f t="shared" si="2"/>
        <v>0</v>
      </c>
      <c r="H63" s="519">
        <v>0.0004</v>
      </c>
      <c r="I63" s="514" t="s">
        <v>613</v>
      </c>
    </row>
    <row r="64" spans="1:9" s="2" customFormat="1" ht="13.5" customHeight="1">
      <c r="A64" s="360">
        <v>42</v>
      </c>
      <c r="B64" s="361" t="s">
        <v>203</v>
      </c>
      <c r="C64" s="361" t="s">
        <v>204</v>
      </c>
      <c r="D64" s="361" t="s">
        <v>131</v>
      </c>
      <c r="E64" s="362">
        <v>2</v>
      </c>
      <c r="F64" s="363"/>
      <c r="G64" s="363">
        <f t="shared" si="2"/>
        <v>0</v>
      </c>
      <c r="H64" s="519">
        <v>0.00114</v>
      </c>
      <c r="I64" s="514" t="s">
        <v>613</v>
      </c>
    </row>
    <row r="65" spans="1:9" s="2" customFormat="1" ht="24" customHeight="1">
      <c r="A65" s="360">
        <v>43</v>
      </c>
      <c r="B65" s="361" t="s">
        <v>205</v>
      </c>
      <c r="C65" s="361" t="s">
        <v>552</v>
      </c>
      <c r="D65" s="361" t="s">
        <v>131</v>
      </c>
      <c r="E65" s="362">
        <v>1</v>
      </c>
      <c r="F65" s="363"/>
      <c r="G65" s="363">
        <f t="shared" si="2"/>
        <v>0</v>
      </c>
      <c r="H65" s="519">
        <v>0.00348</v>
      </c>
      <c r="I65" s="514" t="s">
        <v>613</v>
      </c>
    </row>
    <row r="66" spans="1:9" s="2" customFormat="1" ht="24" customHeight="1">
      <c r="A66" s="360">
        <v>44</v>
      </c>
      <c r="B66" s="361" t="s">
        <v>207</v>
      </c>
      <c r="C66" s="361" t="s">
        <v>553</v>
      </c>
      <c r="D66" s="361" t="s">
        <v>131</v>
      </c>
      <c r="E66" s="362">
        <v>1</v>
      </c>
      <c r="F66" s="363"/>
      <c r="G66" s="363">
        <f t="shared" si="2"/>
        <v>0</v>
      </c>
      <c r="H66" s="519">
        <v>0.00348</v>
      </c>
      <c r="I66" s="514" t="s">
        <v>613</v>
      </c>
    </row>
    <row r="67" spans="1:9" s="2" customFormat="1" ht="13.5" customHeight="1">
      <c r="A67" s="360">
        <v>45</v>
      </c>
      <c r="B67" s="361" t="s">
        <v>209</v>
      </c>
      <c r="C67" s="361" t="s">
        <v>210</v>
      </c>
      <c r="D67" s="361" t="s">
        <v>113</v>
      </c>
      <c r="E67" s="362">
        <v>16</v>
      </c>
      <c r="F67" s="363"/>
      <c r="G67" s="363">
        <f t="shared" si="2"/>
        <v>0</v>
      </c>
      <c r="H67" s="519">
        <v>0.00016</v>
      </c>
      <c r="I67" s="514" t="s">
        <v>613</v>
      </c>
    </row>
    <row r="68" spans="1:9" s="2" customFormat="1" ht="24" customHeight="1">
      <c r="A68" s="360">
        <v>46</v>
      </c>
      <c r="B68" s="361" t="s">
        <v>211</v>
      </c>
      <c r="C68" s="361" t="s">
        <v>212</v>
      </c>
      <c r="D68" s="361" t="s">
        <v>148</v>
      </c>
      <c r="E68" s="362">
        <v>0.023</v>
      </c>
      <c r="F68" s="363"/>
      <c r="G68" s="363">
        <f t="shared" si="2"/>
        <v>0</v>
      </c>
      <c r="H68" s="519">
        <v>0</v>
      </c>
      <c r="I68" s="514" t="s">
        <v>613</v>
      </c>
    </row>
    <row r="69" spans="1:9" s="2" customFormat="1" ht="28.5" customHeight="1">
      <c r="A69" s="356"/>
      <c r="B69" s="357" t="s">
        <v>213</v>
      </c>
      <c r="C69" s="357" t="s">
        <v>214</v>
      </c>
      <c r="D69" s="357"/>
      <c r="E69" s="358"/>
      <c r="F69" s="359"/>
      <c r="G69" s="359">
        <f>SUM(G70:G75)</f>
        <v>0</v>
      </c>
      <c r="H69" s="358">
        <f>SUM(H70:H75)</f>
        <v>0.0051</v>
      </c>
      <c r="I69" s="515"/>
    </row>
    <row r="70" spans="1:9" s="2" customFormat="1" ht="13.5" customHeight="1">
      <c r="A70" s="360">
        <v>47</v>
      </c>
      <c r="B70" s="361" t="s">
        <v>215</v>
      </c>
      <c r="C70" s="361" t="s">
        <v>216</v>
      </c>
      <c r="D70" s="361" t="s">
        <v>113</v>
      </c>
      <c r="E70" s="362">
        <v>4</v>
      </c>
      <c r="F70" s="363"/>
      <c r="G70" s="363">
        <f aca="true" t="shared" si="3" ref="G70:G75">E70*F70</f>
        <v>0</v>
      </c>
      <c r="H70" s="519">
        <v>0.00216</v>
      </c>
      <c r="I70" s="514" t="s">
        <v>613</v>
      </c>
    </row>
    <row r="71" spans="1:9" s="2" customFormat="1" ht="13.5" customHeight="1">
      <c r="A71" s="360">
        <v>48</v>
      </c>
      <c r="B71" s="361" t="s">
        <v>217</v>
      </c>
      <c r="C71" s="361" t="s">
        <v>218</v>
      </c>
      <c r="D71" s="361" t="s">
        <v>131</v>
      </c>
      <c r="E71" s="362">
        <v>1</v>
      </c>
      <c r="F71" s="363"/>
      <c r="G71" s="363">
        <f t="shared" si="3"/>
        <v>0</v>
      </c>
      <c r="H71" s="519">
        <v>0.00013</v>
      </c>
      <c r="I71" s="514" t="s">
        <v>613</v>
      </c>
    </row>
    <row r="72" spans="1:9" s="2" customFormat="1" ht="24" customHeight="1">
      <c r="A72" s="360">
        <v>49</v>
      </c>
      <c r="B72" s="361" t="s">
        <v>219</v>
      </c>
      <c r="C72" s="361" t="s">
        <v>220</v>
      </c>
      <c r="D72" s="361" t="s">
        <v>131</v>
      </c>
      <c r="E72" s="362">
        <v>1</v>
      </c>
      <c r="F72" s="363"/>
      <c r="G72" s="363">
        <f t="shared" si="3"/>
        <v>0</v>
      </c>
      <c r="H72" s="519">
        <v>0.00039</v>
      </c>
      <c r="I72" s="514" t="s">
        <v>613</v>
      </c>
    </row>
    <row r="73" spans="1:9" s="2" customFormat="1" ht="24" customHeight="1">
      <c r="A73" s="360">
        <v>50</v>
      </c>
      <c r="B73" s="361" t="s">
        <v>221</v>
      </c>
      <c r="C73" s="361" t="s">
        <v>222</v>
      </c>
      <c r="D73" s="361" t="s">
        <v>131</v>
      </c>
      <c r="E73" s="362">
        <v>2</v>
      </c>
      <c r="F73" s="363"/>
      <c r="G73" s="363">
        <f t="shared" si="3"/>
        <v>0</v>
      </c>
      <c r="H73" s="519">
        <v>0.00186</v>
      </c>
      <c r="I73" s="514" t="s">
        <v>613</v>
      </c>
    </row>
    <row r="74" spans="1:9" s="2" customFormat="1" ht="24" customHeight="1">
      <c r="A74" s="360">
        <v>51</v>
      </c>
      <c r="B74" s="361" t="s">
        <v>223</v>
      </c>
      <c r="C74" s="361" t="s">
        <v>224</v>
      </c>
      <c r="D74" s="361" t="s">
        <v>131</v>
      </c>
      <c r="E74" s="362">
        <v>1</v>
      </c>
      <c r="F74" s="363"/>
      <c r="G74" s="363">
        <f t="shared" si="3"/>
        <v>0</v>
      </c>
      <c r="H74" s="519">
        <v>0.00056</v>
      </c>
      <c r="I74" s="514" t="s">
        <v>613</v>
      </c>
    </row>
    <row r="75" spans="1:9" s="2" customFormat="1" ht="24" customHeight="1">
      <c r="A75" s="360">
        <v>52</v>
      </c>
      <c r="B75" s="361" t="s">
        <v>225</v>
      </c>
      <c r="C75" s="361" t="s">
        <v>226</v>
      </c>
      <c r="D75" s="361" t="s">
        <v>148</v>
      </c>
      <c r="E75" s="362">
        <v>0.005</v>
      </c>
      <c r="F75" s="363"/>
      <c r="G75" s="363">
        <f t="shared" si="3"/>
        <v>0</v>
      </c>
      <c r="H75" s="519">
        <v>0</v>
      </c>
      <c r="I75" s="514" t="s">
        <v>613</v>
      </c>
    </row>
    <row r="76" spans="1:9" s="2" customFormat="1" ht="28.5" customHeight="1">
      <c r="A76" s="356"/>
      <c r="B76" s="357" t="s">
        <v>227</v>
      </c>
      <c r="C76" s="357" t="s">
        <v>228</v>
      </c>
      <c r="D76" s="357"/>
      <c r="E76" s="358"/>
      <c r="F76" s="359"/>
      <c r="G76" s="359">
        <f>SUM(G77:G90)</f>
        <v>0</v>
      </c>
      <c r="H76" s="358">
        <f>SUM(H77:H90)</f>
        <v>0.070847</v>
      </c>
      <c r="I76" s="515"/>
    </row>
    <row r="77" spans="1:9" s="2" customFormat="1" ht="24" customHeight="1">
      <c r="A77" s="360">
        <v>53</v>
      </c>
      <c r="B77" s="361" t="s">
        <v>229</v>
      </c>
      <c r="C77" s="361" t="s">
        <v>230</v>
      </c>
      <c r="D77" s="361" t="s">
        <v>192</v>
      </c>
      <c r="E77" s="362">
        <v>1</v>
      </c>
      <c r="F77" s="363"/>
      <c r="G77" s="363">
        <f>E77*F77</f>
        <v>0</v>
      </c>
      <c r="H77" s="519">
        <v>0.0232</v>
      </c>
      <c r="I77" s="514" t="s">
        <v>613</v>
      </c>
    </row>
    <row r="78" spans="1:9" s="2" customFormat="1" ht="24" customHeight="1">
      <c r="A78" s="360">
        <v>54</v>
      </c>
      <c r="B78" s="361" t="s">
        <v>231</v>
      </c>
      <c r="C78" s="361" t="s">
        <v>232</v>
      </c>
      <c r="D78" s="361" t="s">
        <v>192</v>
      </c>
      <c r="E78" s="362">
        <v>1</v>
      </c>
      <c r="F78" s="363"/>
      <c r="G78" s="363">
        <f aca="true" t="shared" si="4" ref="G78:G90">E78*F78</f>
        <v>0</v>
      </c>
      <c r="H78" s="519">
        <v>0.01726</v>
      </c>
      <c r="I78" s="514" t="s">
        <v>613</v>
      </c>
    </row>
    <row r="79" spans="1:9" s="2" customFormat="1" ht="24" customHeight="1">
      <c r="A79" s="360">
        <v>55</v>
      </c>
      <c r="B79" s="361" t="s">
        <v>233</v>
      </c>
      <c r="C79" s="361" t="s">
        <v>234</v>
      </c>
      <c r="D79" s="361" t="s">
        <v>192</v>
      </c>
      <c r="E79" s="362">
        <v>1</v>
      </c>
      <c r="F79" s="363"/>
      <c r="G79" s="363">
        <f t="shared" si="4"/>
        <v>0</v>
      </c>
      <c r="H79" s="519">
        <v>0.01799</v>
      </c>
      <c r="I79" s="514" t="s">
        <v>613</v>
      </c>
    </row>
    <row r="80" spans="1:9" s="2" customFormat="1" ht="24" customHeight="1">
      <c r="A80" s="360">
        <v>56</v>
      </c>
      <c r="B80" s="361" t="s">
        <v>235</v>
      </c>
      <c r="C80" s="361" t="s">
        <v>236</v>
      </c>
      <c r="D80" s="361" t="s">
        <v>192</v>
      </c>
      <c r="E80" s="362">
        <v>1</v>
      </c>
      <c r="F80" s="363"/>
      <c r="G80" s="363">
        <f t="shared" si="4"/>
        <v>0</v>
      </c>
      <c r="H80" s="519">
        <v>0.00494</v>
      </c>
      <c r="I80" s="514" t="s">
        <v>613</v>
      </c>
    </row>
    <row r="81" spans="1:9" s="2" customFormat="1" ht="24" customHeight="1">
      <c r="A81" s="360">
        <v>57</v>
      </c>
      <c r="B81" s="361" t="s">
        <v>237</v>
      </c>
      <c r="C81" s="361" t="s">
        <v>238</v>
      </c>
      <c r="D81" s="361" t="s">
        <v>192</v>
      </c>
      <c r="E81" s="362">
        <v>1</v>
      </c>
      <c r="F81" s="363"/>
      <c r="G81" s="363">
        <f t="shared" si="4"/>
        <v>0</v>
      </c>
      <c r="H81" s="519">
        <v>0</v>
      </c>
      <c r="I81" s="514"/>
    </row>
    <row r="82" spans="1:9" s="2" customFormat="1" ht="13.5" customHeight="1">
      <c r="A82" s="360">
        <v>58</v>
      </c>
      <c r="B82" s="361" t="s">
        <v>239</v>
      </c>
      <c r="C82" s="361" t="s">
        <v>240</v>
      </c>
      <c r="D82" s="361" t="s">
        <v>131</v>
      </c>
      <c r="E82" s="362">
        <v>1</v>
      </c>
      <c r="F82" s="363"/>
      <c r="G82" s="363">
        <f t="shared" si="4"/>
        <v>0</v>
      </c>
      <c r="H82" s="519">
        <v>0.00109</v>
      </c>
      <c r="I82" s="514" t="s">
        <v>613</v>
      </c>
    </row>
    <row r="83" spans="1:9" s="2" customFormat="1" ht="24" customHeight="1">
      <c r="A83" s="360">
        <v>59</v>
      </c>
      <c r="B83" s="361" t="s">
        <v>241</v>
      </c>
      <c r="C83" s="361" t="s">
        <v>242</v>
      </c>
      <c r="D83" s="361" t="s">
        <v>192</v>
      </c>
      <c r="E83" s="362">
        <v>1</v>
      </c>
      <c r="F83" s="363"/>
      <c r="G83" s="363">
        <f t="shared" si="4"/>
        <v>0</v>
      </c>
      <c r="H83" s="519">
        <v>9E-05</v>
      </c>
      <c r="I83" s="514" t="s">
        <v>613</v>
      </c>
    </row>
    <row r="84" spans="1:9" s="2" customFormat="1" ht="13.5" customHeight="1">
      <c r="A84" s="364">
        <v>60</v>
      </c>
      <c r="B84" s="365" t="s">
        <v>243</v>
      </c>
      <c r="C84" s="365" t="s">
        <v>621</v>
      </c>
      <c r="D84" s="365" t="s">
        <v>131</v>
      </c>
      <c r="E84" s="366">
        <v>1</v>
      </c>
      <c r="F84" s="367"/>
      <c r="G84" s="367">
        <f t="shared" si="4"/>
        <v>0</v>
      </c>
      <c r="H84" s="520">
        <v>0.000167</v>
      </c>
      <c r="I84" s="514" t="s">
        <v>613</v>
      </c>
    </row>
    <row r="85" spans="1:9" s="2" customFormat="1" ht="24" customHeight="1">
      <c r="A85" s="360">
        <v>61</v>
      </c>
      <c r="B85" s="361" t="s">
        <v>245</v>
      </c>
      <c r="C85" s="361" t="s">
        <v>246</v>
      </c>
      <c r="D85" s="361" t="s">
        <v>192</v>
      </c>
      <c r="E85" s="362">
        <v>1</v>
      </c>
      <c r="F85" s="363"/>
      <c r="G85" s="363">
        <f t="shared" si="4"/>
        <v>0</v>
      </c>
      <c r="H85" s="519">
        <v>0.0018</v>
      </c>
      <c r="I85" s="514" t="s">
        <v>613</v>
      </c>
    </row>
    <row r="86" spans="1:9" s="2" customFormat="1" ht="24" customHeight="1">
      <c r="A86" s="360">
        <v>62</v>
      </c>
      <c r="B86" s="361" t="s">
        <v>247</v>
      </c>
      <c r="C86" s="361" t="s">
        <v>248</v>
      </c>
      <c r="D86" s="361" t="s">
        <v>192</v>
      </c>
      <c r="E86" s="362">
        <v>1</v>
      </c>
      <c r="F86" s="363"/>
      <c r="G86" s="363">
        <f t="shared" si="4"/>
        <v>0</v>
      </c>
      <c r="H86" s="519">
        <v>0.00184</v>
      </c>
      <c r="I86" s="514" t="s">
        <v>613</v>
      </c>
    </row>
    <row r="87" spans="1:9" s="2" customFormat="1" ht="24" customHeight="1">
      <c r="A87" s="360">
        <v>63</v>
      </c>
      <c r="B87" s="361" t="s">
        <v>249</v>
      </c>
      <c r="C87" s="361" t="s">
        <v>250</v>
      </c>
      <c r="D87" s="361" t="s">
        <v>192</v>
      </c>
      <c r="E87" s="362">
        <v>1</v>
      </c>
      <c r="F87" s="363"/>
      <c r="G87" s="363">
        <f t="shared" si="4"/>
        <v>0</v>
      </c>
      <c r="H87" s="519">
        <v>0.00196</v>
      </c>
      <c r="I87" s="514" t="s">
        <v>613</v>
      </c>
    </row>
    <row r="88" spans="1:9" s="2" customFormat="1" ht="13.5" customHeight="1">
      <c r="A88" s="360">
        <v>64</v>
      </c>
      <c r="B88" s="361" t="s">
        <v>251</v>
      </c>
      <c r="C88" s="361" t="s">
        <v>252</v>
      </c>
      <c r="D88" s="361" t="s">
        <v>131</v>
      </c>
      <c r="E88" s="362">
        <v>1</v>
      </c>
      <c r="F88" s="363"/>
      <c r="G88" s="363">
        <f t="shared" si="4"/>
        <v>0</v>
      </c>
      <c r="H88" s="519">
        <v>0.00023</v>
      </c>
      <c r="I88" s="514" t="s">
        <v>613</v>
      </c>
    </row>
    <row r="89" spans="1:9" s="2" customFormat="1" ht="13.5" customHeight="1">
      <c r="A89" s="360">
        <v>65</v>
      </c>
      <c r="B89" s="361" t="s">
        <v>253</v>
      </c>
      <c r="C89" s="361" t="s">
        <v>254</v>
      </c>
      <c r="D89" s="361" t="s">
        <v>131</v>
      </c>
      <c r="E89" s="362">
        <v>1</v>
      </c>
      <c r="F89" s="363"/>
      <c r="G89" s="363">
        <f t="shared" si="4"/>
        <v>0</v>
      </c>
      <c r="H89" s="519">
        <v>0.00028</v>
      </c>
      <c r="I89" s="514" t="s">
        <v>613</v>
      </c>
    </row>
    <row r="90" spans="1:9" s="2" customFormat="1" ht="24" customHeight="1">
      <c r="A90" s="360">
        <v>66</v>
      </c>
      <c r="B90" s="361" t="s">
        <v>255</v>
      </c>
      <c r="C90" s="361" t="s">
        <v>256</v>
      </c>
      <c r="D90" s="361" t="s">
        <v>148</v>
      </c>
      <c r="E90" s="362">
        <v>0.071</v>
      </c>
      <c r="F90" s="363"/>
      <c r="G90" s="363">
        <f t="shared" si="4"/>
        <v>0</v>
      </c>
      <c r="H90" s="519">
        <v>0</v>
      </c>
      <c r="I90" s="514" t="s">
        <v>613</v>
      </c>
    </row>
    <row r="91" spans="1:9" s="2" customFormat="1" ht="28.5" customHeight="1">
      <c r="A91" s="356"/>
      <c r="B91" s="357" t="s">
        <v>257</v>
      </c>
      <c r="C91" s="357" t="s">
        <v>258</v>
      </c>
      <c r="D91" s="357"/>
      <c r="E91" s="358"/>
      <c r="F91" s="359"/>
      <c r="G91" s="359">
        <f>SUM(G92:G94)</f>
        <v>0</v>
      </c>
      <c r="H91" s="358">
        <f>SUM(H92:H94)</f>
        <v>0.09452</v>
      </c>
      <c r="I91" s="515"/>
    </row>
    <row r="92" spans="1:9" s="2" customFormat="1" ht="13.5" customHeight="1">
      <c r="A92" s="360">
        <v>67</v>
      </c>
      <c r="B92" s="361" t="s">
        <v>554</v>
      </c>
      <c r="C92" s="361" t="s">
        <v>555</v>
      </c>
      <c r="D92" s="361" t="s">
        <v>106</v>
      </c>
      <c r="E92" s="362">
        <v>4</v>
      </c>
      <c r="F92" s="363"/>
      <c r="G92" s="363">
        <f>E92*F92</f>
        <v>0</v>
      </c>
      <c r="H92" s="519">
        <v>0.09452</v>
      </c>
      <c r="I92" s="514" t="s">
        <v>613</v>
      </c>
    </row>
    <row r="93" spans="1:9" s="2" customFormat="1" ht="13.5" customHeight="1">
      <c r="A93" s="360">
        <v>68</v>
      </c>
      <c r="B93" s="361" t="s">
        <v>259</v>
      </c>
      <c r="C93" s="361" t="s">
        <v>260</v>
      </c>
      <c r="D93" s="361" t="s">
        <v>106</v>
      </c>
      <c r="E93" s="362">
        <v>12</v>
      </c>
      <c r="F93" s="363"/>
      <c r="G93" s="363">
        <f>E93*F93</f>
        <v>0</v>
      </c>
      <c r="H93" s="519">
        <v>0</v>
      </c>
      <c r="I93" s="514" t="s">
        <v>613</v>
      </c>
    </row>
    <row r="94" spans="1:9" s="2" customFormat="1" ht="24" customHeight="1">
      <c r="A94" s="360">
        <v>69</v>
      </c>
      <c r="B94" s="361" t="s">
        <v>556</v>
      </c>
      <c r="C94" s="361" t="s">
        <v>557</v>
      </c>
      <c r="D94" s="361" t="s">
        <v>148</v>
      </c>
      <c r="E94" s="362">
        <v>0.095</v>
      </c>
      <c r="F94" s="363"/>
      <c r="G94" s="363">
        <f>E94*F94</f>
        <v>0</v>
      </c>
      <c r="H94" s="519">
        <v>0</v>
      </c>
      <c r="I94" s="514" t="s">
        <v>613</v>
      </c>
    </row>
    <row r="95" spans="1:9" s="2" customFormat="1" ht="28.5" customHeight="1">
      <c r="A95" s="356"/>
      <c r="B95" s="357" t="s">
        <v>261</v>
      </c>
      <c r="C95" s="357" t="s">
        <v>262</v>
      </c>
      <c r="D95" s="357"/>
      <c r="E95" s="358"/>
      <c r="F95" s="359"/>
      <c r="G95" s="359">
        <f>SUM(G96:G97)</f>
        <v>0</v>
      </c>
      <c r="H95" s="358">
        <f>SUM(H96:H97)</f>
        <v>0.0383724</v>
      </c>
      <c r="I95" s="515"/>
    </row>
    <row r="96" spans="1:9" s="2" customFormat="1" ht="24" customHeight="1">
      <c r="A96" s="360">
        <v>70</v>
      </c>
      <c r="B96" s="361" t="s">
        <v>263</v>
      </c>
      <c r="C96" s="361" t="s">
        <v>264</v>
      </c>
      <c r="D96" s="361" t="s">
        <v>106</v>
      </c>
      <c r="E96" s="362">
        <v>2.97</v>
      </c>
      <c r="F96" s="363"/>
      <c r="G96" s="363">
        <f>E96*F96</f>
        <v>0</v>
      </c>
      <c r="H96" s="519">
        <v>0.0383724</v>
      </c>
      <c r="I96" s="514" t="s">
        <v>613</v>
      </c>
    </row>
    <row r="97" spans="1:9" s="2" customFormat="1" ht="24" customHeight="1">
      <c r="A97" s="360">
        <v>71</v>
      </c>
      <c r="B97" s="361" t="s">
        <v>265</v>
      </c>
      <c r="C97" s="361" t="s">
        <v>266</v>
      </c>
      <c r="D97" s="361" t="s">
        <v>148</v>
      </c>
      <c r="E97" s="362">
        <v>0.038</v>
      </c>
      <c r="F97" s="363"/>
      <c r="G97" s="363">
        <f>E97*F97</f>
        <v>0</v>
      </c>
      <c r="H97" s="519">
        <v>0</v>
      </c>
      <c r="I97" s="514" t="s">
        <v>613</v>
      </c>
    </row>
    <row r="98" spans="1:9" s="2" customFormat="1" ht="28.5" customHeight="1">
      <c r="A98" s="356"/>
      <c r="B98" s="357" t="s">
        <v>267</v>
      </c>
      <c r="C98" s="357" t="s">
        <v>268</v>
      </c>
      <c r="D98" s="357"/>
      <c r="E98" s="358"/>
      <c r="F98" s="359"/>
      <c r="G98" s="359">
        <f>SUM(G99:G116)</f>
        <v>0</v>
      </c>
      <c r="H98" s="358">
        <f>SUM(H99:H116)</f>
        <v>0.27440000000000003</v>
      </c>
      <c r="I98" s="515"/>
    </row>
    <row r="99" spans="1:9" s="2" customFormat="1" ht="24" customHeight="1">
      <c r="A99" s="360">
        <v>72</v>
      </c>
      <c r="B99" s="361" t="s">
        <v>269</v>
      </c>
      <c r="C99" s="361" t="s">
        <v>270</v>
      </c>
      <c r="D99" s="361" t="s">
        <v>131</v>
      </c>
      <c r="E99" s="362">
        <v>6</v>
      </c>
      <c r="F99" s="363"/>
      <c r="G99" s="363">
        <f>E99*F99</f>
        <v>0</v>
      </c>
      <c r="H99" s="519">
        <v>0</v>
      </c>
      <c r="I99" s="514" t="s">
        <v>613</v>
      </c>
    </row>
    <row r="100" spans="1:9" s="2" customFormat="1" ht="24" customHeight="1">
      <c r="A100" s="364">
        <v>73</v>
      </c>
      <c r="B100" s="365" t="s">
        <v>271</v>
      </c>
      <c r="C100" s="365" t="s">
        <v>272</v>
      </c>
      <c r="D100" s="365" t="s">
        <v>131</v>
      </c>
      <c r="E100" s="366">
        <v>2</v>
      </c>
      <c r="F100" s="367"/>
      <c r="G100" s="367">
        <f aca="true" t="shared" si="5" ref="G100:G116">E100*F100</f>
        <v>0</v>
      </c>
      <c r="H100" s="520">
        <v>0.026</v>
      </c>
      <c r="I100" s="514" t="s">
        <v>613</v>
      </c>
    </row>
    <row r="101" spans="1:9" s="2" customFormat="1" ht="24" customHeight="1">
      <c r="A101" s="364">
        <v>74</v>
      </c>
      <c r="B101" s="365" t="s">
        <v>273</v>
      </c>
      <c r="C101" s="365" t="s">
        <v>274</v>
      </c>
      <c r="D101" s="365" t="s">
        <v>131</v>
      </c>
      <c r="E101" s="366">
        <v>1</v>
      </c>
      <c r="F101" s="367"/>
      <c r="G101" s="367">
        <f t="shared" si="5"/>
        <v>0</v>
      </c>
      <c r="H101" s="520">
        <v>0.019</v>
      </c>
      <c r="I101" s="514" t="s">
        <v>613</v>
      </c>
    </row>
    <row r="102" spans="1:9" s="2" customFormat="1" ht="24" customHeight="1">
      <c r="A102" s="364">
        <v>75</v>
      </c>
      <c r="B102" s="365" t="s">
        <v>275</v>
      </c>
      <c r="C102" s="365" t="s">
        <v>276</v>
      </c>
      <c r="D102" s="365" t="s">
        <v>131</v>
      </c>
      <c r="E102" s="366">
        <v>1</v>
      </c>
      <c r="F102" s="367"/>
      <c r="G102" s="367">
        <f t="shared" si="5"/>
        <v>0</v>
      </c>
      <c r="H102" s="520">
        <v>0.022</v>
      </c>
      <c r="I102" s="514" t="s">
        <v>613</v>
      </c>
    </row>
    <row r="103" spans="1:9" s="2" customFormat="1" ht="24" customHeight="1">
      <c r="A103" s="364">
        <v>76</v>
      </c>
      <c r="B103" s="365" t="s">
        <v>277</v>
      </c>
      <c r="C103" s="365" t="s">
        <v>278</v>
      </c>
      <c r="D103" s="365" t="s">
        <v>131</v>
      </c>
      <c r="E103" s="366">
        <v>2</v>
      </c>
      <c r="F103" s="367"/>
      <c r="G103" s="367">
        <f t="shared" si="5"/>
        <v>0</v>
      </c>
      <c r="H103" s="520">
        <v>0.048</v>
      </c>
      <c r="I103" s="514" t="s">
        <v>613</v>
      </c>
    </row>
    <row r="104" spans="1:9" s="2" customFormat="1" ht="13.5" customHeight="1">
      <c r="A104" s="364">
        <v>77</v>
      </c>
      <c r="B104" s="365" t="s">
        <v>279</v>
      </c>
      <c r="C104" s="365" t="s">
        <v>280</v>
      </c>
      <c r="D104" s="365" t="s">
        <v>131</v>
      </c>
      <c r="E104" s="366">
        <v>6</v>
      </c>
      <c r="F104" s="367"/>
      <c r="G104" s="367">
        <f t="shared" si="5"/>
        <v>0</v>
      </c>
      <c r="H104" s="520">
        <v>0.0072</v>
      </c>
      <c r="I104" s="514" t="s">
        <v>613</v>
      </c>
    </row>
    <row r="105" spans="1:9" s="2" customFormat="1" ht="21" customHeight="1">
      <c r="A105" s="368"/>
      <c r="B105" s="369"/>
      <c r="C105" s="369" t="s">
        <v>281</v>
      </c>
      <c r="D105" s="369"/>
      <c r="E105" s="370"/>
      <c r="F105" s="371"/>
      <c r="G105" s="367"/>
      <c r="H105" s="370"/>
      <c r="I105" s="515"/>
    </row>
    <row r="106" spans="1:9" s="2" customFormat="1" ht="24" customHeight="1">
      <c r="A106" s="360">
        <v>78</v>
      </c>
      <c r="B106" s="361" t="s">
        <v>282</v>
      </c>
      <c r="C106" s="361" t="s">
        <v>283</v>
      </c>
      <c r="D106" s="361" t="s">
        <v>131</v>
      </c>
      <c r="E106" s="362">
        <v>1</v>
      </c>
      <c r="F106" s="363"/>
      <c r="G106" s="363">
        <f t="shared" si="5"/>
        <v>0</v>
      </c>
      <c r="H106" s="519">
        <v>0</v>
      </c>
      <c r="I106" s="514" t="s">
        <v>613</v>
      </c>
    </row>
    <row r="107" spans="1:9" s="2" customFormat="1" ht="24" customHeight="1">
      <c r="A107" s="364">
        <v>79</v>
      </c>
      <c r="B107" s="365" t="s">
        <v>284</v>
      </c>
      <c r="C107" s="365" t="s">
        <v>285</v>
      </c>
      <c r="D107" s="365" t="s">
        <v>131</v>
      </c>
      <c r="E107" s="366">
        <v>1</v>
      </c>
      <c r="F107" s="367"/>
      <c r="G107" s="367">
        <f t="shared" si="5"/>
        <v>0</v>
      </c>
      <c r="H107" s="520">
        <v>0.027</v>
      </c>
      <c r="I107" s="514" t="s">
        <v>613</v>
      </c>
    </row>
    <row r="108" spans="1:9" s="2" customFormat="1" ht="13.5" customHeight="1">
      <c r="A108" s="364">
        <v>80</v>
      </c>
      <c r="B108" s="365" t="s">
        <v>558</v>
      </c>
      <c r="C108" s="365" t="s">
        <v>287</v>
      </c>
      <c r="D108" s="365" t="s">
        <v>131</v>
      </c>
      <c r="E108" s="366">
        <v>1</v>
      </c>
      <c r="F108" s="367"/>
      <c r="G108" s="367">
        <f t="shared" si="5"/>
        <v>0</v>
      </c>
      <c r="H108" s="520">
        <v>0.0022</v>
      </c>
      <c r="I108" s="514"/>
    </row>
    <row r="109" spans="1:9" s="2" customFormat="1" ht="13.5" customHeight="1">
      <c r="A109" s="360">
        <v>81</v>
      </c>
      <c r="B109" s="361" t="s">
        <v>288</v>
      </c>
      <c r="C109" s="361" t="s">
        <v>559</v>
      </c>
      <c r="D109" s="361" t="s">
        <v>131</v>
      </c>
      <c r="E109" s="362">
        <v>1</v>
      </c>
      <c r="F109" s="363"/>
      <c r="G109" s="367">
        <f t="shared" si="5"/>
        <v>0</v>
      </c>
      <c r="H109" s="519">
        <v>0</v>
      </c>
      <c r="I109" s="514"/>
    </row>
    <row r="110" spans="1:9" s="2" customFormat="1" ht="13.5" customHeight="1">
      <c r="A110" s="364">
        <v>82</v>
      </c>
      <c r="B110" s="365" t="s">
        <v>560</v>
      </c>
      <c r="C110" s="365" t="s">
        <v>561</v>
      </c>
      <c r="D110" s="365" t="s">
        <v>131</v>
      </c>
      <c r="E110" s="366">
        <v>1</v>
      </c>
      <c r="F110" s="367"/>
      <c r="G110" s="367">
        <f t="shared" si="5"/>
        <v>0</v>
      </c>
      <c r="H110" s="520">
        <v>0.095</v>
      </c>
      <c r="I110" s="514" t="s">
        <v>613</v>
      </c>
    </row>
    <row r="111" spans="1:9" s="2" customFormat="1" ht="24" customHeight="1">
      <c r="A111" s="360">
        <v>83</v>
      </c>
      <c r="B111" s="361" t="s">
        <v>292</v>
      </c>
      <c r="C111" s="361" t="s">
        <v>293</v>
      </c>
      <c r="D111" s="361" t="s">
        <v>131</v>
      </c>
      <c r="E111" s="362">
        <v>1</v>
      </c>
      <c r="F111" s="363"/>
      <c r="G111" s="363">
        <f t="shared" si="5"/>
        <v>0</v>
      </c>
      <c r="H111" s="519">
        <v>0</v>
      </c>
      <c r="I111" s="514" t="s">
        <v>613</v>
      </c>
    </row>
    <row r="112" spans="1:9" s="2" customFormat="1" ht="13.5" customHeight="1">
      <c r="A112" s="360">
        <v>84</v>
      </c>
      <c r="B112" s="361" t="s">
        <v>562</v>
      </c>
      <c r="C112" s="361" t="s">
        <v>295</v>
      </c>
      <c r="D112" s="361" t="s">
        <v>131</v>
      </c>
      <c r="E112" s="362">
        <v>1</v>
      </c>
      <c r="F112" s="363"/>
      <c r="G112" s="363">
        <f t="shared" si="5"/>
        <v>0</v>
      </c>
      <c r="H112" s="519">
        <v>0</v>
      </c>
      <c r="I112" s="514" t="s">
        <v>613</v>
      </c>
    </row>
    <row r="113" spans="1:9" s="2" customFormat="1" ht="13.5" customHeight="1">
      <c r="A113" s="364">
        <v>85</v>
      </c>
      <c r="B113" s="365" t="s">
        <v>296</v>
      </c>
      <c r="C113" s="365" t="s">
        <v>297</v>
      </c>
      <c r="D113" s="365" t="s">
        <v>131</v>
      </c>
      <c r="E113" s="366">
        <v>1</v>
      </c>
      <c r="F113" s="367"/>
      <c r="G113" s="367">
        <f t="shared" si="5"/>
        <v>0</v>
      </c>
      <c r="H113" s="520">
        <v>0.028</v>
      </c>
      <c r="I113" s="514"/>
    </row>
    <row r="114" spans="1:9" s="2" customFormat="1" ht="13.5" customHeight="1">
      <c r="A114" s="360">
        <v>86</v>
      </c>
      <c r="B114" s="361" t="s">
        <v>298</v>
      </c>
      <c r="C114" s="361" t="s">
        <v>299</v>
      </c>
      <c r="D114" s="361" t="s">
        <v>131</v>
      </c>
      <c r="E114" s="362">
        <v>1</v>
      </c>
      <c r="F114" s="363"/>
      <c r="G114" s="363">
        <f t="shared" si="5"/>
        <v>0</v>
      </c>
      <c r="H114" s="519">
        <v>0</v>
      </c>
      <c r="I114" s="514" t="s">
        <v>613</v>
      </c>
    </row>
    <row r="115" spans="1:9" s="2" customFormat="1" ht="13.5" customHeight="1">
      <c r="A115" s="360">
        <v>87</v>
      </c>
      <c r="B115" s="361" t="s">
        <v>300</v>
      </c>
      <c r="C115" s="361" t="s">
        <v>301</v>
      </c>
      <c r="D115" s="361" t="s">
        <v>131</v>
      </c>
      <c r="E115" s="362">
        <v>2</v>
      </c>
      <c r="F115" s="363"/>
      <c r="G115" s="363">
        <f t="shared" si="5"/>
        <v>0</v>
      </c>
      <c r="H115" s="519">
        <v>0</v>
      </c>
      <c r="I115" s="514" t="s">
        <v>613</v>
      </c>
    </row>
    <row r="116" spans="1:9" s="2" customFormat="1" ht="24" customHeight="1">
      <c r="A116" s="360">
        <v>88</v>
      </c>
      <c r="B116" s="361" t="s">
        <v>302</v>
      </c>
      <c r="C116" s="361" t="s">
        <v>303</v>
      </c>
      <c r="D116" s="361" t="s">
        <v>148</v>
      </c>
      <c r="E116" s="362">
        <v>0.274</v>
      </c>
      <c r="F116" s="363"/>
      <c r="G116" s="363">
        <f t="shared" si="5"/>
        <v>0</v>
      </c>
      <c r="H116" s="519">
        <v>0</v>
      </c>
      <c r="I116" s="514" t="s">
        <v>613</v>
      </c>
    </row>
    <row r="117" spans="1:9" s="2" customFormat="1" ht="28.5" customHeight="1">
      <c r="A117" s="356"/>
      <c r="B117" s="357" t="s">
        <v>304</v>
      </c>
      <c r="C117" s="357" t="s">
        <v>305</v>
      </c>
      <c r="D117" s="357"/>
      <c r="E117" s="358"/>
      <c r="F117" s="359"/>
      <c r="G117" s="359">
        <f>SUM(G118:G120)</f>
        <v>0</v>
      </c>
      <c r="H117" s="358">
        <f>SUM(H118:H120)</f>
        <v>0.0024</v>
      </c>
      <c r="I117" s="515"/>
    </row>
    <row r="118" spans="1:9" s="2" customFormat="1" ht="24" customHeight="1">
      <c r="A118" s="360">
        <v>89</v>
      </c>
      <c r="B118" s="361" t="s">
        <v>306</v>
      </c>
      <c r="C118" s="361" t="s">
        <v>307</v>
      </c>
      <c r="D118" s="361" t="s">
        <v>131</v>
      </c>
      <c r="E118" s="362">
        <v>1</v>
      </c>
      <c r="F118" s="363"/>
      <c r="G118" s="363">
        <f>E118*F118</f>
        <v>0</v>
      </c>
      <c r="H118" s="519">
        <v>0</v>
      </c>
      <c r="I118" s="514" t="s">
        <v>613</v>
      </c>
    </row>
    <row r="119" spans="1:9" s="2" customFormat="1" ht="13.5" customHeight="1">
      <c r="A119" s="364">
        <v>90</v>
      </c>
      <c r="B119" s="365" t="s">
        <v>308</v>
      </c>
      <c r="C119" s="365" t="s">
        <v>563</v>
      </c>
      <c r="D119" s="365" t="s">
        <v>131</v>
      </c>
      <c r="E119" s="366">
        <v>1</v>
      </c>
      <c r="F119" s="367"/>
      <c r="G119" s="367">
        <f>E119*F119</f>
        <v>0</v>
      </c>
      <c r="H119" s="520">
        <v>0.0024</v>
      </c>
      <c r="I119" s="514"/>
    </row>
    <row r="120" spans="1:9" s="2" customFormat="1" ht="24" customHeight="1">
      <c r="A120" s="360">
        <v>91</v>
      </c>
      <c r="B120" s="361" t="s">
        <v>310</v>
      </c>
      <c r="C120" s="361" t="s">
        <v>311</v>
      </c>
      <c r="D120" s="361" t="s">
        <v>148</v>
      </c>
      <c r="E120" s="362">
        <v>0.002</v>
      </c>
      <c r="F120" s="363"/>
      <c r="G120" s="363">
        <f>E120*F120</f>
        <v>0</v>
      </c>
      <c r="H120" s="519">
        <v>0</v>
      </c>
      <c r="I120" s="514" t="s">
        <v>613</v>
      </c>
    </row>
    <row r="121" spans="1:9" s="2" customFormat="1" ht="28.5" customHeight="1">
      <c r="A121" s="356"/>
      <c r="B121" s="357" t="s">
        <v>312</v>
      </c>
      <c r="C121" s="357" t="s">
        <v>313</v>
      </c>
      <c r="D121" s="357"/>
      <c r="E121" s="358"/>
      <c r="F121" s="359"/>
      <c r="G121" s="359">
        <f>SUM(G122:G129)</f>
        <v>0</v>
      </c>
      <c r="H121" s="358">
        <f>SUM(H122:H129)</f>
        <v>1.0086643999999998</v>
      </c>
      <c r="I121" s="515"/>
    </row>
    <row r="122" spans="1:9" s="2" customFormat="1" ht="24" customHeight="1">
      <c r="A122" s="360">
        <v>92</v>
      </c>
      <c r="B122" s="361" t="s">
        <v>314</v>
      </c>
      <c r="C122" s="361" t="s">
        <v>315</v>
      </c>
      <c r="D122" s="361" t="s">
        <v>113</v>
      </c>
      <c r="E122" s="362">
        <v>19.66</v>
      </c>
      <c r="F122" s="363"/>
      <c r="G122" s="363">
        <f>E122*F122</f>
        <v>0</v>
      </c>
      <c r="H122" s="519">
        <v>0.0735284</v>
      </c>
      <c r="I122" s="514" t="s">
        <v>613</v>
      </c>
    </row>
    <row r="123" spans="1:9" s="2" customFormat="1" ht="13.5" customHeight="1">
      <c r="A123" s="364">
        <v>93</v>
      </c>
      <c r="B123" s="365" t="s">
        <v>316</v>
      </c>
      <c r="C123" s="365" t="s">
        <v>564</v>
      </c>
      <c r="D123" s="365" t="s">
        <v>131</v>
      </c>
      <c r="E123" s="366">
        <v>72.6</v>
      </c>
      <c r="F123" s="367"/>
      <c r="G123" s="367">
        <f aca="true" t="shared" si="6" ref="G123:G129">E123*F123</f>
        <v>0</v>
      </c>
      <c r="H123" s="520">
        <v>0.026136</v>
      </c>
      <c r="I123" s="514" t="s">
        <v>613</v>
      </c>
    </row>
    <row r="124" spans="1:9" s="2" customFormat="1" ht="24" customHeight="1">
      <c r="A124" s="360">
        <v>94</v>
      </c>
      <c r="B124" s="361" t="s">
        <v>318</v>
      </c>
      <c r="C124" s="361" t="s">
        <v>319</v>
      </c>
      <c r="D124" s="361" t="s">
        <v>106</v>
      </c>
      <c r="E124" s="362">
        <v>20</v>
      </c>
      <c r="F124" s="363"/>
      <c r="G124" s="363">
        <f t="shared" si="6"/>
        <v>0</v>
      </c>
      <c r="H124" s="519">
        <v>0.18</v>
      </c>
      <c r="I124" s="514" t="s">
        <v>613</v>
      </c>
    </row>
    <row r="125" spans="1:9" s="2" customFormat="1" ht="13.5" customHeight="1">
      <c r="A125" s="364">
        <v>95</v>
      </c>
      <c r="B125" s="365" t="s">
        <v>320</v>
      </c>
      <c r="C125" s="365" t="s">
        <v>321</v>
      </c>
      <c r="D125" s="365" t="s">
        <v>106</v>
      </c>
      <c r="E125" s="366">
        <v>23</v>
      </c>
      <c r="F125" s="367"/>
      <c r="G125" s="367">
        <f t="shared" si="6"/>
        <v>0</v>
      </c>
      <c r="H125" s="520">
        <v>0.575</v>
      </c>
      <c r="I125" s="514" t="s">
        <v>613</v>
      </c>
    </row>
    <row r="126" spans="1:9" s="2" customFormat="1" ht="13.5" customHeight="1">
      <c r="A126" s="360">
        <v>96</v>
      </c>
      <c r="B126" s="361" t="s">
        <v>322</v>
      </c>
      <c r="C126" s="361" t="s">
        <v>323</v>
      </c>
      <c r="D126" s="361" t="s">
        <v>106</v>
      </c>
      <c r="E126" s="362">
        <v>2.97</v>
      </c>
      <c r="F126" s="363"/>
      <c r="G126" s="363">
        <f t="shared" si="6"/>
        <v>0</v>
      </c>
      <c r="H126" s="519">
        <v>0</v>
      </c>
      <c r="I126" s="514" t="s">
        <v>613</v>
      </c>
    </row>
    <row r="127" spans="1:9" s="2" customFormat="1" ht="13.5" customHeight="1">
      <c r="A127" s="360">
        <v>97</v>
      </c>
      <c r="B127" s="361" t="s">
        <v>324</v>
      </c>
      <c r="C127" s="361" t="s">
        <v>325</v>
      </c>
      <c r="D127" s="361" t="s">
        <v>106</v>
      </c>
      <c r="E127" s="362">
        <v>20</v>
      </c>
      <c r="F127" s="363"/>
      <c r="G127" s="363">
        <f t="shared" si="6"/>
        <v>0</v>
      </c>
      <c r="H127" s="519">
        <v>0</v>
      </c>
      <c r="I127" s="514" t="s">
        <v>613</v>
      </c>
    </row>
    <row r="128" spans="1:9" s="2" customFormat="1" ht="24" customHeight="1">
      <c r="A128" s="360">
        <v>98</v>
      </c>
      <c r="B128" s="361" t="s">
        <v>326</v>
      </c>
      <c r="C128" s="361" t="s">
        <v>565</v>
      </c>
      <c r="D128" s="361" t="s">
        <v>106</v>
      </c>
      <c r="E128" s="362">
        <v>20</v>
      </c>
      <c r="F128" s="363"/>
      <c r="G128" s="363">
        <f t="shared" si="6"/>
        <v>0</v>
      </c>
      <c r="H128" s="519">
        <v>0.154</v>
      </c>
      <c r="I128" s="514" t="s">
        <v>613</v>
      </c>
    </row>
    <row r="129" spans="1:9" s="2" customFormat="1" ht="24" customHeight="1">
      <c r="A129" s="360">
        <v>99</v>
      </c>
      <c r="B129" s="361" t="s">
        <v>328</v>
      </c>
      <c r="C129" s="361" t="s">
        <v>329</v>
      </c>
      <c r="D129" s="361" t="s">
        <v>148</v>
      </c>
      <c r="E129" s="362">
        <v>1.009</v>
      </c>
      <c r="F129" s="363"/>
      <c r="G129" s="363">
        <f t="shared" si="6"/>
        <v>0</v>
      </c>
      <c r="H129" s="519">
        <v>0</v>
      </c>
      <c r="I129" s="514" t="s">
        <v>613</v>
      </c>
    </row>
    <row r="130" spans="1:9" s="2" customFormat="1" ht="28.5" customHeight="1">
      <c r="A130" s="356"/>
      <c r="B130" s="357" t="s">
        <v>330</v>
      </c>
      <c r="C130" s="357" t="s">
        <v>331</v>
      </c>
      <c r="D130" s="357"/>
      <c r="E130" s="358"/>
      <c r="F130" s="359"/>
      <c r="G130" s="359">
        <f>SUM(G131:G137)</f>
        <v>0</v>
      </c>
      <c r="H130" s="358">
        <f>SUM(H131:H137)</f>
        <v>0.3131656</v>
      </c>
      <c r="I130" s="515"/>
    </row>
    <row r="131" spans="1:9" s="2" customFormat="1" ht="24" customHeight="1">
      <c r="A131" s="360">
        <v>100</v>
      </c>
      <c r="B131" s="361" t="s">
        <v>332</v>
      </c>
      <c r="C131" s="361" t="s">
        <v>333</v>
      </c>
      <c r="D131" s="361" t="s">
        <v>113</v>
      </c>
      <c r="E131" s="362">
        <v>33.04</v>
      </c>
      <c r="F131" s="363"/>
      <c r="G131" s="363">
        <f>E131*F131</f>
        <v>0</v>
      </c>
      <c r="H131" s="519">
        <v>0.0006608</v>
      </c>
      <c r="I131" s="514" t="s">
        <v>613</v>
      </c>
    </row>
    <row r="132" spans="1:9" s="2" customFormat="1" ht="13.5" customHeight="1">
      <c r="A132" s="364">
        <v>101</v>
      </c>
      <c r="B132" s="365" t="s">
        <v>334</v>
      </c>
      <c r="C132" s="365" t="s">
        <v>335</v>
      </c>
      <c r="D132" s="365" t="s">
        <v>113</v>
      </c>
      <c r="E132" s="366">
        <v>33.04</v>
      </c>
      <c r="F132" s="367"/>
      <c r="G132" s="367">
        <f aca="true" t="shared" si="7" ref="G132:G137">E132*F132</f>
        <v>0</v>
      </c>
      <c r="H132" s="520">
        <v>0.0067732</v>
      </c>
      <c r="I132" s="514" t="s">
        <v>613</v>
      </c>
    </row>
    <row r="133" spans="1:9" s="2" customFormat="1" ht="24" customHeight="1">
      <c r="A133" s="360">
        <v>102</v>
      </c>
      <c r="B133" s="361" t="s">
        <v>336</v>
      </c>
      <c r="C133" s="361" t="s">
        <v>337</v>
      </c>
      <c r="D133" s="361" t="s">
        <v>106</v>
      </c>
      <c r="E133" s="362">
        <v>36.44</v>
      </c>
      <c r="F133" s="363"/>
      <c r="G133" s="363">
        <f t="shared" si="7"/>
        <v>0</v>
      </c>
      <c r="H133" s="519">
        <v>0.0032796</v>
      </c>
      <c r="I133" s="514" t="s">
        <v>613</v>
      </c>
    </row>
    <row r="134" spans="1:9" s="2" customFormat="1" ht="13.5" customHeight="1">
      <c r="A134" s="364">
        <v>103</v>
      </c>
      <c r="B134" s="365" t="s">
        <v>338</v>
      </c>
      <c r="C134" s="365" t="s">
        <v>566</v>
      </c>
      <c r="D134" s="365" t="s">
        <v>106</v>
      </c>
      <c r="E134" s="366">
        <v>36.44</v>
      </c>
      <c r="F134" s="367"/>
      <c r="G134" s="367">
        <f t="shared" si="7"/>
        <v>0</v>
      </c>
      <c r="H134" s="520">
        <v>0.280588</v>
      </c>
      <c r="I134" s="514" t="s">
        <v>613</v>
      </c>
    </row>
    <row r="135" spans="1:9" s="2" customFormat="1" ht="13.5" customHeight="1">
      <c r="A135" s="360">
        <v>104</v>
      </c>
      <c r="B135" s="361" t="s">
        <v>340</v>
      </c>
      <c r="C135" s="361" t="s">
        <v>341</v>
      </c>
      <c r="D135" s="361" t="s">
        <v>106</v>
      </c>
      <c r="E135" s="362">
        <v>36.44</v>
      </c>
      <c r="F135" s="363"/>
      <c r="G135" s="363">
        <f t="shared" si="7"/>
        <v>0</v>
      </c>
      <c r="H135" s="519">
        <v>0</v>
      </c>
      <c r="I135" s="514" t="s">
        <v>613</v>
      </c>
    </row>
    <row r="136" spans="1:9" s="2" customFormat="1" ht="13.5" customHeight="1">
      <c r="A136" s="364">
        <v>105</v>
      </c>
      <c r="B136" s="365" t="s">
        <v>342</v>
      </c>
      <c r="C136" s="365" t="s">
        <v>622</v>
      </c>
      <c r="D136" s="365" t="s">
        <v>106</v>
      </c>
      <c r="E136" s="366">
        <v>36.44</v>
      </c>
      <c r="F136" s="367"/>
      <c r="G136" s="367">
        <f t="shared" si="7"/>
        <v>0</v>
      </c>
      <c r="H136" s="520">
        <v>0.021864</v>
      </c>
      <c r="I136" s="514" t="s">
        <v>613</v>
      </c>
    </row>
    <row r="137" spans="1:9" s="2" customFormat="1" ht="24" customHeight="1">
      <c r="A137" s="360">
        <v>106</v>
      </c>
      <c r="B137" s="361" t="s">
        <v>343</v>
      </c>
      <c r="C137" s="361" t="s">
        <v>344</v>
      </c>
      <c r="D137" s="361" t="s">
        <v>148</v>
      </c>
      <c r="E137" s="362">
        <v>0.313</v>
      </c>
      <c r="F137" s="363"/>
      <c r="G137" s="363">
        <f t="shared" si="7"/>
        <v>0</v>
      </c>
      <c r="H137" s="519">
        <v>0</v>
      </c>
      <c r="I137" s="514" t="s">
        <v>613</v>
      </c>
    </row>
    <row r="138" spans="1:9" s="2" customFormat="1" ht="28.5" customHeight="1">
      <c r="A138" s="356"/>
      <c r="B138" s="357" t="s">
        <v>345</v>
      </c>
      <c r="C138" s="357" t="s">
        <v>346</v>
      </c>
      <c r="D138" s="357"/>
      <c r="E138" s="358"/>
      <c r="F138" s="359"/>
      <c r="G138" s="359">
        <f>SUM(G139:G144)</f>
        <v>0</v>
      </c>
      <c r="H138" s="358">
        <v>0.428336</v>
      </c>
      <c r="I138" s="515"/>
    </row>
    <row r="139" spans="1:9" s="2" customFormat="1" ht="24" customHeight="1">
      <c r="A139" s="360">
        <v>107</v>
      </c>
      <c r="B139" s="361" t="s">
        <v>347</v>
      </c>
      <c r="C139" s="361" t="s">
        <v>348</v>
      </c>
      <c r="D139" s="361" t="s">
        <v>106</v>
      </c>
      <c r="E139" s="362">
        <v>26.4</v>
      </c>
      <c r="F139" s="363"/>
      <c r="G139" s="363">
        <f aca="true" t="shared" si="8" ref="G139:G144">E139*F139</f>
        <v>0</v>
      </c>
      <c r="H139" s="519">
        <v>0.0792</v>
      </c>
      <c r="I139" s="514" t="s">
        <v>613</v>
      </c>
    </row>
    <row r="140" spans="1:9" s="2" customFormat="1" ht="13.5" customHeight="1">
      <c r="A140" s="364">
        <v>108</v>
      </c>
      <c r="B140" s="365" t="s">
        <v>349</v>
      </c>
      <c r="C140" s="365" t="s">
        <v>350</v>
      </c>
      <c r="D140" s="365" t="s">
        <v>106</v>
      </c>
      <c r="E140" s="366">
        <v>29.04</v>
      </c>
      <c r="F140" s="367"/>
      <c r="G140" s="367">
        <f t="shared" si="8"/>
        <v>0</v>
      </c>
      <c r="H140" s="520">
        <v>0.342672</v>
      </c>
      <c r="I140" s="514" t="s">
        <v>613</v>
      </c>
    </row>
    <row r="141" spans="1:9" s="2" customFormat="1" ht="24" customHeight="1">
      <c r="A141" s="360">
        <v>109</v>
      </c>
      <c r="B141" s="361" t="s">
        <v>351</v>
      </c>
      <c r="C141" s="361" t="s">
        <v>352</v>
      </c>
      <c r="D141" s="361" t="s">
        <v>106</v>
      </c>
      <c r="E141" s="362">
        <v>11.363</v>
      </c>
      <c r="F141" s="363"/>
      <c r="G141" s="363">
        <f t="shared" si="8"/>
        <v>0</v>
      </c>
      <c r="H141" s="519">
        <v>0</v>
      </c>
      <c r="I141" s="514" t="s">
        <v>613</v>
      </c>
    </row>
    <row r="142" spans="1:9" s="2" customFormat="1" ht="13.5" customHeight="1">
      <c r="A142" s="360">
        <v>110</v>
      </c>
      <c r="B142" s="361" t="s">
        <v>353</v>
      </c>
      <c r="C142" s="361" t="s">
        <v>354</v>
      </c>
      <c r="D142" s="361" t="s">
        <v>113</v>
      </c>
      <c r="E142" s="362">
        <v>20</v>
      </c>
      <c r="F142" s="363"/>
      <c r="G142" s="363">
        <f t="shared" si="8"/>
        <v>0</v>
      </c>
      <c r="H142" s="519">
        <v>0.0062</v>
      </c>
      <c r="I142" s="514" t="s">
        <v>613</v>
      </c>
    </row>
    <row r="143" spans="1:9" s="2" customFormat="1" ht="13.5" customHeight="1">
      <c r="A143" s="360">
        <v>111</v>
      </c>
      <c r="B143" s="361" t="s">
        <v>355</v>
      </c>
      <c r="C143" s="361" t="s">
        <v>356</v>
      </c>
      <c r="D143" s="361" t="s">
        <v>113</v>
      </c>
      <c r="E143" s="362">
        <v>8.8</v>
      </c>
      <c r="F143" s="363"/>
      <c r="G143" s="363">
        <f t="shared" si="8"/>
        <v>0</v>
      </c>
      <c r="H143" s="519">
        <v>0.000264</v>
      </c>
      <c r="I143" s="514" t="s">
        <v>613</v>
      </c>
    </row>
    <row r="144" spans="1:9" s="2" customFormat="1" ht="24" customHeight="1">
      <c r="A144" s="360">
        <v>112</v>
      </c>
      <c r="B144" s="361" t="s">
        <v>357</v>
      </c>
      <c r="C144" s="361" t="s">
        <v>358</v>
      </c>
      <c r="D144" s="361" t="s">
        <v>148</v>
      </c>
      <c r="E144" s="362">
        <v>0.428</v>
      </c>
      <c r="F144" s="363"/>
      <c r="G144" s="363">
        <f t="shared" si="8"/>
        <v>0</v>
      </c>
      <c r="H144" s="519">
        <v>0</v>
      </c>
      <c r="I144" s="514" t="s">
        <v>613</v>
      </c>
    </row>
    <row r="145" spans="1:9" s="2" customFormat="1" ht="28.5" customHeight="1">
      <c r="A145" s="356"/>
      <c r="B145" s="357" t="s">
        <v>359</v>
      </c>
      <c r="C145" s="357" t="s">
        <v>360</v>
      </c>
      <c r="D145" s="357"/>
      <c r="E145" s="358"/>
      <c r="F145" s="359"/>
      <c r="G145" s="359">
        <f>SUM(G146:G153)</f>
        <v>0</v>
      </c>
      <c r="H145" s="358">
        <f>SUM(H146:H153)</f>
        <v>0.0146962</v>
      </c>
      <c r="I145" s="515"/>
    </row>
    <row r="146" spans="1:9" s="2" customFormat="1" ht="24" customHeight="1">
      <c r="A146" s="360">
        <v>113</v>
      </c>
      <c r="B146" s="361" t="s">
        <v>361</v>
      </c>
      <c r="C146" s="361" t="s">
        <v>362</v>
      </c>
      <c r="D146" s="361" t="s">
        <v>106</v>
      </c>
      <c r="E146" s="362">
        <v>8.03</v>
      </c>
      <c r="F146" s="363"/>
      <c r="G146" s="363">
        <f>E146*F146</f>
        <v>0</v>
      </c>
      <c r="H146" s="519">
        <v>0.0005621</v>
      </c>
      <c r="I146" s="514" t="s">
        <v>613</v>
      </c>
    </row>
    <row r="147" spans="1:9" s="2" customFormat="1" ht="13.5" customHeight="1">
      <c r="A147" s="360">
        <v>114</v>
      </c>
      <c r="B147" s="361" t="s">
        <v>363</v>
      </c>
      <c r="C147" s="361" t="s">
        <v>364</v>
      </c>
      <c r="D147" s="361" t="s">
        <v>106</v>
      </c>
      <c r="E147" s="362">
        <v>8.03</v>
      </c>
      <c r="F147" s="363"/>
      <c r="G147" s="363">
        <f aca="true" t="shared" si="9" ref="G147:G153">E147*F147</f>
        <v>0</v>
      </c>
      <c r="H147" s="519">
        <v>0.0004818</v>
      </c>
      <c r="I147" s="514" t="s">
        <v>613</v>
      </c>
    </row>
    <row r="148" spans="1:9" s="2" customFormat="1" ht="24" customHeight="1">
      <c r="A148" s="360">
        <v>115</v>
      </c>
      <c r="B148" s="361" t="s">
        <v>567</v>
      </c>
      <c r="C148" s="361" t="s">
        <v>568</v>
      </c>
      <c r="D148" s="361" t="s">
        <v>106</v>
      </c>
      <c r="E148" s="362">
        <v>8.03</v>
      </c>
      <c r="F148" s="363"/>
      <c r="G148" s="363">
        <f t="shared" si="9"/>
        <v>0</v>
      </c>
      <c r="H148" s="519">
        <v>0.0013651</v>
      </c>
      <c r="I148" s="514" t="s">
        <v>613</v>
      </c>
    </row>
    <row r="149" spans="1:9" s="2" customFormat="1" ht="24" customHeight="1">
      <c r="A149" s="360">
        <v>116</v>
      </c>
      <c r="B149" s="361" t="s">
        <v>367</v>
      </c>
      <c r="C149" s="361" t="s">
        <v>368</v>
      </c>
      <c r="D149" s="361" t="s">
        <v>106</v>
      </c>
      <c r="E149" s="362">
        <v>8.03</v>
      </c>
      <c r="F149" s="363"/>
      <c r="G149" s="363">
        <f t="shared" si="9"/>
        <v>0</v>
      </c>
      <c r="H149" s="519">
        <v>0.0009636</v>
      </c>
      <c r="I149" s="514" t="s">
        <v>613</v>
      </c>
    </row>
    <row r="150" spans="1:9" s="2" customFormat="1" ht="24" customHeight="1">
      <c r="A150" s="360">
        <v>117</v>
      </c>
      <c r="B150" s="361" t="s">
        <v>369</v>
      </c>
      <c r="C150" s="361" t="s">
        <v>370</v>
      </c>
      <c r="D150" s="361" t="s">
        <v>106</v>
      </c>
      <c r="E150" s="362">
        <v>8.03</v>
      </c>
      <c r="F150" s="363"/>
      <c r="G150" s="363">
        <f t="shared" si="9"/>
        <v>0</v>
      </c>
      <c r="H150" s="519">
        <v>0.0009636</v>
      </c>
      <c r="I150" s="514" t="s">
        <v>613</v>
      </c>
    </row>
    <row r="151" spans="1:9" s="2" customFormat="1" ht="24" customHeight="1">
      <c r="A151" s="360">
        <v>118</v>
      </c>
      <c r="B151" s="361" t="s">
        <v>371</v>
      </c>
      <c r="C151" s="361" t="s">
        <v>372</v>
      </c>
      <c r="D151" s="361" t="s">
        <v>106</v>
      </c>
      <c r="E151" s="362">
        <v>12</v>
      </c>
      <c r="F151" s="363"/>
      <c r="G151" s="363">
        <f t="shared" si="9"/>
        <v>0</v>
      </c>
      <c r="H151" s="519">
        <v>0.00108</v>
      </c>
      <c r="I151" s="514" t="s">
        <v>613</v>
      </c>
    </row>
    <row r="152" spans="1:9" s="2" customFormat="1" ht="24" customHeight="1">
      <c r="A152" s="360">
        <v>119</v>
      </c>
      <c r="B152" s="361" t="s">
        <v>373</v>
      </c>
      <c r="C152" s="361" t="s">
        <v>374</v>
      </c>
      <c r="D152" s="361" t="s">
        <v>106</v>
      </c>
      <c r="E152" s="362">
        <v>12</v>
      </c>
      <c r="F152" s="363"/>
      <c r="G152" s="363">
        <f t="shared" si="9"/>
        <v>0</v>
      </c>
      <c r="H152" s="519">
        <v>0.0024</v>
      </c>
      <c r="I152" s="514" t="s">
        <v>613</v>
      </c>
    </row>
    <row r="153" spans="1:9" s="2" customFormat="1" ht="13.5" customHeight="1">
      <c r="A153" s="360">
        <v>120</v>
      </c>
      <c r="B153" s="361" t="s">
        <v>375</v>
      </c>
      <c r="C153" s="361" t="s">
        <v>376</v>
      </c>
      <c r="D153" s="361" t="s">
        <v>106</v>
      </c>
      <c r="E153" s="362">
        <v>16</v>
      </c>
      <c r="F153" s="363"/>
      <c r="G153" s="363">
        <f t="shared" si="9"/>
        <v>0</v>
      </c>
      <c r="H153" s="519">
        <v>0.00688</v>
      </c>
      <c r="I153" s="514" t="s">
        <v>613</v>
      </c>
    </row>
    <row r="154" spans="1:9" s="2" customFormat="1" ht="28.5" customHeight="1">
      <c r="A154" s="356"/>
      <c r="B154" s="357" t="s">
        <v>377</v>
      </c>
      <c r="C154" s="357" t="s">
        <v>378</v>
      </c>
      <c r="D154" s="357"/>
      <c r="E154" s="358"/>
      <c r="F154" s="359"/>
      <c r="G154" s="359">
        <f>SUM(G155:G160)</f>
        <v>0</v>
      </c>
      <c r="H154" s="358">
        <f>SUM(H155:H160)</f>
        <v>0.34094379499999994</v>
      </c>
      <c r="I154" s="515"/>
    </row>
    <row r="155" spans="1:9" s="2" customFormat="1" ht="13.5" customHeight="1">
      <c r="A155" s="360">
        <v>121</v>
      </c>
      <c r="B155" s="361" t="s">
        <v>379</v>
      </c>
      <c r="C155" s="361" t="s">
        <v>380</v>
      </c>
      <c r="D155" s="361" t="s">
        <v>106</v>
      </c>
      <c r="E155" s="362">
        <v>196.409</v>
      </c>
      <c r="F155" s="363"/>
      <c r="G155" s="363">
        <f aca="true" t="shared" si="10" ref="G155:G160">E155*F155</f>
        <v>0</v>
      </c>
      <c r="H155" s="519">
        <v>0.196409</v>
      </c>
      <c r="I155" s="514" t="s">
        <v>613</v>
      </c>
    </row>
    <row r="156" spans="1:9" s="2" customFormat="1" ht="24" customHeight="1">
      <c r="A156" s="360">
        <v>122</v>
      </c>
      <c r="B156" s="361" t="s">
        <v>381</v>
      </c>
      <c r="C156" s="361" t="s">
        <v>382</v>
      </c>
      <c r="D156" s="361" t="s">
        <v>106</v>
      </c>
      <c r="E156" s="362">
        <v>196.409</v>
      </c>
      <c r="F156" s="363"/>
      <c r="G156" s="363">
        <f t="shared" si="10"/>
        <v>0</v>
      </c>
      <c r="H156" s="519">
        <v>0</v>
      </c>
      <c r="I156" s="514" t="s">
        <v>613</v>
      </c>
    </row>
    <row r="157" spans="1:9" s="2" customFormat="1" ht="13.5" customHeight="1">
      <c r="A157" s="360">
        <v>123</v>
      </c>
      <c r="B157" s="361" t="s">
        <v>383</v>
      </c>
      <c r="C157" s="361" t="s">
        <v>384</v>
      </c>
      <c r="D157" s="361" t="s">
        <v>106</v>
      </c>
      <c r="E157" s="362">
        <v>8.3</v>
      </c>
      <c r="F157" s="363"/>
      <c r="G157" s="363">
        <f t="shared" si="10"/>
        <v>0</v>
      </c>
      <c r="H157" s="519">
        <v>0</v>
      </c>
      <c r="I157" s="514" t="s">
        <v>613</v>
      </c>
    </row>
    <row r="158" spans="1:9" s="2" customFormat="1" ht="24" customHeight="1">
      <c r="A158" s="364">
        <v>124</v>
      </c>
      <c r="B158" s="365" t="s">
        <v>385</v>
      </c>
      <c r="C158" s="365" t="s">
        <v>386</v>
      </c>
      <c r="D158" s="365" t="s">
        <v>106</v>
      </c>
      <c r="E158" s="366">
        <v>8.715</v>
      </c>
      <c r="F158" s="367"/>
      <c r="G158" s="367">
        <f t="shared" si="10"/>
        <v>0</v>
      </c>
      <c r="H158" s="520">
        <v>8.715E-06</v>
      </c>
      <c r="I158" s="514" t="s">
        <v>613</v>
      </c>
    </row>
    <row r="159" spans="1:9" s="2" customFormat="1" ht="24" customHeight="1">
      <c r="A159" s="360">
        <v>125</v>
      </c>
      <c r="B159" s="361" t="s">
        <v>387</v>
      </c>
      <c r="C159" s="361" t="s">
        <v>388</v>
      </c>
      <c r="D159" s="361" t="s">
        <v>106</v>
      </c>
      <c r="E159" s="362">
        <v>398.758</v>
      </c>
      <c r="F159" s="363"/>
      <c r="G159" s="363">
        <f t="shared" si="10"/>
        <v>0</v>
      </c>
      <c r="H159" s="519">
        <v>0.08373918</v>
      </c>
      <c r="I159" s="514" t="s">
        <v>613</v>
      </c>
    </row>
    <row r="160" spans="1:9" s="2" customFormat="1" ht="24" customHeight="1">
      <c r="A160" s="360">
        <v>126</v>
      </c>
      <c r="B160" s="361" t="s">
        <v>389</v>
      </c>
      <c r="C160" s="361" t="s">
        <v>390</v>
      </c>
      <c r="D160" s="361" t="s">
        <v>106</v>
      </c>
      <c r="E160" s="362">
        <v>199.379</v>
      </c>
      <c r="F160" s="363"/>
      <c r="G160" s="363">
        <f t="shared" si="10"/>
        <v>0</v>
      </c>
      <c r="H160" s="519">
        <v>0.0607869</v>
      </c>
      <c r="I160" s="514" t="s">
        <v>613</v>
      </c>
    </row>
    <row r="161" spans="1:9" s="2" customFormat="1" ht="30.75" customHeight="1">
      <c r="A161" s="352"/>
      <c r="B161" s="353" t="s">
        <v>68</v>
      </c>
      <c r="C161" s="353" t="s">
        <v>391</v>
      </c>
      <c r="D161" s="353"/>
      <c r="E161" s="354"/>
      <c r="F161" s="355"/>
      <c r="G161" s="355">
        <f>SUM(G162)</f>
        <v>0</v>
      </c>
      <c r="H161" s="354">
        <f>SUM(H162)</f>
        <v>0</v>
      </c>
      <c r="I161" s="515"/>
    </row>
    <row r="162" spans="1:9" s="2" customFormat="1" ht="24" customHeight="1">
      <c r="A162" s="360">
        <v>127</v>
      </c>
      <c r="B162" s="361" t="s">
        <v>392</v>
      </c>
      <c r="C162" s="361" t="s">
        <v>393</v>
      </c>
      <c r="D162" s="361" t="s">
        <v>394</v>
      </c>
      <c r="E162" s="362">
        <v>40</v>
      </c>
      <c r="F162" s="363"/>
      <c r="G162" s="363">
        <f>E162*F162</f>
        <v>0</v>
      </c>
      <c r="H162" s="519">
        <v>0</v>
      </c>
      <c r="I162" s="514" t="s">
        <v>613</v>
      </c>
    </row>
    <row r="163" spans="1:9" s="2" customFormat="1" ht="30.75" customHeight="1">
      <c r="A163" s="352"/>
      <c r="B163" s="353" t="s">
        <v>395</v>
      </c>
      <c r="C163" s="353" t="s">
        <v>396</v>
      </c>
      <c r="D163" s="353"/>
      <c r="E163" s="354"/>
      <c r="F163" s="355"/>
      <c r="G163" s="355">
        <f>G164</f>
        <v>0</v>
      </c>
      <c r="H163" s="354">
        <v>0</v>
      </c>
      <c r="I163" s="515"/>
    </row>
    <row r="164" spans="1:9" s="2" customFormat="1" ht="28.5" customHeight="1">
      <c r="A164" s="356"/>
      <c r="B164" s="357" t="s">
        <v>397</v>
      </c>
      <c r="C164" s="357" t="s">
        <v>37</v>
      </c>
      <c r="D164" s="357"/>
      <c r="E164" s="358"/>
      <c r="F164" s="359"/>
      <c r="G164" s="359">
        <f>G165</f>
        <v>0</v>
      </c>
      <c r="H164" s="358">
        <f>H165</f>
        <v>0</v>
      </c>
      <c r="I164" s="515"/>
    </row>
    <row r="165" spans="1:9" s="2" customFormat="1" ht="13.5" customHeight="1">
      <c r="A165" s="360">
        <v>128</v>
      </c>
      <c r="B165" s="361" t="s">
        <v>398</v>
      </c>
      <c r="C165" s="361" t="s">
        <v>37</v>
      </c>
      <c r="D165" s="361" t="s">
        <v>399</v>
      </c>
      <c r="E165" s="362">
        <v>1</v>
      </c>
      <c r="F165" s="363"/>
      <c r="G165" s="363">
        <f>E165*F165</f>
        <v>0</v>
      </c>
      <c r="H165" s="519">
        <v>0</v>
      </c>
      <c r="I165" s="514" t="s">
        <v>613</v>
      </c>
    </row>
    <row r="166" spans="1:9" s="2" customFormat="1" ht="30.75" customHeight="1">
      <c r="A166" s="372"/>
      <c r="B166" s="373"/>
      <c r="C166" s="373" t="s">
        <v>400</v>
      </c>
      <c r="D166" s="373"/>
      <c r="E166" s="374"/>
      <c r="F166" s="375"/>
      <c r="G166" s="375">
        <f>G163+G161+G41+G13</f>
        <v>0</v>
      </c>
      <c r="H166" s="374">
        <v>5.904375165</v>
      </c>
      <c r="I166" s="515"/>
    </row>
  </sheetData>
  <sheetProtection/>
  <mergeCells count="1">
    <mergeCell ref="A1:H1"/>
  </mergeCells>
  <printOptions/>
  <pageMargins left="0.25" right="0.25" top="0.75" bottom="0.75" header="0.3" footer="0.3"/>
  <pageSetup fitToHeight="0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16" sqref="F16"/>
    </sheetView>
  </sheetViews>
  <sheetFormatPr defaultColWidth="9.33203125" defaultRowHeight="10.5"/>
  <cols>
    <col min="1" max="1" width="5.5" style="181" customWidth="1"/>
    <col min="2" max="2" width="12.5" style="181" customWidth="1"/>
    <col min="3" max="3" width="35.83203125" style="181" customWidth="1"/>
    <col min="4" max="4" width="13.66015625" style="153" customWidth="1"/>
    <col min="5" max="5" width="17.16015625" style="154" customWidth="1"/>
    <col min="6" max="6" width="19.5" style="155" customWidth="1"/>
    <col min="7" max="7" width="4.33203125" style="181" customWidth="1"/>
    <col min="8" max="8" width="4.66015625" style="181" customWidth="1"/>
    <col min="9" max="16384" width="9.33203125" style="181" customWidth="1"/>
  </cols>
  <sheetData>
    <row r="1" spans="1:6" ht="15">
      <c r="A1" s="588" t="s">
        <v>573</v>
      </c>
      <c r="B1" s="588"/>
      <c r="C1" s="588"/>
      <c r="D1" s="588"/>
      <c r="E1" s="588"/>
      <c r="F1" s="588"/>
    </row>
    <row r="2" spans="1:6" ht="15">
      <c r="A2" s="588"/>
      <c r="B2" s="588"/>
      <c r="C2" s="588"/>
      <c r="D2" s="588"/>
      <c r="E2" s="588"/>
      <c r="F2" s="588"/>
    </row>
    <row r="3" spans="1:6" ht="15">
      <c r="A3" s="588"/>
      <c r="B3" s="588"/>
      <c r="C3" s="588"/>
      <c r="D3" s="588"/>
      <c r="E3" s="588"/>
      <c r="F3" s="588"/>
    </row>
    <row r="4" spans="1:3" ht="15">
      <c r="A4" s="151"/>
      <c r="B4" s="152" t="s">
        <v>571</v>
      </c>
      <c r="C4" s="152"/>
    </row>
    <row r="5" spans="1:3" ht="15">
      <c r="A5" s="151"/>
      <c r="B5" s="152" t="s">
        <v>572</v>
      </c>
      <c r="C5" s="152"/>
    </row>
    <row r="6" spans="1:3" ht="15.75" thickBot="1">
      <c r="A6" s="151"/>
      <c r="B6" s="152" t="s">
        <v>611</v>
      </c>
      <c r="C6" s="152"/>
    </row>
    <row r="7" spans="1:6" s="182" customFormat="1" ht="33.75" customHeight="1" thickBot="1">
      <c r="A7" s="156" t="s">
        <v>403</v>
      </c>
      <c r="B7" s="157"/>
      <c r="C7" s="157"/>
      <c r="D7" s="158"/>
      <c r="E7" s="159"/>
      <c r="F7" s="160"/>
    </row>
    <row r="8" spans="1:6" ht="15.75" thickBot="1">
      <c r="A8" s="161" t="s">
        <v>404</v>
      </c>
      <c r="B8" s="162"/>
      <c r="C8" s="162"/>
      <c r="D8" s="163" t="s">
        <v>77</v>
      </c>
      <c r="E8" s="164" t="s">
        <v>405</v>
      </c>
      <c r="F8" s="165" t="s">
        <v>406</v>
      </c>
    </row>
    <row r="9" spans="1:6" ht="15">
      <c r="A9" s="166">
        <v>1</v>
      </c>
      <c r="B9" s="167" t="s">
        <v>407</v>
      </c>
      <c r="C9" s="167"/>
      <c r="D9" s="168"/>
      <c r="E9" s="169"/>
      <c r="F9" s="170">
        <f>'elektro rozpocet II. typ'!G11</f>
        <v>0</v>
      </c>
    </row>
    <row r="10" spans="1:6" ht="15">
      <c r="A10" s="166">
        <v>2</v>
      </c>
      <c r="B10" s="167" t="s">
        <v>408</v>
      </c>
      <c r="C10" s="167"/>
      <c r="D10" s="168"/>
      <c r="E10" s="169"/>
      <c r="F10" s="170">
        <f>'elektro rozpocet II. typ'!G89</f>
        <v>0</v>
      </c>
    </row>
    <row r="11" spans="1:6" ht="15.75" thickBot="1">
      <c r="A11" s="166">
        <v>3</v>
      </c>
      <c r="B11" s="167" t="s">
        <v>409</v>
      </c>
      <c r="C11" s="167"/>
      <c r="D11" s="168"/>
      <c r="E11" s="169"/>
      <c r="F11" s="170">
        <f>'elektro rozpocet II. typ'!G139</f>
        <v>0</v>
      </c>
    </row>
    <row r="12" spans="1:7" ht="15">
      <c r="A12" s="171">
        <v>4</v>
      </c>
      <c r="B12" s="172" t="s">
        <v>410</v>
      </c>
      <c r="C12" s="172"/>
      <c r="D12" s="173"/>
      <c r="E12" s="174"/>
      <c r="F12" s="175">
        <f>SUM(F9:F9)</f>
        <v>0</v>
      </c>
      <c r="G12" s="155"/>
    </row>
    <row r="13" spans="1:7" ht="15">
      <c r="A13" s="166">
        <v>5</v>
      </c>
      <c r="B13" s="167" t="s">
        <v>411</v>
      </c>
      <c r="C13" s="167"/>
      <c r="D13" s="168"/>
      <c r="E13" s="169"/>
      <c r="F13" s="170">
        <f>SUM(F10:F11)</f>
        <v>0</v>
      </c>
      <c r="G13" s="155"/>
    </row>
    <row r="14" spans="1:7" ht="15">
      <c r="A14" s="166">
        <v>6</v>
      </c>
      <c r="B14" s="167" t="s">
        <v>412</v>
      </c>
      <c r="C14" s="167"/>
      <c r="D14" s="168"/>
      <c r="E14" s="169"/>
      <c r="F14" s="170">
        <f>'elektro rozpocet II. typ'!G147</f>
        <v>0</v>
      </c>
      <c r="G14" s="155"/>
    </row>
    <row r="15" spans="1:7" ht="15.75" thickBot="1">
      <c r="A15" s="166">
        <v>7</v>
      </c>
      <c r="B15" s="167" t="s">
        <v>413</v>
      </c>
      <c r="C15" s="167"/>
      <c r="D15" s="168"/>
      <c r="E15" s="169"/>
      <c r="F15" s="170">
        <f>'elektro rozpocet II. typ'!G152</f>
        <v>0</v>
      </c>
      <c r="G15" s="155"/>
    </row>
    <row r="16" spans="1:6" ht="16.5" thickBot="1" thickTop="1">
      <c r="A16" s="176">
        <v>8</v>
      </c>
      <c r="B16" s="177" t="s">
        <v>414</v>
      </c>
      <c r="C16" s="177"/>
      <c r="D16" s="178"/>
      <c r="E16" s="179"/>
      <c r="F16" s="180">
        <f>SUM(F12:F15)</f>
        <v>0</v>
      </c>
    </row>
    <row r="19" ht="15">
      <c r="A19" s="181" t="s">
        <v>605</v>
      </c>
    </row>
    <row r="20" spans="1:3" ht="15">
      <c r="A20" s="181" t="s">
        <v>415</v>
      </c>
      <c r="C20" s="181" t="s">
        <v>538</v>
      </c>
    </row>
  </sheetData>
  <sheetProtection/>
  <mergeCells count="1">
    <mergeCell ref="A1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zoomScalePageLayoutView="0" workbookViewId="0" topLeftCell="A10">
      <selection activeCell="C89" sqref="C89"/>
    </sheetView>
  </sheetViews>
  <sheetFormatPr defaultColWidth="9.33203125" defaultRowHeight="10.5"/>
  <cols>
    <col min="1" max="1" width="4" style="181" customWidth="1"/>
    <col min="2" max="2" width="13.5" style="181" customWidth="1"/>
    <col min="3" max="3" width="57.5" style="181" customWidth="1"/>
    <col min="4" max="4" width="4.66015625" style="181" bestFit="1" customWidth="1"/>
    <col min="5" max="5" width="9.66015625" style="181" bestFit="1" customWidth="1"/>
    <col min="6" max="6" width="12.83203125" style="181" bestFit="1" customWidth="1"/>
    <col min="7" max="7" width="10.33203125" style="181" customWidth="1"/>
    <col min="8" max="8" width="8.83203125" style="181" customWidth="1"/>
    <col min="9" max="9" width="8.16015625" style="181" customWidth="1"/>
    <col min="10" max="10" width="6.33203125" style="280" hidden="1" customWidth="1"/>
    <col min="11" max="11" width="6.33203125" style="181" hidden="1" customWidth="1"/>
    <col min="12" max="12" width="0" style="181" hidden="1" customWidth="1"/>
    <col min="13" max="13" width="5.33203125" style="181" hidden="1" customWidth="1"/>
    <col min="14" max="16384" width="9.33203125" style="181" customWidth="1"/>
  </cols>
  <sheetData>
    <row r="1" spans="1:9" ht="15">
      <c r="A1" s="588" t="s">
        <v>574</v>
      </c>
      <c r="B1" s="588"/>
      <c r="C1" s="588"/>
      <c r="D1" s="588"/>
      <c r="E1" s="588"/>
      <c r="F1" s="588"/>
      <c r="G1" s="588"/>
      <c r="H1" s="588"/>
      <c r="I1" s="588"/>
    </row>
    <row r="2" spans="1:9" ht="15">
      <c r="A2" s="588"/>
      <c r="B2" s="588"/>
      <c r="C2" s="588"/>
      <c r="D2" s="588"/>
      <c r="E2" s="588"/>
      <c r="F2" s="588"/>
      <c r="G2" s="588"/>
      <c r="H2" s="588"/>
      <c r="I2" s="588"/>
    </row>
    <row r="3" spans="1:10" ht="15">
      <c r="A3" s="588"/>
      <c r="B3" s="588"/>
      <c r="C3" s="588"/>
      <c r="D3" s="588"/>
      <c r="E3" s="588"/>
      <c r="F3" s="588"/>
      <c r="G3" s="588"/>
      <c r="H3" s="588"/>
      <c r="I3" s="588"/>
      <c r="J3" s="199"/>
    </row>
    <row r="4" spans="1:10" ht="15">
      <c r="A4" s="198"/>
      <c r="B4" s="152" t="s">
        <v>571</v>
      </c>
      <c r="C4" s="198"/>
      <c r="D4" s="198"/>
      <c r="E4" s="198"/>
      <c r="F4" s="198"/>
      <c r="G4" s="198"/>
      <c r="H4" s="198"/>
      <c r="I4" s="198"/>
      <c r="J4" s="199"/>
    </row>
    <row r="5" spans="1:10" ht="15">
      <c r="A5" s="198"/>
      <c r="B5" s="152" t="s">
        <v>572</v>
      </c>
      <c r="C5" s="198"/>
      <c r="D5" s="198"/>
      <c r="E5" s="198"/>
      <c r="F5" s="198"/>
      <c r="G5" s="198"/>
      <c r="H5" s="198"/>
      <c r="I5" s="198"/>
      <c r="J5" s="199"/>
    </row>
    <row r="6" spans="1:10" ht="15">
      <c r="A6" s="198"/>
      <c r="B6" s="152" t="s">
        <v>611</v>
      </c>
      <c r="C6" s="198"/>
      <c r="D6" s="198"/>
      <c r="E6" s="198"/>
      <c r="F6" s="198"/>
      <c r="G6" s="198"/>
      <c r="H6" s="198"/>
      <c r="I6" s="198"/>
      <c r="J6" s="199"/>
    </row>
    <row r="7" spans="1:10" s="182" customFormat="1" ht="33.75" customHeight="1" thickBot="1">
      <c r="A7" s="200" t="s">
        <v>419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4" ht="15.75" thickBot="1">
      <c r="A8" s="202" t="s">
        <v>404</v>
      </c>
      <c r="B8" s="203" t="s">
        <v>420</v>
      </c>
      <c r="C8" s="204" t="s">
        <v>421</v>
      </c>
      <c r="D8" s="204" t="s">
        <v>422</v>
      </c>
      <c r="E8" s="205" t="s">
        <v>423</v>
      </c>
      <c r="F8" s="205" t="s">
        <v>424</v>
      </c>
      <c r="G8" s="206" t="s">
        <v>425</v>
      </c>
      <c r="H8" s="207" t="s">
        <v>426</v>
      </c>
      <c r="I8" s="208" t="s">
        <v>427</v>
      </c>
      <c r="J8" s="209" t="s">
        <v>76</v>
      </c>
      <c r="K8" s="181" t="s">
        <v>428</v>
      </c>
      <c r="L8" s="181" t="s">
        <v>429</v>
      </c>
      <c r="M8" s="181" t="s">
        <v>430</v>
      </c>
      <c r="N8" s="523" t="s">
        <v>612</v>
      </c>
    </row>
    <row r="9" spans="1:10" s="218" customFormat="1" ht="19.5" customHeight="1">
      <c r="A9" s="210" t="s">
        <v>431</v>
      </c>
      <c r="B9" s="211"/>
      <c r="C9" s="212"/>
      <c r="D9" s="212"/>
      <c r="E9" s="213"/>
      <c r="F9" s="213"/>
      <c r="G9" s="214"/>
      <c r="H9" s="215"/>
      <c r="I9" s="216"/>
      <c r="J9" s="217"/>
    </row>
    <row r="10" spans="1:14" ht="15.75" thickBot="1">
      <c r="A10" s="231">
        <v>1</v>
      </c>
      <c r="B10" s="232">
        <v>0</v>
      </c>
      <c r="C10" s="234" t="s">
        <v>435</v>
      </c>
      <c r="D10" s="234" t="s">
        <v>436</v>
      </c>
      <c r="E10" s="235">
        <v>1</v>
      </c>
      <c r="F10" s="235"/>
      <c r="G10" s="237">
        <f>E10*F10</f>
        <v>0</v>
      </c>
      <c r="H10" s="238">
        <v>0</v>
      </c>
      <c r="I10" s="239">
        <f>E10*H10</f>
        <v>0</v>
      </c>
      <c r="J10" s="240" t="s">
        <v>437</v>
      </c>
      <c r="K10" s="181" t="s">
        <v>438</v>
      </c>
      <c r="M10" s="230" t="s">
        <v>434</v>
      </c>
      <c r="N10" s="151" t="s">
        <v>615</v>
      </c>
    </row>
    <row r="11" spans="1:13" s="249" customFormat="1" ht="14.25">
      <c r="A11" s="241"/>
      <c r="B11" s="242"/>
      <c r="C11" s="243" t="s">
        <v>440</v>
      </c>
      <c r="D11" s="243"/>
      <c r="E11" s="244"/>
      <c r="F11" s="244"/>
      <c r="G11" s="245">
        <f>SUM(G10:G10)</f>
        <v>0</v>
      </c>
      <c r="H11" s="246"/>
      <c r="I11" s="247">
        <f>SUM(I10:I10)</f>
        <v>0</v>
      </c>
      <c r="J11" s="248"/>
      <c r="M11" s="250"/>
    </row>
    <row r="12" spans="1:13" s="218" customFormat="1" ht="19.5" customHeight="1">
      <c r="A12" s="251" t="s">
        <v>441</v>
      </c>
      <c r="B12" s="252"/>
      <c r="C12" s="253"/>
      <c r="D12" s="253"/>
      <c r="E12" s="254"/>
      <c r="F12" s="254"/>
      <c r="G12" s="255"/>
      <c r="H12" s="256"/>
      <c r="I12" s="257"/>
      <c r="J12" s="258"/>
      <c r="M12" s="259"/>
    </row>
    <row r="13" spans="1:14" ht="15">
      <c r="A13" s="219">
        <v>2</v>
      </c>
      <c r="B13" s="220">
        <v>81871195</v>
      </c>
      <c r="C13" s="228" t="s">
        <v>442</v>
      </c>
      <c r="D13" s="228" t="s">
        <v>436</v>
      </c>
      <c r="E13" s="223">
        <v>1</v>
      </c>
      <c r="F13" s="223"/>
      <c r="G13" s="224">
        <f>E13*F13</f>
        <v>0</v>
      </c>
      <c r="H13" s="225">
        <v>0</v>
      </c>
      <c r="I13" s="226">
        <f>E13*H13</f>
        <v>0</v>
      </c>
      <c r="J13" s="229" t="s">
        <v>437</v>
      </c>
      <c r="K13" s="181" t="s">
        <v>438</v>
      </c>
      <c r="M13" s="230" t="s">
        <v>443</v>
      </c>
      <c r="N13" s="181" t="s">
        <v>615</v>
      </c>
    </row>
    <row r="14" spans="1:13" ht="15">
      <c r="A14" s="219"/>
      <c r="B14" s="220"/>
      <c r="C14" s="260" t="s">
        <v>444</v>
      </c>
      <c r="D14" s="228"/>
      <c r="E14" s="223"/>
      <c r="F14" s="223"/>
      <c r="G14" s="224"/>
      <c r="H14" s="225"/>
      <c r="I14" s="226"/>
      <c r="J14" s="229"/>
      <c r="L14" s="181" t="s">
        <v>445</v>
      </c>
      <c r="M14" s="230" t="s">
        <v>443</v>
      </c>
    </row>
    <row r="15" spans="1:14" ht="15">
      <c r="A15" s="219">
        <v>3</v>
      </c>
      <c r="B15" s="220">
        <v>171107</v>
      </c>
      <c r="C15" s="228" t="s">
        <v>446</v>
      </c>
      <c r="D15" s="228" t="s">
        <v>113</v>
      </c>
      <c r="E15" s="223">
        <v>25</v>
      </c>
      <c r="F15" s="223"/>
      <c r="G15" s="224">
        <f aca="true" t="shared" si="0" ref="G15:G21">E15*F15</f>
        <v>0</v>
      </c>
      <c r="H15" s="225">
        <v>0</v>
      </c>
      <c r="I15" s="226">
        <f aca="true" t="shared" si="1" ref="I15:I21">E15*H15</f>
        <v>0</v>
      </c>
      <c r="J15" s="229" t="s">
        <v>437</v>
      </c>
      <c r="K15" s="181" t="s">
        <v>438</v>
      </c>
      <c r="L15" s="181" t="s">
        <v>445</v>
      </c>
      <c r="M15" s="230" t="s">
        <v>443</v>
      </c>
      <c r="N15" s="181" t="s">
        <v>615</v>
      </c>
    </row>
    <row r="16" spans="1:14" ht="15">
      <c r="A16" s="219">
        <v>4</v>
      </c>
      <c r="B16" s="220">
        <v>101105</v>
      </c>
      <c r="C16" s="228" t="s">
        <v>447</v>
      </c>
      <c r="D16" s="228" t="s">
        <v>113</v>
      </c>
      <c r="E16" s="223">
        <v>135</v>
      </c>
      <c r="F16" s="223"/>
      <c r="G16" s="224">
        <f t="shared" si="0"/>
        <v>0</v>
      </c>
      <c r="H16" s="225">
        <v>0</v>
      </c>
      <c r="I16" s="226">
        <f t="shared" si="1"/>
        <v>0</v>
      </c>
      <c r="J16" s="229" t="s">
        <v>437</v>
      </c>
      <c r="K16" s="181" t="s">
        <v>438</v>
      </c>
      <c r="L16" s="181" t="s">
        <v>445</v>
      </c>
      <c r="M16" s="230" t="s">
        <v>443</v>
      </c>
      <c r="N16" s="181" t="s">
        <v>615</v>
      </c>
    </row>
    <row r="17" spans="1:14" ht="15">
      <c r="A17" s="219">
        <v>5</v>
      </c>
      <c r="B17" s="220">
        <v>101106</v>
      </c>
      <c r="C17" s="228" t="s">
        <v>448</v>
      </c>
      <c r="D17" s="228" t="s">
        <v>113</v>
      </c>
      <c r="E17" s="223">
        <v>40</v>
      </c>
      <c r="F17" s="223"/>
      <c r="G17" s="224">
        <f t="shared" si="0"/>
        <v>0</v>
      </c>
      <c r="H17" s="225">
        <v>0</v>
      </c>
      <c r="I17" s="226">
        <f t="shared" si="1"/>
        <v>0</v>
      </c>
      <c r="J17" s="229" t="s">
        <v>437</v>
      </c>
      <c r="K17" s="181" t="s">
        <v>438</v>
      </c>
      <c r="L17" s="181" t="s">
        <v>445</v>
      </c>
      <c r="M17" s="230" t="s">
        <v>443</v>
      </c>
      <c r="N17" s="181" t="s">
        <v>615</v>
      </c>
    </row>
    <row r="18" spans="1:14" ht="15">
      <c r="A18" s="219">
        <v>6</v>
      </c>
      <c r="B18" s="220">
        <v>101106</v>
      </c>
      <c r="C18" s="228" t="s">
        <v>448</v>
      </c>
      <c r="D18" s="228" t="s">
        <v>113</v>
      </c>
      <c r="E18" s="223">
        <v>100</v>
      </c>
      <c r="F18" s="223"/>
      <c r="G18" s="224">
        <f t="shared" si="0"/>
        <v>0</v>
      </c>
      <c r="H18" s="225">
        <v>0</v>
      </c>
      <c r="I18" s="226">
        <f t="shared" si="1"/>
        <v>0</v>
      </c>
      <c r="J18" s="229" t="s">
        <v>437</v>
      </c>
      <c r="K18" s="181" t="s">
        <v>438</v>
      </c>
      <c r="L18" s="181" t="s">
        <v>445</v>
      </c>
      <c r="M18" s="230" t="s">
        <v>443</v>
      </c>
      <c r="N18" s="181" t="s">
        <v>615</v>
      </c>
    </row>
    <row r="19" spans="1:14" ht="15">
      <c r="A19" s="219">
        <v>7</v>
      </c>
      <c r="B19" s="220">
        <v>101305</v>
      </c>
      <c r="C19" s="228" t="s">
        <v>449</v>
      </c>
      <c r="D19" s="228" t="s">
        <v>113</v>
      </c>
      <c r="E19" s="223">
        <v>65</v>
      </c>
      <c r="F19" s="223"/>
      <c r="G19" s="224">
        <f t="shared" si="0"/>
        <v>0</v>
      </c>
      <c r="H19" s="225">
        <v>0</v>
      </c>
      <c r="I19" s="226">
        <f t="shared" si="1"/>
        <v>0</v>
      </c>
      <c r="J19" s="229" t="s">
        <v>437</v>
      </c>
      <c r="K19" s="181" t="s">
        <v>438</v>
      </c>
      <c r="L19" s="181" t="s">
        <v>445</v>
      </c>
      <c r="M19" s="230" t="s">
        <v>443</v>
      </c>
      <c r="N19" s="181" t="s">
        <v>615</v>
      </c>
    </row>
    <row r="20" spans="1:14" ht="15">
      <c r="A20" s="219">
        <v>8</v>
      </c>
      <c r="B20" s="220">
        <v>101307</v>
      </c>
      <c r="C20" s="228" t="s">
        <v>450</v>
      </c>
      <c r="D20" s="228" t="s">
        <v>113</v>
      </c>
      <c r="E20" s="223">
        <v>20</v>
      </c>
      <c r="F20" s="223"/>
      <c r="G20" s="224">
        <f t="shared" si="0"/>
        <v>0</v>
      </c>
      <c r="H20" s="225">
        <v>0</v>
      </c>
      <c r="I20" s="226">
        <f t="shared" si="1"/>
        <v>0</v>
      </c>
      <c r="J20" s="229" t="s">
        <v>437</v>
      </c>
      <c r="K20" s="181" t="s">
        <v>438</v>
      </c>
      <c r="L20" s="181" t="s">
        <v>445</v>
      </c>
      <c r="M20" s="230" t="s">
        <v>443</v>
      </c>
      <c r="N20" s="181" t="s">
        <v>615</v>
      </c>
    </row>
    <row r="21" spans="1:14" ht="15">
      <c r="A21" s="219">
        <v>9</v>
      </c>
      <c r="B21" s="220">
        <v>199512</v>
      </c>
      <c r="C21" s="228" t="s">
        <v>451</v>
      </c>
      <c r="D21" s="228" t="s">
        <v>436</v>
      </c>
      <c r="E21" s="223">
        <v>12</v>
      </c>
      <c r="F21" s="223"/>
      <c r="G21" s="224">
        <f t="shared" si="0"/>
        <v>0</v>
      </c>
      <c r="H21" s="225">
        <v>0</v>
      </c>
      <c r="I21" s="226">
        <f t="shared" si="1"/>
        <v>0</v>
      </c>
      <c r="J21" s="229" t="s">
        <v>437</v>
      </c>
      <c r="K21" s="181" t="s">
        <v>438</v>
      </c>
      <c r="L21" s="181" t="s">
        <v>445</v>
      </c>
      <c r="M21" s="230" t="s">
        <v>443</v>
      </c>
      <c r="N21" s="181" t="s">
        <v>615</v>
      </c>
    </row>
    <row r="22" spans="1:13" ht="15">
      <c r="A22" s="219"/>
      <c r="B22" s="220"/>
      <c r="C22" s="260" t="s">
        <v>439</v>
      </c>
      <c r="D22" s="228"/>
      <c r="E22" s="223"/>
      <c r="F22" s="261">
        <f>SUM(G15:G21)</f>
        <v>0</v>
      </c>
      <c r="G22" s="224"/>
      <c r="H22" s="225"/>
      <c r="I22" s="226"/>
      <c r="J22" s="229"/>
      <c r="M22" s="230" t="s">
        <v>443</v>
      </c>
    </row>
    <row r="23" spans="1:13" ht="15">
      <c r="A23" s="219"/>
      <c r="B23" s="220"/>
      <c r="C23" s="260" t="s">
        <v>452</v>
      </c>
      <c r="D23" s="228"/>
      <c r="E23" s="223"/>
      <c r="F23" s="223"/>
      <c r="G23" s="224"/>
      <c r="H23" s="225"/>
      <c r="I23" s="226"/>
      <c r="J23" s="229"/>
      <c r="L23" s="181" t="s">
        <v>453</v>
      </c>
      <c r="M23" s="230" t="s">
        <v>443</v>
      </c>
    </row>
    <row r="24" spans="1:14" ht="15">
      <c r="A24" s="219">
        <v>10</v>
      </c>
      <c r="B24" s="220">
        <v>199224</v>
      </c>
      <c r="C24" s="228" t="s">
        <v>646</v>
      </c>
      <c r="D24" s="228" t="s">
        <v>436</v>
      </c>
      <c r="E24" s="223">
        <v>0</v>
      </c>
      <c r="F24" s="223"/>
      <c r="G24" s="224">
        <f aca="true" t="shared" si="2" ref="G24:G36">E24*F24</f>
        <v>0</v>
      </c>
      <c r="H24" s="225">
        <v>0</v>
      </c>
      <c r="I24" s="226">
        <f aca="true" t="shared" si="3" ref="I24:I36">E24*H24</f>
        <v>0</v>
      </c>
      <c r="J24" s="229" t="s">
        <v>437</v>
      </c>
      <c r="K24" s="181" t="s">
        <v>438</v>
      </c>
      <c r="L24" s="181" t="s">
        <v>453</v>
      </c>
      <c r="M24" s="230" t="s">
        <v>443</v>
      </c>
      <c r="N24" s="181" t="s">
        <v>615</v>
      </c>
    </row>
    <row r="25" spans="1:14" ht="15">
      <c r="A25" s="219">
        <v>11</v>
      </c>
      <c r="B25" s="220">
        <v>311117</v>
      </c>
      <c r="C25" s="228" t="s">
        <v>455</v>
      </c>
      <c r="D25" s="228" t="s">
        <v>436</v>
      </c>
      <c r="E25" s="223">
        <v>5</v>
      </c>
      <c r="F25" s="223"/>
      <c r="G25" s="224">
        <f t="shared" si="2"/>
        <v>0</v>
      </c>
      <c r="H25" s="225">
        <v>0</v>
      </c>
      <c r="I25" s="226">
        <f t="shared" si="3"/>
        <v>0</v>
      </c>
      <c r="J25" s="229" t="s">
        <v>437</v>
      </c>
      <c r="K25" s="181" t="s">
        <v>438</v>
      </c>
      <c r="L25" s="181" t="s">
        <v>453</v>
      </c>
      <c r="M25" s="230" t="s">
        <v>443</v>
      </c>
      <c r="N25" s="181" t="s">
        <v>615</v>
      </c>
    </row>
    <row r="26" spans="1:14" ht="15">
      <c r="A26" s="219">
        <v>12</v>
      </c>
      <c r="B26" s="220">
        <v>311212</v>
      </c>
      <c r="C26" s="228" t="s">
        <v>456</v>
      </c>
      <c r="D26" s="228" t="s">
        <v>436</v>
      </c>
      <c r="E26" s="223">
        <v>12</v>
      </c>
      <c r="F26" s="223"/>
      <c r="G26" s="224">
        <f t="shared" si="2"/>
        <v>0</v>
      </c>
      <c r="H26" s="225">
        <v>0</v>
      </c>
      <c r="I26" s="226">
        <f t="shared" si="3"/>
        <v>0</v>
      </c>
      <c r="J26" s="229" t="s">
        <v>437</v>
      </c>
      <c r="K26" s="181" t="s">
        <v>438</v>
      </c>
      <c r="L26" s="181" t="s">
        <v>453</v>
      </c>
      <c r="M26" s="230" t="s">
        <v>443</v>
      </c>
      <c r="N26" s="181" t="s">
        <v>615</v>
      </c>
    </row>
    <row r="27" spans="1:14" ht="15">
      <c r="A27" s="219">
        <v>13</v>
      </c>
      <c r="B27" s="220">
        <v>311222</v>
      </c>
      <c r="C27" s="228" t="s">
        <v>457</v>
      </c>
      <c r="D27" s="228" t="s">
        <v>436</v>
      </c>
      <c r="E27" s="223">
        <v>3</v>
      </c>
      <c r="F27" s="223"/>
      <c r="G27" s="224">
        <f t="shared" si="2"/>
        <v>0</v>
      </c>
      <c r="H27" s="225">
        <v>0</v>
      </c>
      <c r="I27" s="226">
        <f t="shared" si="3"/>
        <v>0</v>
      </c>
      <c r="J27" s="229" t="s">
        <v>437</v>
      </c>
      <c r="K27" s="181" t="s">
        <v>438</v>
      </c>
      <c r="L27" s="181" t="s">
        <v>453</v>
      </c>
      <c r="M27" s="230" t="s">
        <v>443</v>
      </c>
      <c r="N27" s="181" t="s">
        <v>615</v>
      </c>
    </row>
    <row r="28" spans="1:14" ht="15">
      <c r="A28" s="219">
        <v>14</v>
      </c>
      <c r="B28" s="220">
        <v>311223</v>
      </c>
      <c r="C28" s="228" t="s">
        <v>458</v>
      </c>
      <c r="D28" s="228" t="s">
        <v>436</v>
      </c>
      <c r="E28" s="223">
        <v>1</v>
      </c>
      <c r="F28" s="223"/>
      <c r="G28" s="224">
        <f t="shared" si="2"/>
        <v>0</v>
      </c>
      <c r="H28" s="225">
        <v>0</v>
      </c>
      <c r="I28" s="226">
        <f t="shared" si="3"/>
        <v>0</v>
      </c>
      <c r="J28" s="229" t="s">
        <v>437</v>
      </c>
      <c r="K28" s="181" t="s">
        <v>438</v>
      </c>
      <c r="L28" s="181" t="s">
        <v>453</v>
      </c>
      <c r="M28" s="230" t="s">
        <v>443</v>
      </c>
      <c r="N28" s="181" t="s">
        <v>615</v>
      </c>
    </row>
    <row r="29" spans="1:14" ht="15">
      <c r="A29" s="219">
        <v>15</v>
      </c>
      <c r="B29" s="220">
        <v>313133</v>
      </c>
      <c r="C29" s="228" t="s">
        <v>639</v>
      </c>
      <c r="D29" s="228" t="s">
        <v>436</v>
      </c>
      <c r="E29" s="223">
        <v>1</v>
      </c>
      <c r="F29" s="223"/>
      <c r="G29" s="224">
        <f t="shared" si="2"/>
        <v>0</v>
      </c>
      <c r="H29" s="225">
        <v>0</v>
      </c>
      <c r="I29" s="226">
        <f t="shared" si="3"/>
        <v>0</v>
      </c>
      <c r="J29" s="229" t="s">
        <v>437</v>
      </c>
      <c r="K29" s="181" t="s">
        <v>438</v>
      </c>
      <c r="L29" s="181" t="s">
        <v>453</v>
      </c>
      <c r="M29" s="230" t="s">
        <v>443</v>
      </c>
      <c r="N29" s="181" t="s">
        <v>615</v>
      </c>
    </row>
    <row r="30" spans="1:14" ht="15">
      <c r="A30" s="219">
        <v>16</v>
      </c>
      <c r="B30" s="220">
        <v>333021</v>
      </c>
      <c r="C30" s="228" t="s">
        <v>459</v>
      </c>
      <c r="D30" s="228" t="s">
        <v>113</v>
      </c>
      <c r="E30" s="223">
        <v>6</v>
      </c>
      <c r="F30" s="223"/>
      <c r="G30" s="224">
        <f t="shared" si="2"/>
        <v>0</v>
      </c>
      <c r="H30" s="225">
        <v>0</v>
      </c>
      <c r="I30" s="226">
        <f t="shared" si="3"/>
        <v>0</v>
      </c>
      <c r="J30" s="229" t="s">
        <v>437</v>
      </c>
      <c r="K30" s="181" t="s">
        <v>438</v>
      </c>
      <c r="L30" s="181" t="s">
        <v>453</v>
      </c>
      <c r="M30" s="230" t="s">
        <v>443</v>
      </c>
      <c r="N30" s="181" t="s">
        <v>615</v>
      </c>
    </row>
    <row r="31" spans="1:14" ht="15">
      <c r="A31" s="219">
        <v>17</v>
      </c>
      <c r="B31" s="220">
        <v>333022</v>
      </c>
      <c r="C31" s="228" t="s">
        <v>460</v>
      </c>
      <c r="D31" s="228" t="s">
        <v>436</v>
      </c>
      <c r="E31" s="223">
        <v>4</v>
      </c>
      <c r="F31" s="223"/>
      <c r="G31" s="224">
        <f t="shared" si="2"/>
        <v>0</v>
      </c>
      <c r="H31" s="225">
        <v>0</v>
      </c>
      <c r="I31" s="226">
        <f t="shared" si="3"/>
        <v>0</v>
      </c>
      <c r="J31" s="229" t="s">
        <v>437</v>
      </c>
      <c r="K31" s="181" t="s">
        <v>438</v>
      </c>
      <c r="L31" s="181" t="s">
        <v>453</v>
      </c>
      <c r="M31" s="230" t="s">
        <v>443</v>
      </c>
      <c r="N31" s="181" t="s">
        <v>615</v>
      </c>
    </row>
    <row r="32" spans="1:14" ht="15">
      <c r="A32" s="219">
        <v>18</v>
      </c>
      <c r="B32" s="220">
        <v>333023</v>
      </c>
      <c r="C32" s="228" t="s">
        <v>461</v>
      </c>
      <c r="D32" s="228" t="s">
        <v>436</v>
      </c>
      <c r="E32" s="223">
        <v>2</v>
      </c>
      <c r="F32" s="223"/>
      <c r="G32" s="224">
        <f t="shared" si="2"/>
        <v>0</v>
      </c>
      <c r="H32" s="225">
        <v>0</v>
      </c>
      <c r="I32" s="226">
        <f t="shared" si="3"/>
        <v>0</v>
      </c>
      <c r="J32" s="229" t="s">
        <v>437</v>
      </c>
      <c r="K32" s="181" t="s">
        <v>438</v>
      </c>
      <c r="L32" s="181" t="s">
        <v>453</v>
      </c>
      <c r="M32" s="230" t="s">
        <v>443</v>
      </c>
      <c r="N32" s="181" t="s">
        <v>615</v>
      </c>
    </row>
    <row r="33" spans="1:14" ht="15">
      <c r="A33" s="219">
        <v>19</v>
      </c>
      <c r="B33" s="220">
        <v>333151</v>
      </c>
      <c r="C33" s="228" t="s">
        <v>462</v>
      </c>
      <c r="D33" s="228" t="s">
        <v>113</v>
      </c>
      <c r="E33" s="223">
        <v>8</v>
      </c>
      <c r="F33" s="223"/>
      <c r="G33" s="224">
        <f t="shared" si="2"/>
        <v>0</v>
      </c>
      <c r="H33" s="225">
        <v>0</v>
      </c>
      <c r="I33" s="226">
        <f t="shared" si="3"/>
        <v>0</v>
      </c>
      <c r="J33" s="229" t="s">
        <v>437</v>
      </c>
      <c r="K33" s="181" t="s">
        <v>438</v>
      </c>
      <c r="L33" s="181" t="s">
        <v>453</v>
      </c>
      <c r="M33" s="230" t="s">
        <v>443</v>
      </c>
      <c r="N33" s="181" t="s">
        <v>615</v>
      </c>
    </row>
    <row r="34" spans="1:14" ht="15">
      <c r="A34" s="219">
        <v>20</v>
      </c>
      <c r="B34" s="220">
        <v>336131</v>
      </c>
      <c r="C34" s="228" t="s">
        <v>463</v>
      </c>
      <c r="D34" s="228" t="s">
        <v>113</v>
      </c>
      <c r="E34" s="223">
        <v>40</v>
      </c>
      <c r="F34" s="223"/>
      <c r="G34" s="224">
        <f t="shared" si="2"/>
        <v>0</v>
      </c>
      <c r="H34" s="225">
        <v>0</v>
      </c>
      <c r="I34" s="226">
        <f t="shared" si="3"/>
        <v>0</v>
      </c>
      <c r="J34" s="229" t="s">
        <v>437</v>
      </c>
      <c r="K34" s="181" t="s">
        <v>438</v>
      </c>
      <c r="L34" s="181" t="s">
        <v>453</v>
      </c>
      <c r="M34" s="230" t="s">
        <v>443</v>
      </c>
      <c r="N34" s="181" t="s">
        <v>615</v>
      </c>
    </row>
    <row r="35" spans="1:14" ht="15">
      <c r="A35" s="219">
        <v>21</v>
      </c>
      <c r="B35" s="220" t="s">
        <v>464</v>
      </c>
      <c r="C35" s="228" t="s">
        <v>465</v>
      </c>
      <c r="D35" s="228" t="s">
        <v>466</v>
      </c>
      <c r="E35" s="223">
        <v>10</v>
      </c>
      <c r="F35" s="223"/>
      <c r="G35" s="224">
        <f t="shared" si="2"/>
        <v>0</v>
      </c>
      <c r="H35" s="225">
        <v>0</v>
      </c>
      <c r="I35" s="226">
        <f t="shared" si="3"/>
        <v>0</v>
      </c>
      <c r="J35" s="229" t="s">
        <v>437</v>
      </c>
      <c r="K35" s="181" t="s">
        <v>438</v>
      </c>
      <c r="L35" s="181" t="s">
        <v>453</v>
      </c>
      <c r="M35" s="230" t="s">
        <v>443</v>
      </c>
      <c r="N35" s="181" t="s">
        <v>615</v>
      </c>
    </row>
    <row r="36" spans="1:14" ht="15">
      <c r="A36" s="219">
        <v>22</v>
      </c>
      <c r="B36" s="220">
        <v>311538</v>
      </c>
      <c r="C36" s="228" t="s">
        <v>467</v>
      </c>
      <c r="D36" s="228" t="s">
        <v>436</v>
      </c>
      <c r="E36" s="223">
        <v>5</v>
      </c>
      <c r="F36" s="223"/>
      <c r="G36" s="224">
        <f t="shared" si="2"/>
        <v>0</v>
      </c>
      <c r="H36" s="225">
        <v>0</v>
      </c>
      <c r="I36" s="226">
        <f t="shared" si="3"/>
        <v>0</v>
      </c>
      <c r="J36" s="229" t="s">
        <v>437</v>
      </c>
      <c r="K36" s="181" t="s">
        <v>438</v>
      </c>
      <c r="L36" s="181" t="s">
        <v>453</v>
      </c>
      <c r="M36" s="230" t="s">
        <v>443</v>
      </c>
      <c r="N36" s="181" t="s">
        <v>615</v>
      </c>
    </row>
    <row r="37" spans="1:13" ht="15">
      <c r="A37" s="219"/>
      <c r="B37" s="220"/>
      <c r="C37" s="260" t="s">
        <v>439</v>
      </c>
      <c r="D37" s="228"/>
      <c r="E37" s="223"/>
      <c r="F37" s="261">
        <f>SUM(G24:G36)</f>
        <v>0</v>
      </c>
      <c r="G37" s="224"/>
      <c r="H37" s="225"/>
      <c r="I37" s="226"/>
      <c r="J37" s="229"/>
      <c r="M37" s="230" t="s">
        <v>443</v>
      </c>
    </row>
    <row r="38" spans="1:13" ht="15">
      <c r="A38" s="219"/>
      <c r="B38" s="220"/>
      <c r="C38" s="260" t="s">
        <v>468</v>
      </c>
      <c r="D38" s="228"/>
      <c r="E38" s="223"/>
      <c r="F38" s="223"/>
      <c r="G38" s="224"/>
      <c r="H38" s="225"/>
      <c r="I38" s="226"/>
      <c r="J38" s="229"/>
      <c r="L38" s="181" t="s">
        <v>469</v>
      </c>
      <c r="M38" s="230" t="s">
        <v>443</v>
      </c>
    </row>
    <row r="39" spans="1:14" ht="15">
      <c r="A39" s="219">
        <v>23</v>
      </c>
      <c r="B39" s="220">
        <v>410130</v>
      </c>
      <c r="C39" s="228" t="s">
        <v>623</v>
      </c>
      <c r="D39" s="222"/>
      <c r="E39" s="223">
        <v>2</v>
      </c>
      <c r="F39" s="223"/>
      <c r="G39" s="224">
        <f aca="true" t="shared" si="4" ref="G39:G64">E39*F39</f>
        <v>0</v>
      </c>
      <c r="H39" s="225">
        <v>0</v>
      </c>
      <c r="I39" s="226">
        <f aca="true" t="shared" si="5" ref="I39:I64">E39*H39</f>
        <v>0</v>
      </c>
      <c r="J39" s="227"/>
      <c r="K39" s="181" t="s">
        <v>438</v>
      </c>
      <c r="L39" s="181" t="s">
        <v>469</v>
      </c>
      <c r="M39" s="230" t="s">
        <v>443</v>
      </c>
      <c r="N39" s="181" t="s">
        <v>615</v>
      </c>
    </row>
    <row r="40" spans="1:14" ht="15">
      <c r="A40" s="219">
        <v>24</v>
      </c>
      <c r="B40" s="220">
        <v>409820</v>
      </c>
      <c r="C40" s="228" t="s">
        <v>470</v>
      </c>
      <c r="D40" s="228" t="s">
        <v>436</v>
      </c>
      <c r="E40" s="223">
        <v>2</v>
      </c>
      <c r="F40" s="223"/>
      <c r="G40" s="224">
        <f t="shared" si="4"/>
        <v>0</v>
      </c>
      <c r="H40" s="225">
        <v>0</v>
      </c>
      <c r="I40" s="226">
        <f t="shared" si="5"/>
        <v>0</v>
      </c>
      <c r="J40" s="229" t="s">
        <v>437</v>
      </c>
      <c r="L40" s="181" t="s">
        <v>469</v>
      </c>
      <c r="M40" s="230" t="s">
        <v>443</v>
      </c>
      <c r="N40" s="181" t="s">
        <v>615</v>
      </c>
    </row>
    <row r="41" spans="1:14" ht="15">
      <c r="A41" s="219">
        <v>25</v>
      </c>
      <c r="B41" s="220">
        <v>410101</v>
      </c>
      <c r="C41" s="228" t="s">
        <v>471</v>
      </c>
      <c r="D41" s="228" t="s">
        <v>436</v>
      </c>
      <c r="E41" s="223">
        <v>2</v>
      </c>
      <c r="F41" s="223"/>
      <c r="G41" s="224">
        <f t="shared" si="4"/>
        <v>0</v>
      </c>
      <c r="H41" s="225">
        <v>0</v>
      </c>
      <c r="I41" s="226">
        <f t="shared" si="5"/>
        <v>0</v>
      </c>
      <c r="J41" s="229" t="s">
        <v>437</v>
      </c>
      <c r="L41" s="181" t="s">
        <v>469</v>
      </c>
      <c r="M41" s="230" t="s">
        <v>443</v>
      </c>
      <c r="N41" s="181" t="s">
        <v>615</v>
      </c>
    </row>
    <row r="42" spans="1:14" ht="15">
      <c r="A42" s="219">
        <v>26</v>
      </c>
      <c r="B42" s="220">
        <v>410150</v>
      </c>
      <c r="C42" s="228" t="s">
        <v>624</v>
      </c>
      <c r="D42" s="222"/>
      <c r="E42" s="223">
        <v>1</v>
      </c>
      <c r="F42" s="223"/>
      <c r="G42" s="224">
        <f t="shared" si="4"/>
        <v>0</v>
      </c>
      <c r="H42" s="225">
        <v>0</v>
      </c>
      <c r="I42" s="226">
        <f t="shared" si="5"/>
        <v>0</v>
      </c>
      <c r="J42" s="227"/>
      <c r="K42" s="181" t="s">
        <v>438</v>
      </c>
      <c r="L42" s="181" t="s">
        <v>469</v>
      </c>
      <c r="M42" s="230" t="s">
        <v>443</v>
      </c>
      <c r="N42" s="181" t="s">
        <v>615</v>
      </c>
    </row>
    <row r="43" spans="1:14" ht="15">
      <c r="A43" s="219">
        <v>27</v>
      </c>
      <c r="B43" s="220">
        <v>409826</v>
      </c>
      <c r="C43" s="228" t="s">
        <v>472</v>
      </c>
      <c r="D43" s="228" t="s">
        <v>436</v>
      </c>
      <c r="E43" s="223">
        <v>1</v>
      </c>
      <c r="F43" s="223"/>
      <c r="G43" s="224">
        <f t="shared" si="4"/>
        <v>0</v>
      </c>
      <c r="H43" s="225">
        <v>0</v>
      </c>
      <c r="I43" s="226">
        <f t="shared" si="5"/>
        <v>0</v>
      </c>
      <c r="J43" s="229" t="s">
        <v>437</v>
      </c>
      <c r="L43" s="181" t="s">
        <v>469</v>
      </c>
      <c r="M43" s="230" t="s">
        <v>443</v>
      </c>
      <c r="N43" s="181" t="s">
        <v>615</v>
      </c>
    </row>
    <row r="44" spans="1:14" ht="15">
      <c r="A44" s="219">
        <v>28</v>
      </c>
      <c r="B44" s="220">
        <v>410102</v>
      </c>
      <c r="C44" s="228" t="s">
        <v>473</v>
      </c>
      <c r="D44" s="228" t="s">
        <v>436</v>
      </c>
      <c r="E44" s="223">
        <v>1</v>
      </c>
      <c r="F44" s="223"/>
      <c r="G44" s="224">
        <f t="shared" si="4"/>
        <v>0</v>
      </c>
      <c r="H44" s="225">
        <v>0</v>
      </c>
      <c r="I44" s="226">
        <f t="shared" si="5"/>
        <v>0</v>
      </c>
      <c r="J44" s="229" t="s">
        <v>437</v>
      </c>
      <c r="L44" s="181" t="s">
        <v>469</v>
      </c>
      <c r="M44" s="230" t="s">
        <v>443</v>
      </c>
      <c r="N44" s="181" t="s">
        <v>615</v>
      </c>
    </row>
    <row r="45" spans="1:14" ht="15">
      <c r="A45" s="219">
        <v>29</v>
      </c>
      <c r="B45" s="220">
        <v>410152</v>
      </c>
      <c r="C45" s="228" t="s">
        <v>625</v>
      </c>
      <c r="D45" s="222"/>
      <c r="E45" s="223">
        <v>8</v>
      </c>
      <c r="F45" s="223"/>
      <c r="G45" s="224">
        <f t="shared" si="4"/>
        <v>0</v>
      </c>
      <c r="H45" s="225">
        <v>0</v>
      </c>
      <c r="I45" s="226">
        <f t="shared" si="5"/>
        <v>0</v>
      </c>
      <c r="J45" s="227"/>
      <c r="K45" s="181" t="s">
        <v>438</v>
      </c>
      <c r="L45" s="181" t="s">
        <v>469</v>
      </c>
      <c r="M45" s="230" t="s">
        <v>443</v>
      </c>
      <c r="N45" s="181" t="s">
        <v>615</v>
      </c>
    </row>
    <row r="46" spans="1:14" ht="15">
      <c r="A46" s="219">
        <v>30</v>
      </c>
      <c r="B46" s="220">
        <v>409822</v>
      </c>
      <c r="C46" s="228" t="s">
        <v>474</v>
      </c>
      <c r="D46" s="228" t="s">
        <v>436</v>
      </c>
      <c r="E46" s="223">
        <v>8</v>
      </c>
      <c r="F46" s="223"/>
      <c r="G46" s="224">
        <f t="shared" si="4"/>
        <v>0</v>
      </c>
      <c r="H46" s="225">
        <v>0</v>
      </c>
      <c r="I46" s="226">
        <f t="shared" si="5"/>
        <v>0</v>
      </c>
      <c r="J46" s="229" t="s">
        <v>437</v>
      </c>
      <c r="L46" s="181" t="s">
        <v>469</v>
      </c>
      <c r="M46" s="230" t="s">
        <v>443</v>
      </c>
      <c r="N46" s="181" t="s">
        <v>615</v>
      </c>
    </row>
    <row r="47" spans="1:14" ht="15">
      <c r="A47" s="219">
        <v>31</v>
      </c>
      <c r="B47" s="220">
        <v>409900</v>
      </c>
      <c r="C47" s="228" t="s">
        <v>475</v>
      </c>
      <c r="D47" s="228" t="s">
        <v>436</v>
      </c>
      <c r="E47" s="223">
        <v>8</v>
      </c>
      <c r="F47" s="223"/>
      <c r="G47" s="224">
        <f t="shared" si="4"/>
        <v>0</v>
      </c>
      <c r="H47" s="225">
        <v>0</v>
      </c>
      <c r="I47" s="226">
        <f t="shared" si="5"/>
        <v>0</v>
      </c>
      <c r="J47" s="229" t="s">
        <v>437</v>
      </c>
      <c r="L47" s="181" t="s">
        <v>469</v>
      </c>
      <c r="M47" s="230" t="s">
        <v>443</v>
      </c>
      <c r="N47" s="181" t="s">
        <v>615</v>
      </c>
    </row>
    <row r="48" spans="1:14" ht="15">
      <c r="A48" s="219">
        <v>32</v>
      </c>
      <c r="B48" s="220">
        <v>410103</v>
      </c>
      <c r="C48" s="228" t="s">
        <v>476</v>
      </c>
      <c r="D48" s="228" t="s">
        <v>436</v>
      </c>
      <c r="E48" s="223">
        <v>8</v>
      </c>
      <c r="F48" s="223"/>
      <c r="G48" s="224">
        <f t="shared" si="4"/>
        <v>0</v>
      </c>
      <c r="H48" s="225">
        <v>0</v>
      </c>
      <c r="I48" s="226">
        <f t="shared" si="5"/>
        <v>0</v>
      </c>
      <c r="J48" s="229" t="s">
        <v>437</v>
      </c>
      <c r="L48" s="181" t="s">
        <v>469</v>
      </c>
      <c r="M48" s="230" t="s">
        <v>443</v>
      </c>
      <c r="N48" s="181" t="s">
        <v>615</v>
      </c>
    </row>
    <row r="49" spans="1:14" ht="15">
      <c r="A49" s="219">
        <v>33</v>
      </c>
      <c r="B49" s="220">
        <v>410156</v>
      </c>
      <c r="C49" s="228" t="s">
        <v>626</v>
      </c>
      <c r="D49" s="222"/>
      <c r="E49" s="223">
        <v>1</v>
      </c>
      <c r="F49" s="223"/>
      <c r="G49" s="224">
        <f t="shared" si="4"/>
        <v>0</v>
      </c>
      <c r="H49" s="225">
        <v>0</v>
      </c>
      <c r="I49" s="226">
        <f t="shared" si="5"/>
        <v>0</v>
      </c>
      <c r="J49" s="227"/>
      <c r="K49" s="181" t="s">
        <v>438</v>
      </c>
      <c r="L49" s="181" t="s">
        <v>469</v>
      </c>
      <c r="M49" s="230" t="s">
        <v>443</v>
      </c>
      <c r="N49" s="181" t="s">
        <v>615</v>
      </c>
    </row>
    <row r="50" spans="1:14" ht="15">
      <c r="A50" s="219">
        <v>34</v>
      </c>
      <c r="B50" s="220">
        <v>409824</v>
      </c>
      <c r="C50" s="228" t="s">
        <v>477</v>
      </c>
      <c r="D50" s="228" t="s">
        <v>436</v>
      </c>
      <c r="E50" s="223">
        <v>1</v>
      </c>
      <c r="F50" s="223"/>
      <c r="G50" s="224">
        <f t="shared" si="4"/>
        <v>0</v>
      </c>
      <c r="H50" s="225">
        <v>0</v>
      </c>
      <c r="I50" s="226">
        <f t="shared" si="5"/>
        <v>0</v>
      </c>
      <c r="J50" s="229" t="s">
        <v>437</v>
      </c>
      <c r="L50" s="181" t="s">
        <v>469</v>
      </c>
      <c r="M50" s="230" t="s">
        <v>443</v>
      </c>
      <c r="N50" s="181" t="s">
        <v>615</v>
      </c>
    </row>
    <row r="51" spans="1:14" ht="15">
      <c r="A51" s="219">
        <v>35</v>
      </c>
      <c r="B51" s="220">
        <v>409900</v>
      </c>
      <c r="C51" s="228" t="s">
        <v>475</v>
      </c>
      <c r="D51" s="228" t="s">
        <v>436</v>
      </c>
      <c r="E51" s="223">
        <v>1</v>
      </c>
      <c r="F51" s="223"/>
      <c r="G51" s="224">
        <f t="shared" si="4"/>
        <v>0</v>
      </c>
      <c r="H51" s="225">
        <v>0</v>
      </c>
      <c r="I51" s="226">
        <f t="shared" si="5"/>
        <v>0</v>
      </c>
      <c r="J51" s="229" t="s">
        <v>437</v>
      </c>
      <c r="L51" s="181" t="s">
        <v>469</v>
      </c>
      <c r="M51" s="230" t="s">
        <v>443</v>
      </c>
      <c r="N51" s="181" t="s">
        <v>615</v>
      </c>
    </row>
    <row r="52" spans="1:14" ht="15">
      <c r="A52" s="219">
        <v>36</v>
      </c>
      <c r="B52" s="220">
        <v>410103</v>
      </c>
      <c r="C52" s="228" t="s">
        <v>476</v>
      </c>
      <c r="D52" s="228" t="s">
        <v>436</v>
      </c>
      <c r="E52" s="223">
        <v>1</v>
      </c>
      <c r="F52" s="223"/>
      <c r="G52" s="224">
        <f t="shared" si="4"/>
        <v>0</v>
      </c>
      <c r="H52" s="225">
        <v>0</v>
      </c>
      <c r="I52" s="226">
        <f t="shared" si="5"/>
        <v>0</v>
      </c>
      <c r="J52" s="229" t="s">
        <v>437</v>
      </c>
      <c r="L52" s="181" t="s">
        <v>469</v>
      </c>
      <c r="M52" s="230" t="s">
        <v>443</v>
      </c>
      <c r="N52" s="181" t="s">
        <v>615</v>
      </c>
    </row>
    <row r="53" spans="1:14" ht="15">
      <c r="A53" s="219">
        <v>37</v>
      </c>
      <c r="B53" s="220">
        <v>410162</v>
      </c>
      <c r="C53" s="228" t="s">
        <v>627</v>
      </c>
      <c r="D53" s="222"/>
      <c r="E53" s="223">
        <v>2</v>
      </c>
      <c r="F53" s="223"/>
      <c r="G53" s="224">
        <f t="shared" si="4"/>
        <v>0</v>
      </c>
      <c r="H53" s="225">
        <v>0</v>
      </c>
      <c r="I53" s="226">
        <f t="shared" si="5"/>
        <v>0</v>
      </c>
      <c r="J53" s="227"/>
      <c r="K53" s="181" t="s">
        <v>438</v>
      </c>
      <c r="L53" s="181" t="s">
        <v>469</v>
      </c>
      <c r="M53" s="230" t="s">
        <v>443</v>
      </c>
      <c r="N53" s="181" t="s">
        <v>615</v>
      </c>
    </row>
    <row r="54" spans="1:14" ht="15">
      <c r="A54" s="219">
        <v>38</v>
      </c>
      <c r="B54" s="220">
        <v>409828</v>
      </c>
      <c r="C54" s="228" t="s">
        <v>478</v>
      </c>
      <c r="D54" s="228" t="s">
        <v>436</v>
      </c>
      <c r="E54" s="223">
        <v>2</v>
      </c>
      <c r="F54" s="223"/>
      <c r="G54" s="224">
        <f t="shared" si="4"/>
        <v>0</v>
      </c>
      <c r="H54" s="225">
        <v>0</v>
      </c>
      <c r="I54" s="226">
        <f t="shared" si="5"/>
        <v>0</v>
      </c>
      <c r="J54" s="229" t="s">
        <v>437</v>
      </c>
      <c r="L54" s="181" t="s">
        <v>469</v>
      </c>
      <c r="M54" s="230" t="s">
        <v>443</v>
      </c>
      <c r="N54" s="181" t="s">
        <v>615</v>
      </c>
    </row>
    <row r="55" spans="1:14" ht="15">
      <c r="A55" s="219">
        <v>39</v>
      </c>
      <c r="B55" s="220">
        <v>409901</v>
      </c>
      <c r="C55" s="228" t="s">
        <v>479</v>
      </c>
      <c r="D55" s="228" t="s">
        <v>436</v>
      </c>
      <c r="E55" s="223">
        <v>2</v>
      </c>
      <c r="F55" s="223"/>
      <c r="G55" s="224">
        <f t="shared" si="4"/>
        <v>0</v>
      </c>
      <c r="H55" s="225">
        <v>0</v>
      </c>
      <c r="I55" s="226">
        <f t="shared" si="5"/>
        <v>0</v>
      </c>
      <c r="J55" s="229" t="s">
        <v>437</v>
      </c>
      <c r="L55" s="181" t="s">
        <v>469</v>
      </c>
      <c r="M55" s="230" t="s">
        <v>443</v>
      </c>
      <c r="N55" s="181" t="s">
        <v>615</v>
      </c>
    </row>
    <row r="56" spans="1:14" ht="15">
      <c r="A56" s="219">
        <v>40</v>
      </c>
      <c r="B56" s="220">
        <v>410103</v>
      </c>
      <c r="C56" s="228" t="s">
        <v>476</v>
      </c>
      <c r="D56" s="228" t="s">
        <v>436</v>
      </c>
      <c r="E56" s="223">
        <v>2</v>
      </c>
      <c r="F56" s="223"/>
      <c r="G56" s="224">
        <f t="shared" si="4"/>
        <v>0</v>
      </c>
      <c r="H56" s="225">
        <v>0</v>
      </c>
      <c r="I56" s="226">
        <f t="shared" si="5"/>
        <v>0</v>
      </c>
      <c r="J56" s="229" t="s">
        <v>437</v>
      </c>
      <c r="L56" s="181" t="s">
        <v>469</v>
      </c>
      <c r="M56" s="230" t="s">
        <v>443</v>
      </c>
      <c r="N56" s="181" t="s">
        <v>615</v>
      </c>
    </row>
    <row r="57" spans="1:14" ht="15">
      <c r="A57" s="219">
        <v>41</v>
      </c>
      <c r="B57" s="220">
        <v>420002</v>
      </c>
      <c r="C57" s="228" t="s">
        <v>628</v>
      </c>
      <c r="D57" s="228" t="s">
        <v>436</v>
      </c>
      <c r="E57" s="223">
        <v>4</v>
      </c>
      <c r="F57" s="223"/>
      <c r="G57" s="224">
        <f t="shared" si="4"/>
        <v>0</v>
      </c>
      <c r="H57" s="225">
        <v>0</v>
      </c>
      <c r="I57" s="226">
        <f t="shared" si="5"/>
        <v>0</v>
      </c>
      <c r="J57" s="229" t="s">
        <v>437</v>
      </c>
      <c r="K57" s="181" t="s">
        <v>438</v>
      </c>
      <c r="L57" s="181" t="s">
        <v>469</v>
      </c>
      <c r="M57" s="230" t="s">
        <v>443</v>
      </c>
      <c r="N57" s="181" t="s">
        <v>615</v>
      </c>
    </row>
    <row r="58" spans="1:14" ht="15">
      <c r="A58" s="219">
        <v>42</v>
      </c>
      <c r="B58" s="220">
        <v>420091</v>
      </c>
      <c r="C58" s="228" t="s">
        <v>630</v>
      </c>
      <c r="D58" s="228" t="s">
        <v>436</v>
      </c>
      <c r="E58" s="223">
        <v>4</v>
      </c>
      <c r="F58" s="223"/>
      <c r="G58" s="224">
        <f t="shared" si="4"/>
        <v>0</v>
      </c>
      <c r="H58" s="225">
        <v>0</v>
      </c>
      <c r="I58" s="226">
        <f t="shared" si="5"/>
        <v>0</v>
      </c>
      <c r="J58" s="229" t="s">
        <v>437</v>
      </c>
      <c r="L58" s="181" t="s">
        <v>469</v>
      </c>
      <c r="M58" s="230" t="s">
        <v>443</v>
      </c>
      <c r="N58" s="181" t="s">
        <v>615</v>
      </c>
    </row>
    <row r="59" spans="1:14" ht="15">
      <c r="A59" s="219">
        <v>43</v>
      </c>
      <c r="B59" s="220">
        <v>420011</v>
      </c>
      <c r="C59" s="228" t="s">
        <v>631</v>
      </c>
      <c r="D59" s="228" t="s">
        <v>436</v>
      </c>
      <c r="E59" s="223">
        <v>12</v>
      </c>
      <c r="F59" s="223"/>
      <c r="G59" s="224">
        <f t="shared" si="4"/>
        <v>0</v>
      </c>
      <c r="H59" s="225">
        <v>0</v>
      </c>
      <c r="I59" s="226">
        <f t="shared" si="5"/>
        <v>0</v>
      </c>
      <c r="J59" s="229" t="s">
        <v>437</v>
      </c>
      <c r="K59" s="181" t="s">
        <v>438</v>
      </c>
      <c r="L59" s="181" t="s">
        <v>469</v>
      </c>
      <c r="M59" s="230" t="s">
        <v>443</v>
      </c>
      <c r="N59" s="181" t="s">
        <v>615</v>
      </c>
    </row>
    <row r="60" spans="1:14" ht="15">
      <c r="A60" s="219">
        <v>44</v>
      </c>
      <c r="B60" s="220">
        <v>420902</v>
      </c>
      <c r="C60" s="228" t="s">
        <v>629</v>
      </c>
      <c r="D60" s="228" t="s">
        <v>436</v>
      </c>
      <c r="E60" s="223">
        <v>2</v>
      </c>
      <c r="F60" s="223"/>
      <c r="G60" s="224">
        <f t="shared" si="4"/>
        <v>0</v>
      </c>
      <c r="H60" s="225">
        <v>0</v>
      </c>
      <c r="I60" s="226">
        <f t="shared" si="5"/>
        <v>0</v>
      </c>
      <c r="J60" s="229" t="s">
        <v>437</v>
      </c>
      <c r="K60" s="181" t="s">
        <v>438</v>
      </c>
      <c r="L60" s="181" t="s">
        <v>469</v>
      </c>
      <c r="M60" s="230" t="s">
        <v>443</v>
      </c>
      <c r="N60" s="181" t="s">
        <v>615</v>
      </c>
    </row>
    <row r="61" spans="1:14" ht="15">
      <c r="A61" s="219">
        <v>45</v>
      </c>
      <c r="B61" s="220">
        <v>420091</v>
      </c>
      <c r="C61" s="228" t="s">
        <v>630</v>
      </c>
      <c r="D61" s="228" t="s">
        <v>436</v>
      </c>
      <c r="E61" s="223">
        <v>10</v>
      </c>
      <c r="F61" s="223"/>
      <c r="G61" s="224">
        <f t="shared" si="4"/>
        <v>0</v>
      </c>
      <c r="H61" s="225">
        <v>0</v>
      </c>
      <c r="I61" s="226">
        <f t="shared" si="5"/>
        <v>0</v>
      </c>
      <c r="J61" s="229" t="s">
        <v>437</v>
      </c>
      <c r="K61" s="181" t="s">
        <v>438</v>
      </c>
      <c r="L61" s="181" t="s">
        <v>469</v>
      </c>
      <c r="M61" s="230" t="s">
        <v>443</v>
      </c>
      <c r="N61" s="181" t="s">
        <v>615</v>
      </c>
    </row>
    <row r="62" spans="1:14" ht="15">
      <c r="A62" s="219">
        <v>46</v>
      </c>
      <c r="B62" s="220">
        <v>420092</v>
      </c>
      <c r="C62" s="228" t="s">
        <v>632</v>
      </c>
      <c r="D62" s="228" t="s">
        <v>436</v>
      </c>
      <c r="E62" s="223">
        <v>3</v>
      </c>
      <c r="F62" s="223"/>
      <c r="G62" s="224">
        <f t="shared" si="4"/>
        <v>0</v>
      </c>
      <c r="H62" s="225">
        <v>0</v>
      </c>
      <c r="I62" s="226">
        <f t="shared" si="5"/>
        <v>0</v>
      </c>
      <c r="J62" s="229" t="s">
        <v>437</v>
      </c>
      <c r="K62" s="181" t="s">
        <v>438</v>
      </c>
      <c r="L62" s="181" t="s">
        <v>469</v>
      </c>
      <c r="M62" s="230" t="s">
        <v>443</v>
      </c>
      <c r="N62" s="181" t="s">
        <v>615</v>
      </c>
    </row>
    <row r="63" spans="1:14" ht="15">
      <c r="A63" s="219">
        <v>47</v>
      </c>
      <c r="B63" s="220">
        <v>420093</v>
      </c>
      <c r="C63" s="228" t="s">
        <v>633</v>
      </c>
      <c r="D63" s="228" t="s">
        <v>436</v>
      </c>
      <c r="E63" s="223">
        <v>1</v>
      </c>
      <c r="F63" s="223"/>
      <c r="G63" s="224">
        <f t="shared" si="4"/>
        <v>0</v>
      </c>
      <c r="H63" s="225">
        <v>0</v>
      </c>
      <c r="I63" s="226">
        <f t="shared" si="5"/>
        <v>0</v>
      </c>
      <c r="J63" s="229" t="s">
        <v>437</v>
      </c>
      <c r="K63" s="181" t="s">
        <v>438</v>
      </c>
      <c r="L63" s="181" t="s">
        <v>469</v>
      </c>
      <c r="M63" s="230" t="s">
        <v>443</v>
      </c>
      <c r="N63" s="181" t="s">
        <v>615</v>
      </c>
    </row>
    <row r="64" spans="1:13" ht="15">
      <c r="A64" s="219">
        <v>48</v>
      </c>
      <c r="B64" s="220">
        <v>199122</v>
      </c>
      <c r="C64" s="228" t="s">
        <v>480</v>
      </c>
      <c r="D64" s="228" t="s">
        <v>436</v>
      </c>
      <c r="E64" s="223">
        <v>3</v>
      </c>
      <c r="F64" s="223"/>
      <c r="G64" s="224">
        <f t="shared" si="4"/>
        <v>0</v>
      </c>
      <c r="H64" s="225">
        <v>0</v>
      </c>
      <c r="I64" s="226">
        <f t="shared" si="5"/>
        <v>0</v>
      </c>
      <c r="J64" s="229" t="s">
        <v>437</v>
      </c>
      <c r="K64" s="181" t="s">
        <v>438</v>
      </c>
      <c r="L64" s="181" t="s">
        <v>469</v>
      </c>
      <c r="M64" s="230" t="s">
        <v>443</v>
      </c>
    </row>
    <row r="65" spans="1:13" ht="15">
      <c r="A65" s="219"/>
      <c r="B65" s="220"/>
      <c r="C65" s="260" t="s">
        <v>439</v>
      </c>
      <c r="D65" s="228"/>
      <c r="E65" s="223"/>
      <c r="F65" s="261">
        <f>SUM(G39:G64)</f>
        <v>0</v>
      </c>
      <c r="G65" s="224"/>
      <c r="H65" s="225"/>
      <c r="I65" s="226"/>
      <c r="J65" s="229"/>
      <c r="M65" s="230" t="s">
        <v>443</v>
      </c>
    </row>
    <row r="66" spans="1:13" ht="15">
      <c r="A66" s="219"/>
      <c r="B66" s="220"/>
      <c r="C66" s="260" t="s">
        <v>481</v>
      </c>
      <c r="D66" s="228"/>
      <c r="E66" s="223"/>
      <c r="F66" s="223"/>
      <c r="G66" s="224"/>
      <c r="H66" s="225"/>
      <c r="I66" s="226"/>
      <c r="J66" s="229"/>
      <c r="L66" s="181" t="s">
        <v>482</v>
      </c>
      <c r="M66" s="230" t="s">
        <v>443</v>
      </c>
    </row>
    <row r="67" spans="1:14" ht="15">
      <c r="A67" s="219">
        <v>49</v>
      </c>
      <c r="B67" s="220" t="s">
        <v>483</v>
      </c>
      <c r="C67" s="228" t="s">
        <v>634</v>
      </c>
      <c r="D67" s="228" t="s">
        <v>466</v>
      </c>
      <c r="E67" s="223">
        <v>2</v>
      </c>
      <c r="F67" s="223"/>
      <c r="G67" s="224">
        <f aca="true" t="shared" si="6" ref="G67:G72">E67*F67</f>
        <v>0</v>
      </c>
      <c r="H67" s="225">
        <v>0</v>
      </c>
      <c r="I67" s="226">
        <f aca="true" t="shared" si="7" ref="I67:I72">E67*H67</f>
        <v>0</v>
      </c>
      <c r="J67" s="229" t="s">
        <v>485</v>
      </c>
      <c r="K67" s="181" t="s">
        <v>438</v>
      </c>
      <c r="L67" s="181" t="s">
        <v>482</v>
      </c>
      <c r="M67" s="230" t="s">
        <v>443</v>
      </c>
      <c r="N67" s="181" t="s">
        <v>615</v>
      </c>
    </row>
    <row r="68" spans="1:14" ht="15">
      <c r="A68" s="219">
        <v>50</v>
      </c>
      <c r="B68" s="220">
        <v>591121</v>
      </c>
      <c r="C68" s="228" t="s">
        <v>486</v>
      </c>
      <c r="D68" s="228" t="s">
        <v>436</v>
      </c>
      <c r="E68" s="223">
        <v>2</v>
      </c>
      <c r="F68" s="223"/>
      <c r="G68" s="224">
        <f t="shared" si="6"/>
        <v>0</v>
      </c>
      <c r="H68" s="225">
        <v>0</v>
      </c>
      <c r="I68" s="226">
        <f t="shared" si="7"/>
        <v>0</v>
      </c>
      <c r="J68" s="229" t="s">
        <v>485</v>
      </c>
      <c r="L68" s="181" t="s">
        <v>482</v>
      </c>
      <c r="M68" s="230" t="s">
        <v>443</v>
      </c>
      <c r="N68" s="181" t="s">
        <v>615</v>
      </c>
    </row>
    <row r="69" spans="1:14" ht="15">
      <c r="A69" s="219">
        <v>51</v>
      </c>
      <c r="B69" s="220" t="s">
        <v>487</v>
      </c>
      <c r="C69" s="228" t="s">
        <v>618</v>
      </c>
      <c r="D69" s="228" t="s">
        <v>466</v>
      </c>
      <c r="E69" s="223">
        <v>1</v>
      </c>
      <c r="F69" s="223"/>
      <c r="G69" s="224">
        <f t="shared" si="6"/>
        <v>0</v>
      </c>
      <c r="H69" s="225">
        <v>0</v>
      </c>
      <c r="I69" s="226">
        <f t="shared" si="7"/>
        <v>0</v>
      </c>
      <c r="J69" s="229" t="s">
        <v>485</v>
      </c>
      <c r="K69" s="181" t="s">
        <v>438</v>
      </c>
      <c r="L69" s="181" t="s">
        <v>482</v>
      </c>
      <c r="M69" s="230" t="s">
        <v>443</v>
      </c>
      <c r="N69" s="181" t="s">
        <v>615</v>
      </c>
    </row>
    <row r="70" spans="1:14" ht="15">
      <c r="A70" s="219">
        <v>52</v>
      </c>
      <c r="B70" s="220">
        <v>591121</v>
      </c>
      <c r="C70" s="228" t="s">
        <v>486</v>
      </c>
      <c r="D70" s="228" t="s">
        <v>436</v>
      </c>
      <c r="E70" s="223">
        <v>1</v>
      </c>
      <c r="F70" s="223"/>
      <c r="G70" s="224">
        <f t="shared" si="6"/>
        <v>0</v>
      </c>
      <c r="H70" s="225">
        <v>0</v>
      </c>
      <c r="I70" s="226">
        <f t="shared" si="7"/>
        <v>0</v>
      </c>
      <c r="J70" s="229" t="s">
        <v>485</v>
      </c>
      <c r="L70" s="181" t="s">
        <v>482</v>
      </c>
      <c r="M70" s="230" t="s">
        <v>443</v>
      </c>
      <c r="N70" s="181" t="s">
        <v>615</v>
      </c>
    </row>
    <row r="71" spans="1:14" ht="15">
      <c r="A71" s="219">
        <v>53</v>
      </c>
      <c r="B71" s="220" t="s">
        <v>488</v>
      </c>
      <c r="C71" s="228" t="s">
        <v>489</v>
      </c>
      <c r="D71" s="228" t="s">
        <v>436</v>
      </c>
      <c r="E71" s="223">
        <v>1</v>
      </c>
      <c r="F71" s="223"/>
      <c r="G71" s="224">
        <f t="shared" si="6"/>
        <v>0</v>
      </c>
      <c r="H71" s="225">
        <v>0</v>
      </c>
      <c r="I71" s="226">
        <f t="shared" si="7"/>
        <v>0</v>
      </c>
      <c r="J71" s="229" t="s">
        <v>485</v>
      </c>
      <c r="K71" s="181" t="s">
        <v>438</v>
      </c>
      <c r="L71" s="181" t="s">
        <v>482</v>
      </c>
      <c r="M71" s="230" t="s">
        <v>443</v>
      </c>
      <c r="N71" s="181" t="s">
        <v>615</v>
      </c>
    </row>
    <row r="72" spans="1:13" ht="15">
      <c r="A72" s="219"/>
      <c r="B72" s="220"/>
      <c r="C72" s="228" t="s">
        <v>490</v>
      </c>
      <c r="D72" s="222"/>
      <c r="E72" s="223"/>
      <c r="F72" s="223"/>
      <c r="G72" s="224">
        <f t="shared" si="6"/>
        <v>0</v>
      </c>
      <c r="H72" s="225">
        <v>0</v>
      </c>
      <c r="I72" s="226">
        <f t="shared" si="7"/>
        <v>0</v>
      </c>
      <c r="J72" s="227"/>
      <c r="K72" s="181" t="s">
        <v>491</v>
      </c>
      <c r="L72" s="181" t="s">
        <v>482</v>
      </c>
      <c r="M72" s="230" t="s">
        <v>443</v>
      </c>
    </row>
    <row r="73" spans="1:13" ht="15">
      <c r="A73" s="219"/>
      <c r="B73" s="220"/>
      <c r="C73" s="260" t="s">
        <v>439</v>
      </c>
      <c r="D73" s="222"/>
      <c r="E73" s="223"/>
      <c r="F73" s="261">
        <f>SUM(G67:G72)</f>
        <v>0</v>
      </c>
      <c r="G73" s="224"/>
      <c r="H73" s="225"/>
      <c r="I73" s="226"/>
      <c r="J73" s="227"/>
      <c r="M73" s="230" t="s">
        <v>443</v>
      </c>
    </row>
    <row r="74" spans="1:13" ht="15">
      <c r="A74" s="219"/>
      <c r="B74" s="220"/>
      <c r="C74" s="260" t="s">
        <v>492</v>
      </c>
      <c r="D74" s="222"/>
      <c r="E74" s="223"/>
      <c r="F74" s="223"/>
      <c r="G74" s="224"/>
      <c r="H74" s="225"/>
      <c r="I74" s="226"/>
      <c r="J74" s="227"/>
      <c r="L74" s="181" t="s">
        <v>437</v>
      </c>
      <c r="M74" s="230" t="s">
        <v>443</v>
      </c>
    </row>
    <row r="75" spans="1:14" ht="15">
      <c r="A75" s="219">
        <v>54</v>
      </c>
      <c r="B75" s="220">
        <v>420061</v>
      </c>
      <c r="C75" s="228" t="s">
        <v>635</v>
      </c>
      <c r="D75" s="222"/>
      <c r="E75" s="223">
        <v>0</v>
      </c>
      <c r="F75" s="223"/>
      <c r="G75" s="224">
        <f aca="true" t="shared" si="8" ref="G75:G83">E75*F75</f>
        <v>0</v>
      </c>
      <c r="H75" s="225">
        <v>0</v>
      </c>
      <c r="I75" s="226">
        <f aca="true" t="shared" si="9" ref="I75:I83">E75*H75</f>
        <v>0</v>
      </c>
      <c r="J75" s="229" t="s">
        <v>437</v>
      </c>
      <c r="K75" s="181" t="s">
        <v>438</v>
      </c>
      <c r="L75" s="181" t="s">
        <v>437</v>
      </c>
      <c r="M75" s="230" t="s">
        <v>443</v>
      </c>
      <c r="N75" s="181" t="s">
        <v>615</v>
      </c>
    </row>
    <row r="76" spans="1:14" ht="15">
      <c r="A76" s="219">
        <v>55</v>
      </c>
      <c r="B76" s="220">
        <v>420031</v>
      </c>
      <c r="C76" s="228" t="s">
        <v>493</v>
      </c>
      <c r="D76" s="228" t="s">
        <v>436</v>
      </c>
      <c r="E76" s="223">
        <v>1</v>
      </c>
      <c r="F76" s="223"/>
      <c r="G76" s="224">
        <f t="shared" si="8"/>
        <v>0</v>
      </c>
      <c r="H76" s="225">
        <v>0</v>
      </c>
      <c r="I76" s="226">
        <f t="shared" si="9"/>
        <v>0</v>
      </c>
      <c r="J76" s="229" t="s">
        <v>437</v>
      </c>
      <c r="L76" s="181" t="s">
        <v>437</v>
      </c>
      <c r="M76" s="230" t="s">
        <v>443</v>
      </c>
      <c r="N76" s="181" t="s">
        <v>615</v>
      </c>
    </row>
    <row r="77" spans="1:14" ht="15">
      <c r="A77" s="219">
        <v>56</v>
      </c>
      <c r="B77" s="220">
        <v>420050</v>
      </c>
      <c r="C77" s="228" t="s">
        <v>636</v>
      </c>
      <c r="D77" s="228" t="s">
        <v>436</v>
      </c>
      <c r="E77" s="223">
        <v>1</v>
      </c>
      <c r="F77" s="223"/>
      <c r="G77" s="224">
        <f t="shared" si="8"/>
        <v>0</v>
      </c>
      <c r="H77" s="225">
        <v>0</v>
      </c>
      <c r="I77" s="226">
        <f t="shared" si="9"/>
        <v>0</v>
      </c>
      <c r="J77" s="229" t="s">
        <v>437</v>
      </c>
      <c r="L77" s="181" t="s">
        <v>437</v>
      </c>
      <c r="M77" s="230" t="s">
        <v>443</v>
      </c>
      <c r="N77" s="181" t="s">
        <v>615</v>
      </c>
    </row>
    <row r="78" spans="1:14" ht="15">
      <c r="A78" s="219">
        <v>57</v>
      </c>
      <c r="B78" s="220">
        <v>420091</v>
      </c>
      <c r="C78" s="228" t="s">
        <v>630</v>
      </c>
      <c r="D78" s="228" t="s">
        <v>436</v>
      </c>
      <c r="E78" s="223">
        <v>1</v>
      </c>
      <c r="F78" s="223"/>
      <c r="G78" s="224">
        <f t="shared" si="8"/>
        <v>0</v>
      </c>
      <c r="H78" s="225">
        <v>0</v>
      </c>
      <c r="I78" s="226">
        <f t="shared" si="9"/>
        <v>0</v>
      </c>
      <c r="J78" s="229" t="s">
        <v>437</v>
      </c>
      <c r="L78" s="181" t="s">
        <v>437</v>
      </c>
      <c r="M78" s="230" t="s">
        <v>443</v>
      </c>
      <c r="N78" s="181" t="s">
        <v>615</v>
      </c>
    </row>
    <row r="79" spans="1:14" ht="15">
      <c r="A79" s="219">
        <v>58</v>
      </c>
      <c r="B79" s="220">
        <v>420070</v>
      </c>
      <c r="C79" s="228" t="s">
        <v>637</v>
      </c>
      <c r="D79" s="222"/>
      <c r="E79" s="223">
        <v>1</v>
      </c>
      <c r="F79" s="223"/>
      <c r="G79" s="224">
        <f t="shared" si="8"/>
        <v>0</v>
      </c>
      <c r="H79" s="225">
        <v>0</v>
      </c>
      <c r="I79" s="226">
        <f t="shared" si="9"/>
        <v>0</v>
      </c>
      <c r="J79" s="229" t="s">
        <v>437</v>
      </c>
      <c r="K79" s="181" t="s">
        <v>438</v>
      </c>
      <c r="L79" s="181" t="s">
        <v>437</v>
      </c>
      <c r="M79" s="230" t="s">
        <v>443</v>
      </c>
      <c r="N79" s="181" t="s">
        <v>615</v>
      </c>
    </row>
    <row r="80" spans="1:14" ht="15">
      <c r="A80" s="219">
        <v>59</v>
      </c>
      <c r="B80" s="220">
        <v>420040</v>
      </c>
      <c r="C80" s="228" t="s">
        <v>494</v>
      </c>
      <c r="D80" s="228" t="s">
        <v>436</v>
      </c>
      <c r="E80" s="223">
        <v>1</v>
      </c>
      <c r="F80" s="223"/>
      <c r="G80" s="224">
        <f t="shared" si="8"/>
        <v>0</v>
      </c>
      <c r="H80" s="225">
        <v>0</v>
      </c>
      <c r="I80" s="226">
        <f t="shared" si="9"/>
        <v>0</v>
      </c>
      <c r="J80" s="229" t="s">
        <v>437</v>
      </c>
      <c r="L80" s="181" t="s">
        <v>437</v>
      </c>
      <c r="M80" s="230" t="s">
        <v>443</v>
      </c>
      <c r="N80" s="181" t="s">
        <v>615</v>
      </c>
    </row>
    <row r="81" spans="1:14" ht="15">
      <c r="A81" s="219">
        <v>60</v>
      </c>
      <c r="B81" s="220">
        <v>420051</v>
      </c>
      <c r="C81" s="228" t="s">
        <v>640</v>
      </c>
      <c r="D81" s="228" t="s">
        <v>436</v>
      </c>
      <c r="E81" s="223">
        <v>1</v>
      </c>
      <c r="F81" s="223"/>
      <c r="G81" s="224">
        <f t="shared" si="8"/>
        <v>0</v>
      </c>
      <c r="H81" s="225">
        <v>0</v>
      </c>
      <c r="I81" s="226">
        <f t="shared" si="9"/>
        <v>0</v>
      </c>
      <c r="J81" s="229" t="s">
        <v>437</v>
      </c>
      <c r="L81" s="181" t="s">
        <v>437</v>
      </c>
      <c r="M81" s="230" t="s">
        <v>443</v>
      </c>
      <c r="N81" s="181" t="s">
        <v>615</v>
      </c>
    </row>
    <row r="82" spans="1:14" ht="15">
      <c r="A82" s="219">
        <v>61</v>
      </c>
      <c r="B82" s="220">
        <v>420091</v>
      </c>
      <c r="C82" s="228" t="s">
        <v>630</v>
      </c>
      <c r="D82" s="228" t="s">
        <v>436</v>
      </c>
      <c r="E82" s="223">
        <v>1</v>
      </c>
      <c r="F82" s="223"/>
      <c r="G82" s="224">
        <f t="shared" si="8"/>
        <v>0</v>
      </c>
      <c r="H82" s="225">
        <v>0</v>
      </c>
      <c r="I82" s="226">
        <f t="shared" si="9"/>
        <v>0</v>
      </c>
      <c r="J82" s="229" t="s">
        <v>437</v>
      </c>
      <c r="L82" s="181" t="s">
        <v>437</v>
      </c>
      <c r="M82" s="230" t="s">
        <v>443</v>
      </c>
      <c r="N82" s="181" t="s">
        <v>615</v>
      </c>
    </row>
    <row r="83" spans="1:14" ht="15">
      <c r="A83" s="219">
        <v>62</v>
      </c>
      <c r="B83" s="220">
        <v>457723</v>
      </c>
      <c r="C83" s="228" t="s">
        <v>495</v>
      </c>
      <c r="D83" s="228" t="s">
        <v>436</v>
      </c>
      <c r="E83" s="223">
        <v>1</v>
      </c>
      <c r="F83" s="223"/>
      <c r="G83" s="224">
        <f t="shared" si="8"/>
        <v>0</v>
      </c>
      <c r="H83" s="225">
        <v>0</v>
      </c>
      <c r="I83" s="226">
        <f t="shared" si="9"/>
        <v>0</v>
      </c>
      <c r="J83" s="229" t="s">
        <v>437</v>
      </c>
      <c r="K83" s="181" t="s">
        <v>438</v>
      </c>
      <c r="L83" s="181" t="s">
        <v>437</v>
      </c>
      <c r="M83" s="230" t="s">
        <v>443</v>
      </c>
      <c r="N83" s="181" t="s">
        <v>615</v>
      </c>
    </row>
    <row r="84" spans="1:13" ht="15">
      <c r="A84" s="219"/>
      <c r="B84" s="220"/>
      <c r="C84" s="260" t="s">
        <v>439</v>
      </c>
      <c r="D84" s="228"/>
      <c r="E84" s="223"/>
      <c r="F84" s="261">
        <f>SUM(G75:G83)</f>
        <v>0</v>
      </c>
      <c r="G84" s="224"/>
      <c r="H84" s="225"/>
      <c r="I84" s="226"/>
      <c r="J84" s="229"/>
      <c r="M84" s="230" t="s">
        <v>443</v>
      </c>
    </row>
    <row r="85" spans="1:13" ht="15">
      <c r="A85" s="219"/>
      <c r="B85" s="220"/>
      <c r="C85" s="260" t="s">
        <v>496</v>
      </c>
      <c r="D85" s="228"/>
      <c r="E85" s="223"/>
      <c r="F85" s="223"/>
      <c r="G85" s="224"/>
      <c r="H85" s="225"/>
      <c r="I85" s="226"/>
      <c r="J85" s="229"/>
      <c r="L85" s="181" t="s">
        <v>497</v>
      </c>
      <c r="M85" s="230" t="s">
        <v>443</v>
      </c>
    </row>
    <row r="86" spans="1:14" ht="15">
      <c r="A86" s="219">
        <v>63</v>
      </c>
      <c r="B86" s="220" t="s">
        <v>498</v>
      </c>
      <c r="C86" s="228" t="s">
        <v>647</v>
      </c>
      <c r="D86" s="228" t="s">
        <v>436</v>
      </c>
      <c r="E86" s="223">
        <v>1</v>
      </c>
      <c r="F86" s="223"/>
      <c r="G86" s="224">
        <f>E86*F86</f>
        <v>0</v>
      </c>
      <c r="H86" s="225">
        <v>0</v>
      </c>
      <c r="I86" s="226">
        <f>E86*H86</f>
        <v>0</v>
      </c>
      <c r="J86" s="229" t="s">
        <v>437</v>
      </c>
      <c r="K86" s="181" t="s">
        <v>438</v>
      </c>
      <c r="L86" s="181" t="s">
        <v>497</v>
      </c>
      <c r="M86" s="230" t="s">
        <v>443</v>
      </c>
      <c r="N86" s="181" t="s">
        <v>615</v>
      </c>
    </row>
    <row r="87" spans="1:13" ht="15">
      <c r="A87" s="219"/>
      <c r="B87" s="220"/>
      <c r="C87" s="228" t="s">
        <v>617</v>
      </c>
      <c r="D87" s="222"/>
      <c r="E87" s="223"/>
      <c r="F87" s="223"/>
      <c r="G87" s="224">
        <f>E87*F87</f>
        <v>0</v>
      </c>
      <c r="H87" s="225">
        <v>0</v>
      </c>
      <c r="I87" s="226">
        <f>E87*H87</f>
        <v>0</v>
      </c>
      <c r="J87" s="227"/>
      <c r="K87" s="181" t="s">
        <v>491</v>
      </c>
      <c r="L87" s="181" t="s">
        <v>497</v>
      </c>
      <c r="M87" s="230" t="s">
        <v>443</v>
      </c>
    </row>
    <row r="88" spans="1:13" ht="15.75" thickBot="1">
      <c r="A88" s="231"/>
      <c r="B88" s="232"/>
      <c r="C88" s="233" t="s">
        <v>439</v>
      </c>
      <c r="D88" s="262"/>
      <c r="E88" s="235"/>
      <c r="F88" s="236">
        <f>SUM(G86:G87)</f>
        <v>0</v>
      </c>
      <c r="G88" s="237"/>
      <c r="H88" s="238"/>
      <c r="I88" s="239"/>
      <c r="J88" s="263"/>
      <c r="M88" s="230" t="s">
        <v>443</v>
      </c>
    </row>
    <row r="89" spans="1:14" s="249" customFormat="1" ht="15">
      <c r="A89" s="241"/>
      <c r="B89" s="242"/>
      <c r="C89" s="243" t="s">
        <v>440</v>
      </c>
      <c r="D89" s="264"/>
      <c r="E89" s="244"/>
      <c r="F89" s="244"/>
      <c r="G89" s="245">
        <f>SUM(G13:G88)</f>
        <v>0</v>
      </c>
      <c r="H89" s="246"/>
      <c r="I89" s="247">
        <f>SUM(I13:I88)</f>
        <v>0</v>
      </c>
      <c r="J89" s="265"/>
      <c r="M89" s="250"/>
      <c r="N89" s="181"/>
    </row>
    <row r="90" spans="1:14" s="218" customFormat="1" ht="19.5" customHeight="1">
      <c r="A90" s="251" t="s">
        <v>499</v>
      </c>
      <c r="B90" s="252"/>
      <c r="C90" s="253"/>
      <c r="D90" s="266"/>
      <c r="E90" s="254"/>
      <c r="F90" s="254"/>
      <c r="G90" s="255"/>
      <c r="H90" s="256"/>
      <c r="I90" s="257"/>
      <c r="J90" s="267"/>
      <c r="M90" s="259"/>
      <c r="N90" s="181"/>
    </row>
    <row r="91" spans="1:13" ht="15">
      <c r="A91" s="219"/>
      <c r="B91" s="220"/>
      <c r="C91" s="260" t="s">
        <v>444</v>
      </c>
      <c r="D91" s="222"/>
      <c r="E91" s="223"/>
      <c r="F91" s="223"/>
      <c r="G91" s="224"/>
      <c r="H91" s="225"/>
      <c r="I91" s="226"/>
      <c r="J91" s="227"/>
      <c r="L91" s="181" t="s">
        <v>445</v>
      </c>
      <c r="M91" s="230" t="s">
        <v>500</v>
      </c>
    </row>
    <row r="92" spans="1:14" ht="15">
      <c r="A92" s="219">
        <v>64</v>
      </c>
      <c r="B92" s="220">
        <v>210800006</v>
      </c>
      <c r="C92" s="228" t="s">
        <v>501</v>
      </c>
      <c r="D92" s="228" t="s">
        <v>113</v>
      </c>
      <c r="E92" s="223">
        <v>25</v>
      </c>
      <c r="F92" s="223"/>
      <c r="G92" s="224">
        <f aca="true" t="shared" si="10" ref="G92:G100">E92*F92</f>
        <v>0</v>
      </c>
      <c r="H92" s="225">
        <v>0.051</v>
      </c>
      <c r="I92" s="226">
        <f aca="true" t="shared" si="11" ref="I92:I100">E92*H92</f>
        <v>1.275</v>
      </c>
      <c r="J92" s="229" t="s">
        <v>437</v>
      </c>
      <c r="L92" s="181" t="s">
        <v>445</v>
      </c>
      <c r="M92" s="230" t="s">
        <v>500</v>
      </c>
      <c r="N92" s="181" t="s">
        <v>615</v>
      </c>
    </row>
    <row r="93" spans="1:14" ht="15">
      <c r="A93" s="219">
        <v>65</v>
      </c>
      <c r="B93" s="220">
        <v>210800103</v>
      </c>
      <c r="C93" s="228" t="s">
        <v>502</v>
      </c>
      <c r="D93" s="228" t="s">
        <v>113</v>
      </c>
      <c r="E93" s="223">
        <v>135</v>
      </c>
      <c r="F93" s="223"/>
      <c r="G93" s="224">
        <f t="shared" si="10"/>
        <v>0</v>
      </c>
      <c r="H93" s="225">
        <v>0.057</v>
      </c>
      <c r="I93" s="226">
        <f t="shared" si="11"/>
        <v>7.695</v>
      </c>
      <c r="J93" s="229" t="s">
        <v>437</v>
      </c>
      <c r="L93" s="181" t="s">
        <v>445</v>
      </c>
      <c r="M93" s="230" t="s">
        <v>500</v>
      </c>
      <c r="N93" s="181" t="s">
        <v>615</v>
      </c>
    </row>
    <row r="94" spans="1:14" ht="15">
      <c r="A94" s="219">
        <v>66</v>
      </c>
      <c r="B94" s="220">
        <v>210810008</v>
      </c>
      <c r="C94" s="228" t="s">
        <v>503</v>
      </c>
      <c r="D94" s="228" t="s">
        <v>113</v>
      </c>
      <c r="E94" s="223">
        <v>40</v>
      </c>
      <c r="F94" s="223"/>
      <c r="G94" s="224">
        <f t="shared" si="10"/>
        <v>0</v>
      </c>
      <c r="H94" s="225">
        <v>0.046</v>
      </c>
      <c r="I94" s="226">
        <f t="shared" si="11"/>
        <v>1.8399999999999999</v>
      </c>
      <c r="J94" s="229" t="s">
        <v>437</v>
      </c>
      <c r="L94" s="181" t="s">
        <v>445</v>
      </c>
      <c r="M94" s="230" t="s">
        <v>500</v>
      </c>
      <c r="N94" s="181" t="s">
        <v>615</v>
      </c>
    </row>
    <row r="95" spans="1:14" ht="15">
      <c r="A95" s="219">
        <v>67</v>
      </c>
      <c r="B95" s="220">
        <v>210800103</v>
      </c>
      <c r="C95" s="228" t="s">
        <v>502</v>
      </c>
      <c r="D95" s="228" t="s">
        <v>113</v>
      </c>
      <c r="E95" s="223">
        <v>100</v>
      </c>
      <c r="F95" s="223"/>
      <c r="G95" s="224">
        <f t="shared" si="10"/>
        <v>0</v>
      </c>
      <c r="H95" s="225">
        <v>0.057</v>
      </c>
      <c r="I95" s="226">
        <f t="shared" si="11"/>
        <v>5.7</v>
      </c>
      <c r="J95" s="229" t="s">
        <v>437</v>
      </c>
      <c r="L95" s="181" t="s">
        <v>445</v>
      </c>
      <c r="M95" s="230" t="s">
        <v>500</v>
      </c>
      <c r="N95" s="181" t="s">
        <v>615</v>
      </c>
    </row>
    <row r="96" spans="1:14" ht="15">
      <c r="A96" s="219">
        <v>68</v>
      </c>
      <c r="B96" s="220">
        <v>210800103</v>
      </c>
      <c r="C96" s="228" t="s">
        <v>502</v>
      </c>
      <c r="D96" s="228" t="s">
        <v>113</v>
      </c>
      <c r="E96" s="223">
        <v>65</v>
      </c>
      <c r="F96" s="223"/>
      <c r="G96" s="224">
        <f t="shared" si="10"/>
        <v>0</v>
      </c>
      <c r="H96" s="225">
        <v>0.057</v>
      </c>
      <c r="I96" s="226">
        <f t="shared" si="11"/>
        <v>3.705</v>
      </c>
      <c r="J96" s="229" t="s">
        <v>437</v>
      </c>
      <c r="L96" s="181" t="s">
        <v>445</v>
      </c>
      <c r="M96" s="230" t="s">
        <v>500</v>
      </c>
      <c r="N96" s="181" t="s">
        <v>615</v>
      </c>
    </row>
    <row r="97" spans="1:14" ht="15">
      <c r="A97" s="219">
        <v>69</v>
      </c>
      <c r="B97" s="220">
        <v>210810012</v>
      </c>
      <c r="C97" s="228" t="s">
        <v>504</v>
      </c>
      <c r="D97" s="228" t="s">
        <v>113</v>
      </c>
      <c r="E97" s="223">
        <v>20</v>
      </c>
      <c r="F97" s="223"/>
      <c r="G97" s="224">
        <f t="shared" si="10"/>
        <v>0</v>
      </c>
      <c r="H97" s="225">
        <v>0.053</v>
      </c>
      <c r="I97" s="226">
        <f t="shared" si="11"/>
        <v>1.06</v>
      </c>
      <c r="J97" s="229" t="s">
        <v>437</v>
      </c>
      <c r="L97" s="181" t="s">
        <v>445</v>
      </c>
      <c r="M97" s="230" t="s">
        <v>500</v>
      </c>
      <c r="N97" s="181" t="s">
        <v>615</v>
      </c>
    </row>
    <row r="98" spans="1:14" ht="15">
      <c r="A98" s="219">
        <v>70</v>
      </c>
      <c r="B98" s="220">
        <v>210100001</v>
      </c>
      <c r="C98" s="228" t="s">
        <v>505</v>
      </c>
      <c r="D98" s="228" t="s">
        <v>436</v>
      </c>
      <c r="E98" s="223">
        <v>27</v>
      </c>
      <c r="F98" s="223"/>
      <c r="G98" s="224">
        <f t="shared" si="10"/>
        <v>0</v>
      </c>
      <c r="H98" s="225">
        <v>0.05</v>
      </c>
      <c r="I98" s="226">
        <f t="shared" si="11"/>
        <v>1.35</v>
      </c>
      <c r="J98" s="229" t="s">
        <v>437</v>
      </c>
      <c r="K98" s="181" t="s">
        <v>438</v>
      </c>
      <c r="L98" s="181" t="s">
        <v>445</v>
      </c>
      <c r="M98" s="230" t="s">
        <v>500</v>
      </c>
      <c r="N98" s="181" t="s">
        <v>615</v>
      </c>
    </row>
    <row r="99" spans="1:14" ht="15">
      <c r="A99" s="219">
        <v>71</v>
      </c>
      <c r="B99" s="220">
        <v>210100002</v>
      </c>
      <c r="C99" s="228" t="s">
        <v>506</v>
      </c>
      <c r="D99" s="228" t="s">
        <v>436</v>
      </c>
      <c r="E99" s="223">
        <v>11</v>
      </c>
      <c r="F99" s="223"/>
      <c r="G99" s="224">
        <f t="shared" si="10"/>
        <v>0</v>
      </c>
      <c r="H99" s="225">
        <v>0.057</v>
      </c>
      <c r="I99" s="226">
        <f t="shared" si="11"/>
        <v>0.627</v>
      </c>
      <c r="J99" s="229" t="s">
        <v>437</v>
      </c>
      <c r="K99" s="181" t="s">
        <v>438</v>
      </c>
      <c r="L99" s="181" t="s">
        <v>445</v>
      </c>
      <c r="M99" s="230" t="s">
        <v>500</v>
      </c>
      <c r="N99" s="181" t="s">
        <v>615</v>
      </c>
    </row>
    <row r="100" spans="1:14" ht="15">
      <c r="A100" s="219">
        <v>72</v>
      </c>
      <c r="B100" s="220">
        <v>210950101</v>
      </c>
      <c r="C100" s="228" t="s">
        <v>507</v>
      </c>
      <c r="D100" s="228" t="s">
        <v>436</v>
      </c>
      <c r="E100" s="223">
        <v>12</v>
      </c>
      <c r="F100" s="223"/>
      <c r="G100" s="224">
        <f t="shared" si="10"/>
        <v>0</v>
      </c>
      <c r="H100" s="225">
        <v>0.025</v>
      </c>
      <c r="I100" s="226">
        <f t="shared" si="11"/>
        <v>0.30000000000000004</v>
      </c>
      <c r="J100" s="229" t="s">
        <v>437</v>
      </c>
      <c r="L100" s="181" t="s">
        <v>445</v>
      </c>
      <c r="M100" s="230" t="s">
        <v>500</v>
      </c>
      <c r="N100" s="181" t="s">
        <v>615</v>
      </c>
    </row>
    <row r="101" spans="1:13" ht="15">
      <c r="A101" s="219"/>
      <c r="B101" s="220"/>
      <c r="C101" s="260" t="s">
        <v>439</v>
      </c>
      <c r="D101" s="228"/>
      <c r="E101" s="223"/>
      <c r="F101" s="261">
        <f>SUM(G92:G100)</f>
        <v>0</v>
      </c>
      <c r="G101" s="224"/>
      <c r="H101" s="225"/>
      <c r="I101" s="226"/>
      <c r="J101" s="229"/>
      <c r="M101" s="230" t="s">
        <v>500</v>
      </c>
    </row>
    <row r="102" spans="1:13" ht="15">
      <c r="A102" s="219"/>
      <c r="B102" s="220"/>
      <c r="C102" s="260" t="s">
        <v>452</v>
      </c>
      <c r="D102" s="228"/>
      <c r="E102" s="223"/>
      <c r="F102" s="223"/>
      <c r="G102" s="224"/>
      <c r="H102" s="225"/>
      <c r="I102" s="226"/>
      <c r="J102" s="229"/>
      <c r="L102" s="181" t="s">
        <v>453</v>
      </c>
      <c r="M102" s="230" t="s">
        <v>500</v>
      </c>
    </row>
    <row r="103" spans="1:14" ht="15">
      <c r="A103" s="219">
        <v>73</v>
      </c>
      <c r="B103" s="220">
        <v>210010321</v>
      </c>
      <c r="C103" s="228" t="s">
        <v>508</v>
      </c>
      <c r="D103" s="228" t="s">
        <v>436</v>
      </c>
      <c r="E103" s="223">
        <v>5</v>
      </c>
      <c r="F103" s="223"/>
      <c r="G103" s="224">
        <f aca="true" t="shared" si="12" ref="G103:G111">E103*F103</f>
        <v>0</v>
      </c>
      <c r="H103" s="225">
        <v>0.39</v>
      </c>
      <c r="I103" s="226">
        <f aca="true" t="shared" si="13" ref="I103:I111">E103*H103</f>
        <v>1.9500000000000002</v>
      </c>
      <c r="J103" s="229" t="s">
        <v>437</v>
      </c>
      <c r="L103" s="181" t="s">
        <v>453</v>
      </c>
      <c r="M103" s="230" t="s">
        <v>500</v>
      </c>
      <c r="N103" s="181" t="s">
        <v>615</v>
      </c>
    </row>
    <row r="104" spans="1:14" ht="15">
      <c r="A104" s="219">
        <v>74</v>
      </c>
      <c r="B104" s="220">
        <v>210010301</v>
      </c>
      <c r="C104" s="228" t="s">
        <v>509</v>
      </c>
      <c r="D104" s="228" t="s">
        <v>436</v>
      </c>
      <c r="E104" s="223">
        <v>12</v>
      </c>
      <c r="F104" s="223"/>
      <c r="G104" s="224">
        <f t="shared" si="12"/>
        <v>0</v>
      </c>
      <c r="H104" s="225">
        <v>0.091</v>
      </c>
      <c r="I104" s="226">
        <f t="shared" si="13"/>
        <v>1.092</v>
      </c>
      <c r="J104" s="229" t="s">
        <v>437</v>
      </c>
      <c r="L104" s="181" t="s">
        <v>453</v>
      </c>
      <c r="M104" s="230" t="s">
        <v>500</v>
      </c>
      <c r="N104" s="181" t="s">
        <v>615</v>
      </c>
    </row>
    <row r="105" spans="1:14" ht="15">
      <c r="A105" s="219">
        <v>75</v>
      </c>
      <c r="B105" s="220">
        <v>210010301</v>
      </c>
      <c r="C105" s="228" t="s">
        <v>509</v>
      </c>
      <c r="D105" s="228" t="s">
        <v>436</v>
      </c>
      <c r="E105" s="223">
        <v>3</v>
      </c>
      <c r="F105" s="223"/>
      <c r="G105" s="224">
        <f t="shared" si="12"/>
        <v>0</v>
      </c>
      <c r="H105" s="225">
        <v>0.091</v>
      </c>
      <c r="I105" s="226">
        <f t="shared" si="13"/>
        <v>0.273</v>
      </c>
      <c r="J105" s="229" t="s">
        <v>437</v>
      </c>
      <c r="L105" s="181" t="s">
        <v>453</v>
      </c>
      <c r="M105" s="230" t="s">
        <v>500</v>
      </c>
      <c r="N105" s="181" t="s">
        <v>615</v>
      </c>
    </row>
    <row r="106" spans="1:14" ht="15">
      <c r="A106" s="219">
        <v>76</v>
      </c>
      <c r="B106" s="220">
        <v>210010301</v>
      </c>
      <c r="C106" s="228" t="s">
        <v>509</v>
      </c>
      <c r="D106" s="228" t="s">
        <v>436</v>
      </c>
      <c r="E106" s="223">
        <v>1</v>
      </c>
      <c r="F106" s="223"/>
      <c r="G106" s="224">
        <f t="shared" si="12"/>
        <v>0</v>
      </c>
      <c r="H106" s="225">
        <v>0.091</v>
      </c>
      <c r="I106" s="226">
        <f t="shared" si="13"/>
        <v>0.091</v>
      </c>
      <c r="J106" s="229" t="s">
        <v>437</v>
      </c>
      <c r="L106" s="181" t="s">
        <v>453</v>
      </c>
      <c r="M106" s="230" t="s">
        <v>500</v>
      </c>
      <c r="N106" s="181" t="s">
        <v>615</v>
      </c>
    </row>
    <row r="107" spans="1:14" ht="15">
      <c r="A107" s="219">
        <v>77</v>
      </c>
      <c r="B107" s="220">
        <v>210010331</v>
      </c>
      <c r="C107" s="228" t="s">
        <v>510</v>
      </c>
      <c r="D107" s="228" t="s">
        <v>436</v>
      </c>
      <c r="E107" s="223">
        <v>1</v>
      </c>
      <c r="F107" s="223"/>
      <c r="G107" s="224">
        <f t="shared" si="12"/>
        <v>0</v>
      </c>
      <c r="H107" s="225">
        <v>0.179</v>
      </c>
      <c r="I107" s="226">
        <f t="shared" si="13"/>
        <v>0.179</v>
      </c>
      <c r="J107" s="229" t="s">
        <v>437</v>
      </c>
      <c r="L107" s="181" t="s">
        <v>453</v>
      </c>
      <c r="M107" s="230" t="s">
        <v>500</v>
      </c>
      <c r="N107" s="181" t="s">
        <v>615</v>
      </c>
    </row>
    <row r="108" spans="1:14" ht="15">
      <c r="A108" s="219">
        <v>78</v>
      </c>
      <c r="B108" s="220">
        <v>210010111</v>
      </c>
      <c r="C108" s="228" t="s">
        <v>511</v>
      </c>
      <c r="D108" s="228" t="s">
        <v>113</v>
      </c>
      <c r="E108" s="223">
        <v>6</v>
      </c>
      <c r="F108" s="223"/>
      <c r="G108" s="224">
        <f t="shared" si="12"/>
        <v>0</v>
      </c>
      <c r="H108" s="225">
        <v>0.111</v>
      </c>
      <c r="I108" s="226">
        <f t="shared" si="13"/>
        <v>0.666</v>
      </c>
      <c r="J108" s="229" t="s">
        <v>437</v>
      </c>
      <c r="L108" s="181" t="s">
        <v>453</v>
      </c>
      <c r="M108" s="230" t="s">
        <v>500</v>
      </c>
      <c r="N108" s="181" t="s">
        <v>615</v>
      </c>
    </row>
    <row r="109" spans="1:14" ht="15">
      <c r="A109" s="219">
        <v>79</v>
      </c>
      <c r="B109" s="220">
        <v>210010105</v>
      </c>
      <c r="C109" s="228" t="s">
        <v>512</v>
      </c>
      <c r="D109" s="228" t="s">
        <v>113</v>
      </c>
      <c r="E109" s="223">
        <v>8</v>
      </c>
      <c r="F109" s="223"/>
      <c r="G109" s="224">
        <f t="shared" si="12"/>
        <v>0</v>
      </c>
      <c r="H109" s="225">
        <v>0.171</v>
      </c>
      <c r="I109" s="226">
        <f t="shared" si="13"/>
        <v>1.368</v>
      </c>
      <c r="J109" s="229" t="s">
        <v>437</v>
      </c>
      <c r="L109" s="181" t="s">
        <v>453</v>
      </c>
      <c r="M109" s="230" t="s">
        <v>500</v>
      </c>
      <c r="N109" s="181" t="s">
        <v>615</v>
      </c>
    </row>
    <row r="110" spans="1:14" ht="15">
      <c r="A110" s="219">
        <v>80</v>
      </c>
      <c r="B110" s="220">
        <v>210010106</v>
      </c>
      <c r="C110" s="228" t="s">
        <v>513</v>
      </c>
      <c r="D110" s="228" t="s">
        <v>113</v>
      </c>
      <c r="E110" s="223">
        <v>40</v>
      </c>
      <c r="F110" s="223"/>
      <c r="G110" s="224">
        <f t="shared" si="12"/>
        <v>0</v>
      </c>
      <c r="H110" s="225">
        <v>0.285</v>
      </c>
      <c r="I110" s="226">
        <f t="shared" si="13"/>
        <v>11.399999999999999</v>
      </c>
      <c r="J110" s="229" t="s">
        <v>437</v>
      </c>
      <c r="L110" s="181" t="s">
        <v>453</v>
      </c>
      <c r="M110" s="230" t="s">
        <v>500</v>
      </c>
      <c r="N110" s="181" t="s">
        <v>615</v>
      </c>
    </row>
    <row r="111" spans="1:14" ht="15">
      <c r="A111" s="219">
        <v>81</v>
      </c>
      <c r="B111" s="220">
        <v>210010331</v>
      </c>
      <c r="C111" s="228" t="s">
        <v>510</v>
      </c>
      <c r="D111" s="228" t="s">
        <v>436</v>
      </c>
      <c r="E111" s="223">
        <v>0</v>
      </c>
      <c r="F111" s="223"/>
      <c r="G111" s="224">
        <f t="shared" si="12"/>
        <v>0</v>
      </c>
      <c r="H111" s="225">
        <v>0.179</v>
      </c>
      <c r="I111" s="226">
        <f t="shared" si="13"/>
        <v>0</v>
      </c>
      <c r="J111" s="229" t="s">
        <v>437</v>
      </c>
      <c r="L111" s="181" t="s">
        <v>453</v>
      </c>
      <c r="M111" s="230" t="s">
        <v>500</v>
      </c>
      <c r="N111" s="181" t="s">
        <v>615</v>
      </c>
    </row>
    <row r="112" spans="1:13" ht="15">
      <c r="A112" s="219"/>
      <c r="B112" s="220"/>
      <c r="C112" s="260" t="s">
        <v>439</v>
      </c>
      <c r="D112" s="228"/>
      <c r="E112" s="223"/>
      <c r="F112" s="261">
        <f>SUM(G103:G111)</f>
        <v>0</v>
      </c>
      <c r="G112" s="224"/>
      <c r="H112" s="225"/>
      <c r="I112" s="226"/>
      <c r="J112" s="229"/>
      <c r="M112" s="230" t="s">
        <v>500</v>
      </c>
    </row>
    <row r="113" spans="1:13" ht="15">
      <c r="A113" s="219"/>
      <c r="B113" s="220"/>
      <c r="C113" s="260" t="s">
        <v>468</v>
      </c>
      <c r="D113" s="228"/>
      <c r="E113" s="223"/>
      <c r="F113" s="223"/>
      <c r="G113" s="224"/>
      <c r="H113" s="225"/>
      <c r="I113" s="226"/>
      <c r="J113" s="229"/>
      <c r="L113" s="181" t="s">
        <v>469</v>
      </c>
      <c r="M113" s="230" t="s">
        <v>500</v>
      </c>
    </row>
    <row r="114" spans="1:14" ht="15">
      <c r="A114" s="219">
        <v>82</v>
      </c>
      <c r="B114" s="220">
        <v>210110041</v>
      </c>
      <c r="C114" s="228" t="s">
        <v>514</v>
      </c>
      <c r="D114" s="228" t="s">
        <v>436</v>
      </c>
      <c r="E114" s="223">
        <v>2</v>
      </c>
      <c r="F114" s="223"/>
      <c r="G114" s="224">
        <f aca="true" t="shared" si="14" ref="G114:G121">E114*F114</f>
        <v>0</v>
      </c>
      <c r="H114" s="225">
        <v>0.148</v>
      </c>
      <c r="I114" s="226">
        <f aca="true" t="shared" si="15" ref="I114:I121">E114*H114</f>
        <v>0.296</v>
      </c>
      <c r="J114" s="229" t="s">
        <v>437</v>
      </c>
      <c r="L114" s="181" t="s">
        <v>469</v>
      </c>
      <c r="M114" s="230" t="s">
        <v>500</v>
      </c>
      <c r="N114" s="181" t="s">
        <v>615</v>
      </c>
    </row>
    <row r="115" spans="1:14" ht="15">
      <c r="A115" s="219">
        <v>83</v>
      </c>
      <c r="B115" s="220">
        <v>210110043</v>
      </c>
      <c r="C115" s="228" t="s">
        <v>515</v>
      </c>
      <c r="D115" s="228" t="s">
        <v>436</v>
      </c>
      <c r="E115" s="223">
        <v>1</v>
      </c>
      <c r="F115" s="223"/>
      <c r="G115" s="224">
        <f t="shared" si="14"/>
        <v>0</v>
      </c>
      <c r="H115" s="225">
        <v>0.17</v>
      </c>
      <c r="I115" s="226">
        <f t="shared" si="15"/>
        <v>0.17</v>
      </c>
      <c r="J115" s="229" t="s">
        <v>437</v>
      </c>
      <c r="L115" s="181" t="s">
        <v>469</v>
      </c>
      <c r="M115" s="230" t="s">
        <v>500</v>
      </c>
      <c r="N115" s="181" t="s">
        <v>615</v>
      </c>
    </row>
    <row r="116" spans="1:14" ht="15">
      <c r="A116" s="219">
        <v>84</v>
      </c>
      <c r="B116" s="220">
        <v>210110045</v>
      </c>
      <c r="C116" s="228" t="s">
        <v>516</v>
      </c>
      <c r="D116" s="228" t="s">
        <v>436</v>
      </c>
      <c r="E116" s="223">
        <v>8</v>
      </c>
      <c r="F116" s="223"/>
      <c r="G116" s="224">
        <f t="shared" si="14"/>
        <v>0</v>
      </c>
      <c r="H116" s="225">
        <v>0.17</v>
      </c>
      <c r="I116" s="226">
        <f t="shared" si="15"/>
        <v>1.36</v>
      </c>
      <c r="J116" s="229" t="s">
        <v>437</v>
      </c>
      <c r="L116" s="181" t="s">
        <v>469</v>
      </c>
      <c r="M116" s="230" t="s">
        <v>500</v>
      </c>
      <c r="N116" s="181" t="s">
        <v>615</v>
      </c>
    </row>
    <row r="117" spans="1:14" ht="15">
      <c r="A117" s="219">
        <v>85</v>
      </c>
      <c r="B117" s="220">
        <v>210110046</v>
      </c>
      <c r="C117" s="228" t="s">
        <v>517</v>
      </c>
      <c r="D117" s="228" t="s">
        <v>436</v>
      </c>
      <c r="E117" s="223">
        <v>1</v>
      </c>
      <c r="F117" s="223"/>
      <c r="G117" s="224">
        <f t="shared" si="14"/>
        <v>0</v>
      </c>
      <c r="H117" s="225">
        <v>0.19</v>
      </c>
      <c r="I117" s="226">
        <f t="shared" si="15"/>
        <v>0.19</v>
      </c>
      <c r="J117" s="229" t="s">
        <v>437</v>
      </c>
      <c r="L117" s="181" t="s">
        <v>469</v>
      </c>
      <c r="M117" s="230" t="s">
        <v>500</v>
      </c>
      <c r="N117" s="181" t="s">
        <v>615</v>
      </c>
    </row>
    <row r="118" spans="1:14" ht="15">
      <c r="A118" s="219">
        <v>86</v>
      </c>
      <c r="B118" s="220">
        <v>210110064</v>
      </c>
      <c r="C118" s="228" t="s">
        <v>518</v>
      </c>
      <c r="D118" s="228" t="s">
        <v>436</v>
      </c>
      <c r="E118" s="223">
        <v>2</v>
      </c>
      <c r="F118" s="223"/>
      <c r="G118" s="224">
        <f t="shared" si="14"/>
        <v>0</v>
      </c>
      <c r="H118" s="225">
        <v>0.2</v>
      </c>
      <c r="I118" s="226">
        <f t="shared" si="15"/>
        <v>0.4</v>
      </c>
      <c r="J118" s="229" t="s">
        <v>437</v>
      </c>
      <c r="L118" s="181" t="s">
        <v>469</v>
      </c>
      <c r="M118" s="230" t="s">
        <v>500</v>
      </c>
      <c r="N118" s="181" t="s">
        <v>615</v>
      </c>
    </row>
    <row r="119" spans="1:14" ht="15">
      <c r="A119" s="219">
        <v>87</v>
      </c>
      <c r="B119" s="220">
        <v>210111012</v>
      </c>
      <c r="C119" s="228" t="s">
        <v>519</v>
      </c>
      <c r="D119" s="228" t="s">
        <v>436</v>
      </c>
      <c r="E119" s="223">
        <v>4</v>
      </c>
      <c r="F119" s="223"/>
      <c r="G119" s="224">
        <f t="shared" si="14"/>
        <v>0</v>
      </c>
      <c r="H119" s="225">
        <v>0.327</v>
      </c>
      <c r="I119" s="226">
        <f t="shared" si="15"/>
        <v>1.308</v>
      </c>
      <c r="J119" s="229" t="s">
        <v>437</v>
      </c>
      <c r="L119" s="181" t="s">
        <v>469</v>
      </c>
      <c r="M119" s="230" t="s">
        <v>500</v>
      </c>
      <c r="N119" s="181" t="s">
        <v>615</v>
      </c>
    </row>
    <row r="120" spans="1:14" ht="15">
      <c r="A120" s="219">
        <v>88</v>
      </c>
      <c r="B120" s="220">
        <v>210111012</v>
      </c>
      <c r="C120" s="228" t="s">
        <v>519</v>
      </c>
      <c r="D120" s="228" t="s">
        <v>436</v>
      </c>
      <c r="E120" s="223">
        <v>12</v>
      </c>
      <c r="F120" s="223"/>
      <c r="G120" s="224">
        <f t="shared" si="14"/>
        <v>0</v>
      </c>
      <c r="H120" s="225">
        <v>0.327</v>
      </c>
      <c r="I120" s="226">
        <f t="shared" si="15"/>
        <v>3.9240000000000004</v>
      </c>
      <c r="J120" s="229" t="s">
        <v>437</v>
      </c>
      <c r="L120" s="181" t="s">
        <v>469</v>
      </c>
      <c r="M120" s="230" t="s">
        <v>500</v>
      </c>
      <c r="N120" s="181" t="s">
        <v>615</v>
      </c>
    </row>
    <row r="121" spans="1:14" ht="15">
      <c r="A121" s="219">
        <v>89</v>
      </c>
      <c r="B121" s="220">
        <v>210111011</v>
      </c>
      <c r="C121" s="228" t="s">
        <v>520</v>
      </c>
      <c r="D121" s="228" t="s">
        <v>436</v>
      </c>
      <c r="E121" s="223">
        <v>2</v>
      </c>
      <c r="F121" s="223"/>
      <c r="G121" s="224">
        <f t="shared" si="14"/>
        <v>0</v>
      </c>
      <c r="H121" s="225">
        <v>0.274</v>
      </c>
      <c r="I121" s="226">
        <f t="shared" si="15"/>
        <v>0.548</v>
      </c>
      <c r="J121" s="229" t="s">
        <v>437</v>
      </c>
      <c r="L121" s="181" t="s">
        <v>469</v>
      </c>
      <c r="M121" s="230" t="s">
        <v>500</v>
      </c>
      <c r="N121" s="181" t="s">
        <v>615</v>
      </c>
    </row>
    <row r="122" spans="1:13" ht="15">
      <c r="A122" s="219"/>
      <c r="B122" s="220"/>
      <c r="C122" s="260" t="s">
        <v>439</v>
      </c>
      <c r="D122" s="228"/>
      <c r="E122" s="223"/>
      <c r="F122" s="261">
        <f>SUM(G114:G121)</f>
        <v>0</v>
      </c>
      <c r="G122" s="224"/>
      <c r="H122" s="225"/>
      <c r="I122" s="226"/>
      <c r="J122" s="229"/>
      <c r="M122" s="230" t="s">
        <v>500</v>
      </c>
    </row>
    <row r="123" spans="1:13" ht="15">
      <c r="A123" s="219"/>
      <c r="B123" s="220"/>
      <c r="C123" s="260" t="s">
        <v>481</v>
      </c>
      <c r="D123" s="228"/>
      <c r="E123" s="223"/>
      <c r="F123" s="223"/>
      <c r="G123" s="224"/>
      <c r="H123" s="225"/>
      <c r="I123" s="226"/>
      <c r="J123" s="229"/>
      <c r="L123" s="181" t="s">
        <v>482</v>
      </c>
      <c r="M123" s="230" t="s">
        <v>500</v>
      </c>
    </row>
    <row r="124" spans="1:14" ht="15">
      <c r="A124" s="219">
        <v>90</v>
      </c>
      <c r="B124" s="220">
        <v>210200011</v>
      </c>
      <c r="C124" s="228" t="s">
        <v>521</v>
      </c>
      <c r="D124" s="228" t="s">
        <v>436</v>
      </c>
      <c r="E124" s="223">
        <v>0</v>
      </c>
      <c r="F124" s="223"/>
      <c r="G124" s="224">
        <f>E124*F124</f>
        <v>0</v>
      </c>
      <c r="H124" s="225">
        <v>0.379</v>
      </c>
      <c r="I124" s="226">
        <f>E124*H124</f>
        <v>0</v>
      </c>
      <c r="J124" s="229" t="s">
        <v>437</v>
      </c>
      <c r="L124" s="181" t="s">
        <v>482</v>
      </c>
      <c r="M124" s="230" t="s">
        <v>500</v>
      </c>
      <c r="N124" s="181" t="s">
        <v>615</v>
      </c>
    </row>
    <row r="125" spans="1:14" ht="15">
      <c r="A125" s="219">
        <v>91</v>
      </c>
      <c r="B125" s="220">
        <v>210200041</v>
      </c>
      <c r="C125" s="228" t="s">
        <v>522</v>
      </c>
      <c r="D125" s="228" t="s">
        <v>436</v>
      </c>
      <c r="E125" s="223">
        <v>1</v>
      </c>
      <c r="F125" s="223"/>
      <c r="G125" s="224">
        <f>E125*F125</f>
        <v>0</v>
      </c>
      <c r="H125" s="225">
        <v>0.337</v>
      </c>
      <c r="I125" s="226">
        <f>E125*H125</f>
        <v>0.337</v>
      </c>
      <c r="J125" s="229" t="s">
        <v>437</v>
      </c>
      <c r="L125" s="181" t="s">
        <v>482</v>
      </c>
      <c r="M125" s="230" t="s">
        <v>500</v>
      </c>
      <c r="N125" s="181" t="s">
        <v>615</v>
      </c>
    </row>
    <row r="126" spans="1:14" ht="15">
      <c r="A126" s="219">
        <v>92</v>
      </c>
      <c r="B126" s="220">
        <v>210200041</v>
      </c>
      <c r="C126" s="228" t="s">
        <v>522</v>
      </c>
      <c r="D126" s="228" t="s">
        <v>436</v>
      </c>
      <c r="E126" s="223">
        <v>1</v>
      </c>
      <c r="F126" s="223"/>
      <c r="G126" s="224">
        <f>E126*F126</f>
        <v>0</v>
      </c>
      <c r="H126" s="225">
        <v>0.337</v>
      </c>
      <c r="I126" s="226">
        <f>E126*H126</f>
        <v>0.337</v>
      </c>
      <c r="J126" s="229" t="s">
        <v>437</v>
      </c>
      <c r="L126" s="181" t="s">
        <v>482</v>
      </c>
      <c r="M126" s="230" t="s">
        <v>500</v>
      </c>
      <c r="N126" s="181" t="s">
        <v>615</v>
      </c>
    </row>
    <row r="127" spans="1:13" ht="15">
      <c r="A127" s="219"/>
      <c r="B127" s="220"/>
      <c r="C127" s="260" t="s">
        <v>439</v>
      </c>
      <c r="D127" s="228"/>
      <c r="E127" s="223"/>
      <c r="F127" s="261">
        <f>SUM(G124:G126)</f>
        <v>0</v>
      </c>
      <c r="G127" s="224"/>
      <c r="H127" s="225"/>
      <c r="I127" s="226"/>
      <c r="J127" s="229"/>
      <c r="M127" s="230" t="s">
        <v>500</v>
      </c>
    </row>
    <row r="128" spans="1:13" ht="15">
      <c r="A128" s="219"/>
      <c r="B128" s="220"/>
      <c r="C128" s="260" t="s">
        <v>432</v>
      </c>
      <c r="D128" s="228"/>
      <c r="E128" s="223"/>
      <c r="F128" s="223"/>
      <c r="G128" s="224"/>
      <c r="H128" s="225"/>
      <c r="I128" s="226"/>
      <c r="J128" s="229"/>
      <c r="L128" s="181" t="s">
        <v>433</v>
      </c>
      <c r="M128" s="230" t="s">
        <v>500</v>
      </c>
    </row>
    <row r="129" spans="1:14" ht="15">
      <c r="A129" s="219">
        <v>93</v>
      </c>
      <c r="B129" s="220">
        <v>210190002</v>
      </c>
      <c r="C129" s="228" t="s">
        <v>523</v>
      </c>
      <c r="D129" s="228" t="s">
        <v>436</v>
      </c>
      <c r="E129" s="223">
        <v>1</v>
      </c>
      <c r="F129" s="223"/>
      <c r="G129" s="224">
        <f>E129*F129</f>
        <v>0</v>
      </c>
      <c r="H129" s="225">
        <v>0.865</v>
      </c>
      <c r="I129" s="226">
        <f>E129*H129</f>
        <v>0.865</v>
      </c>
      <c r="J129" s="229" t="s">
        <v>437</v>
      </c>
      <c r="L129" s="181" t="s">
        <v>433</v>
      </c>
      <c r="M129" s="230" t="s">
        <v>500</v>
      </c>
      <c r="N129" s="181" t="s">
        <v>615</v>
      </c>
    </row>
    <row r="130" spans="1:13" ht="15">
      <c r="A130" s="219"/>
      <c r="B130" s="220"/>
      <c r="C130" s="260" t="s">
        <v>439</v>
      </c>
      <c r="D130" s="228"/>
      <c r="E130" s="223"/>
      <c r="F130" s="261">
        <f>SUM(G129:G129)</f>
        <v>0</v>
      </c>
      <c r="G130" s="224"/>
      <c r="H130" s="225"/>
      <c r="I130" s="226"/>
      <c r="J130" s="229"/>
      <c r="M130" s="230" t="s">
        <v>500</v>
      </c>
    </row>
    <row r="131" spans="1:13" ht="15">
      <c r="A131" s="219"/>
      <c r="B131" s="220"/>
      <c r="C131" s="260" t="s">
        <v>492</v>
      </c>
      <c r="D131" s="228"/>
      <c r="E131" s="223"/>
      <c r="F131" s="223"/>
      <c r="G131" s="224"/>
      <c r="H131" s="225"/>
      <c r="I131" s="226"/>
      <c r="J131" s="229"/>
      <c r="L131" s="181" t="s">
        <v>437</v>
      </c>
      <c r="M131" s="230" t="s">
        <v>500</v>
      </c>
    </row>
    <row r="132" spans="1:14" ht="15">
      <c r="A132" s="219">
        <v>94</v>
      </c>
      <c r="B132" s="220">
        <v>210111312</v>
      </c>
      <c r="C132" s="228" t="s">
        <v>524</v>
      </c>
      <c r="D132" s="228" t="s">
        <v>436</v>
      </c>
      <c r="E132" s="223">
        <v>1</v>
      </c>
      <c r="F132" s="223"/>
      <c r="G132" s="224">
        <f>E132*F132</f>
        <v>0</v>
      </c>
      <c r="H132" s="225">
        <v>0.73</v>
      </c>
      <c r="I132" s="226">
        <f>E132*H132</f>
        <v>0.73</v>
      </c>
      <c r="J132" s="229" t="s">
        <v>437</v>
      </c>
      <c r="L132" s="181" t="s">
        <v>437</v>
      </c>
      <c r="M132" s="230" t="s">
        <v>500</v>
      </c>
      <c r="N132" s="181" t="s">
        <v>615</v>
      </c>
    </row>
    <row r="133" spans="1:14" ht="15">
      <c r="A133" s="219">
        <v>95</v>
      </c>
      <c r="B133" s="220">
        <v>210111311</v>
      </c>
      <c r="C133" s="228" t="s">
        <v>525</v>
      </c>
      <c r="D133" s="228" t="s">
        <v>436</v>
      </c>
      <c r="E133" s="223">
        <v>1</v>
      </c>
      <c r="F133" s="223"/>
      <c r="G133" s="224">
        <f>E133*F133</f>
        <v>0</v>
      </c>
      <c r="H133" s="225">
        <v>0.44</v>
      </c>
      <c r="I133" s="226">
        <f>E133*H133</f>
        <v>0.44</v>
      </c>
      <c r="J133" s="229" t="s">
        <v>437</v>
      </c>
      <c r="L133" s="181" t="s">
        <v>437</v>
      </c>
      <c r="M133" s="230" t="s">
        <v>500</v>
      </c>
      <c r="N133" s="181" t="s">
        <v>615</v>
      </c>
    </row>
    <row r="134" spans="1:14" ht="15">
      <c r="A134" s="219">
        <v>96</v>
      </c>
      <c r="B134" s="220">
        <v>210140611</v>
      </c>
      <c r="C134" s="228" t="s">
        <v>526</v>
      </c>
      <c r="D134" s="228" t="s">
        <v>113</v>
      </c>
      <c r="E134" s="223">
        <v>1</v>
      </c>
      <c r="F134" s="223"/>
      <c r="G134" s="224">
        <f>E134*F134</f>
        <v>0</v>
      </c>
      <c r="H134" s="225">
        <v>0.72</v>
      </c>
      <c r="I134" s="226">
        <f>E134*H134</f>
        <v>0.72</v>
      </c>
      <c r="J134" s="229" t="s">
        <v>437</v>
      </c>
      <c r="L134" s="181" t="s">
        <v>437</v>
      </c>
      <c r="M134" s="230" t="s">
        <v>500</v>
      </c>
      <c r="N134" s="181" t="s">
        <v>615</v>
      </c>
    </row>
    <row r="135" spans="1:13" ht="15">
      <c r="A135" s="219"/>
      <c r="B135" s="220"/>
      <c r="C135" s="260" t="s">
        <v>439</v>
      </c>
      <c r="D135" s="228"/>
      <c r="E135" s="223"/>
      <c r="F135" s="261">
        <f>SUM(G132:G134)</f>
        <v>0</v>
      </c>
      <c r="G135" s="224"/>
      <c r="H135" s="225"/>
      <c r="I135" s="226"/>
      <c r="J135" s="229"/>
      <c r="M135" s="230" t="s">
        <v>500</v>
      </c>
    </row>
    <row r="136" spans="1:13" ht="15">
      <c r="A136" s="219"/>
      <c r="B136" s="220"/>
      <c r="C136" s="260" t="s">
        <v>496</v>
      </c>
      <c r="D136" s="228"/>
      <c r="E136" s="223"/>
      <c r="F136" s="223"/>
      <c r="G136" s="224"/>
      <c r="H136" s="225"/>
      <c r="I136" s="226"/>
      <c r="J136" s="229"/>
      <c r="L136" s="181" t="s">
        <v>497</v>
      </c>
      <c r="M136" s="230" t="s">
        <v>500</v>
      </c>
    </row>
    <row r="137" spans="1:14" ht="15">
      <c r="A137" s="219">
        <v>97</v>
      </c>
      <c r="B137" s="220">
        <v>210010331</v>
      </c>
      <c r="C137" s="228" t="s">
        <v>527</v>
      </c>
      <c r="D137" s="228" t="s">
        <v>436</v>
      </c>
      <c r="E137" s="223">
        <v>1</v>
      </c>
      <c r="F137" s="223"/>
      <c r="G137" s="224">
        <f>E137*F137</f>
        <v>0</v>
      </c>
      <c r="H137" s="225">
        <v>0.179</v>
      </c>
      <c r="I137" s="226">
        <f>E137*H137</f>
        <v>0.179</v>
      </c>
      <c r="J137" s="229" t="s">
        <v>437</v>
      </c>
      <c r="L137" s="181" t="s">
        <v>497</v>
      </c>
      <c r="M137" s="230" t="s">
        <v>500</v>
      </c>
      <c r="N137" s="181" t="s">
        <v>615</v>
      </c>
    </row>
    <row r="138" spans="1:13" ht="15.75" thickBot="1">
      <c r="A138" s="231"/>
      <c r="B138" s="232"/>
      <c r="C138" s="233" t="s">
        <v>439</v>
      </c>
      <c r="D138" s="234"/>
      <c r="E138" s="235"/>
      <c r="F138" s="236">
        <f>SUM(G137:G137)</f>
        <v>0</v>
      </c>
      <c r="G138" s="237"/>
      <c r="H138" s="238"/>
      <c r="I138" s="239"/>
      <c r="J138" s="240"/>
      <c r="M138" s="230" t="s">
        <v>500</v>
      </c>
    </row>
    <row r="139" spans="1:14" s="249" customFormat="1" ht="15">
      <c r="A139" s="241"/>
      <c r="B139" s="242"/>
      <c r="C139" s="243" t="s">
        <v>440</v>
      </c>
      <c r="D139" s="243"/>
      <c r="E139" s="244"/>
      <c r="F139" s="244"/>
      <c r="G139" s="245">
        <f>SUM(G91:G138)</f>
        <v>0</v>
      </c>
      <c r="H139" s="246"/>
      <c r="I139" s="247">
        <f>SUM(I91:I138)</f>
        <v>52.375</v>
      </c>
      <c r="J139" s="248"/>
      <c r="M139" s="250"/>
      <c r="N139" s="181"/>
    </row>
    <row r="140" spans="1:14" s="218" customFormat="1" ht="19.5" customHeight="1">
      <c r="A140" s="251" t="s">
        <v>72</v>
      </c>
      <c r="B140" s="252"/>
      <c r="C140" s="253"/>
      <c r="D140" s="253"/>
      <c r="E140" s="254"/>
      <c r="F140" s="254"/>
      <c r="G140" s="255"/>
      <c r="H140" s="256"/>
      <c r="I140" s="257"/>
      <c r="J140" s="258"/>
      <c r="M140" s="259"/>
      <c r="N140" s="181"/>
    </row>
    <row r="141" spans="1:14" ht="15">
      <c r="A141" s="219">
        <v>98</v>
      </c>
      <c r="B141" s="220">
        <v>219002812</v>
      </c>
      <c r="C141" s="228" t="s">
        <v>528</v>
      </c>
      <c r="D141" s="228" t="s">
        <v>113</v>
      </c>
      <c r="E141" s="223">
        <v>25</v>
      </c>
      <c r="F141" s="223"/>
      <c r="G141" s="224">
        <f aca="true" t="shared" si="16" ref="G141:G146">E141*F141</f>
        <v>0</v>
      </c>
      <c r="H141" s="225">
        <v>0.52</v>
      </c>
      <c r="I141" s="226">
        <f aca="true" t="shared" si="17" ref="I141:I146">E141*H141</f>
        <v>13</v>
      </c>
      <c r="J141" s="229" t="s">
        <v>437</v>
      </c>
      <c r="K141" s="181" t="s">
        <v>438</v>
      </c>
      <c r="M141" s="230" t="s">
        <v>529</v>
      </c>
      <c r="N141" s="181" t="s">
        <v>615</v>
      </c>
    </row>
    <row r="142" spans="1:14" ht="15">
      <c r="A142" s="219">
        <v>99</v>
      </c>
      <c r="B142" s="220">
        <v>219002871</v>
      </c>
      <c r="C142" s="228" t="s">
        <v>530</v>
      </c>
      <c r="D142" s="228" t="s">
        <v>113</v>
      </c>
      <c r="E142" s="223">
        <v>15</v>
      </c>
      <c r="F142" s="223"/>
      <c r="G142" s="224">
        <f t="shared" si="16"/>
        <v>0</v>
      </c>
      <c r="H142" s="225">
        <v>0.5</v>
      </c>
      <c r="I142" s="226">
        <f t="shared" si="17"/>
        <v>7.5</v>
      </c>
      <c r="J142" s="229" t="s">
        <v>437</v>
      </c>
      <c r="K142" s="181" t="s">
        <v>438</v>
      </c>
      <c r="M142" s="230" t="s">
        <v>529</v>
      </c>
      <c r="N142" s="181" t="s">
        <v>615</v>
      </c>
    </row>
    <row r="143" spans="1:14" ht="15">
      <c r="A143" s="219">
        <v>100</v>
      </c>
      <c r="B143" s="220">
        <v>219003692</v>
      </c>
      <c r="C143" s="228" t="s">
        <v>531</v>
      </c>
      <c r="D143" s="228" t="s">
        <v>113</v>
      </c>
      <c r="E143" s="223">
        <v>25</v>
      </c>
      <c r="F143" s="223"/>
      <c r="G143" s="224">
        <f t="shared" si="16"/>
        <v>0</v>
      </c>
      <c r="H143" s="225">
        <v>0.064</v>
      </c>
      <c r="I143" s="226">
        <f t="shared" si="17"/>
        <v>1.6</v>
      </c>
      <c r="J143" s="229" t="s">
        <v>437</v>
      </c>
      <c r="K143" s="181" t="s">
        <v>438</v>
      </c>
      <c r="M143" s="230" t="s">
        <v>529</v>
      </c>
      <c r="N143" s="181" t="s">
        <v>615</v>
      </c>
    </row>
    <row r="144" spans="1:14" ht="15">
      <c r="A144" s="219">
        <v>101</v>
      </c>
      <c r="B144" s="220">
        <v>219003591</v>
      </c>
      <c r="C144" s="228" t="s">
        <v>532</v>
      </c>
      <c r="D144" s="228" t="s">
        <v>113</v>
      </c>
      <c r="E144" s="223">
        <v>15</v>
      </c>
      <c r="F144" s="223"/>
      <c r="G144" s="224">
        <f t="shared" si="16"/>
        <v>0</v>
      </c>
      <c r="H144" s="225">
        <v>0.058</v>
      </c>
      <c r="I144" s="226">
        <f t="shared" si="17"/>
        <v>0.87</v>
      </c>
      <c r="J144" s="229" t="s">
        <v>437</v>
      </c>
      <c r="K144" s="181" t="s">
        <v>438</v>
      </c>
      <c r="M144" s="230" t="s">
        <v>529</v>
      </c>
      <c r="N144" s="181" t="s">
        <v>615</v>
      </c>
    </row>
    <row r="145" spans="1:14" ht="15">
      <c r="A145" s="219">
        <v>102</v>
      </c>
      <c r="B145" s="220">
        <v>219990011</v>
      </c>
      <c r="C145" s="228" t="s">
        <v>533</v>
      </c>
      <c r="D145" s="228" t="s">
        <v>394</v>
      </c>
      <c r="E145" s="223">
        <v>24</v>
      </c>
      <c r="F145" s="223"/>
      <c r="G145" s="224">
        <f t="shared" si="16"/>
        <v>0</v>
      </c>
      <c r="H145" s="225">
        <v>1</v>
      </c>
      <c r="I145" s="226">
        <f t="shared" si="17"/>
        <v>24</v>
      </c>
      <c r="J145" s="229" t="s">
        <v>437</v>
      </c>
      <c r="K145" s="181" t="s">
        <v>438</v>
      </c>
      <c r="M145" s="230" t="s">
        <v>529</v>
      </c>
      <c r="N145" s="181" t="s">
        <v>615</v>
      </c>
    </row>
    <row r="146" spans="1:14" ht="15.75" thickBot="1">
      <c r="A146" s="231">
        <v>103</v>
      </c>
      <c r="B146" s="232">
        <v>219990011</v>
      </c>
      <c r="C146" s="234" t="s">
        <v>534</v>
      </c>
      <c r="D146" s="234" t="s">
        <v>394</v>
      </c>
      <c r="E146" s="235">
        <v>3</v>
      </c>
      <c r="F146" s="235"/>
      <c r="G146" s="237">
        <f t="shared" si="16"/>
        <v>0</v>
      </c>
      <c r="H146" s="238">
        <v>1</v>
      </c>
      <c r="I146" s="239">
        <f t="shared" si="17"/>
        <v>3</v>
      </c>
      <c r="J146" s="240" t="s">
        <v>437</v>
      </c>
      <c r="M146" s="230" t="s">
        <v>529</v>
      </c>
      <c r="N146" s="181" t="s">
        <v>615</v>
      </c>
    </row>
    <row r="147" spans="1:14" s="249" customFormat="1" ht="15">
      <c r="A147" s="241"/>
      <c r="B147" s="242"/>
      <c r="C147" s="243" t="s">
        <v>440</v>
      </c>
      <c r="D147" s="243"/>
      <c r="E147" s="244"/>
      <c r="F147" s="244"/>
      <c r="G147" s="245">
        <f>SUM(G141:G146)</f>
        <v>0</v>
      </c>
      <c r="H147" s="246"/>
      <c r="I147" s="247">
        <f>SUM(I141:I146)</f>
        <v>49.97</v>
      </c>
      <c r="J147" s="248"/>
      <c r="M147" s="250"/>
      <c r="N147" s="181"/>
    </row>
    <row r="148" spans="1:14" s="218" customFormat="1" ht="19.5" customHeight="1">
      <c r="A148" s="251" t="s">
        <v>535</v>
      </c>
      <c r="B148" s="252"/>
      <c r="C148" s="253"/>
      <c r="D148" s="253"/>
      <c r="E148" s="254"/>
      <c r="F148" s="254"/>
      <c r="G148" s="255"/>
      <c r="H148" s="256"/>
      <c r="I148" s="257"/>
      <c r="J148" s="258"/>
      <c r="M148" s="259"/>
      <c r="N148" s="181"/>
    </row>
    <row r="149" spans="1:13" ht="15">
      <c r="A149" s="219"/>
      <c r="B149" s="220"/>
      <c r="C149" s="260" t="s">
        <v>496</v>
      </c>
      <c r="D149" s="228"/>
      <c r="E149" s="223"/>
      <c r="F149" s="223"/>
      <c r="G149" s="224"/>
      <c r="H149" s="225"/>
      <c r="I149" s="226"/>
      <c r="J149" s="229"/>
      <c r="L149" s="181" t="s">
        <v>497</v>
      </c>
      <c r="M149" s="230" t="s">
        <v>536</v>
      </c>
    </row>
    <row r="150" spans="1:14" ht="15">
      <c r="A150" s="219">
        <v>104</v>
      </c>
      <c r="B150" s="220">
        <v>217309012</v>
      </c>
      <c r="C150" s="228" t="s">
        <v>537</v>
      </c>
      <c r="D150" s="228" t="s">
        <v>436</v>
      </c>
      <c r="E150" s="223">
        <v>1</v>
      </c>
      <c r="F150" s="223"/>
      <c r="G150" s="224">
        <f>E150*F150</f>
        <v>0</v>
      </c>
      <c r="H150" s="225">
        <v>11.18</v>
      </c>
      <c r="I150" s="226">
        <f>E150*H150</f>
        <v>11.18</v>
      </c>
      <c r="J150" s="229" t="s">
        <v>485</v>
      </c>
      <c r="K150" s="181" t="s">
        <v>438</v>
      </c>
      <c r="L150" s="181" t="s">
        <v>497</v>
      </c>
      <c r="M150" s="230" t="s">
        <v>536</v>
      </c>
      <c r="N150" s="181" t="s">
        <v>615</v>
      </c>
    </row>
    <row r="151" spans="1:13" ht="15.75" thickBot="1">
      <c r="A151" s="231"/>
      <c r="B151" s="232"/>
      <c r="C151" s="233" t="s">
        <v>439</v>
      </c>
      <c r="D151" s="234"/>
      <c r="E151" s="235"/>
      <c r="F151" s="236">
        <f>SUM(G150:G150)</f>
        <v>0</v>
      </c>
      <c r="G151" s="237"/>
      <c r="H151" s="238"/>
      <c r="I151" s="239"/>
      <c r="J151" s="240"/>
      <c r="M151" s="230" t="s">
        <v>536</v>
      </c>
    </row>
    <row r="152" spans="1:10" s="249" customFormat="1" ht="15" thickBot="1">
      <c r="A152" s="268"/>
      <c r="B152" s="269"/>
      <c r="C152" s="270" t="s">
        <v>440</v>
      </c>
      <c r="D152" s="270"/>
      <c r="E152" s="271"/>
      <c r="F152" s="271"/>
      <c r="G152" s="272">
        <f>SUM(G149:G151)</f>
        <v>0</v>
      </c>
      <c r="H152" s="273"/>
      <c r="I152" s="274">
        <f>SUM(I149:I151)</f>
        <v>11.18</v>
      </c>
      <c r="J152" s="275"/>
    </row>
    <row r="153" spans="2:9" ht="15">
      <c r="B153" s="276"/>
      <c r="E153" s="153"/>
      <c r="F153" s="153"/>
      <c r="G153" s="277"/>
      <c r="H153" s="278"/>
      <c r="I153" s="279"/>
    </row>
    <row r="154" spans="1:9" ht="15">
      <c r="A154" s="181" t="s">
        <v>605</v>
      </c>
      <c r="B154" s="276"/>
      <c r="E154" s="153"/>
      <c r="F154" s="153"/>
      <c r="G154" s="277"/>
      <c r="H154" s="278"/>
      <c r="I154" s="279"/>
    </row>
    <row r="155" spans="1:9" ht="15">
      <c r="A155" s="181" t="s">
        <v>415</v>
      </c>
      <c r="B155" s="276"/>
      <c r="C155" s="181" t="s">
        <v>538</v>
      </c>
      <c r="E155" s="153"/>
      <c r="F155" s="153"/>
      <c r="G155" s="277"/>
      <c r="H155" s="278"/>
      <c r="I155" s="279"/>
    </row>
    <row r="156" spans="2:9" ht="15">
      <c r="B156" s="276"/>
      <c r="E156" s="153"/>
      <c r="F156" s="153"/>
      <c r="G156" s="277"/>
      <c r="H156" s="278"/>
      <c r="I156" s="279"/>
    </row>
    <row r="157" spans="2:9" ht="15">
      <c r="B157" s="276"/>
      <c r="E157" s="153"/>
      <c r="F157" s="153"/>
      <c r="G157" s="277"/>
      <c r="H157" s="278"/>
      <c r="I157" s="279"/>
    </row>
    <row r="158" spans="2:9" ht="15">
      <c r="B158" s="276"/>
      <c r="E158" s="153"/>
      <c r="F158" s="153"/>
      <c r="G158" s="277"/>
      <c r="H158" s="278"/>
      <c r="I158" s="279"/>
    </row>
    <row r="159" spans="2:9" ht="15">
      <c r="B159" s="276"/>
      <c r="E159" s="153"/>
      <c r="F159" s="153"/>
      <c r="G159" s="277"/>
      <c r="H159" s="278"/>
      <c r="I159" s="279"/>
    </row>
    <row r="160" spans="2:9" ht="15">
      <c r="B160" s="276"/>
      <c r="E160" s="153"/>
      <c r="F160" s="153"/>
      <c r="G160" s="277"/>
      <c r="H160" s="278"/>
      <c r="I160" s="279"/>
    </row>
    <row r="161" spans="2:9" ht="15">
      <c r="B161" s="276"/>
      <c r="E161" s="153"/>
      <c r="F161" s="153"/>
      <c r="G161" s="277"/>
      <c r="H161" s="278"/>
      <c r="I161" s="279"/>
    </row>
    <row r="162" spans="2:9" ht="15">
      <c r="B162" s="276"/>
      <c r="E162" s="153"/>
      <c r="F162" s="153"/>
      <c r="G162" s="277"/>
      <c r="H162" s="278"/>
      <c r="I162" s="279"/>
    </row>
    <row r="163" spans="2:9" ht="15">
      <c r="B163" s="276"/>
      <c r="E163" s="153"/>
      <c r="F163" s="153"/>
      <c r="G163" s="277"/>
      <c r="H163" s="278"/>
      <c r="I163" s="279"/>
    </row>
    <row r="164" spans="2:9" ht="15">
      <c r="B164" s="276"/>
      <c r="E164" s="153"/>
      <c r="F164" s="153"/>
      <c r="G164" s="277"/>
      <c r="H164" s="278"/>
      <c r="I164" s="279"/>
    </row>
    <row r="165" spans="2:9" ht="15">
      <c r="B165" s="276"/>
      <c r="E165" s="153"/>
      <c r="F165" s="153"/>
      <c r="G165" s="277"/>
      <c r="H165" s="278"/>
      <c r="I165" s="279"/>
    </row>
    <row r="166" spans="2:9" ht="15">
      <c r="B166" s="276"/>
      <c r="E166" s="153"/>
      <c r="F166" s="153"/>
      <c r="G166" s="277"/>
      <c r="H166" s="278"/>
      <c r="I166" s="279"/>
    </row>
    <row r="167" spans="2:9" ht="15">
      <c r="B167" s="276"/>
      <c r="E167" s="153"/>
      <c r="F167" s="153"/>
      <c r="G167" s="277"/>
      <c r="H167" s="278"/>
      <c r="I167" s="279"/>
    </row>
    <row r="168" spans="2:9" ht="15">
      <c r="B168" s="276"/>
      <c r="E168" s="153"/>
      <c r="F168" s="153"/>
      <c r="G168" s="277"/>
      <c r="H168" s="278"/>
      <c r="I168" s="279"/>
    </row>
    <row r="169" spans="2:9" ht="15">
      <c r="B169" s="276"/>
      <c r="E169" s="153"/>
      <c r="F169" s="153"/>
      <c r="G169" s="277"/>
      <c r="H169" s="278"/>
      <c r="I169" s="279"/>
    </row>
    <row r="170" spans="2:9" ht="15">
      <c r="B170" s="276"/>
      <c r="E170" s="153"/>
      <c r="F170" s="153"/>
      <c r="G170" s="277"/>
      <c r="H170" s="278"/>
      <c r="I170" s="279"/>
    </row>
    <row r="171" spans="2:9" ht="15">
      <c r="B171" s="276"/>
      <c r="E171" s="153"/>
      <c r="F171" s="153"/>
      <c r="G171" s="277"/>
      <c r="H171" s="278"/>
      <c r="I171" s="279"/>
    </row>
    <row r="172" spans="2:9" ht="15">
      <c r="B172" s="276"/>
      <c r="E172" s="153"/>
      <c r="F172" s="153"/>
      <c r="G172" s="277"/>
      <c r="H172" s="278"/>
      <c r="I172" s="279"/>
    </row>
    <row r="173" spans="2:9" ht="15">
      <c r="B173" s="276"/>
      <c r="E173" s="153"/>
      <c r="F173" s="153"/>
      <c r="G173" s="277"/>
      <c r="H173" s="278"/>
      <c r="I173" s="279"/>
    </row>
    <row r="174" spans="2:9" ht="15">
      <c r="B174" s="276"/>
      <c r="E174" s="153"/>
      <c r="F174" s="153"/>
      <c r="G174" s="277"/>
      <c r="H174" s="278"/>
      <c r="I174" s="279"/>
    </row>
    <row r="175" spans="2:9" ht="15">
      <c r="B175" s="276"/>
      <c r="E175" s="153"/>
      <c r="F175" s="153"/>
      <c r="G175" s="277"/>
      <c r="H175" s="278"/>
      <c r="I175" s="279"/>
    </row>
    <row r="176" spans="2:9" ht="15">
      <c r="B176" s="276"/>
      <c r="E176" s="153"/>
      <c r="F176" s="153"/>
      <c r="G176" s="277"/>
      <c r="H176" s="278"/>
      <c r="I176" s="279"/>
    </row>
    <row r="177" spans="2:9" ht="15">
      <c r="B177" s="276"/>
      <c r="E177" s="153"/>
      <c r="F177" s="153"/>
      <c r="G177" s="277"/>
      <c r="H177" s="278"/>
      <c r="I177" s="279"/>
    </row>
    <row r="178" spans="2:9" ht="15">
      <c r="B178" s="276"/>
      <c r="E178" s="153"/>
      <c r="F178" s="153"/>
      <c r="G178" s="277"/>
      <c r="H178" s="278"/>
      <c r="I178" s="279"/>
    </row>
    <row r="179" spans="2:9" ht="15">
      <c r="B179" s="276"/>
      <c r="E179" s="153"/>
      <c r="F179" s="153"/>
      <c r="G179" s="277"/>
      <c r="H179" s="278"/>
      <c r="I179" s="279"/>
    </row>
    <row r="180" spans="2:9" ht="15">
      <c r="B180" s="276"/>
      <c r="E180" s="153"/>
      <c r="F180" s="153"/>
      <c r="G180" s="277"/>
      <c r="H180" s="278"/>
      <c r="I180" s="279"/>
    </row>
    <row r="181" spans="2:9" ht="15">
      <c r="B181" s="276"/>
      <c r="E181" s="153"/>
      <c r="F181" s="153"/>
      <c r="G181" s="277"/>
      <c r="H181" s="278"/>
      <c r="I181" s="279"/>
    </row>
    <row r="182" spans="2:9" ht="15">
      <c r="B182" s="276"/>
      <c r="E182" s="153"/>
      <c r="F182" s="153"/>
      <c r="G182" s="277"/>
      <c r="H182" s="278"/>
      <c r="I182" s="279"/>
    </row>
    <row r="183" spans="2:9" ht="15">
      <c r="B183" s="276"/>
      <c r="E183" s="153"/>
      <c r="F183" s="153"/>
      <c r="G183" s="277"/>
      <c r="H183" s="278"/>
      <c r="I183" s="279"/>
    </row>
    <row r="184" spans="2:9" ht="15">
      <c r="B184" s="276"/>
      <c r="E184" s="153"/>
      <c r="F184" s="153"/>
      <c r="G184" s="277"/>
      <c r="H184" s="278"/>
      <c r="I184" s="279"/>
    </row>
    <row r="185" spans="2:9" ht="15">
      <c r="B185" s="276"/>
      <c r="E185" s="153"/>
      <c r="F185" s="153"/>
      <c r="G185" s="277"/>
      <c r="H185" s="278"/>
      <c r="I185" s="279"/>
    </row>
    <row r="186" spans="2:9" ht="15">
      <c r="B186" s="276"/>
      <c r="E186" s="153"/>
      <c r="F186" s="153"/>
      <c r="G186" s="277"/>
      <c r="H186" s="278"/>
      <c r="I186" s="279"/>
    </row>
    <row r="187" spans="2:9" ht="15">
      <c r="B187" s="276"/>
      <c r="E187" s="153"/>
      <c r="F187" s="153"/>
      <c r="G187" s="277"/>
      <c r="H187" s="278"/>
      <c r="I187" s="279"/>
    </row>
    <row r="188" spans="2:9" ht="15">
      <c r="B188" s="276"/>
      <c r="E188" s="153"/>
      <c r="F188" s="153"/>
      <c r="G188" s="277"/>
      <c r="H188" s="278"/>
      <c r="I188" s="279"/>
    </row>
    <row r="189" spans="2:9" ht="15">
      <c r="B189" s="276"/>
      <c r="E189" s="153"/>
      <c r="F189" s="153"/>
      <c r="G189" s="277"/>
      <c r="H189" s="278"/>
      <c r="I189" s="279"/>
    </row>
    <row r="190" spans="2:9" ht="15">
      <c r="B190" s="276"/>
      <c r="E190" s="153"/>
      <c r="F190" s="153"/>
      <c r="G190" s="277"/>
      <c r="H190" s="278"/>
      <c r="I190" s="279"/>
    </row>
    <row r="191" spans="2:9" ht="15">
      <c r="B191" s="276"/>
      <c r="E191" s="153"/>
      <c r="F191" s="153"/>
      <c r="G191" s="277"/>
      <c r="H191" s="278"/>
      <c r="I191" s="279"/>
    </row>
    <row r="192" spans="2:9" ht="15">
      <c r="B192" s="276"/>
      <c r="E192" s="153"/>
      <c r="F192" s="153"/>
      <c r="G192" s="277"/>
      <c r="H192" s="278"/>
      <c r="I192" s="279"/>
    </row>
    <row r="193" spans="2:9" ht="15">
      <c r="B193" s="276"/>
      <c r="E193" s="153"/>
      <c r="F193" s="153"/>
      <c r="G193" s="277"/>
      <c r="H193" s="278"/>
      <c r="I193" s="279"/>
    </row>
    <row r="194" spans="2:9" ht="15">
      <c r="B194" s="276"/>
      <c r="E194" s="153"/>
      <c r="F194" s="153"/>
      <c r="G194" s="277"/>
      <c r="H194" s="278"/>
      <c r="I194" s="279"/>
    </row>
    <row r="195" spans="2:9" ht="15">
      <c r="B195" s="276"/>
      <c r="E195" s="153"/>
      <c r="F195" s="153"/>
      <c r="G195" s="277"/>
      <c r="H195" s="278"/>
      <c r="I195" s="279"/>
    </row>
    <row r="196" spans="2:9" ht="15">
      <c r="B196" s="276"/>
      <c r="E196" s="153"/>
      <c r="F196" s="153"/>
      <c r="G196" s="277"/>
      <c r="H196" s="278"/>
      <c r="I196" s="279"/>
    </row>
  </sheetData>
  <sheetProtection/>
  <mergeCells count="1">
    <mergeCell ref="A1:I3"/>
  </mergeCells>
  <printOptions/>
  <pageMargins left="0.25" right="0.25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 Jiří, Ing.</dc:creator>
  <cp:keywords/>
  <dc:description/>
  <cp:lastModifiedBy>Mikroregion</cp:lastModifiedBy>
  <cp:lastPrinted>2017-07-23T20:59:27Z</cp:lastPrinted>
  <dcterms:created xsi:type="dcterms:W3CDTF">2016-10-20T08:11:54Z</dcterms:created>
  <dcterms:modified xsi:type="dcterms:W3CDTF">2017-08-14T07:35:05Z</dcterms:modified>
  <cp:category/>
  <cp:version/>
  <cp:contentType/>
  <cp:contentStatus/>
</cp:coreProperties>
</file>