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C:\Users\Mikroregion\Documents\01_Dokumenty_Tomin\Rotava_parkovací systém\"/>
    </mc:Choice>
  </mc:AlternateContent>
  <bookViews>
    <workbookView xWindow="270" yWindow="510" windowWidth="24615" windowHeight="13740" activeTab="1"/>
  </bookViews>
  <sheets>
    <sheet name="Rekapitulace stavby" sheetId="1" r:id="rId1"/>
    <sheet name="B1 - Komunikace k OC" sheetId="2" r:id="rId2"/>
    <sheet name="Pokyny pro vyplnění" sheetId="3" r:id="rId3"/>
  </sheets>
  <definedNames>
    <definedName name="_xlnm._FilterDatabase" localSheetId="1" hidden="1">'B1 - Komunikace k OC'!$C$89:$K$448</definedName>
    <definedName name="_xlnm.Print_Titles" localSheetId="1">'B1 - Komunikace k OC'!$89:$89</definedName>
    <definedName name="_xlnm.Print_Titles" localSheetId="0">'Rekapitulace stavby'!$49:$49</definedName>
    <definedName name="_xlnm.Print_Area" localSheetId="1">'B1 - Komunikace k OC'!$C$4:$J$36,'B1 - Komunikace k OC'!$C$42:$J$71,'B1 - Komunikace k OC'!$C$77:$K$448</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s>
  <calcPr calcId="162913"/>
</workbook>
</file>

<file path=xl/calcChain.xml><?xml version="1.0" encoding="utf-8"?>
<calcChain xmlns="http://schemas.openxmlformats.org/spreadsheetml/2006/main">
  <c r="AY52" i="1" l="1"/>
  <c r="AX52" i="1"/>
  <c r="BI448" i="2"/>
  <c r="BH448" i="2"/>
  <c r="BG448" i="2"/>
  <c r="BF448" i="2"/>
  <c r="T448" i="2"/>
  <c r="R448" i="2"/>
  <c r="P448" i="2"/>
  <c r="BK448" i="2"/>
  <c r="J448" i="2"/>
  <c r="BE448" i="2" s="1"/>
  <c r="BI447" i="2"/>
  <c r="BH447" i="2"/>
  <c r="BG447" i="2"/>
  <c r="BF447" i="2"/>
  <c r="T447" i="2"/>
  <c r="R447" i="2"/>
  <c r="P447" i="2"/>
  <c r="BK447" i="2"/>
  <c r="J447" i="2"/>
  <c r="BE447" i="2" s="1"/>
  <c r="BI446" i="2"/>
  <c r="BH446" i="2"/>
  <c r="BG446" i="2"/>
  <c r="BF446" i="2"/>
  <c r="T446" i="2"/>
  <c r="R446" i="2"/>
  <c r="P446" i="2"/>
  <c r="BK446" i="2"/>
  <c r="J446" i="2"/>
  <c r="BE446" i="2" s="1"/>
  <c r="BI445" i="2"/>
  <c r="BH445" i="2"/>
  <c r="BG445" i="2"/>
  <c r="BF445" i="2"/>
  <c r="T445" i="2"/>
  <c r="R445" i="2"/>
  <c r="P445" i="2"/>
  <c r="BK445" i="2"/>
  <c r="J445" i="2"/>
  <c r="BE445" i="2" s="1"/>
  <c r="BI444" i="2"/>
  <c r="BH444" i="2"/>
  <c r="BG444" i="2"/>
  <c r="BF444" i="2"/>
  <c r="T444" i="2"/>
  <c r="R444" i="2"/>
  <c r="P444" i="2"/>
  <c r="BK444" i="2"/>
  <c r="J444" i="2"/>
  <c r="BE444" i="2" s="1"/>
  <c r="BI443" i="2"/>
  <c r="BH443" i="2"/>
  <c r="BG443" i="2"/>
  <c r="BF443" i="2"/>
  <c r="T443" i="2"/>
  <c r="R443" i="2"/>
  <c r="P443" i="2"/>
  <c r="BK443" i="2"/>
  <c r="J443" i="2"/>
  <c r="BE443" i="2" s="1"/>
  <c r="BI442" i="2"/>
  <c r="BH442" i="2"/>
  <c r="BG442" i="2"/>
  <c r="BF442" i="2"/>
  <c r="T442" i="2"/>
  <c r="R442" i="2"/>
  <c r="P442" i="2"/>
  <c r="BK442" i="2"/>
  <c r="J442" i="2"/>
  <c r="BE442" i="2" s="1"/>
  <c r="BI441" i="2"/>
  <c r="BH441" i="2"/>
  <c r="BG441" i="2"/>
  <c r="BF441" i="2"/>
  <c r="T441" i="2"/>
  <c r="R441" i="2"/>
  <c r="P441" i="2"/>
  <c r="BK441" i="2"/>
  <c r="J441" i="2"/>
  <c r="BE441" i="2" s="1"/>
  <c r="BI440" i="2"/>
  <c r="BH440" i="2"/>
  <c r="BG440" i="2"/>
  <c r="BF440" i="2"/>
  <c r="T440" i="2"/>
  <c r="R440" i="2"/>
  <c r="P440" i="2"/>
  <c r="BK440" i="2"/>
  <c r="J440" i="2"/>
  <c r="BE440" i="2" s="1"/>
  <c r="BI439" i="2"/>
  <c r="BH439" i="2"/>
  <c r="BG439" i="2"/>
  <c r="BF439" i="2"/>
  <c r="T439" i="2"/>
  <c r="T438" i="2" s="1"/>
  <c r="R439" i="2"/>
  <c r="P439" i="2"/>
  <c r="P438" i="2" s="1"/>
  <c r="BK439" i="2"/>
  <c r="J439" i="2"/>
  <c r="BE439" i="2" s="1"/>
  <c r="BI437" i="2"/>
  <c r="BH437" i="2"/>
  <c r="BG437" i="2"/>
  <c r="BF437" i="2"/>
  <c r="T437" i="2"/>
  <c r="T436" i="2" s="1"/>
  <c r="R437" i="2"/>
  <c r="R436" i="2" s="1"/>
  <c r="P437" i="2"/>
  <c r="P436" i="2" s="1"/>
  <c r="BK437" i="2"/>
  <c r="BK436" i="2" s="1"/>
  <c r="J436" i="2" s="1"/>
  <c r="J69" i="2" s="1"/>
  <c r="J437" i="2"/>
  <c r="BE437" i="2" s="1"/>
  <c r="BI434" i="2"/>
  <c r="BH434" i="2"/>
  <c r="BG434" i="2"/>
  <c r="BF434" i="2"/>
  <c r="BE434" i="2"/>
  <c r="T434" i="2"/>
  <c r="T433" i="2" s="1"/>
  <c r="R434" i="2"/>
  <c r="R433" i="2" s="1"/>
  <c r="P434" i="2"/>
  <c r="P433" i="2" s="1"/>
  <c r="BK434" i="2"/>
  <c r="BK433" i="2" s="1"/>
  <c r="J433" i="2" s="1"/>
  <c r="J68" i="2" s="1"/>
  <c r="J434" i="2"/>
  <c r="BI427" i="2"/>
  <c r="BH427" i="2"/>
  <c r="BG427" i="2"/>
  <c r="BF427" i="2"/>
  <c r="T427" i="2"/>
  <c r="R427" i="2"/>
  <c r="P427" i="2"/>
  <c r="BK427" i="2"/>
  <c r="J427" i="2"/>
  <c r="BE427" i="2" s="1"/>
  <c r="BI423" i="2"/>
  <c r="BH423" i="2"/>
  <c r="BG423" i="2"/>
  <c r="BF423" i="2"/>
  <c r="T423" i="2"/>
  <c r="R423" i="2"/>
  <c r="P423" i="2"/>
  <c r="BK423" i="2"/>
  <c r="J423" i="2"/>
  <c r="BE423" i="2" s="1"/>
  <c r="BI419" i="2"/>
  <c r="BH419" i="2"/>
  <c r="BG419" i="2"/>
  <c r="BF419" i="2"/>
  <c r="T419" i="2"/>
  <c r="R419" i="2"/>
  <c r="P419" i="2"/>
  <c r="BK419" i="2"/>
  <c r="J419" i="2"/>
  <c r="BE419" i="2" s="1"/>
  <c r="BI414" i="2"/>
  <c r="BH414" i="2"/>
  <c r="BG414" i="2"/>
  <c r="BF414" i="2"/>
  <c r="BE414" i="2"/>
  <c r="T414" i="2"/>
  <c r="R414" i="2"/>
  <c r="P414" i="2"/>
  <c r="BK414" i="2"/>
  <c r="J414" i="2"/>
  <c r="BI403" i="2"/>
  <c r="BH403" i="2"/>
  <c r="BG403" i="2"/>
  <c r="BF403" i="2"/>
  <c r="T403" i="2"/>
  <c r="T402" i="2" s="1"/>
  <c r="R403" i="2"/>
  <c r="P403" i="2"/>
  <c r="P402" i="2" s="1"/>
  <c r="BK403" i="2"/>
  <c r="J403" i="2"/>
  <c r="BE403" i="2" s="1"/>
  <c r="BI401" i="2"/>
  <c r="BH401" i="2"/>
  <c r="BG401" i="2"/>
  <c r="BF401" i="2"/>
  <c r="T401" i="2"/>
  <c r="R401" i="2"/>
  <c r="P401" i="2"/>
  <c r="BK401" i="2"/>
  <c r="J401" i="2"/>
  <c r="BE401" i="2" s="1"/>
  <c r="BI400" i="2"/>
  <c r="BH400" i="2"/>
  <c r="BG400" i="2"/>
  <c r="BF400" i="2"/>
  <c r="T400" i="2"/>
  <c r="R400" i="2"/>
  <c r="P400" i="2"/>
  <c r="BK400" i="2"/>
  <c r="J400" i="2"/>
  <c r="BE400" i="2" s="1"/>
  <c r="BI397" i="2"/>
  <c r="BH397" i="2"/>
  <c r="BG397" i="2"/>
  <c r="BF397" i="2"/>
  <c r="BE397" i="2"/>
  <c r="T397" i="2"/>
  <c r="R397" i="2"/>
  <c r="P397" i="2"/>
  <c r="BK397" i="2"/>
  <c r="J397" i="2"/>
  <c r="BI393" i="2"/>
  <c r="BH393" i="2"/>
  <c r="BG393" i="2"/>
  <c r="BF393" i="2"/>
  <c r="BE393" i="2"/>
  <c r="T393" i="2"/>
  <c r="R393" i="2"/>
  <c r="P393" i="2"/>
  <c r="BK393" i="2"/>
  <c r="J393" i="2"/>
  <c r="BI386" i="2"/>
  <c r="BH386" i="2"/>
  <c r="BG386" i="2"/>
  <c r="BF386" i="2"/>
  <c r="BE386" i="2"/>
  <c r="T386" i="2"/>
  <c r="R386" i="2"/>
  <c r="P386" i="2"/>
  <c r="BK386" i="2"/>
  <c r="J386" i="2"/>
  <c r="BI383" i="2"/>
  <c r="BH383" i="2"/>
  <c r="BG383" i="2"/>
  <c r="BF383" i="2"/>
  <c r="BE383" i="2"/>
  <c r="T383" i="2"/>
  <c r="R383" i="2"/>
  <c r="P383" i="2"/>
  <c r="BK383" i="2"/>
  <c r="J383" i="2"/>
  <c r="BI380" i="2"/>
  <c r="BH380" i="2"/>
  <c r="BG380" i="2"/>
  <c r="BF380" i="2"/>
  <c r="BE380" i="2"/>
  <c r="T380" i="2"/>
  <c r="R380" i="2"/>
  <c r="P380" i="2"/>
  <c r="BK380" i="2"/>
  <c r="J380" i="2"/>
  <c r="BI375" i="2"/>
  <c r="BH375" i="2"/>
  <c r="BG375" i="2"/>
  <c r="BF375" i="2"/>
  <c r="BE375" i="2"/>
  <c r="T375" i="2"/>
  <c r="R375" i="2"/>
  <c r="P375" i="2"/>
  <c r="BK375" i="2"/>
  <c r="J375" i="2"/>
  <c r="BI360" i="2"/>
  <c r="BH360" i="2"/>
  <c r="BG360" i="2"/>
  <c r="BF360" i="2"/>
  <c r="BE360" i="2"/>
  <c r="T360" i="2"/>
  <c r="R360" i="2"/>
  <c r="P360" i="2"/>
  <c r="BK360" i="2"/>
  <c r="J360" i="2"/>
  <c r="BI356" i="2"/>
  <c r="BH356" i="2"/>
  <c r="BG356" i="2"/>
  <c r="BF356" i="2"/>
  <c r="BE356" i="2"/>
  <c r="T356" i="2"/>
  <c r="R356" i="2"/>
  <c r="P356" i="2"/>
  <c r="BK356" i="2"/>
  <c r="J356" i="2"/>
  <c r="BI350" i="2"/>
  <c r="BH350" i="2"/>
  <c r="BG350" i="2"/>
  <c r="BF350" i="2"/>
  <c r="BE350" i="2"/>
  <c r="T350" i="2"/>
  <c r="R350" i="2"/>
  <c r="R349" i="2" s="1"/>
  <c r="P350" i="2"/>
  <c r="BK350" i="2"/>
  <c r="BK349" i="2" s="1"/>
  <c r="J349" i="2" s="1"/>
  <c r="J66" i="2" s="1"/>
  <c r="J350" i="2"/>
  <c r="BI346" i="2"/>
  <c r="BH346" i="2"/>
  <c r="BG346" i="2"/>
  <c r="BF346" i="2"/>
  <c r="T346" i="2"/>
  <c r="T345" i="2" s="1"/>
  <c r="R346" i="2"/>
  <c r="R345" i="2" s="1"/>
  <c r="P346" i="2"/>
  <c r="P345" i="2" s="1"/>
  <c r="BK346" i="2"/>
  <c r="BK345" i="2" s="1"/>
  <c r="J345" i="2" s="1"/>
  <c r="J65" i="2" s="1"/>
  <c r="J346" i="2"/>
  <c r="BE346" i="2" s="1"/>
  <c r="BI339" i="2"/>
  <c r="BH339" i="2"/>
  <c r="BG339" i="2"/>
  <c r="BF339" i="2"/>
  <c r="T339" i="2"/>
  <c r="R339" i="2"/>
  <c r="P339" i="2"/>
  <c r="BK339" i="2"/>
  <c r="J339" i="2"/>
  <c r="BE339" i="2" s="1"/>
  <c r="BI334" i="2"/>
  <c r="BH334" i="2"/>
  <c r="BG334" i="2"/>
  <c r="BF334" i="2"/>
  <c r="T334" i="2"/>
  <c r="R334" i="2"/>
  <c r="P334" i="2"/>
  <c r="BK334" i="2"/>
  <c r="J334" i="2"/>
  <c r="BE334" i="2" s="1"/>
  <c r="BI329" i="2"/>
  <c r="BH329" i="2"/>
  <c r="BG329" i="2"/>
  <c r="BF329" i="2"/>
  <c r="T329" i="2"/>
  <c r="R329" i="2"/>
  <c r="P329" i="2"/>
  <c r="BK329" i="2"/>
  <c r="J329" i="2"/>
  <c r="BE329" i="2" s="1"/>
  <c r="BI327" i="2"/>
  <c r="BH327" i="2"/>
  <c r="BG327" i="2"/>
  <c r="BF327" i="2"/>
  <c r="T327" i="2"/>
  <c r="R327" i="2"/>
  <c r="P327" i="2"/>
  <c r="BK327" i="2"/>
  <c r="J327" i="2"/>
  <c r="BE327" i="2" s="1"/>
  <c r="BI318" i="2"/>
  <c r="BH318" i="2"/>
  <c r="BG318" i="2"/>
  <c r="BF318" i="2"/>
  <c r="T318" i="2"/>
  <c r="T317" i="2" s="1"/>
  <c r="R318" i="2"/>
  <c r="R317" i="2" s="1"/>
  <c r="P318" i="2"/>
  <c r="P317" i="2" s="1"/>
  <c r="BK318" i="2"/>
  <c r="BK317" i="2" s="1"/>
  <c r="J317" i="2" s="1"/>
  <c r="J64" i="2" s="1"/>
  <c r="J318" i="2"/>
  <c r="BE318" i="2" s="1"/>
  <c r="BI311" i="2"/>
  <c r="BH311" i="2"/>
  <c r="BG311" i="2"/>
  <c r="BF311" i="2"/>
  <c r="T311" i="2"/>
  <c r="R311" i="2"/>
  <c r="P311" i="2"/>
  <c r="BK311" i="2"/>
  <c r="J311" i="2"/>
  <c r="BE311" i="2" s="1"/>
  <c r="BI307" i="2"/>
  <c r="BH307" i="2"/>
  <c r="BG307" i="2"/>
  <c r="BF307" i="2"/>
  <c r="T307" i="2"/>
  <c r="R307" i="2"/>
  <c r="P307" i="2"/>
  <c r="BK307" i="2"/>
  <c r="J307" i="2"/>
  <c r="BE307" i="2" s="1"/>
  <c r="BI303" i="2"/>
  <c r="BH303" i="2"/>
  <c r="BG303" i="2"/>
  <c r="BF303" i="2"/>
  <c r="T303" i="2"/>
  <c r="R303" i="2"/>
  <c r="P303" i="2"/>
  <c r="BK303" i="2"/>
  <c r="J303" i="2"/>
  <c r="BE303" i="2" s="1"/>
  <c r="BI299" i="2"/>
  <c r="BH299" i="2"/>
  <c r="BG299" i="2"/>
  <c r="BF299" i="2"/>
  <c r="T299" i="2"/>
  <c r="R299" i="2"/>
  <c r="P299" i="2"/>
  <c r="BK299" i="2"/>
  <c r="J299" i="2"/>
  <c r="BE299" i="2" s="1"/>
  <c r="BI290" i="2"/>
  <c r="BH290" i="2"/>
  <c r="BG290" i="2"/>
  <c r="BF290" i="2"/>
  <c r="T290" i="2"/>
  <c r="R290" i="2"/>
  <c r="R289" i="2" s="1"/>
  <c r="P290" i="2"/>
  <c r="BK290" i="2"/>
  <c r="BK289" i="2" s="1"/>
  <c r="J289" i="2" s="1"/>
  <c r="J63" i="2" s="1"/>
  <c r="J290" i="2"/>
  <c r="BE290" i="2" s="1"/>
  <c r="BI283" i="2"/>
  <c r="BH283" i="2"/>
  <c r="BG283" i="2"/>
  <c r="BF283" i="2"/>
  <c r="BE283" i="2"/>
  <c r="T283" i="2"/>
  <c r="R283" i="2"/>
  <c r="P283" i="2"/>
  <c r="BK283" i="2"/>
  <c r="J283" i="2"/>
  <c r="BI282" i="2"/>
  <c r="BH282" i="2"/>
  <c r="BG282" i="2"/>
  <c r="BF282" i="2"/>
  <c r="BE282" i="2"/>
  <c r="T282" i="2"/>
  <c r="R282" i="2"/>
  <c r="P282" i="2"/>
  <c r="BK282" i="2"/>
  <c r="J282" i="2"/>
  <c r="BI281" i="2"/>
  <c r="BH281" i="2"/>
  <c r="BG281" i="2"/>
  <c r="BF281" i="2"/>
  <c r="BE281" i="2"/>
  <c r="T281" i="2"/>
  <c r="R281" i="2"/>
  <c r="P281" i="2"/>
  <c r="BK281" i="2"/>
  <c r="J281" i="2"/>
  <c r="BI278" i="2"/>
  <c r="BH278" i="2"/>
  <c r="BG278" i="2"/>
  <c r="BF278" i="2"/>
  <c r="BE278" i="2"/>
  <c r="T278" i="2"/>
  <c r="T277" i="2" s="1"/>
  <c r="R278" i="2"/>
  <c r="R277" i="2" s="1"/>
  <c r="P278" i="2"/>
  <c r="P277" i="2" s="1"/>
  <c r="BK278" i="2"/>
  <c r="BK277" i="2" s="1"/>
  <c r="J277" i="2" s="1"/>
  <c r="J62" i="2" s="1"/>
  <c r="J278" i="2"/>
  <c r="BI271" i="2"/>
  <c r="BH271" i="2"/>
  <c r="BG271" i="2"/>
  <c r="BF271" i="2"/>
  <c r="T271" i="2"/>
  <c r="R271" i="2"/>
  <c r="P271" i="2"/>
  <c r="BK271" i="2"/>
  <c r="J271" i="2"/>
  <c r="BE271" i="2" s="1"/>
  <c r="BI270" i="2"/>
  <c r="BH270" i="2"/>
  <c r="BG270" i="2"/>
  <c r="BF270" i="2"/>
  <c r="T270" i="2"/>
  <c r="R270" i="2"/>
  <c r="P270" i="2"/>
  <c r="BK270" i="2"/>
  <c r="J270" i="2"/>
  <c r="BE270" i="2" s="1"/>
  <c r="BI268" i="2"/>
  <c r="BH268" i="2"/>
  <c r="BG268" i="2"/>
  <c r="BF268" i="2"/>
  <c r="T268" i="2"/>
  <c r="R268" i="2"/>
  <c r="P268" i="2"/>
  <c r="BK268" i="2"/>
  <c r="J268" i="2"/>
  <c r="BE268" i="2" s="1"/>
  <c r="BI265" i="2"/>
  <c r="BH265" i="2"/>
  <c r="BG265" i="2"/>
  <c r="BF265" i="2"/>
  <c r="T265" i="2"/>
  <c r="R265" i="2"/>
  <c r="R264" i="2" s="1"/>
  <c r="P265" i="2"/>
  <c r="BK265" i="2"/>
  <c r="BK264" i="2" s="1"/>
  <c r="J264" i="2" s="1"/>
  <c r="J61" i="2" s="1"/>
  <c r="J265" i="2"/>
  <c r="BE265" i="2" s="1"/>
  <c r="BI258" i="2"/>
  <c r="BH258" i="2"/>
  <c r="BG258" i="2"/>
  <c r="BF258" i="2"/>
  <c r="BE258" i="2"/>
  <c r="T258" i="2"/>
  <c r="T257" i="2" s="1"/>
  <c r="R258" i="2"/>
  <c r="R257" i="2" s="1"/>
  <c r="P258" i="2"/>
  <c r="P257" i="2" s="1"/>
  <c r="BK258" i="2"/>
  <c r="BK257" i="2" s="1"/>
  <c r="J257" i="2" s="1"/>
  <c r="J60" i="2" s="1"/>
  <c r="J258" i="2"/>
  <c r="BI251" i="2"/>
  <c r="BH251" i="2"/>
  <c r="BG251" i="2"/>
  <c r="BF251" i="2"/>
  <c r="T251" i="2"/>
  <c r="R251" i="2"/>
  <c r="P251" i="2"/>
  <c r="BK251" i="2"/>
  <c r="J251" i="2"/>
  <c r="BE251" i="2" s="1"/>
  <c r="BI248" i="2"/>
  <c r="BH248" i="2"/>
  <c r="BG248" i="2"/>
  <c r="BF248" i="2"/>
  <c r="T248" i="2"/>
  <c r="R248" i="2"/>
  <c r="P248" i="2"/>
  <c r="BK248" i="2"/>
  <c r="J248" i="2"/>
  <c r="BE248" i="2" s="1"/>
  <c r="BI243" i="2"/>
  <c r="BH243" i="2"/>
  <c r="BG243" i="2"/>
  <c r="BF243" i="2"/>
  <c r="T243" i="2"/>
  <c r="R243" i="2"/>
  <c r="P243" i="2"/>
  <c r="BK243" i="2"/>
  <c r="J243" i="2"/>
  <c r="BE243" i="2" s="1"/>
  <c r="BI238" i="2"/>
  <c r="BH238" i="2"/>
  <c r="BG238" i="2"/>
  <c r="BF238" i="2"/>
  <c r="T238" i="2"/>
  <c r="R238" i="2"/>
  <c r="P238" i="2"/>
  <c r="BK238" i="2"/>
  <c r="J238" i="2"/>
  <c r="BE238" i="2" s="1"/>
  <c r="BI234" i="2"/>
  <c r="BH234" i="2"/>
  <c r="BG234" i="2"/>
  <c r="BF234" i="2"/>
  <c r="T234" i="2"/>
  <c r="R234" i="2"/>
  <c r="P234" i="2"/>
  <c r="BK234" i="2"/>
  <c r="J234" i="2"/>
  <c r="BE234" i="2" s="1"/>
  <c r="BI226" i="2"/>
  <c r="BH226" i="2"/>
  <c r="BG226" i="2"/>
  <c r="BF226" i="2"/>
  <c r="T226" i="2"/>
  <c r="R226" i="2"/>
  <c r="R225" i="2" s="1"/>
  <c r="P226" i="2"/>
  <c r="BK226" i="2"/>
  <c r="BK225" i="2" s="1"/>
  <c r="J225" i="2" s="1"/>
  <c r="J59" i="2" s="1"/>
  <c r="J226" i="2"/>
  <c r="BE226" i="2" s="1"/>
  <c r="BI221" i="2"/>
  <c r="BH221" i="2"/>
  <c r="BG221" i="2"/>
  <c r="BF221" i="2"/>
  <c r="BE221" i="2"/>
  <c r="T221" i="2"/>
  <c r="R221" i="2"/>
  <c r="P221" i="2"/>
  <c r="BK221" i="2"/>
  <c r="J221" i="2"/>
  <c r="BI216" i="2"/>
  <c r="BH216" i="2"/>
  <c r="BG216" i="2"/>
  <c r="BF216" i="2"/>
  <c r="BE216" i="2"/>
  <c r="T216" i="2"/>
  <c r="R216" i="2"/>
  <c r="P216" i="2"/>
  <c r="BK216" i="2"/>
  <c r="J216" i="2"/>
  <c r="BI212" i="2"/>
  <c r="BH212" i="2"/>
  <c r="BG212" i="2"/>
  <c r="BF212" i="2"/>
  <c r="BE212" i="2"/>
  <c r="T212" i="2"/>
  <c r="R212" i="2"/>
  <c r="P212" i="2"/>
  <c r="BK212" i="2"/>
  <c r="J212" i="2"/>
  <c r="BI210" i="2"/>
  <c r="BH210" i="2"/>
  <c r="BG210" i="2"/>
  <c r="BF210" i="2"/>
  <c r="BE210" i="2"/>
  <c r="T210" i="2"/>
  <c r="R210" i="2"/>
  <c r="P210" i="2"/>
  <c r="BK210" i="2"/>
  <c r="J210" i="2"/>
  <c r="BI208" i="2"/>
  <c r="BH208" i="2"/>
  <c r="BG208" i="2"/>
  <c r="BF208" i="2"/>
  <c r="BE208" i="2"/>
  <c r="T208" i="2"/>
  <c r="R208" i="2"/>
  <c r="P208" i="2"/>
  <c r="BK208" i="2"/>
  <c r="J208" i="2"/>
  <c r="BI205" i="2"/>
  <c r="BH205" i="2"/>
  <c r="BG205" i="2"/>
  <c r="BF205" i="2"/>
  <c r="BE205" i="2"/>
  <c r="T205" i="2"/>
  <c r="R205" i="2"/>
  <c r="P205" i="2"/>
  <c r="BK205" i="2"/>
  <c r="J205" i="2"/>
  <c r="BI201" i="2"/>
  <c r="BH201" i="2"/>
  <c r="BG201" i="2"/>
  <c r="BF201" i="2"/>
  <c r="BE201" i="2"/>
  <c r="T201" i="2"/>
  <c r="R201" i="2"/>
  <c r="P201" i="2"/>
  <c r="BK201" i="2"/>
  <c r="J201" i="2"/>
  <c r="BI197" i="2"/>
  <c r="BH197" i="2"/>
  <c r="BG197" i="2"/>
  <c r="BF197" i="2"/>
  <c r="BE197" i="2"/>
  <c r="T197" i="2"/>
  <c r="R197" i="2"/>
  <c r="P197" i="2"/>
  <c r="BK197" i="2"/>
  <c r="J197" i="2"/>
  <c r="BI193" i="2"/>
  <c r="BH193" i="2"/>
  <c r="BG193" i="2"/>
  <c r="BF193" i="2"/>
  <c r="BE193" i="2"/>
  <c r="T193" i="2"/>
  <c r="R193" i="2"/>
  <c r="P193" i="2"/>
  <c r="BK193" i="2"/>
  <c r="J193" i="2"/>
  <c r="BI189" i="2"/>
  <c r="BH189" i="2"/>
  <c r="BG189" i="2"/>
  <c r="BF189" i="2"/>
  <c r="BE189" i="2"/>
  <c r="T189" i="2"/>
  <c r="R189" i="2"/>
  <c r="P189" i="2"/>
  <c r="BK189" i="2"/>
  <c r="J189" i="2"/>
  <c r="BI185" i="2"/>
  <c r="BH185" i="2"/>
  <c r="BG185" i="2"/>
  <c r="BF185" i="2"/>
  <c r="BE185" i="2"/>
  <c r="T185" i="2"/>
  <c r="R185" i="2"/>
  <c r="P185" i="2"/>
  <c r="BK185" i="2"/>
  <c r="J185" i="2"/>
  <c r="BI181" i="2"/>
  <c r="BH181" i="2"/>
  <c r="BG181" i="2"/>
  <c r="BF181" i="2"/>
  <c r="BE181" i="2"/>
  <c r="T181" i="2"/>
  <c r="R181" i="2"/>
  <c r="P181" i="2"/>
  <c r="BK181" i="2"/>
  <c r="J181" i="2"/>
  <c r="BI177" i="2"/>
  <c r="BH177" i="2"/>
  <c r="BG177" i="2"/>
  <c r="BF177" i="2"/>
  <c r="BE177" i="2"/>
  <c r="T177" i="2"/>
  <c r="R177" i="2"/>
  <c r="P177" i="2"/>
  <c r="BK177" i="2"/>
  <c r="J177" i="2"/>
  <c r="BI172" i="2"/>
  <c r="BH172" i="2"/>
  <c r="BG172" i="2"/>
  <c r="BF172" i="2"/>
  <c r="BE172" i="2"/>
  <c r="T172" i="2"/>
  <c r="R172" i="2"/>
  <c r="P172" i="2"/>
  <c r="BK172" i="2"/>
  <c r="J172" i="2"/>
  <c r="BI152" i="2"/>
  <c r="BH152" i="2"/>
  <c r="BG152" i="2"/>
  <c r="BF152" i="2"/>
  <c r="BE152" i="2"/>
  <c r="T152" i="2"/>
  <c r="R152" i="2"/>
  <c r="P152" i="2"/>
  <c r="BK152" i="2"/>
  <c r="J152" i="2"/>
  <c r="BI146" i="2"/>
  <c r="BH146" i="2"/>
  <c r="BG146" i="2"/>
  <c r="BF146" i="2"/>
  <c r="BE146" i="2"/>
  <c r="T146" i="2"/>
  <c r="R146" i="2"/>
  <c r="P146" i="2"/>
  <c r="BK146" i="2"/>
  <c r="J146" i="2"/>
  <c r="BI141" i="2"/>
  <c r="BH141" i="2"/>
  <c r="BG141" i="2"/>
  <c r="BF141" i="2"/>
  <c r="BE141" i="2"/>
  <c r="T141" i="2"/>
  <c r="R141" i="2"/>
  <c r="P141" i="2"/>
  <c r="BK141" i="2"/>
  <c r="J141" i="2"/>
  <c r="BI137" i="2"/>
  <c r="BH137" i="2"/>
  <c r="BG137" i="2"/>
  <c r="BF137" i="2"/>
  <c r="BE137" i="2"/>
  <c r="T137" i="2"/>
  <c r="R137" i="2"/>
  <c r="P137" i="2"/>
  <c r="BK137" i="2"/>
  <c r="J137" i="2"/>
  <c r="BI121" i="2"/>
  <c r="BH121" i="2"/>
  <c r="BG121" i="2"/>
  <c r="BF121" i="2"/>
  <c r="BE121" i="2"/>
  <c r="T121" i="2"/>
  <c r="R121" i="2"/>
  <c r="P121" i="2"/>
  <c r="BK121" i="2"/>
  <c r="J121" i="2"/>
  <c r="BI120" i="2"/>
  <c r="BH120" i="2"/>
  <c r="BG120" i="2"/>
  <c r="BF120" i="2"/>
  <c r="BE120" i="2"/>
  <c r="T120" i="2"/>
  <c r="R120" i="2"/>
  <c r="P120" i="2"/>
  <c r="BK120" i="2"/>
  <c r="J120" i="2"/>
  <c r="BI116" i="2"/>
  <c r="BH116" i="2"/>
  <c r="BG116" i="2"/>
  <c r="BF116" i="2"/>
  <c r="BE116" i="2"/>
  <c r="T116" i="2"/>
  <c r="R116" i="2"/>
  <c r="P116" i="2"/>
  <c r="BK116" i="2"/>
  <c r="J116" i="2"/>
  <c r="BI112" i="2"/>
  <c r="BH112" i="2"/>
  <c r="BG112" i="2"/>
  <c r="BF112" i="2"/>
  <c r="BE112" i="2"/>
  <c r="T112" i="2"/>
  <c r="R112" i="2"/>
  <c r="P112" i="2"/>
  <c r="BK112" i="2"/>
  <c r="J112" i="2"/>
  <c r="BI108" i="2"/>
  <c r="BH108" i="2"/>
  <c r="BG108" i="2"/>
  <c r="BF108" i="2"/>
  <c r="BE108" i="2"/>
  <c r="T108" i="2"/>
  <c r="R108" i="2"/>
  <c r="P108" i="2"/>
  <c r="BK108" i="2"/>
  <c r="J108" i="2"/>
  <c r="BI104" i="2"/>
  <c r="BH104" i="2"/>
  <c r="BG104" i="2"/>
  <c r="BF104" i="2"/>
  <c r="BE104" i="2"/>
  <c r="T104" i="2"/>
  <c r="R104" i="2"/>
  <c r="P104" i="2"/>
  <c r="BK104" i="2"/>
  <c r="J104" i="2"/>
  <c r="BI97" i="2"/>
  <c r="BH97" i="2"/>
  <c r="BG97" i="2"/>
  <c r="BF97" i="2"/>
  <c r="BE97" i="2"/>
  <c r="T97" i="2"/>
  <c r="R97" i="2"/>
  <c r="P97" i="2"/>
  <c r="BK97" i="2"/>
  <c r="J97" i="2"/>
  <c r="BI93" i="2"/>
  <c r="F34" i="2" s="1"/>
  <c r="BD52" i="1" s="1"/>
  <c r="BD51" i="1" s="1"/>
  <c r="W30" i="1" s="1"/>
  <c r="BH93" i="2"/>
  <c r="BG93" i="2"/>
  <c r="F32" i="2" s="1"/>
  <c r="BB52" i="1" s="1"/>
  <c r="BB51" i="1" s="1"/>
  <c r="BF93" i="2"/>
  <c r="BE93" i="2"/>
  <c r="T93" i="2"/>
  <c r="T92" i="2" s="1"/>
  <c r="R93" i="2"/>
  <c r="R92" i="2" s="1"/>
  <c r="P93" i="2"/>
  <c r="P92" i="2" s="1"/>
  <c r="BK93" i="2"/>
  <c r="BK92" i="2" s="1"/>
  <c r="J93" i="2"/>
  <c r="J86" i="2"/>
  <c r="F86" i="2"/>
  <c r="F84" i="2"/>
  <c r="E82" i="2"/>
  <c r="E80" i="2"/>
  <c r="J51" i="2"/>
  <c r="F51" i="2"/>
  <c r="F49" i="2"/>
  <c r="E47" i="2"/>
  <c r="J18" i="2"/>
  <c r="E18" i="2"/>
  <c r="F52" i="2" s="1"/>
  <c r="J17" i="2"/>
  <c r="J12" i="2"/>
  <c r="J84" i="2" s="1"/>
  <c r="E7" i="2"/>
  <c r="E45" i="2" s="1"/>
  <c r="AS51" i="1"/>
  <c r="L47" i="1"/>
  <c r="AM46" i="1"/>
  <c r="L46" i="1"/>
  <c r="AM44" i="1"/>
  <c r="L44" i="1"/>
  <c r="L42" i="1"/>
  <c r="L41" i="1"/>
  <c r="J30" i="2" l="1"/>
  <c r="AV52" i="1" s="1"/>
  <c r="F31" i="2"/>
  <c r="BA52" i="1" s="1"/>
  <c r="BA51" i="1" s="1"/>
  <c r="W27" i="1" s="1"/>
  <c r="F33" i="2"/>
  <c r="BC52" i="1" s="1"/>
  <c r="BC51" i="1" s="1"/>
  <c r="AY51" i="1" s="1"/>
  <c r="P225" i="2"/>
  <c r="P91" i="2" s="1"/>
  <c r="P90" i="2" s="1"/>
  <c r="AU52" i="1" s="1"/>
  <c r="AU51" i="1" s="1"/>
  <c r="T225" i="2"/>
  <c r="T91" i="2" s="1"/>
  <c r="T90" i="2" s="1"/>
  <c r="P264" i="2"/>
  <c r="T264" i="2"/>
  <c r="P289" i="2"/>
  <c r="T289" i="2"/>
  <c r="P349" i="2"/>
  <c r="T349" i="2"/>
  <c r="BK402" i="2"/>
  <c r="J402" i="2" s="1"/>
  <c r="J67" i="2" s="1"/>
  <c r="R402" i="2"/>
  <c r="R91" i="2" s="1"/>
  <c r="R90" i="2" s="1"/>
  <c r="BK438" i="2"/>
  <c r="J438" i="2" s="1"/>
  <c r="J70" i="2" s="1"/>
  <c r="R438" i="2"/>
  <c r="AW51" i="1"/>
  <c r="AK27" i="1" s="1"/>
  <c r="BK91" i="2"/>
  <c r="J92" i="2"/>
  <c r="J58" i="2" s="1"/>
  <c r="W28" i="1"/>
  <c r="AX51" i="1"/>
  <c r="W29" i="1"/>
  <c r="J31" i="2"/>
  <c r="AW52" i="1" s="1"/>
  <c r="AT52" i="1" s="1"/>
  <c r="J49" i="2"/>
  <c r="F30" i="2"/>
  <c r="AZ52" i="1" s="1"/>
  <c r="AZ51" i="1" s="1"/>
  <c r="F87" i="2"/>
  <c r="AV51" i="1" l="1"/>
  <c r="W26" i="1"/>
  <c r="J91" i="2"/>
  <c r="J57" i="2" s="1"/>
  <c r="BK90" i="2"/>
  <c r="J90" i="2" s="1"/>
  <c r="AK26" i="1" l="1"/>
  <c r="AT51" i="1"/>
  <c r="J56" i="2"/>
  <c r="J27" i="2"/>
  <c r="AG52" i="1" l="1"/>
  <c r="J36" i="2"/>
  <c r="AG51" i="1" l="1"/>
  <c r="AN52" i="1"/>
  <c r="AK23" i="1" l="1"/>
  <c r="AK32" i="1" s="1"/>
  <c r="AN51" i="1"/>
</calcChain>
</file>

<file path=xl/sharedStrings.xml><?xml version="1.0" encoding="utf-8"?>
<sst xmlns="http://schemas.openxmlformats.org/spreadsheetml/2006/main" count="4307" uniqueCount="848">
  <si>
    <t>Export VZ</t>
  </si>
  <si>
    <t>List obsahuje:</t>
  </si>
  <si>
    <t>1) Rekapitulace stavby</t>
  </si>
  <si>
    <t>2) Rekapitulace objektů stavby a soupisů prací</t>
  </si>
  <si>
    <t>3.0</t>
  </si>
  <si>
    <t>ZAMOK</t>
  </si>
  <si>
    <t>False</t>
  </si>
  <si>
    <t>{bbf54509-28d9-4a51-a9f6-272a2ff1616b}</t>
  </si>
  <si>
    <t>0,01</t>
  </si>
  <si>
    <t>21</t>
  </si>
  <si>
    <t>15</t>
  </si>
  <si>
    <t>REKAPITULACE STAVBY</t>
  </si>
  <si>
    <t>v ---  níže se nacházejí doplnkové a pomocné údaje k sestavám  --- v</t>
  </si>
  <si>
    <t>Návod na vyplnění</t>
  </si>
  <si>
    <t>0,001</t>
  </si>
  <si>
    <t>Kód:</t>
  </si>
  <si>
    <t>TV17-012A</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</si>
  <si>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</si>
  <si>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</si>
  <si>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Parkoviště za kavárnou - II.etapa, Rotava</t>
  </si>
  <si>
    <t>KSO:</t>
  </si>
  <si>
    <t>822 29</t>
  </si>
  <si>
    <t>CC-CZ:</t>
  </si>
  <si>
    <t>zak.č.7615-71</t>
  </si>
  <si>
    <t>Místo:</t>
  </si>
  <si>
    <t>Rotava</t>
  </si>
  <si>
    <t>Datum:</t>
  </si>
  <si>
    <t>20. 2. 2017</t>
  </si>
  <si>
    <t>Zadavatel:</t>
  </si>
  <si>
    <t>IČ:</t>
  </si>
  <si>
    <t/>
  </si>
  <si>
    <t>Město Rotava</t>
  </si>
  <si>
    <t>DIČ:</t>
  </si>
  <si>
    <t>Uchazeč:</t>
  </si>
  <si>
    <t>Vyplň údaj</t>
  </si>
  <si>
    <t>Projektant:</t>
  </si>
  <si>
    <t>BPO spol. s r.o.,Lidická 1239,36317 OSTROV</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</si>
  <si>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</si>
  <si>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</si>
  <si>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</si>
  <si>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</si>
  <si>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</si>
  <si>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</si>
  <si>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</si>
  <si>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</si>
  <si>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</si>
  <si>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</si>
  <si>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</si>
  <si>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</si>
  <si>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</si>
  <si>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</si>
  <si>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</si>
  <si>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</si>
  <si>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</si>
  <si>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</si>
  <si>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</si>
  <si>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</si>
  <si>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</si>
  <si>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</si>
  <si>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</si>
  <si>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</si>
  <si>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</si>
  <si>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</si>
  <si>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</si>
  <si>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</si>
  <si>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</si>
  <si>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</si>
  <si>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</si>
  <si>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</si>
  <si>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</si>
  <si>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</si>
  <si>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</si>
  <si>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</si>
  <si>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</si>
  <si>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</si>
  <si>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</si>
  <si>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</si>
  <si>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</si>
  <si>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</si>
  <si>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B1</t>
  </si>
  <si>
    <t>Komunikace k OC</t>
  </si>
  <si>
    <t>STA</t>
  </si>
  <si>
    <t>1</t>
  </si>
  <si>
    <t>{134bdfcd-b47a-4a8a-b9ea-6d58aae20122}</t>
  </si>
  <si>
    <t>2</t>
  </si>
  <si>
    <t>1) Krycí list soupisu</t>
  </si>
  <si>
    <t>2) Rekapitulace</t>
  </si>
  <si>
    <t>3) Soupis prací</t>
  </si>
  <si>
    <t>Zpět na list:</t>
  </si>
  <si>
    <t>Rekapitulace stavby</t>
  </si>
  <si>
    <t>KRYCÍ LIST SOUPISU</t>
  </si>
  <si>
    <t>Objekt:</t>
  </si>
  <si>
    <t>B1 - Komunikace k OC</t>
  </si>
  <si>
    <t>7615-71</t>
  </si>
  <si>
    <t>REKAPITULACE ČLENĚNÍ SOUPISU PRACÍ</t>
  </si>
  <si>
    <t>Kód dílu - Popis</t>
  </si>
  <si>
    <t>Cena celkem [CZK]</t>
  </si>
  <si>
    <t>Náklady soupisu celkem</t>
  </si>
  <si>
    <t>-1</t>
  </si>
  <si>
    <t>HSV - Práce a dodávky HSV</t>
  </si>
  <si>
    <t xml:space="preserve">    1 - Zemní práce</t>
  </si>
  <si>
    <t xml:space="preserve">    11 - Zemní práce - přípravné a přidružené práce</t>
  </si>
  <si>
    <t xml:space="preserve">    45 - Podkladní a vedlejší konstrukce kromě vozovek a železničního svršku</t>
  </si>
  <si>
    <t xml:space="preserve">    5-A1 - Konstrukce komunikace za OC </t>
  </si>
  <si>
    <t xml:space="preserve">    5-A2 - Komunikace místní komunikace - ul. Kpt. Jaroše</t>
  </si>
  <si>
    <t xml:space="preserve">    5-B1 - Zpevněné plochy z betonové dlažby tl. 80 mm</t>
  </si>
  <si>
    <t xml:space="preserve">    5-C1 - Konstrukce chodníků - betonová dlažba tl. 60 mm</t>
  </si>
  <si>
    <t xml:space="preserve">    5-D1 - Sanace pláně komunikace</t>
  </si>
  <si>
    <t xml:space="preserve">    91 - Doplňující konstrukce a práce pozemních komunikací, letišť a ploch</t>
  </si>
  <si>
    <t xml:space="preserve">    997 - Přesun sutě</t>
  </si>
  <si>
    <t xml:space="preserve">    998 - Přesun hmot</t>
  </si>
  <si>
    <t>VRN - Vedlejší rozpočtové náklady</t>
  </si>
  <si>
    <t>VON - Vedlejší ostatní náklady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</si>
  <si>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</si>
  <si>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</si>
  <si>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</si>
  <si>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</si>
  <si>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</si>
  <si>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</si>
  <si>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</si>
  <si>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</si>
  <si>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</si>
  <si>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</si>
  <si>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</si>
  <si>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</si>
  <si>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</si>
  <si>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</si>
  <si>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</si>
  <si>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</si>
  <si>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</si>
  <si>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</si>
  <si>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</si>
  <si>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121101101</t>
  </si>
  <si>
    <t>Sejmutí ornice nebo lesní půdy s vodorovným přemístěním na hromady v místě upotřebení nebo na dočasné či trvalé skládky se složením, na vzdálenost do 50 m</t>
  </si>
  <si>
    <t>m3</t>
  </si>
  <si>
    <t>CS ÚRS 2017 01</t>
  </si>
  <si>
    <t>4</t>
  </si>
  <si>
    <t>-709291739</t>
  </si>
  <si>
    <t>PSC</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</si>
  <si>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</si>
  <si>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VV</t>
  </si>
  <si>
    <t>dle TZ</t>
  </si>
  <si>
    <t>150,0*0,15</t>
  </si>
  <si>
    <t>122202201</t>
  </si>
  <si>
    <t>Odkopávky a prokopávky nezapažené pro silnice s přemístěním výkopku v příčných profilech na vzdálenost do 15 m nebo s naložením na dopravní prostředek v hornině tř. 3 do 100 m3</t>
  </si>
  <si>
    <t>-700462811</t>
  </si>
  <si>
    <t xml:space="preserve">Poznámka k souboru cen:_x000D_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</si>
  <si>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odkopávky dle TZ</t>
  </si>
  <si>
    <t>175,0</t>
  </si>
  <si>
    <t>odkopávky pro sanaci pláně</t>
  </si>
  <si>
    <t>150,0*0,2</t>
  </si>
  <si>
    <t>Součet</t>
  </si>
  <si>
    <t>3</t>
  </si>
  <si>
    <t>122202209</t>
  </si>
  <si>
    <t>Odkopávky a prokopávky nezapažené pro silnice s přemístěním výkopku v příčných profilech na vzdálenost do 15 m nebo s naložením na dopravní prostředek v hornině tř. 3 Příplatek k cenám za lepivost horniny tř. 3</t>
  </si>
  <si>
    <t>-1279596839</t>
  </si>
  <si>
    <t>lepivost 50% - pol.122202202</t>
  </si>
  <si>
    <t>175,0*0,5</t>
  </si>
  <si>
    <t>132212101</t>
  </si>
  <si>
    <t>Hloubení zapažených i nezapažených rýh šířky do 600 mm ručním nebo pneumatickým nářadím s urovnáním dna do předepsaného profilu a spádu v horninách tř. 3 soudržných</t>
  </si>
  <si>
    <t>1591352134</t>
  </si>
  <si>
    <t xml:space="preserve">Poznámka k souboru cen:_x000D_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</si>
  <si>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rýhy pro chráničky - pr.hloubka 1,2 m</t>
  </si>
  <si>
    <t>0,6*1,2*8,0+0,24</t>
  </si>
  <si>
    <t>5</t>
  </si>
  <si>
    <t>132212109</t>
  </si>
  <si>
    <t>Hloubení zapažených i nezapažených rýh šířky do 600 mm ručním nebo pneumatickým nářadím s urovnáním dna do předepsaného profilu a spádu v horninách tř. 3 Příplatek k cenám za lepivost horniny tř. 3</t>
  </si>
  <si>
    <t>1123085493</t>
  </si>
  <si>
    <t>lepivost 50%</t>
  </si>
  <si>
    <t>6,0*0,5</t>
  </si>
  <si>
    <t>6</t>
  </si>
  <si>
    <t>151101101</t>
  </si>
  <si>
    <t>Zřízení pažení a rozepření stěn rýh pro podzemní vedení pro všechny šířky rýhy příložné pro jakoukoliv mezerovitost, hloubky do 2 m</t>
  </si>
  <si>
    <t>m2</t>
  </si>
  <si>
    <t>-188985612</t>
  </si>
  <si>
    <t xml:space="preserve">Poznámka k souboru cen:_x000D_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</si>
  <si>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2*1,2*8,0+0,8</t>
  </si>
  <si>
    <t>7</t>
  </si>
  <si>
    <t>151101111</t>
  </si>
  <si>
    <t>Odstranění pažení a rozepření stěn rýh pro podzemní vedení s uložením materiálu na vzdálenost do 3 m od kraje výkopu příložné, hloubky do 2 m</t>
  </si>
  <si>
    <t>-415187005</t>
  </si>
  <si>
    <t>8</t>
  </si>
  <si>
    <t>174101101</t>
  </si>
  <si>
    <t>Zásyp sypaninou z jakékoliv horniny s uložením výkopku ve vrstvách se zhutněním jam, šachet, rýh nebo kolem objektů v těchto vykopávkách</t>
  </si>
  <si>
    <t>803095428</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</si>
  <si>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</si>
  <si>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bude proveden z vhodného hutnitelného materiálu</t>
  </si>
  <si>
    <t>(štěrkodrť 0-32 mm)</t>
  </si>
  <si>
    <t>výkop rýh</t>
  </si>
  <si>
    <t>pol.132212101</t>
  </si>
  <si>
    <t>6,0</t>
  </si>
  <si>
    <t>méně chráničky s obetonováním</t>
  </si>
  <si>
    <t>-0,6*0,3*8,0-0,06</t>
  </si>
  <si>
    <t>méně podklad - pol.451573111</t>
  </si>
  <si>
    <t>-0,5</t>
  </si>
  <si>
    <t>Mezisoučet A</t>
  </si>
  <si>
    <t>zásyp zeminou - zásyp krajnic/ obrub</t>
  </si>
  <si>
    <t>65,0</t>
  </si>
  <si>
    <t>9</t>
  </si>
  <si>
    <t>M</t>
  </si>
  <si>
    <t>583312000</t>
  </si>
  <si>
    <t>štěrkopísek netříděný zásypový materiál - dodávka, doprava</t>
  </si>
  <si>
    <t>t</t>
  </si>
  <si>
    <t>1653332980</t>
  </si>
  <si>
    <t>hutnění 10%, ztratné 1%</t>
  </si>
  <si>
    <t>pol.174101101 mezisoučet A</t>
  </si>
  <si>
    <t>4,0*1,8*1,11</t>
  </si>
  <si>
    <t>10</t>
  </si>
  <si>
    <t>161101101</t>
  </si>
  <si>
    <t>Svislé přemístění výkopku bez naložení do dopravní nádoby avšak s vyprázdněním dopravní nádoby na hromadu nebo do dopravního prostředku z horniny tř. 1 až 4, při hloubce výkopu přes 1 do 2,5 m</t>
  </si>
  <si>
    <t>-1401876341</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</si>
  <si>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</si>
  <si>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11</t>
  </si>
  <si>
    <t>162201102</t>
  </si>
  <si>
    <t>Vodorovné přemístění výkopku nebo sypaniny po suchu na obvyklém dopravním prostředku, bez naložení výkopku, avšak se složením bez rozhrnutí z horniny tř. 1 až 4 na vzdálenost přes 20 do 50 m</t>
  </si>
  <si>
    <t>-51443783</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</si>
  <si>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</si>
  <si>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přesun po staveništi sypkých hmot pro obsyp a zásyp</t>
  </si>
  <si>
    <t>v rýhách</t>
  </si>
  <si>
    <t>pol.174101101+451573111</t>
  </si>
  <si>
    <t>69,0+0,5</t>
  </si>
  <si>
    <t>12</t>
  </si>
  <si>
    <t>162701105</t>
  </si>
  <si>
    <t>Vodorovné přemístění výkopku nebo sypaniny po suchu na obvyklém dopravním prostředku, bez naložení výkopku, avšak se složením bez rozhrnutí z horniny tř. 1 až 4 na vzdálenost přes 9 000 do 10 000 m</t>
  </si>
  <si>
    <t>-99620437</t>
  </si>
  <si>
    <t>přebytečná ornice na skládku</t>
  </si>
  <si>
    <t>sejmutá ornice - pol.121101101</t>
  </si>
  <si>
    <t>22,5</t>
  </si>
  <si>
    <t>méně zpětně rozprostřená ornice</t>
  </si>
  <si>
    <t>pol.181301111+182301131</t>
  </si>
  <si>
    <t>-(110,0+60,0)*0,1</t>
  </si>
  <si>
    <t>vykopaná zemina na skládku</t>
  </si>
  <si>
    <t>odkopávka - pol.122202201</t>
  </si>
  <si>
    <t>205,0</t>
  </si>
  <si>
    <t>méně zásyp obrubníků</t>
  </si>
  <si>
    <t>pol.174101101 mezisoučet B</t>
  </si>
  <si>
    <t>-65,0</t>
  </si>
  <si>
    <t>Mezisoučet B</t>
  </si>
  <si>
    <t>13</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</si>
  <si>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</si>
  <si>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</si>
  <si>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744546120</t>
  </si>
  <si>
    <t>celkem 31 km</t>
  </si>
  <si>
    <t>pol.162701105</t>
  </si>
  <si>
    <t>151,5*(31-10)</t>
  </si>
  <si>
    <t>14</t>
  </si>
  <si>
    <t>171201201</t>
  </si>
  <si>
    <t>Uložení sypaniny na skládky</t>
  </si>
  <si>
    <t>392747110</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</si>
  <si>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</si>
  <si>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151,5</t>
  </si>
  <si>
    <t>17120121R</t>
  </si>
  <si>
    <t>Uložení sypaniny poplatek za uložení sypaniny na skládce (skládkovné)</t>
  </si>
  <si>
    <t>958815063</t>
  </si>
  <si>
    <t>pol.171201201</t>
  </si>
  <si>
    <t>151,5*1,5</t>
  </si>
  <si>
    <t>16</t>
  </si>
  <si>
    <t>181301111</t>
  </si>
  <si>
    <t>Rozprostření a urovnání ornice v rovině nebo ve svahu sklonu do 1:5 při souvislé ploše přes 500 m2, tl. vrstvy do 100 mm</t>
  </si>
  <si>
    <t>86271362</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</si>
  <si>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</si>
  <si>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dle TZ a pol.181951101</t>
  </si>
  <si>
    <t>110,0</t>
  </si>
  <si>
    <t>17</t>
  </si>
  <si>
    <t>182301131</t>
  </si>
  <si>
    <t>Rozprostření a urovnání ornice ve svahu sklonu přes 1:5 při souvislé ploše přes 500 m2, tl. vrstvy do 100 mm</t>
  </si>
  <si>
    <t>172866472</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</si>
  <si>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</si>
  <si>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dle TZ a pol.182201101</t>
  </si>
  <si>
    <t>60,0</t>
  </si>
  <si>
    <t>18</t>
  </si>
  <si>
    <t>181411131</t>
  </si>
  <si>
    <t>Založení trávníku na půdě předem připravené plochy do 1000 m2 výsevem včetně utažení parkového v rovině nebo na svahu do 1:5</t>
  </si>
  <si>
    <t>-964991464</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</si>
  <si>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</si>
  <si>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dle TZ a pol.181301111</t>
  </si>
  <si>
    <t>19</t>
  </si>
  <si>
    <t>181411132</t>
  </si>
  <si>
    <t>Založení trávníku na půdě předem připravené plochy do 1000 m2 výsevem včetně utažení parkového na svahu přes 1:5 do 1:2</t>
  </si>
  <si>
    <t>-842876185</t>
  </si>
  <si>
    <t>dle TZ a pol.182301131</t>
  </si>
  <si>
    <t>20</t>
  </si>
  <si>
    <t>005724100</t>
  </si>
  <si>
    <t>osiva pícnin směsi travní balení obvykle 25 kg parková - dodávka, doprava</t>
  </si>
  <si>
    <t>kg</t>
  </si>
  <si>
    <t>1057864338</t>
  </si>
  <si>
    <t>ztratné 3%</t>
  </si>
  <si>
    <t>množství dle ceníkové přílohy</t>
  </si>
  <si>
    <t>(110,0+60,0)*0,015*1,03+0,373</t>
  </si>
  <si>
    <t>185804312</t>
  </si>
  <si>
    <t>Zalití rostlin vodou plocha přes 20 m2</t>
  </si>
  <si>
    <t>565449789</t>
  </si>
  <si>
    <t>trávník - pol.181411131+181411132</t>
  </si>
  <si>
    <t>(110,0+60,0)*10*0,001</t>
  </si>
  <si>
    <t>22</t>
  </si>
  <si>
    <t>185851121</t>
  </si>
  <si>
    <t>Dovoz vody pro zálivku rostlin na vzdálenost do 1000 m</t>
  </si>
  <si>
    <t>-956298444</t>
  </si>
  <si>
    <t xml:space="preserve">Poznámka k souboru cen:_x000D_
1. Ceny lze použít pouze tehdy, když není voda dostupná z vodovodního řádu. 2. V cenách jsou započteny i náklady na čerpání vody do cisterny. 3. V cenách nejsou započteny náklady na dodání vody. Tyto náklady se oceňují individuálně. </t>
  </si>
  <si>
    <t>23</t>
  </si>
  <si>
    <t>185851129</t>
  </si>
  <si>
    <t>Dovoz vody pro zálivku rostlin Příplatek k ceně za každých dalších i započatých 1000 m</t>
  </si>
  <si>
    <t>-327189263</t>
  </si>
  <si>
    <t>24</t>
  </si>
  <si>
    <t>181951101</t>
  </si>
  <si>
    <t>Úprava pláně vyrovnáním výškových rozdílů v hornině tř. 1 až 4 bez zhutnění</t>
  </si>
  <si>
    <t>1252564719</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</si>
  <si>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</si>
  <si>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konečné terénní úpravy - zatravňované plochy - dle TZ</t>
  </si>
  <si>
    <t>25</t>
  </si>
  <si>
    <t>181951102</t>
  </si>
  <si>
    <t>Úprava pláně vyrovnáním výškových rozdílů v hornině tř. 1 až 4 se zhutněním</t>
  </si>
  <si>
    <t>1068741988</t>
  </si>
  <si>
    <t>úprava pláně výkopu ( zpevněných ploch)</t>
  </si>
  <si>
    <t>290,0</t>
  </si>
  <si>
    <t>26</t>
  </si>
  <si>
    <t>182201101</t>
  </si>
  <si>
    <t>Svahování trvalých svahů do projektovaných profilů s potřebným přemístěním výkopku při svahování násypů v jakékoliv hornině</t>
  </si>
  <si>
    <t>-369931161</t>
  </si>
  <si>
    <t xml:space="preserve">Poznámka k souboru cen:_x000D_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</si>
  <si>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Zemní práce - přípravné a přidružené práce</t>
  </si>
  <si>
    <t>27</t>
  </si>
  <si>
    <t>919735113</t>
  </si>
  <si>
    <t>Řezání stávajícího živičného krytu nebo podkladu hloubky přes 100 do 150 mm</t>
  </si>
  <si>
    <t>m</t>
  </si>
  <si>
    <t>-1664571844</t>
  </si>
  <si>
    <t>stávající sfalt.plochy pro napojení nové konstrukce :</t>
  </si>
  <si>
    <t>16,5</t>
  </si>
  <si>
    <t>stávající vozovky v ul.Kpt.Jaroše</t>
  </si>
  <si>
    <t>2*6,3+14,0</t>
  </si>
  <si>
    <t>28</t>
  </si>
  <si>
    <t>113107182</t>
  </si>
  <si>
    <t>Odstranění podkladů nebo krytů s přemístěním hmot na skládku na vzdálenost do 20 m nebo s naložením na dopravní prostředek v ploše jednotlivě přes 50 m2 do 200 m2 živičných, o tl. vrstvy přes 50 do 100 mm</t>
  </si>
  <si>
    <t>1167389500</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</si>
  <si>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</si>
  <si>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stávající vozovka za OC - dle TZ - hl.10 cm</t>
  </si>
  <si>
    <t>143,0</t>
  </si>
  <si>
    <t>29</t>
  </si>
  <si>
    <t>113106291</t>
  </si>
  <si>
    <t>Rozebrání dlažeb a dílců komunikací pro pěší, vozovek a ploch s přemístěním hmot na skládku na vzdálenost do 3 m nebo s naložením na dopravní prostředek vozovek a ploch, s jakoukoliv výplní spár v ploše jednotlivě přes 50 m2 do 200 m2 ze silničních dílců jakýchkoliv rozměrů, s ložem z kameniva nebo živice živicí se spárami zalitými</t>
  </si>
  <si>
    <t>155681700</t>
  </si>
  <si>
    <t xml:space="preserve">Poznámka k souboru cen:_x000D_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</si>
  <si>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silniční panely za OC</t>
  </si>
  <si>
    <t>silniční panely včetně pískového nebo ŠP lože - dle TZ</t>
  </si>
  <si>
    <t>95,0</t>
  </si>
  <si>
    <t>30</t>
  </si>
  <si>
    <t>113107222</t>
  </si>
  <si>
    <t>Odstranění podkladů nebo krytů s přemístěním hmot na skládku na vzdálenost do 20 m nebo s naložením na dopravní prostředek v ploše jednotlivě přes 200 m2 z kameniva hrubého drceného, o tl. vrstvy přes 100 do 200 mm</t>
  </si>
  <si>
    <t>2037083578</t>
  </si>
  <si>
    <t>podkladní vrstva pod silničními panely a živ.komunikací</t>
  </si>
  <si>
    <t>dle pol.113107182+113106291</t>
  </si>
  <si>
    <t>143,0+95,0</t>
  </si>
  <si>
    <t>31</t>
  </si>
  <si>
    <t>113107243</t>
  </si>
  <si>
    <t>Odstranění podkladů nebo krytů s přemístěním hmot na skládku na vzdálenost do 20 m nebo s naložením na dopravní prostředek v ploše jednotlivě přes 200 m2 živičných, o tl. vrstvy přes 100 do 150 mm</t>
  </si>
  <si>
    <t>607780643</t>
  </si>
  <si>
    <t>stávající vozovky v ul.Kpt.Jaroše - dle TZ - hl.12 cm</t>
  </si>
  <si>
    <t>275,0</t>
  </si>
  <si>
    <t>32</t>
  </si>
  <si>
    <t>113107223</t>
  </si>
  <si>
    <t>Odstranění podkladů nebo krytů s přemístěním hmot na skládku na vzdálenost do 20 m nebo s naložením na dopravní prostředek v ploše jednotlivě přes 200 m2 z kameniva hrubého drceného, o tl. vrstvy přes 200 do 300 mm</t>
  </si>
  <si>
    <t>566614286</t>
  </si>
  <si>
    <t>podklad stávající vozovky v ul.Kpt.Jaroše - dle TZ - hl.25 cm</t>
  </si>
  <si>
    <t>dle TZ - podklad stávající bet.plochy hl.25 cm</t>
  </si>
  <si>
    <t>36,0</t>
  </si>
  <si>
    <t>45</t>
  </si>
  <si>
    <t>Podkladní a vedlejší konstrukce kromě vozovek a železničního svršku</t>
  </si>
  <si>
    <t>33</t>
  </si>
  <si>
    <t>451573111</t>
  </si>
  <si>
    <t>Lože pod potrubí, stoky a drobné objekty v otevřeném výkopu z písku a štěrkopísku do 63 mm</t>
  </si>
  <si>
    <t>2144079857</t>
  </si>
  <si>
    <t xml:space="preserve">Poznámka k souboru cen:_x000D_
1. Ceny -1111 a -1192 lze použít i pro zřízení sběrných vrstev nad drenážními trubkami. 2. V cenách -5111 a -1192 jsou započteny i náklady na prohození výkopku získaného při zemních pracích. </t>
  </si>
  <si>
    <t>pod chráničky</t>
  </si>
  <si>
    <t>0,1*0,6*8,0</t>
  </si>
  <si>
    <t>0,02</t>
  </si>
  <si>
    <t>5-A1</t>
  </si>
  <si>
    <t xml:space="preserve">Konstrukce komunikace za OC </t>
  </si>
  <si>
    <t>34</t>
  </si>
  <si>
    <t>577134121</t>
  </si>
  <si>
    <t>Asfaltový beton vrstva obrusná ACO 11 (ABS) s rozprostřením a se zhutněním z nemodifikovaného asfaltu v pruhu šířky přes 3 m tř. I, po zhutnění tl. 40 mm</t>
  </si>
  <si>
    <t>891505731</t>
  </si>
  <si>
    <t>215,0</t>
  </si>
  <si>
    <t>35</t>
  </si>
  <si>
    <t>565135121</t>
  </si>
  <si>
    <t>Asfaltový beton vrstva podkladní ACP 16+ (obalované kamenivo střednězrnné - OKS) s rozprostřením a zhutněním v pruhu šířky přes 3 m, po zhutnění tl. 50 mm</t>
  </si>
  <si>
    <t>-1185327024</t>
  </si>
  <si>
    <t xml:space="preserve">Poznámka k souboru cen:_x000D_
1. ČSN EN 13108-1 připouští pro ACP 16 pouze tl. 50 až 80 mm. </t>
  </si>
  <si>
    <t>36</t>
  </si>
  <si>
    <t>564851111</t>
  </si>
  <si>
    <t>Podklad ze štěrkodrti ŠDa s rozprostřením a zhutněním, po zhutnění tl. 150 mm</t>
  </si>
  <si>
    <t>-431425967</t>
  </si>
  <si>
    <t>37</t>
  </si>
  <si>
    <t>56485111R</t>
  </si>
  <si>
    <t>Podklad ze štěrkodrti ŠDb s rozprostřením a zhutněním, po zhutnění tl. 150 mm</t>
  </si>
  <si>
    <t>-1074659755</t>
  </si>
  <si>
    <t>dle pol.564851111</t>
  </si>
  <si>
    <t>pod obrubníky</t>
  </si>
  <si>
    <t>0,45*80</t>
  </si>
  <si>
    <t>5-A2</t>
  </si>
  <si>
    <t>Komunikace místní komunikace - ul. Kpt. Jaroše</t>
  </si>
  <si>
    <t>38</t>
  </si>
  <si>
    <t>1003149132</t>
  </si>
  <si>
    <t>265,0</t>
  </si>
  <si>
    <t>39</t>
  </si>
  <si>
    <t>565155121</t>
  </si>
  <si>
    <t>Asfaltový beton vrstva podkladní ACP 16+ (obalované kamenivo střednězrnné - OKS) s rozprostřením a zhutněním v pruhu šířky přes 3 m, po zhutnění tl. 70 mm</t>
  </si>
  <si>
    <t>441186407</t>
  </si>
  <si>
    <t>40</t>
  </si>
  <si>
    <t>-566883780</t>
  </si>
  <si>
    <t>41</t>
  </si>
  <si>
    <t>-1538740407</t>
  </si>
  <si>
    <t>0,45*(11+18+10+23)+0,1</t>
  </si>
  <si>
    <t>5-B1</t>
  </si>
  <si>
    <t>Zpevněné plochy z betonové dlažby tl. 80 mm</t>
  </si>
  <si>
    <t>42</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</si>
  <si>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</si>
  <si>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</si>
  <si>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-410333584</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</si>
  <si>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</si>
  <si>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chodníkový přejezd u OC</t>
  </si>
  <si>
    <t>6,0-1,2</t>
  </si>
  <si>
    <t>reliéfní červěná dlažba</t>
  </si>
  <si>
    <t>1,2</t>
  </si>
  <si>
    <t>43</t>
  </si>
  <si>
    <t>596212214</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</si>
  <si>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Příplatek k cenám dvou barev za dlažbu z prvků</t>
  </si>
  <si>
    <t>1396984375</t>
  </si>
  <si>
    <t>pol.596212210 mezisoučet A+B</t>
  </si>
  <si>
    <t>4,8+1,2</t>
  </si>
  <si>
    <t>44</t>
  </si>
  <si>
    <t>592451890</t>
  </si>
  <si>
    <t>dlažba betonová tl. 8 cm barevná - dodávka, doprava</t>
  </si>
  <si>
    <t>-1724026231</t>
  </si>
  <si>
    <t>pol.596212210 mezisoučet A</t>
  </si>
  <si>
    <t>4,8*1,03+0,056</t>
  </si>
  <si>
    <t>59245010R</t>
  </si>
  <si>
    <t>betonová dlažba reliéfní tl. 8 cm barevná (červená) - kontrastní barva k okoloní dlažbě - dodávka, doprava</t>
  </si>
  <si>
    <t>-462091815</t>
  </si>
  <si>
    <t>pol.596212210 mezisoučet B</t>
  </si>
  <si>
    <t>1,2*1,03+0,764</t>
  </si>
  <si>
    <t>46</t>
  </si>
  <si>
    <t>56486111R</t>
  </si>
  <si>
    <t>Podklad ze štěrkodrti ŠDb s rozprostřením a zhutněním, po zhutnění tl. 200 mm</t>
  </si>
  <si>
    <t>-903913879</t>
  </si>
  <si>
    <t>sle pol.896212210</t>
  </si>
  <si>
    <t>0,45*11+0,05</t>
  </si>
  <si>
    <t>5-C1</t>
  </si>
  <si>
    <t>Konstrukce chodníků - betonová dlažba tl. 60 mm</t>
  </si>
  <si>
    <t>47</t>
  </si>
  <si>
    <t>596211121</t>
  </si>
  <si>
    <t>Kladení dlažby z betonových zámkových dlaždic komunikací pro pěší s ložem z kameniva těženého nebo drceného tl. do 40 mm, s vyplněním spár s dvojitým hutněním, vibrováním a se smetením přebytečného materiálu na krajnici tl. 60 mm skupiny B, pro plochy přes 50 do 100 m2</t>
  </si>
  <si>
    <t>-1634046170</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</si>
  <si>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</si>
  <si>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chodníky u OC - dle TZ</t>
  </si>
  <si>
    <t>74,0-3,2</t>
  </si>
  <si>
    <t>reliéfní barevná dlažba - dle TZ</t>
  </si>
  <si>
    <t>3,2</t>
  </si>
  <si>
    <t>48</t>
  </si>
  <si>
    <t>596211124</t>
  </si>
  <si>
    <t>Kladení dlažby z betonových zámkových dlaždic komunikací pro pěší s ložem z kameniva těženého nebo drceného tl. do 40 mm, s vyplněním spár s dvojitým hutněním, vibrováním a se smetením přebytečného materiálu na krajnici tl. 60 mm skupiny B, pro plochy Příplatek k cenám dvou barev za dlažbu z prvků</t>
  </si>
  <si>
    <t>-1732423768</t>
  </si>
  <si>
    <t>49</t>
  </si>
  <si>
    <t>59245308R</t>
  </si>
  <si>
    <t>dlažba betonová tl. 6 cm přírodní  - dodávka, doprava</t>
  </si>
  <si>
    <t>-512239972</t>
  </si>
  <si>
    <t>chodníky</t>
  </si>
  <si>
    <t>dle pol.596211121 mezisoučet A</t>
  </si>
  <si>
    <t>70,8*1,03+0,076</t>
  </si>
  <si>
    <t>50</t>
  </si>
  <si>
    <t>59245119R</t>
  </si>
  <si>
    <t>dlažba betonová reliéfní tl.6 cm barevná (kontrastní barva  k okolní dlažbě)</t>
  </si>
  <si>
    <t>-955174753</t>
  </si>
  <si>
    <t>dle pol.596211121 mezisoučet B</t>
  </si>
  <si>
    <t>3,2*1,03+0,704</t>
  </si>
  <si>
    <t>51</t>
  </si>
  <si>
    <t>1327254178</t>
  </si>
  <si>
    <t>dle pol.596211121</t>
  </si>
  <si>
    <t>74,0</t>
  </si>
  <si>
    <t>0,4*77,0+0,2</t>
  </si>
  <si>
    <t>5-D1</t>
  </si>
  <si>
    <t>Sanace pláně komunikace</t>
  </si>
  <si>
    <t>52</t>
  </si>
  <si>
    <t>564861111</t>
  </si>
  <si>
    <t>Podklad ze štěrkodrti ŠD s rozprostřením a zhutněním, po zhutnění tl. 200 mm</t>
  </si>
  <si>
    <t>896880459</t>
  </si>
  <si>
    <t>dle TZ - ŠD fr.0-32 mm</t>
  </si>
  <si>
    <t>150,0</t>
  </si>
  <si>
    <t>91</t>
  </si>
  <si>
    <t>Doplňující konstrukce a práce pozemních komunikací, letišť a ploch</t>
  </si>
  <si>
    <t>53</t>
  </si>
  <si>
    <t>916231213</t>
  </si>
  <si>
    <t>Osazení chodníkového obrubníku betonového se zřízením lože, s vyplněním a zatřením spár cementovou maltou stojatého s boční opěrou z betonu prostého tř. C 12/15, do lože z betonu prostého téže značky</t>
  </si>
  <si>
    <t>-1290808893</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</si>
  <si>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</si>
  <si>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dle specifikace prací v TZ</t>
  </si>
  <si>
    <t>77,0</t>
  </si>
  <si>
    <t>Poznámka :</t>
  </si>
  <si>
    <t>tl. betonového lože započtená v položce je 100 mm</t>
  </si>
  <si>
    <t>54</t>
  </si>
  <si>
    <t>592174090</t>
  </si>
  <si>
    <t>obrubník betonový chodníkový 100x8x25 cm - dodávka, doprava</t>
  </si>
  <si>
    <t>kus</t>
  </si>
  <si>
    <t>-52941552</t>
  </si>
  <si>
    <t>ztratné 1%</t>
  </si>
  <si>
    <t xml:space="preserve">pol.916231213 </t>
  </si>
  <si>
    <t>77,0*1,01+0,23</t>
  </si>
  <si>
    <t>55</t>
  </si>
  <si>
    <t>916131213</t>
  </si>
  <si>
    <t>Osazení silničního obrubníku betonového se zřízením lože, s vyplněním a zatřením spár cementovou maltou stojatého s boční opěrou z betonu prostého tř. C 12/15, do lože z betonu prostého téže značky</t>
  </si>
  <si>
    <t>1120024735</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</si>
  <si>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</si>
  <si>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dle specifikace v TZ</t>
  </si>
  <si>
    <t xml:space="preserve">obrubník betonový přímý 1000/300/150 mm   </t>
  </si>
  <si>
    <t>78,0</t>
  </si>
  <si>
    <t xml:space="preserve">obrubník betonový nájezdový   </t>
  </si>
  <si>
    <t>7,0</t>
  </si>
  <si>
    <t>obrubník betonový přechodový levý+ pravý   3ks + 3ks</t>
  </si>
  <si>
    <t>3,0+3,0</t>
  </si>
  <si>
    <t>Mezisoučet C</t>
  </si>
  <si>
    <t>56</t>
  </si>
  <si>
    <t>916991121</t>
  </si>
  <si>
    <t>Lože pod obrubníky, krajníky nebo obruby z dlažebních kostek z betonu prostého tř. C 16/20</t>
  </si>
  <si>
    <t>-1007461465</t>
  </si>
  <si>
    <t>tl. lože přesahující 100 mm</t>
  </si>
  <si>
    <t>celková tl. = 150 mm</t>
  </si>
  <si>
    <t>dle pol.916131213</t>
  </si>
  <si>
    <t>91,0*0,45*(0,15-0,1)*1,035</t>
  </si>
  <si>
    <t>57</t>
  </si>
  <si>
    <t>592175030</t>
  </si>
  <si>
    <t>obrubník betonový přírodní 100x15x30 cm</t>
  </si>
  <si>
    <t>-1613025352</t>
  </si>
  <si>
    <t>pol.916121213 mezisoučet A - ztratné 1%</t>
  </si>
  <si>
    <t>78,0*1,01+0,22</t>
  </si>
  <si>
    <t>58</t>
  </si>
  <si>
    <t>59217510R</t>
  </si>
  <si>
    <t>obrubník betonový silniční nájezdový 100x15x30 cm - dodávka, doprava</t>
  </si>
  <si>
    <t>-2010125111</t>
  </si>
  <si>
    <t>pol.916121213 mezisoučet B - ztratné 1%</t>
  </si>
  <si>
    <t>7,0*1,01</t>
  </si>
  <si>
    <t>59</t>
  </si>
  <si>
    <t>592175150</t>
  </si>
  <si>
    <t xml:space="preserve">obrubník betonový silniční přechodový levý, pravý </t>
  </si>
  <si>
    <t>1936827255</t>
  </si>
  <si>
    <t>pol.916121213 mezisoučet C - ztratné 1%</t>
  </si>
  <si>
    <t>pravý</t>
  </si>
  <si>
    <t>3,0*1,01</t>
  </si>
  <si>
    <t>levý</t>
  </si>
  <si>
    <t>60</t>
  </si>
  <si>
    <t>919732221</t>
  </si>
  <si>
    <t>Styčná pracovní spára při napojení nového živičného povrchu na stávající se zalitím za tepla modifikovanou asfaltovou hmotou s posypem vápenným hydrátem šířky do 15 mm, hloubky do 25 mm bez prořezání spáry</t>
  </si>
  <si>
    <t>-1259113538</t>
  </si>
  <si>
    <t xml:space="preserve">Poznámka k souboru cen:_x000D_
1. V cenách jsou započteny i náklady na vyčištění spár, na impregnaci a zalití spár včetně dodání hmot. </t>
  </si>
  <si>
    <t>dle pol.919735113 mezisoučet A(odd.11)</t>
  </si>
  <si>
    <t>61</t>
  </si>
  <si>
    <t>93000100R</t>
  </si>
  <si>
    <t>Montáž plastových kabelových chrániček DN150 mm včetně obetonování</t>
  </si>
  <si>
    <t>-541851857</t>
  </si>
  <si>
    <t>8,0</t>
  </si>
  <si>
    <t>62</t>
  </si>
  <si>
    <t>93000110R</t>
  </si>
  <si>
    <t>kabelová chránička půlená plastová DN 110 - dodávka, doprava</t>
  </si>
  <si>
    <t>-363740848</t>
  </si>
  <si>
    <t>63</t>
  </si>
  <si>
    <t>460490011</t>
  </si>
  <si>
    <t>Krytí kabelů, spojek, koncovek a odbočnic kabelů výstražnou fólií z PVC včetně vyrovnání povrchu rýhy, rozvinutí a uložení fólie do rýhy, fólie šířky do 20cm</t>
  </si>
  <si>
    <t>562351574</t>
  </si>
  <si>
    <t>997</t>
  </si>
  <si>
    <t>Přesun sutě</t>
  </si>
  <si>
    <t>64</t>
  </si>
  <si>
    <t>997221551</t>
  </si>
  <si>
    <t>Vodorovná doprava suti bez naložení, ale se složením a s hrubým urovnáním ze sypkých materiálů, na vzdálenost do 1 km</t>
  </si>
  <si>
    <t>1741695038</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</si>
  <si>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</si>
  <si>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živičná suť</t>
  </si>
  <si>
    <t>suť pol.113107182+113107243</t>
  </si>
  <si>
    <t>31,46+86,9</t>
  </si>
  <si>
    <t>podkladní vrstva z kameniva</t>
  </si>
  <si>
    <t>suť pol.113107222+113107223</t>
  </si>
  <si>
    <t>69,02+136,84</t>
  </si>
  <si>
    <t>65</t>
  </si>
  <si>
    <t>997221559</t>
  </si>
  <si>
    <t>Vodorovná doprava suti bez naložení, ale se složením a s hrubým urovnáním Příplatek k ceně za každý další i započatý 1 km přes 1 km</t>
  </si>
  <si>
    <t>95208719</t>
  </si>
  <si>
    <t>pol.997221551</t>
  </si>
  <si>
    <t>324,22*(31-1)</t>
  </si>
  <si>
    <t>66</t>
  </si>
  <si>
    <t>99722184R</t>
  </si>
  <si>
    <t>Poplatek za uložení stavebního odpadu na skládce (skládkovné) z asfaltových povrchů</t>
  </si>
  <si>
    <t>1773811478</t>
  </si>
  <si>
    <t xml:space="preserve">Poznámka k souboru cen:_x000D_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</si>
  <si>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dle pol.997221551 mezisoučet A</t>
  </si>
  <si>
    <t>118,36</t>
  </si>
  <si>
    <t>67</t>
  </si>
  <si>
    <t>99722185R</t>
  </si>
  <si>
    <t>Poplatek za uložení stavebního odpadu na skládce (skládkovné) z kameniva</t>
  </si>
  <si>
    <t>-826982484</t>
  </si>
  <si>
    <t>dle pol.997221551 mezisoučet B</t>
  </si>
  <si>
    <t>205,86</t>
  </si>
  <si>
    <t>68</t>
  </si>
  <si>
    <t>997221571</t>
  </si>
  <si>
    <t>Vodorovná doprava vybouraných hmot bez naložení, ale se složením a s hrubým urovnáním na vzdálenost do 1 km</t>
  </si>
  <si>
    <t>1402876213</t>
  </si>
  <si>
    <t xml:space="preserve">Poznámka k souboru cen:_x000D_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</si>
  <si>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na meziskládku v areálu města - vzdálenost do 1 km</t>
  </si>
  <si>
    <t>vybourané silniční panely</t>
  </si>
  <si>
    <t>suť pol.113106291</t>
  </si>
  <si>
    <t>38,76</t>
  </si>
  <si>
    <t>998</t>
  </si>
  <si>
    <t>Přesun hmot</t>
  </si>
  <si>
    <t>69</t>
  </si>
  <si>
    <t>998225111</t>
  </si>
  <si>
    <t>Přesun hmot pro komunikace s krytem z kameniva, monolitickým betonovým nebo živičným dopravní vzdálenost do 200 m jakékoliv délky objektu</t>
  </si>
  <si>
    <t>120897117</t>
  </si>
  <si>
    <t xml:space="preserve">Poznámka k souboru cen:_x000D_
1. Ceny lze použít i pro plochy letišť s krytem monolitickým betonovým nebo živičným. </t>
  </si>
  <si>
    <t>VRN</t>
  </si>
  <si>
    <t>Vedlejší rozpočtové náklady</t>
  </si>
  <si>
    <t>70</t>
  </si>
  <si>
    <t>VRN 01</t>
  </si>
  <si>
    <t>Zařízení staveniště</t>
  </si>
  <si>
    <t>%</t>
  </si>
  <si>
    <t>1024</t>
  </si>
  <si>
    <t>140523577</t>
  </si>
  <si>
    <t>VON</t>
  </si>
  <si>
    <t>Vedlejší ostatní náklady</t>
  </si>
  <si>
    <t>71</t>
  </si>
  <si>
    <t>001</t>
  </si>
  <si>
    <t>Vytýčení stávajících inženýrských sítí na staveništi a jejich ověření u správců</t>
  </si>
  <si>
    <t>Kč</t>
  </si>
  <si>
    <t>512</t>
  </si>
  <si>
    <t>-967784955</t>
  </si>
  <si>
    <t>72</t>
  </si>
  <si>
    <t>002</t>
  </si>
  <si>
    <t>Vytyčení základních směrových a výškových bodů stavby</t>
  </si>
  <si>
    <t>2025000053</t>
  </si>
  <si>
    <t>73</t>
  </si>
  <si>
    <t>003</t>
  </si>
  <si>
    <t>Zaměření skutečného provedení stavby</t>
  </si>
  <si>
    <t>-558245268</t>
  </si>
  <si>
    <t>74</t>
  </si>
  <si>
    <t>004</t>
  </si>
  <si>
    <t>Geometrický plán</t>
  </si>
  <si>
    <t>-362624727</t>
  </si>
  <si>
    <t>75</t>
  </si>
  <si>
    <t>005</t>
  </si>
  <si>
    <t>Zpracování dokumentace skutečného provádění stavby</t>
  </si>
  <si>
    <t>-960141199</t>
  </si>
  <si>
    <t>76</t>
  </si>
  <si>
    <t>006</t>
  </si>
  <si>
    <t>Opatření k zajištění bezpečnosti účastníků realizace akce a veřejnosti (zejména zajištění staveniště,osvětlení výkopů, bezpečnostní tabulky)</t>
  </si>
  <si>
    <t>-416673710</t>
  </si>
  <si>
    <t>77</t>
  </si>
  <si>
    <t>007</t>
  </si>
  <si>
    <t>Dopravně inženýrská opatření ( DIO )</t>
  </si>
  <si>
    <t>-680026373</t>
  </si>
  <si>
    <t>78</t>
  </si>
  <si>
    <t>008</t>
  </si>
  <si>
    <t>Zkoušky hutnění</t>
  </si>
  <si>
    <t>777893851</t>
  </si>
  <si>
    <t>79</t>
  </si>
  <si>
    <t>009</t>
  </si>
  <si>
    <t>Informační tabule s údaji o stavbě</t>
  </si>
  <si>
    <t>137207922</t>
  </si>
  <si>
    <t>80</t>
  </si>
  <si>
    <t>010</t>
  </si>
  <si>
    <t>Úklid staveniště a uvedení jejího okolí do původního stavu</t>
  </si>
  <si>
    <t>-562385552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</si>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</sst>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63">
    <font>
      <sz val="8"/>
      <name val="Trebuchet MS"/>
      <family val="2"/>
    </font>
    <font>
      <sz val="8"/>
      <color rgb="FF969696"/>
      <name val="Trebuchet MS"/>
    </font>
    <font>
      <sz val="9"/>
      <name val="Trebuchet MS"/>
    </font>
    <font>
      <b/>
      <sz val="12"/>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color rgb="FF0000A8"/>
      <name val="Trebuchet MS"/>
    </font>
    <font>
      <sz val="8"/>
      <name val="Trebuchet MS"/>
      <charset val="238"/>
    </font>
    <font>
      <sz val="10"/>
      <name val="Trebuchet MS"/>
    </font>
    <font>
      <sz val="10"/>
      <color rgb="FF960000"/>
      <name val="Trebuchet MS"/>
    </font>
    <font>
      <b/>
      <sz val="16"/>
      <name val="Trebuchet MS"/>
    </font>
    <font>
      <sz val="8"/>
      <color rgb="FF3366FF"/>
      <name val="Trebuchet MS"/>
    </font>
    <font>
      <sz val="9"/>
      <color rgb="FF969696"/>
      <name val="Trebuchet MS"/>
    </font>
    <font>
      <b/>
      <sz val="10"/>
      <name val="Trebuchet MS"/>
    </font>
    <font>
      <b/>
      <sz val="12"/>
      <color rgb="FF960000"/>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800080"/>
      <name val="Trebuchet MS"/>
    </font>
    <font>
      <sz val="8"/>
      <color rgb="FFFF0000"/>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
      <sz val="8"/>
      <color rgb="FFFAE682"/>
      <name val="Trebuchet MS"/>
    </font>
    <font>
      <sz val="10"/>
      <name val="Trebuchet MS"/>
    </font>
    <font>
      <sz val="10"/>
      <color rgb="FF960000"/>
      <name val="Trebuchet MS"/>
    </font>
    <font>
      <u/>
      <sz val="10"/>
      <color theme="10"/>
      <name val="Trebuchet MS"/>
    </font>
    <font>
      <u/>
      <sz val="11"/>
      <color theme="10"/>
      <name val="Calibri"/>
      <scheme val="minor"/>
    </font>
    <font>
      <sz val="8"/>
      <name val="Trebuchet MS"/>
      <family val="2"/>
    </font>
    <font>
      <b/>
      <sz val="16"/>
      <name val="Trebuchet MS"/>
    </font>
    <font>
      <sz val="8"/>
      <color rgb="FF3366FF"/>
      <name val="Trebuchet MS"/>
    </font>
    <font>
      <b/>
      <sz val="12"/>
      <color rgb="FF969696"/>
      <name val="Trebuchet MS"/>
    </font>
    <font>
      <sz val="9"/>
      <color rgb="FF969696"/>
      <name val="Trebuchet MS"/>
    </font>
    <font>
      <sz val="9"/>
      <name val="Trebuchet MS"/>
    </font>
    <font>
      <b/>
      <sz val="8"/>
      <color rgb="FF969696"/>
      <name val="Trebuchet MS"/>
    </font>
    <font>
      <b/>
      <sz val="12"/>
      <name val="Trebuchet MS"/>
    </font>
    <font>
      <b/>
      <sz val="10"/>
      <name val="Trebuchet MS"/>
    </font>
    <font>
      <sz val="8"/>
      <color rgb="FF969696"/>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sz val="11"/>
      <name val="Trebuchet MS"/>
    </font>
    <font>
      <b/>
      <sz val="11"/>
      <color rgb="FF003366"/>
      <name val="Trebuchet MS"/>
    </font>
    <font>
      <sz val="11"/>
      <color rgb="FF003366"/>
      <name val="Trebuchet MS"/>
    </font>
    <font>
      <b/>
      <sz val="11"/>
      <name val="Trebuchet MS"/>
    </font>
    <font>
      <sz val="11"/>
      <color rgb="FF969696"/>
      <name val="Trebuchet MS"/>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6" fillId="0" borderId="0" applyNumberFormat="0" applyFill="0" applyBorder="0" applyAlignment="0" applyProtection="0"/>
  </cellStyleXfs>
  <cellXfs count="447">
    <xf numFmtId="0" fontId="0" fillId="0" borderId="0" xfId="0"/>
    <xf numFmtId="0" fontId="0" fillId="0" borderId="0" xfId="0" applyFont="1" applyAlignment="1">
      <alignment vertical="center"/>
    </xf>
    <xf numFmtId="0" fontId="0"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horizontal="center" vertical="center" wrapText="1"/>
    </xf>
    <xf numFmtId="0" fontId="6" fillId="0" borderId="0" xfId="0" applyFont="1" applyAlignment="1"/>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36" fillId="3" borderId="0" xfId="1" applyFill="1"/>
    <xf numFmtId="0" fontId="0" fillId="3" borderId="0" xfId="0" applyFill="1"/>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4" fillId="0" borderId="0" xfId="0" applyFont="1" applyBorder="1" applyAlignment="1" applyProtection="1">
      <alignment horizontal="left" vertical="center"/>
    </xf>
    <xf numFmtId="0" fontId="0" fillId="0" borderId="6" xfId="0" applyBorder="1" applyProtection="1"/>
    <xf numFmtId="0" fontId="15" fillId="0" borderId="0" xfId="0" applyFont="1" applyAlignment="1">
      <alignment horizontal="left" vertical="center"/>
    </xf>
    <xf numFmtId="0" fontId="2" fillId="0" borderId="0" xfId="0" applyFont="1" applyBorder="1" applyAlignment="1" applyProtection="1">
      <alignment horizontal="left" vertical="center"/>
    </xf>
    <xf numFmtId="0" fontId="16" fillId="0" borderId="0" xfId="0" applyFont="1" applyBorder="1" applyAlignment="1" applyProtection="1">
      <alignment horizontal="left" vertical="center"/>
    </xf>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0" xfId="0" applyFont="1" applyBorder="1" applyAlignment="1" applyProtection="1">
      <alignment horizontal="lef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4" fillId="0" borderId="0" xfId="0" applyFont="1" applyAlignment="1" applyProtection="1">
      <alignment horizontal="left" vertical="center"/>
    </xf>
    <xf numFmtId="0" fontId="0" fillId="0" borderId="0" xfId="0" applyFont="1" applyAlignment="1" applyProtection="1">
      <alignment vertical="center"/>
    </xf>
    <xf numFmtId="0" fontId="16" fillId="0" borderId="0" xfId="0" applyFont="1" applyAlignment="1" applyProtection="1">
      <alignment horizontal="left" vertical="center"/>
    </xf>
    <xf numFmtId="165" fontId="2" fillId="0" borderId="0" xfId="0" applyNumberFormat="1" applyFont="1" applyAlignment="1" applyProtection="1">
      <alignment horizontal="lef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16" fillId="0" borderId="20" xfId="0" applyFont="1" applyBorder="1" applyAlignment="1" applyProtection="1">
      <alignment horizontal="center" vertical="center" wrapText="1"/>
    </xf>
    <xf numFmtId="0" fontId="16" fillId="0" borderId="21" xfId="0" applyFont="1" applyBorder="1" applyAlignment="1" applyProtection="1">
      <alignment horizontal="center" vertical="center" wrapText="1"/>
    </xf>
    <xf numFmtId="0" fontId="16"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18" fillId="0" borderId="0" xfId="0" applyFont="1" applyAlignment="1" applyProtection="1">
      <alignment horizontal="left" vertical="center"/>
    </xf>
    <xf numFmtId="0" fontId="0" fillId="0" borderId="0" xfId="0" applyProtection="1">
      <protection locked="0"/>
    </xf>
    <xf numFmtId="0" fontId="12" fillId="3" borderId="0" xfId="0" applyFont="1" applyFill="1" applyAlignment="1">
      <alignment vertical="center"/>
    </xf>
    <xf numFmtId="0" fontId="13" fillId="3" borderId="0" xfId="0" applyFont="1" applyFill="1" applyAlignment="1">
      <alignment horizontal="left" vertical="center"/>
    </xf>
    <xf numFmtId="0" fontId="19" fillId="3" borderId="0" xfId="1" applyFont="1" applyFill="1" applyAlignment="1">
      <alignment vertical="center"/>
    </xf>
    <xf numFmtId="0" fontId="12"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17" fillId="0" borderId="0" xfId="0" applyFont="1" applyBorder="1" applyAlignment="1" applyProtection="1">
      <alignment horizontal="left" vertical="center"/>
    </xf>
    <xf numFmtId="4" fontId="18"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20" fillId="0" borderId="0" xfId="0" applyFont="1" applyBorder="1" applyAlignment="1" applyProtection="1">
      <alignment horizontal="left" vertical="center"/>
    </xf>
    <xf numFmtId="0" fontId="4" fillId="0" borderId="5" xfId="0" applyFont="1" applyBorder="1" applyAlignment="1" applyProtection="1">
      <alignment vertical="center"/>
    </xf>
    <xf numFmtId="0" fontId="4" fillId="0" borderId="0" xfId="0" applyFont="1" applyBorder="1" applyAlignment="1" applyProtection="1">
      <alignment vertical="center"/>
    </xf>
    <xf numFmtId="0" fontId="4" fillId="0" borderId="24" xfId="0" applyFont="1" applyBorder="1" applyAlignment="1" applyProtection="1">
      <alignment horizontal="left" vertical="center"/>
    </xf>
    <xf numFmtId="0" fontId="4" fillId="0" borderId="24" xfId="0" applyFont="1" applyBorder="1" applyAlignment="1" applyProtection="1">
      <alignment vertical="center"/>
    </xf>
    <xf numFmtId="0" fontId="4" fillId="0" borderId="24" xfId="0" applyFont="1" applyBorder="1" applyAlignment="1" applyProtection="1">
      <alignment vertical="center"/>
      <protection locked="0"/>
    </xf>
    <xf numFmtId="4" fontId="4" fillId="0" borderId="24" xfId="0" applyNumberFormat="1" applyFont="1" applyBorder="1" applyAlignment="1" applyProtection="1">
      <alignment vertical="center"/>
    </xf>
    <xf numFmtId="0" fontId="4" fillId="0" borderId="6" xfId="0" applyFont="1" applyBorder="1" applyAlignment="1" applyProtection="1">
      <alignmen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6"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21"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18" fillId="0" borderId="0" xfId="0" applyNumberFormat="1" applyFont="1" applyAlignment="1" applyProtection="1"/>
    <xf numFmtId="166" fontId="22" fillId="0" borderId="16" xfId="0" applyNumberFormat="1" applyFont="1" applyBorder="1" applyAlignment="1" applyProtection="1"/>
    <xf numFmtId="166" fontId="22" fillId="0" borderId="17" xfId="0" applyNumberFormat="1" applyFont="1" applyBorder="1" applyAlignment="1" applyProtection="1"/>
    <xf numFmtId="4" fontId="23" fillId="0" borderId="0" xfId="0" applyNumberFormat="1" applyFont="1" applyAlignment="1">
      <alignment vertical="center"/>
    </xf>
    <xf numFmtId="0" fontId="6" fillId="0" borderId="5" xfId="0" applyFont="1" applyBorder="1" applyAlignment="1" applyProtection="1"/>
    <xf numFmtId="0" fontId="6" fillId="0" borderId="0" xfId="0" applyFont="1" applyAlignment="1" applyProtection="1"/>
    <xf numFmtId="0" fontId="6" fillId="0" borderId="0" xfId="0" applyFont="1" applyAlignment="1" applyProtection="1">
      <alignment horizontal="left"/>
    </xf>
    <xf numFmtId="0" fontId="4" fillId="0" borderId="0" xfId="0" applyFont="1" applyAlignment="1" applyProtection="1">
      <alignment horizontal="left"/>
    </xf>
    <xf numFmtId="0" fontId="6" fillId="0" borderId="0" xfId="0" applyFont="1" applyAlignment="1" applyProtection="1">
      <protection locked="0"/>
    </xf>
    <xf numFmtId="4" fontId="4" fillId="0" borderId="0" xfId="0" applyNumberFormat="1" applyFont="1" applyAlignment="1" applyProtection="1"/>
    <xf numFmtId="0" fontId="6" fillId="0" borderId="5" xfId="0" applyFont="1" applyBorder="1" applyAlignment="1"/>
    <xf numFmtId="0" fontId="6" fillId="0" borderId="18" xfId="0" applyFont="1" applyBorder="1" applyAlignment="1" applyProtection="1"/>
    <xf numFmtId="0" fontId="6" fillId="0" borderId="0" xfId="0" applyFont="1" applyBorder="1" applyAlignment="1" applyProtection="1"/>
    <xf numFmtId="166" fontId="6" fillId="0" borderId="0" xfId="0" applyNumberFormat="1" applyFont="1" applyBorder="1" applyAlignment="1" applyProtection="1"/>
    <xf numFmtId="166" fontId="6" fillId="0" borderId="19" xfId="0" applyNumberFormat="1" applyFont="1" applyBorder="1" applyAlignment="1" applyProtection="1"/>
    <xf numFmtId="0" fontId="6" fillId="0" borderId="0" xfId="0" applyFont="1" applyAlignment="1">
      <alignment horizontal="left"/>
    </xf>
    <xf numFmtId="0" fontId="6" fillId="0" borderId="0" xfId="0" applyFont="1" applyAlignment="1">
      <alignment horizontal="center"/>
    </xf>
    <xf numFmtId="4" fontId="6" fillId="0" borderId="0" xfId="0" applyNumberFormat="1" applyFont="1" applyAlignment="1">
      <alignment vertical="center"/>
    </xf>
    <xf numFmtId="0" fontId="6" fillId="0" borderId="0" xfId="0" applyFont="1" applyBorder="1" applyAlignment="1" applyProtection="1">
      <alignment horizontal="left"/>
    </xf>
    <xf numFmtId="0" fontId="5" fillId="0" borderId="0" xfId="0" applyFont="1" applyBorder="1" applyAlignment="1" applyProtection="1">
      <alignment horizontal="left"/>
    </xf>
    <xf numFmtId="4" fontId="5"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24" fillId="0" borderId="0" xfId="0" applyFont="1" applyAlignment="1" applyProtection="1">
      <alignment horizontal="left" vertical="center"/>
    </xf>
    <xf numFmtId="0" fontId="25" fillId="0" borderId="0" xfId="0" applyFont="1" applyAlignment="1" applyProtection="1">
      <alignment vertical="center" wrapText="1"/>
    </xf>
    <xf numFmtId="0" fontId="0" fillId="0" borderId="18" xfId="0" applyFont="1" applyBorder="1" applyAlignment="1" applyProtection="1">
      <alignment vertical="center"/>
    </xf>
    <xf numFmtId="0" fontId="7" fillId="0" borderId="5" xfId="0" applyFont="1" applyBorder="1" applyAlignment="1" applyProtection="1">
      <alignment vertical="center"/>
    </xf>
    <xf numFmtId="0" fontId="7" fillId="0" borderId="0" xfId="0" applyFont="1" applyAlignment="1" applyProtection="1">
      <alignment vertical="center"/>
    </xf>
    <xf numFmtId="0" fontId="26" fillId="0" borderId="0" xfId="0" applyFont="1" applyAlignment="1" applyProtection="1">
      <alignment horizontal="left" vertical="center"/>
    </xf>
    <xf numFmtId="0" fontId="26" fillId="0" borderId="0" xfId="0" applyFont="1" applyAlignment="1" applyProtection="1">
      <alignment horizontal="left" vertical="center" wrapText="1"/>
    </xf>
    <xf numFmtId="0" fontId="7" fillId="0" borderId="0" xfId="0" applyFont="1" applyAlignment="1" applyProtection="1">
      <alignment horizontal="left" vertical="center"/>
    </xf>
    <xf numFmtId="0" fontId="7" fillId="0" borderId="0" xfId="0" applyFont="1" applyAlignment="1" applyProtection="1">
      <alignment vertical="center"/>
      <protection locked="0"/>
    </xf>
    <xf numFmtId="0" fontId="7" fillId="0" borderId="5" xfId="0" applyFont="1" applyBorder="1" applyAlignment="1">
      <alignment vertical="center"/>
    </xf>
    <xf numFmtId="0" fontId="7" fillId="0" borderId="18" xfId="0" applyFont="1" applyBorder="1" applyAlignment="1" applyProtection="1">
      <alignment vertical="center"/>
    </xf>
    <xf numFmtId="0" fontId="7" fillId="0" borderId="0" xfId="0" applyFont="1" applyBorder="1" applyAlignment="1" applyProtection="1">
      <alignment vertical="center"/>
    </xf>
    <xf numFmtId="0" fontId="7" fillId="0" borderId="19" xfId="0" applyFont="1" applyBorder="1" applyAlignment="1" applyProtection="1">
      <alignment vertical="center"/>
    </xf>
    <xf numFmtId="0" fontId="7" fillId="0" borderId="0" xfId="0" applyFont="1" applyAlignment="1">
      <alignment horizontal="lef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24" fillId="0" borderId="0"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left" vertical="center" wrapText="1"/>
    </xf>
    <xf numFmtId="167" fontId="8" fillId="0" borderId="0" xfId="0" applyNumberFormat="1" applyFont="1" applyBorder="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27" fillId="0" borderId="0" xfId="0" applyFont="1" applyBorder="1" applyAlignment="1" applyProtection="1">
      <alignment horizontal="left" vertical="center"/>
    </xf>
    <xf numFmtId="0" fontId="27" fillId="0" borderId="0" xfId="0" applyFont="1" applyBorder="1" applyAlignment="1" applyProtection="1">
      <alignment horizontal="left" vertical="center" wrapText="1"/>
    </xf>
    <xf numFmtId="167" fontId="9" fillId="0" borderId="0" xfId="0" applyNumberFormat="1" applyFont="1" applyBorder="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28" fillId="0" borderId="28" xfId="0" applyFont="1" applyBorder="1" applyAlignment="1" applyProtection="1">
      <alignment horizontal="center" vertical="center"/>
    </xf>
    <xf numFmtId="49" fontId="28" fillId="0" borderId="28" xfId="0" applyNumberFormat="1" applyFont="1" applyBorder="1" applyAlignment="1" applyProtection="1">
      <alignment horizontal="left" vertical="center" wrapText="1"/>
    </xf>
    <xf numFmtId="0" fontId="28" fillId="0" borderId="28" xfId="0" applyFont="1" applyBorder="1" applyAlignment="1" applyProtection="1">
      <alignment horizontal="left" vertical="center" wrapText="1"/>
    </xf>
    <xf numFmtId="0" fontId="28" fillId="0" borderId="28" xfId="0" applyFont="1" applyBorder="1" applyAlignment="1" applyProtection="1">
      <alignment horizontal="center" vertical="center" wrapText="1"/>
    </xf>
    <xf numFmtId="167" fontId="28" fillId="0" borderId="28" xfId="0" applyNumberFormat="1" applyFont="1" applyBorder="1" applyAlignment="1" applyProtection="1">
      <alignment vertical="center"/>
    </xf>
    <xf numFmtId="4" fontId="28" fillId="4" borderId="28" xfId="0" applyNumberFormat="1" applyFont="1" applyFill="1" applyBorder="1" applyAlignment="1" applyProtection="1">
      <alignment vertical="center"/>
      <protection locked="0"/>
    </xf>
    <xf numFmtId="4" fontId="28" fillId="0" borderId="28" xfId="0" applyNumberFormat="1" applyFont="1" applyBorder="1" applyAlignment="1" applyProtection="1">
      <alignment vertical="center"/>
    </xf>
    <xf numFmtId="0" fontId="28" fillId="0" borderId="5" xfId="0" applyFont="1" applyBorder="1" applyAlignment="1">
      <alignment vertical="center"/>
    </xf>
    <xf numFmtId="0" fontId="28" fillId="4" borderId="28" xfId="0" applyFont="1" applyFill="1" applyBorder="1" applyAlignment="1" applyProtection="1">
      <alignment horizontal="left" vertical="center"/>
      <protection locked="0"/>
    </xf>
    <xf numFmtId="0" fontId="28" fillId="0" borderId="0" xfId="0" applyFont="1" applyBorder="1" applyAlignment="1" applyProtection="1">
      <alignment horizontal="center" vertical="center"/>
    </xf>
    <xf numFmtId="0" fontId="25" fillId="0" borderId="0" xfId="0" applyFont="1" applyBorder="1" applyAlignment="1" applyProtection="1">
      <alignment vertical="center" wrapText="1"/>
    </xf>
    <xf numFmtId="0" fontId="27" fillId="0" borderId="0" xfId="0" applyFont="1" applyAlignment="1" applyProtection="1">
      <alignment horizontal="left" vertical="center"/>
    </xf>
    <xf numFmtId="0" fontId="27" fillId="0" borderId="0" xfId="0" applyFont="1" applyAlignment="1" applyProtection="1">
      <alignment horizontal="left" vertical="center" wrapText="1"/>
    </xf>
    <xf numFmtId="167" fontId="9" fillId="0" borderId="0" xfId="0" applyNumberFormat="1" applyFont="1" applyAlignment="1" applyProtection="1">
      <alignment vertical="center"/>
    </xf>
    <xf numFmtId="0" fontId="26" fillId="0" borderId="0" xfId="0" applyFont="1" applyBorder="1" applyAlignment="1" applyProtection="1">
      <alignment horizontal="left" vertical="center"/>
    </xf>
    <xf numFmtId="0" fontId="26" fillId="0" borderId="0" xfId="0" applyFont="1" applyBorder="1" applyAlignment="1" applyProtection="1">
      <alignment horizontal="left" vertical="center" wrapText="1"/>
    </xf>
    <xf numFmtId="0" fontId="7" fillId="0" borderId="0" xfId="0" applyFont="1" applyBorder="1" applyAlignment="1" applyProtection="1">
      <alignment horizontal="left" vertical="center"/>
    </xf>
    <xf numFmtId="0" fontId="4" fillId="0" borderId="0" xfId="0" applyFont="1" applyBorder="1" applyAlignment="1" applyProtection="1">
      <alignment horizontal="left"/>
    </xf>
    <xf numFmtId="4" fontId="4" fillId="0" borderId="0" xfId="0" applyNumberFormat="1" applyFont="1" applyBorder="1" applyAlignment="1" applyProtection="1"/>
    <xf numFmtId="167" fontId="0" fillId="4" borderId="28" xfId="0" applyNumberFormat="1" applyFont="1" applyFill="1" applyBorder="1" applyAlignment="1" applyProtection="1">
      <alignment vertical="center"/>
      <protection locked="0"/>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pplyProtection="1">
      <alignment vertical="top"/>
      <protection locked="0"/>
    </xf>
    <xf numFmtId="0" fontId="29" fillId="0" borderId="29" xfId="0" applyFont="1" applyBorder="1" applyAlignment="1" applyProtection="1">
      <alignment vertical="center" wrapText="1"/>
      <protection locked="0"/>
    </xf>
    <xf numFmtId="0" fontId="29" fillId="0" borderId="30" xfId="0" applyFont="1" applyBorder="1" applyAlignment="1" applyProtection="1">
      <alignment vertical="center" wrapText="1"/>
      <protection locked="0"/>
    </xf>
    <xf numFmtId="0" fontId="29" fillId="0" borderId="31" xfId="0" applyFont="1" applyBorder="1" applyAlignment="1" applyProtection="1">
      <alignment vertical="center" wrapText="1"/>
      <protection locked="0"/>
    </xf>
    <xf numFmtId="0" fontId="29" fillId="0" borderId="32" xfId="0" applyFont="1" applyBorder="1" applyAlignment="1" applyProtection="1">
      <alignment horizontal="center" vertical="center" wrapText="1"/>
      <protection locked="0"/>
    </xf>
    <xf numFmtId="0" fontId="29" fillId="0" borderId="33" xfId="0" applyFont="1" applyBorder="1" applyAlignment="1" applyProtection="1">
      <alignment horizontal="center" vertical="center" wrapText="1"/>
      <protection locked="0"/>
    </xf>
    <xf numFmtId="0" fontId="29" fillId="0" borderId="32" xfId="0" applyFont="1" applyBorder="1" applyAlignment="1" applyProtection="1">
      <alignment vertical="center" wrapText="1"/>
      <protection locked="0"/>
    </xf>
    <xf numFmtId="0" fontId="29" fillId="0" borderId="33" xfId="0" applyFont="1" applyBorder="1" applyAlignment="1" applyProtection="1">
      <alignment vertical="center" wrapText="1"/>
      <protection locked="0"/>
    </xf>
    <xf numFmtId="0" fontId="31" fillId="0" borderId="1" xfId="0" applyFont="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32" fillId="0" borderId="32" xfId="0" applyFont="1" applyBorder="1" applyAlignment="1" applyProtection="1">
      <alignment vertical="center" wrapText="1"/>
      <protection locked="0"/>
    </xf>
    <xf numFmtId="0" fontId="32" fillId="0" borderId="1" xfId="0" applyFont="1" applyBorder="1" applyAlignment="1" applyProtection="1">
      <alignment vertical="center" wrapText="1"/>
      <protection locked="0"/>
    </xf>
    <xf numFmtId="0" fontId="32" fillId="0" borderId="1" xfId="0" applyFont="1" applyBorder="1" applyAlignment="1" applyProtection="1">
      <alignment vertical="center"/>
      <protection locked="0"/>
    </xf>
    <xf numFmtId="0" fontId="32" fillId="0" borderId="1" xfId="0" applyFont="1" applyBorder="1" applyAlignment="1" applyProtection="1">
      <alignment horizontal="left" vertical="center"/>
      <protection locked="0"/>
    </xf>
    <xf numFmtId="49" fontId="32" fillId="0" borderId="1" xfId="0" applyNumberFormat="1" applyFont="1" applyBorder="1" applyAlignment="1" applyProtection="1">
      <alignment vertical="center" wrapText="1"/>
      <protection locked="0"/>
    </xf>
    <xf numFmtId="0" fontId="29" fillId="0" borderId="35" xfId="0" applyFont="1" applyBorder="1" applyAlignment="1" applyProtection="1">
      <alignment vertical="center" wrapText="1"/>
      <protection locked="0"/>
    </xf>
    <xf numFmtId="0" fontId="33" fillId="0" borderId="34" xfId="0" applyFont="1" applyBorder="1" applyAlignment="1" applyProtection="1">
      <alignment vertical="center" wrapText="1"/>
      <protection locked="0"/>
    </xf>
    <xf numFmtId="0" fontId="29" fillId="0" borderId="36" xfId="0" applyFont="1" applyBorder="1" applyAlignment="1" applyProtection="1">
      <alignment vertical="center" wrapText="1"/>
      <protection locked="0"/>
    </xf>
    <xf numFmtId="0" fontId="29" fillId="0" borderId="1" xfId="0" applyFont="1" applyBorder="1" applyAlignment="1" applyProtection="1">
      <alignment vertical="top"/>
      <protection locked="0"/>
    </xf>
    <xf numFmtId="0" fontId="29" fillId="0" borderId="0" xfId="0" applyFont="1" applyAlignment="1" applyProtection="1">
      <alignment vertical="top"/>
      <protection locked="0"/>
    </xf>
    <xf numFmtId="0" fontId="29" fillId="0" borderId="29" xfId="0" applyFont="1" applyBorder="1" applyAlignment="1" applyProtection="1">
      <alignment horizontal="left" vertical="center"/>
      <protection locked="0"/>
    </xf>
    <xf numFmtId="0" fontId="29" fillId="0" borderId="30" xfId="0" applyFont="1" applyBorder="1" applyAlignment="1" applyProtection="1">
      <alignment horizontal="left" vertical="center"/>
      <protection locked="0"/>
    </xf>
    <xf numFmtId="0" fontId="29" fillId="0" borderId="31" xfId="0" applyFont="1" applyBorder="1" applyAlignment="1" applyProtection="1">
      <alignment horizontal="left" vertical="center"/>
      <protection locked="0"/>
    </xf>
    <xf numFmtId="0" fontId="29" fillId="0" borderId="32" xfId="0" applyFont="1" applyBorder="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31" fillId="0" borderId="1" xfId="0" applyFont="1" applyBorder="1" applyAlignment="1" applyProtection="1">
      <alignment horizontal="left" vertical="center"/>
      <protection locked="0"/>
    </xf>
    <xf numFmtId="0" fontId="34" fillId="0" borderId="0" xfId="0" applyFont="1" applyAlignment="1" applyProtection="1">
      <alignment horizontal="left" vertical="center"/>
      <protection locked="0"/>
    </xf>
    <xf numFmtId="0" fontId="31" fillId="0" borderId="34" xfId="0" applyFont="1" applyBorder="1" applyAlignment="1" applyProtection="1">
      <alignment horizontal="left" vertical="center"/>
      <protection locked="0"/>
    </xf>
    <xf numFmtId="0" fontId="31" fillId="0" borderId="34" xfId="0" applyFont="1" applyBorder="1" applyAlignment="1" applyProtection="1">
      <alignment horizontal="center" vertical="center"/>
      <protection locked="0"/>
    </xf>
    <xf numFmtId="0" fontId="34" fillId="0" borderId="34" xfId="0" applyFont="1" applyBorder="1" applyAlignment="1" applyProtection="1">
      <alignment horizontal="left" vertical="center"/>
      <protection locked="0"/>
    </xf>
    <xf numFmtId="0" fontId="35" fillId="0" borderId="1" xfId="0" applyFont="1" applyBorder="1" applyAlignment="1" applyProtection="1">
      <alignment horizontal="left" vertical="center"/>
      <protection locked="0"/>
    </xf>
    <xf numFmtId="0" fontId="32" fillId="0" borderId="0" xfId="0" applyFont="1" applyAlignment="1" applyProtection="1">
      <alignment horizontal="left" vertical="center"/>
      <protection locked="0"/>
    </xf>
    <xf numFmtId="0" fontId="32" fillId="0" borderId="1" xfId="0" applyFont="1" applyBorder="1" applyAlignment="1" applyProtection="1">
      <alignment horizontal="center" vertical="center"/>
      <protection locked="0"/>
    </xf>
    <xf numFmtId="0" fontId="32" fillId="0" borderId="32" xfId="0" applyFont="1" applyBorder="1" applyAlignment="1" applyProtection="1">
      <alignment horizontal="left" vertical="center"/>
      <protection locked="0"/>
    </xf>
    <xf numFmtId="0" fontId="32" fillId="2" borderId="1" xfId="0" applyFont="1" applyFill="1" applyBorder="1" applyAlignment="1" applyProtection="1">
      <alignment horizontal="left" vertical="center"/>
      <protection locked="0"/>
    </xf>
    <xf numFmtId="0" fontId="32" fillId="2" borderId="1" xfId="0" applyFont="1" applyFill="1" applyBorder="1" applyAlignment="1" applyProtection="1">
      <alignment horizontal="center" vertical="center"/>
      <protection locked="0"/>
    </xf>
    <xf numFmtId="0" fontId="29" fillId="0" borderId="35" xfId="0" applyFont="1" applyBorder="1" applyAlignment="1" applyProtection="1">
      <alignment horizontal="left" vertical="center"/>
      <protection locked="0"/>
    </xf>
    <xf numFmtId="0" fontId="33" fillId="0" borderId="34" xfId="0" applyFont="1" applyBorder="1" applyAlignment="1" applyProtection="1">
      <alignment horizontal="left" vertical="center"/>
      <protection locked="0"/>
    </xf>
    <xf numFmtId="0" fontId="29" fillId="0" borderId="36" xfId="0" applyFont="1" applyBorder="1" applyAlignment="1" applyProtection="1">
      <alignment horizontal="left" vertical="center"/>
      <protection locked="0"/>
    </xf>
    <xf numFmtId="0" fontId="29" fillId="0" borderId="1" xfId="0" applyFont="1" applyBorder="1" applyAlignment="1" applyProtection="1">
      <alignment horizontal="left" vertical="center"/>
      <protection locked="0"/>
    </xf>
    <xf numFmtId="0" fontId="33" fillId="0" borderId="1" xfId="0" applyFont="1" applyBorder="1" applyAlignment="1" applyProtection="1">
      <alignment horizontal="left" vertical="center"/>
      <protection locked="0"/>
    </xf>
    <xf numFmtId="0" fontId="34" fillId="0" borderId="1" xfId="0" applyFont="1" applyBorder="1" applyAlignment="1" applyProtection="1">
      <alignment horizontal="left" vertical="center"/>
      <protection locked="0"/>
    </xf>
    <xf numFmtId="0" fontId="32" fillId="0" borderId="34" xfId="0" applyFont="1" applyBorder="1" applyAlignment="1" applyProtection="1">
      <alignment horizontal="left" vertical="center"/>
      <protection locked="0"/>
    </xf>
    <xf numFmtId="0" fontId="29" fillId="0" borderId="1" xfId="0" applyFont="1" applyBorder="1" applyAlignment="1" applyProtection="1">
      <alignment horizontal="left" vertical="center" wrapText="1"/>
      <protection locked="0"/>
    </xf>
    <xf numFmtId="0" fontId="32" fillId="0" borderId="1" xfId="0" applyFont="1" applyBorder="1" applyAlignment="1" applyProtection="1">
      <alignment horizontal="center" vertical="center" wrapText="1"/>
      <protection locked="0"/>
    </xf>
    <xf numFmtId="0" fontId="29" fillId="0" borderId="29" xfId="0" applyFont="1" applyBorder="1" applyAlignment="1" applyProtection="1">
      <alignment horizontal="left" vertical="center" wrapText="1"/>
      <protection locked="0"/>
    </xf>
    <xf numFmtId="0" fontId="29" fillId="0" borderId="30" xfId="0" applyFont="1" applyBorder="1" applyAlignment="1" applyProtection="1">
      <alignment horizontal="left" vertical="center" wrapText="1"/>
      <protection locked="0"/>
    </xf>
    <xf numFmtId="0" fontId="29" fillId="0" borderId="31" xfId="0" applyFont="1" applyBorder="1" applyAlignment="1" applyProtection="1">
      <alignment horizontal="left" vertical="center" wrapText="1"/>
      <protection locked="0"/>
    </xf>
    <xf numFmtId="0" fontId="29" fillId="0" borderId="32"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34" fillId="0" borderId="32" xfId="0" applyFont="1" applyBorder="1" applyAlignment="1" applyProtection="1">
      <alignment horizontal="left" vertical="center" wrapText="1"/>
      <protection locked="0"/>
    </xf>
    <xf numFmtId="0" fontId="34" fillId="0" borderId="33" xfId="0" applyFont="1" applyBorder="1" applyAlignment="1" applyProtection="1">
      <alignment horizontal="left" vertical="center" wrapText="1"/>
      <protection locked="0"/>
    </xf>
    <xf numFmtId="0" fontId="32" fillId="0" borderId="32" xfId="0" applyFont="1" applyBorder="1" applyAlignment="1" applyProtection="1">
      <alignment horizontal="left" vertical="center" wrapText="1"/>
      <protection locked="0"/>
    </xf>
    <xf numFmtId="0" fontId="32" fillId="0" borderId="33" xfId="0" applyFont="1" applyBorder="1" applyAlignment="1" applyProtection="1">
      <alignment horizontal="left" vertical="center" wrapText="1"/>
      <protection locked="0"/>
    </xf>
    <xf numFmtId="0" fontId="32" fillId="0" borderId="33" xfId="0" applyFont="1" applyBorder="1" applyAlignment="1" applyProtection="1">
      <alignment horizontal="left" vertical="center"/>
      <protection locked="0"/>
    </xf>
    <xf numFmtId="0" fontId="32" fillId="0" borderId="35" xfId="0" applyFont="1" applyBorder="1" applyAlignment="1" applyProtection="1">
      <alignment horizontal="left" vertical="center" wrapText="1"/>
      <protection locked="0"/>
    </xf>
    <xf numFmtId="0" fontId="32" fillId="0" borderId="34" xfId="0" applyFont="1" applyBorder="1" applyAlignment="1" applyProtection="1">
      <alignment horizontal="left" vertical="center" wrapText="1"/>
      <protection locked="0"/>
    </xf>
    <xf numFmtId="0" fontId="32" fillId="0" borderId="36" xfId="0" applyFont="1" applyBorder="1" applyAlignment="1" applyProtection="1">
      <alignment horizontal="left" vertical="center" wrapText="1"/>
      <protection locked="0"/>
    </xf>
    <xf numFmtId="0" fontId="32" fillId="0" borderId="1" xfId="0" applyFont="1" applyBorder="1" applyAlignment="1" applyProtection="1">
      <alignment horizontal="left" vertical="top"/>
      <protection locked="0"/>
    </xf>
    <xf numFmtId="0" fontId="32" fillId="0" borderId="1" xfId="0" applyFont="1" applyBorder="1" applyAlignment="1" applyProtection="1">
      <alignment horizontal="center" vertical="top"/>
      <protection locked="0"/>
    </xf>
    <xf numFmtId="0" fontId="32" fillId="0" borderId="35" xfId="0" applyFont="1" applyBorder="1" applyAlignment="1" applyProtection="1">
      <alignment horizontal="left" vertical="center"/>
      <protection locked="0"/>
    </xf>
    <xf numFmtId="0" fontId="32" fillId="0" borderId="36" xfId="0" applyFont="1" applyBorder="1" applyAlignment="1" applyProtection="1">
      <alignment horizontal="left" vertical="center"/>
      <protection locked="0"/>
    </xf>
    <xf numFmtId="0" fontId="34" fillId="0" borderId="0" xfId="0" applyFont="1" applyAlignment="1" applyProtection="1">
      <alignment vertical="center"/>
      <protection locked="0"/>
    </xf>
    <xf numFmtId="0" fontId="31" fillId="0" borderId="1" xfId="0" applyFont="1" applyBorder="1" applyAlignment="1" applyProtection="1">
      <alignment vertical="center"/>
      <protection locked="0"/>
    </xf>
    <xf numFmtId="0" fontId="34" fillId="0" borderId="34" xfId="0" applyFont="1" applyBorder="1" applyAlignment="1" applyProtection="1">
      <alignment vertical="center"/>
      <protection locked="0"/>
    </xf>
    <xf numFmtId="0" fontId="31"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32"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1" fillId="0" borderId="34" xfId="0" applyFont="1" applyBorder="1" applyAlignment="1" applyProtection="1">
      <alignment horizontal="left"/>
      <protection locked="0"/>
    </xf>
    <xf numFmtId="0" fontId="34" fillId="0" borderId="34" xfId="0" applyFont="1" applyBorder="1" applyAlignment="1" applyProtection="1">
      <protection locked="0"/>
    </xf>
    <xf numFmtId="0" fontId="29" fillId="0" borderId="32" xfId="0" applyFont="1" applyBorder="1" applyAlignment="1" applyProtection="1">
      <alignment vertical="top"/>
      <protection locked="0"/>
    </xf>
    <xf numFmtId="0" fontId="29" fillId="0" borderId="33" xfId="0" applyFont="1" applyBorder="1" applyAlignment="1" applyProtection="1">
      <alignment vertical="top"/>
      <protection locked="0"/>
    </xf>
    <xf numFmtId="0" fontId="29" fillId="0" borderId="1" xfId="0" applyFont="1" applyBorder="1" applyAlignment="1" applyProtection="1">
      <alignment horizontal="center" vertical="center"/>
      <protection locked="0"/>
    </xf>
    <xf numFmtId="0" fontId="29" fillId="0" borderId="1" xfId="0" applyFont="1" applyBorder="1" applyAlignment="1" applyProtection="1">
      <alignment horizontal="left" vertical="top"/>
      <protection locked="0"/>
    </xf>
    <xf numFmtId="0" fontId="29" fillId="0" borderId="35" xfId="0" applyFont="1" applyBorder="1" applyAlignment="1" applyProtection="1">
      <alignment vertical="top"/>
      <protection locked="0"/>
    </xf>
    <xf numFmtId="0" fontId="29" fillId="0" borderId="34" xfId="0" applyFont="1" applyBorder="1" applyAlignment="1" applyProtection="1">
      <alignment vertical="top"/>
      <protection locked="0"/>
    </xf>
    <xf numFmtId="0" fontId="29" fillId="0" borderId="36" xfId="0" applyFont="1" applyBorder="1" applyAlignment="1" applyProtection="1">
      <alignment vertical="top"/>
      <protection locked="0"/>
    </xf>
    <xf numFmtId="0" fontId="0" fillId="0" borderId="0" xfId="0"/>
    <xf numFmtId="0" fontId="3" fillId="0" borderId="0" xfId="0" applyFont="1" applyAlignment="1" applyProtection="1">
      <alignment horizontal="left" vertical="center" wrapText="1"/>
    </xf>
    <xf numFmtId="0" fontId="2" fillId="0" borderId="0" xfId="0" applyFont="1" applyBorder="1" applyAlignment="1" applyProtection="1">
      <alignment horizontal="left" vertical="center" wrapText="1"/>
    </xf>
    <xf numFmtId="0" fontId="16" fillId="0" borderId="0" xfId="0" applyFont="1" applyAlignment="1" applyProtection="1">
      <alignment horizontal="left" vertical="center" wrapText="1"/>
    </xf>
    <xf numFmtId="0" fontId="16" fillId="0" borderId="0" xfId="0" applyFont="1" applyAlignment="1" applyProtection="1">
      <alignment horizontal="left" vertical="center"/>
    </xf>
    <xf numFmtId="0" fontId="0" fillId="0" borderId="0" xfId="0" applyFont="1" applyAlignment="1" applyProtection="1">
      <alignment vertical="center"/>
    </xf>
    <xf numFmtId="0" fontId="19" fillId="3" borderId="0" xfId="1" applyFont="1" applyFill="1" applyAlignment="1">
      <alignment vertical="center"/>
    </xf>
    <xf numFmtId="0" fontId="16" fillId="0" borderId="0" xfId="0" applyFont="1" applyBorder="1" applyAlignment="1" applyProtection="1">
      <alignment horizontal="left" vertical="center" wrapText="1"/>
    </xf>
    <xf numFmtId="0" fontId="16"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32" fillId="0" borderId="1" xfId="0" applyFont="1" applyBorder="1" applyAlignment="1" applyProtection="1">
      <alignment horizontal="left" vertical="center" wrapText="1"/>
      <protection locked="0"/>
    </xf>
    <xf numFmtId="0" fontId="30" fillId="0" borderId="1" xfId="0" applyFont="1" applyBorder="1" applyAlignment="1" applyProtection="1">
      <alignment horizontal="center" vertical="center" wrapText="1"/>
      <protection locked="0"/>
    </xf>
    <xf numFmtId="0" fontId="31" fillId="0" borderId="34" xfId="0" applyFont="1" applyBorder="1" applyAlignment="1" applyProtection="1">
      <alignment horizontal="left" wrapText="1"/>
      <protection locked="0"/>
    </xf>
    <xf numFmtId="0" fontId="32" fillId="0" borderId="1" xfId="0" applyFont="1" applyBorder="1" applyAlignment="1" applyProtection="1">
      <alignment horizontal="left" vertical="center"/>
      <protection locked="0"/>
    </xf>
    <xf numFmtId="49" fontId="32" fillId="0" borderId="1" xfId="0" applyNumberFormat="1" applyFont="1" applyBorder="1" applyAlignment="1" applyProtection="1">
      <alignment horizontal="left" vertical="center" wrapText="1"/>
      <protection locked="0"/>
    </xf>
    <xf numFmtId="0" fontId="30" fillId="0" borderId="1" xfId="0" applyFont="1" applyBorder="1" applyAlignment="1" applyProtection="1">
      <alignment horizontal="center" vertical="center"/>
      <protection locked="0"/>
    </xf>
    <xf numFmtId="0" fontId="31" fillId="0" borderId="34" xfId="0" applyFont="1" applyBorder="1" applyAlignment="1" applyProtection="1">
      <alignment horizontal="left"/>
      <protection locked="0"/>
    </xf>
    <xf numFmtId="0" fontId="32" fillId="0" borderId="1" xfId="0" applyFont="1" applyBorder="1" applyAlignment="1" applyProtection="1">
      <alignment horizontal="left" vertical="top"/>
      <protection locked="0"/>
    </xf>
    <xf numFmtId="0" fontId="38" fillId="3" borderId="0" xfId="0" applyFont="1" applyFill="1" applyAlignment="1" applyProtection="1">
      <alignment horizontal="left" vertical="center"/>
    </xf>
    <xf numFmtId="0" fontId="39" fillId="3" borderId="0" xfId="0" applyFont="1" applyFill="1" applyAlignment="1" applyProtection="1">
      <alignment vertical="center"/>
    </xf>
    <xf numFmtId="0" fontId="40" fillId="3" borderId="0" xfId="0" applyFont="1" applyFill="1" applyAlignment="1" applyProtection="1">
      <alignment horizontal="left" vertical="center"/>
    </xf>
    <xf numFmtId="0" fontId="41" fillId="3" borderId="0" xfId="1" applyFont="1" applyFill="1" applyAlignment="1" applyProtection="1">
      <alignment vertical="center"/>
    </xf>
    <xf numFmtId="0" fontId="42" fillId="3" borderId="0" xfId="1" applyFont="1" applyFill="1"/>
    <xf numFmtId="0" fontId="43" fillId="3" borderId="0" xfId="0" applyFont="1" applyFill="1"/>
    <xf numFmtId="0" fontId="38" fillId="3" borderId="0" xfId="0" applyFont="1" applyFill="1" applyAlignment="1">
      <alignment horizontal="left" vertical="center"/>
    </xf>
    <xf numFmtId="0" fontId="43" fillId="0" borderId="0" xfId="0" applyFont="1"/>
    <xf numFmtId="0" fontId="38" fillId="0" borderId="0" xfId="0" applyFont="1" applyAlignment="1">
      <alignment horizontal="left" vertical="center"/>
    </xf>
    <xf numFmtId="0" fontId="43" fillId="0" borderId="0" xfId="0" applyFont="1"/>
    <xf numFmtId="0" fontId="43" fillId="0" borderId="0" xfId="0" applyFont="1" applyAlignment="1">
      <alignment horizontal="left" vertical="center"/>
    </xf>
    <xf numFmtId="0" fontId="43" fillId="0" borderId="2" xfId="0" applyFont="1" applyBorder="1" applyProtection="1"/>
    <xf numFmtId="0" fontId="43" fillId="0" borderId="3" xfId="0" applyFont="1" applyBorder="1" applyProtection="1"/>
    <xf numFmtId="0" fontId="43" fillId="0" borderId="4" xfId="0" applyFont="1" applyBorder="1" applyProtection="1"/>
    <xf numFmtId="0" fontId="43" fillId="0" borderId="5" xfId="0" applyFont="1" applyBorder="1" applyProtection="1"/>
    <xf numFmtId="0" fontId="43" fillId="0" borderId="0" xfId="0" applyFont="1" applyBorder="1" applyProtection="1"/>
    <xf numFmtId="0" fontId="44" fillId="0" borderId="0" xfId="0" applyFont="1" applyBorder="1" applyAlignment="1" applyProtection="1">
      <alignment horizontal="left" vertical="center"/>
    </xf>
    <xf numFmtId="0" fontId="43" fillId="0" borderId="6" xfId="0" applyFont="1" applyBorder="1" applyProtection="1"/>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Border="1" applyAlignment="1" applyProtection="1">
      <alignment horizontal="left" vertical="top"/>
    </xf>
    <xf numFmtId="0" fontId="48" fillId="0" borderId="0" xfId="0" applyFont="1" applyBorder="1" applyAlignment="1" applyProtection="1">
      <alignment horizontal="left" vertical="center"/>
    </xf>
    <xf numFmtId="0" fontId="43" fillId="0" borderId="0" xfId="0" applyFont="1" applyBorder="1" applyProtection="1"/>
    <xf numFmtId="0" fontId="49" fillId="0" borderId="0" xfId="0" applyFont="1" applyAlignment="1">
      <alignment horizontal="left" vertical="top" wrapText="1"/>
    </xf>
    <xf numFmtId="0" fontId="50" fillId="0" borderId="0" xfId="0" applyFont="1" applyBorder="1" applyAlignment="1" applyProtection="1">
      <alignment horizontal="left" vertical="top"/>
    </xf>
    <xf numFmtId="0" fontId="50" fillId="0" borderId="0" xfId="0" applyFont="1" applyBorder="1" applyAlignment="1" applyProtection="1">
      <alignment horizontal="left" vertical="top" wrapText="1"/>
    </xf>
    <xf numFmtId="0" fontId="49" fillId="0" borderId="0" xfId="0" applyFont="1" applyAlignment="1">
      <alignment horizontal="left" vertical="center"/>
    </xf>
    <xf numFmtId="0" fontId="47" fillId="0" borderId="0" xfId="0" applyFont="1" applyBorder="1" applyAlignment="1" applyProtection="1">
      <alignment horizontal="left" vertical="center"/>
    </xf>
    <xf numFmtId="0" fontId="48" fillId="0" borderId="0" xfId="0" applyFont="1" applyBorder="1" applyAlignment="1" applyProtection="1">
      <alignment horizontal="left" vertical="center"/>
    </xf>
    <xf numFmtId="0" fontId="48" fillId="4" borderId="0" xfId="0" applyFont="1" applyFill="1" applyBorder="1" applyAlignment="1" applyProtection="1">
      <alignment horizontal="left" vertical="center"/>
      <protection locked="0"/>
    </xf>
    <xf numFmtId="49" fontId="48" fillId="4" borderId="0" xfId="0" applyNumberFormat="1" applyFont="1" applyFill="1" applyBorder="1" applyAlignment="1" applyProtection="1">
      <alignment horizontal="left" vertical="center"/>
      <protection locked="0"/>
    </xf>
    <xf numFmtId="49" fontId="48" fillId="4" borderId="0" xfId="0" applyNumberFormat="1" applyFont="1" applyFill="1" applyBorder="1" applyAlignment="1" applyProtection="1">
      <alignment horizontal="left" vertical="center"/>
      <protection locked="0"/>
    </xf>
    <xf numFmtId="49" fontId="48" fillId="0" borderId="0" xfId="0" applyNumberFormat="1" applyFont="1" applyBorder="1" applyAlignment="1" applyProtection="1">
      <alignment horizontal="left" vertical="center"/>
    </xf>
    <xf numFmtId="0" fontId="48" fillId="0" borderId="0" xfId="0" applyFont="1" applyBorder="1" applyAlignment="1" applyProtection="1">
      <alignment horizontal="left" vertical="center" wrapText="1"/>
    </xf>
    <xf numFmtId="0" fontId="43" fillId="0" borderId="7" xfId="0" applyFont="1" applyBorder="1" applyProtection="1"/>
    <xf numFmtId="0" fontId="43" fillId="0" borderId="5" xfId="0" applyFont="1" applyBorder="1" applyAlignment="1" applyProtection="1">
      <alignment vertical="center"/>
    </xf>
    <xf numFmtId="0" fontId="43" fillId="0" borderId="0" xfId="0" applyFont="1" applyBorder="1" applyAlignment="1" applyProtection="1">
      <alignment vertical="center"/>
    </xf>
    <xf numFmtId="0" fontId="51" fillId="0" borderId="8" xfId="0" applyFont="1" applyBorder="1" applyAlignment="1" applyProtection="1">
      <alignment horizontal="left" vertical="center"/>
    </xf>
    <xf numFmtId="0" fontId="43" fillId="0" borderId="8" xfId="0" applyFont="1" applyBorder="1" applyAlignment="1" applyProtection="1">
      <alignment vertical="center"/>
    </xf>
    <xf numFmtId="4" fontId="51" fillId="0" borderId="8" xfId="0" applyNumberFormat="1" applyFont="1" applyBorder="1" applyAlignment="1" applyProtection="1">
      <alignment vertical="center"/>
    </xf>
    <xf numFmtId="0" fontId="43" fillId="0" borderId="8" xfId="0" applyFont="1" applyBorder="1" applyAlignment="1" applyProtection="1">
      <alignment vertical="center"/>
    </xf>
    <xf numFmtId="0" fontId="43" fillId="0" borderId="6" xfId="0" applyFont="1" applyBorder="1" applyAlignment="1" applyProtection="1">
      <alignment vertical="center"/>
    </xf>
    <xf numFmtId="0" fontId="43" fillId="0" borderId="0" xfId="0" applyFont="1" applyAlignment="1">
      <alignment vertical="center"/>
    </xf>
    <xf numFmtId="0" fontId="52" fillId="0" borderId="0" xfId="0" applyFont="1" applyBorder="1" applyAlignment="1" applyProtection="1">
      <alignment horizontal="right" vertical="center"/>
    </xf>
    <xf numFmtId="0" fontId="52" fillId="0" borderId="5" xfId="0" applyFont="1" applyBorder="1" applyAlignment="1" applyProtection="1">
      <alignment vertical="center"/>
    </xf>
    <xf numFmtId="0" fontId="52" fillId="0" borderId="0" xfId="0" applyFont="1" applyBorder="1" applyAlignment="1" applyProtection="1">
      <alignment vertical="center"/>
    </xf>
    <xf numFmtId="0" fontId="52" fillId="0" borderId="0" xfId="0" applyFont="1" applyBorder="1" applyAlignment="1" applyProtection="1">
      <alignment horizontal="left" vertical="center"/>
    </xf>
    <xf numFmtId="164" fontId="52" fillId="0" borderId="0" xfId="0" applyNumberFormat="1" applyFont="1" applyBorder="1" applyAlignment="1" applyProtection="1">
      <alignment horizontal="center" vertical="center"/>
    </xf>
    <xf numFmtId="0" fontId="52" fillId="0" borderId="0" xfId="0" applyFont="1" applyBorder="1" applyAlignment="1" applyProtection="1">
      <alignment vertical="center"/>
    </xf>
    <xf numFmtId="4" fontId="49" fillId="0" borderId="0" xfId="0" applyNumberFormat="1" applyFont="1" applyBorder="1" applyAlignment="1" applyProtection="1">
      <alignment vertical="center"/>
    </xf>
    <xf numFmtId="0" fontId="52" fillId="0" borderId="6" xfId="0" applyFont="1" applyBorder="1" applyAlignment="1" applyProtection="1">
      <alignment vertical="center"/>
    </xf>
    <xf numFmtId="0" fontId="52" fillId="0" borderId="0" xfId="0" applyFont="1" applyAlignment="1">
      <alignment vertical="center"/>
    </xf>
    <xf numFmtId="0" fontId="43" fillId="5" borderId="0" xfId="0" applyFont="1" applyFill="1" applyBorder="1" applyAlignment="1" applyProtection="1">
      <alignment vertical="center"/>
    </xf>
    <xf numFmtId="0" fontId="50" fillId="5" borderId="9" xfId="0" applyFont="1" applyFill="1" applyBorder="1" applyAlignment="1" applyProtection="1">
      <alignment horizontal="left" vertical="center"/>
    </xf>
    <xf numFmtId="0" fontId="43" fillId="5" borderId="10" xfId="0" applyFont="1" applyFill="1" applyBorder="1" applyAlignment="1" applyProtection="1">
      <alignment vertical="center"/>
    </xf>
    <xf numFmtId="0" fontId="50" fillId="5" borderId="10" xfId="0" applyFont="1" applyFill="1" applyBorder="1" applyAlignment="1" applyProtection="1">
      <alignment horizontal="center" vertical="center"/>
    </xf>
    <xf numFmtId="0" fontId="50" fillId="5" borderId="10" xfId="0" applyFont="1" applyFill="1" applyBorder="1" applyAlignment="1" applyProtection="1">
      <alignment horizontal="left" vertical="center"/>
    </xf>
    <xf numFmtId="0" fontId="43" fillId="5" borderId="10" xfId="0" applyFont="1" applyFill="1" applyBorder="1" applyAlignment="1" applyProtection="1">
      <alignment vertical="center"/>
    </xf>
    <xf numFmtId="4" fontId="50" fillId="5" borderId="10" xfId="0" applyNumberFormat="1" applyFont="1" applyFill="1" applyBorder="1" applyAlignment="1" applyProtection="1">
      <alignment vertical="center"/>
    </xf>
    <xf numFmtId="0" fontId="43" fillId="5" borderId="11" xfId="0" applyFont="1" applyFill="1" applyBorder="1" applyAlignment="1" applyProtection="1">
      <alignment vertical="center"/>
    </xf>
    <xf numFmtId="0" fontId="43" fillId="5" borderId="6" xfId="0" applyFont="1" applyFill="1" applyBorder="1" applyAlignment="1" applyProtection="1">
      <alignment vertical="center"/>
    </xf>
    <xf numFmtId="0" fontId="43" fillId="0" borderId="12" xfId="0" applyFont="1" applyBorder="1" applyAlignment="1" applyProtection="1">
      <alignment vertical="center"/>
    </xf>
    <xf numFmtId="0" fontId="43" fillId="0" borderId="13" xfId="0" applyFont="1" applyBorder="1" applyAlignment="1" applyProtection="1">
      <alignment vertical="center"/>
    </xf>
    <xf numFmtId="0" fontId="43" fillId="0" borderId="14" xfId="0" applyFont="1" applyBorder="1" applyAlignment="1" applyProtection="1">
      <alignment vertical="center"/>
    </xf>
    <xf numFmtId="0" fontId="43" fillId="0" borderId="2" xfId="0" applyFont="1" applyBorder="1" applyAlignment="1" applyProtection="1">
      <alignment vertical="center"/>
    </xf>
    <xf numFmtId="0" fontId="43" fillId="0" borderId="3" xfId="0" applyFont="1" applyBorder="1" applyAlignment="1" applyProtection="1">
      <alignment vertical="center"/>
    </xf>
    <xf numFmtId="0" fontId="43" fillId="0" borderId="5" xfId="0" applyFont="1" applyBorder="1" applyAlignment="1">
      <alignment vertical="center"/>
    </xf>
    <xf numFmtId="0" fontId="44" fillId="0" borderId="0" xfId="0" applyFont="1" applyAlignment="1" applyProtection="1">
      <alignment horizontal="left" vertical="center"/>
    </xf>
    <xf numFmtId="0" fontId="43" fillId="0" borderId="0" xfId="0" applyFont="1" applyAlignment="1" applyProtection="1">
      <alignment vertical="center"/>
    </xf>
    <xf numFmtId="0" fontId="48" fillId="0" borderId="5" xfId="0" applyFont="1" applyBorder="1" applyAlignment="1" applyProtection="1">
      <alignment vertical="center"/>
    </xf>
    <xf numFmtId="0" fontId="47" fillId="0" borderId="0" xfId="0" applyFont="1" applyAlignment="1" applyProtection="1">
      <alignment horizontal="left" vertical="center"/>
    </xf>
    <xf numFmtId="0" fontId="48" fillId="0" borderId="0" xfId="0" applyFont="1" applyAlignment="1" applyProtection="1">
      <alignment vertical="center"/>
    </xf>
    <xf numFmtId="0" fontId="48" fillId="0" borderId="5" xfId="0" applyFont="1" applyBorder="1" applyAlignment="1">
      <alignment vertical="center"/>
    </xf>
    <xf numFmtId="0" fontId="48" fillId="0" borderId="0" xfId="0" applyFont="1" applyAlignment="1">
      <alignment vertical="center"/>
    </xf>
    <xf numFmtId="0" fontId="50" fillId="0" borderId="5" xfId="0" applyFont="1" applyBorder="1" applyAlignment="1" applyProtection="1">
      <alignment vertical="center"/>
    </xf>
    <xf numFmtId="0" fontId="50" fillId="0" borderId="0" xfId="0" applyFont="1" applyAlignment="1" applyProtection="1">
      <alignment horizontal="left" vertical="center"/>
    </xf>
    <xf numFmtId="0" fontId="50" fillId="0" borderId="0" xfId="0" applyFont="1" applyAlignment="1" applyProtection="1">
      <alignment vertical="center"/>
    </xf>
    <xf numFmtId="0" fontId="50" fillId="0" borderId="0" xfId="0" applyFont="1" applyAlignment="1" applyProtection="1">
      <alignment horizontal="left" vertical="center" wrapText="1"/>
    </xf>
    <xf numFmtId="0" fontId="50" fillId="0" borderId="0" xfId="0" applyFont="1" applyAlignment="1" applyProtection="1">
      <alignment vertical="center"/>
    </xf>
    <xf numFmtId="0" fontId="50" fillId="0" borderId="5" xfId="0" applyFont="1" applyBorder="1" applyAlignment="1">
      <alignment vertical="center"/>
    </xf>
    <xf numFmtId="0" fontId="50" fillId="0" borderId="0" xfId="0" applyFont="1" applyAlignment="1">
      <alignment vertical="center"/>
    </xf>
    <xf numFmtId="0" fontId="53" fillId="0" borderId="0" xfId="0" applyFont="1" applyAlignment="1" applyProtection="1">
      <alignment vertical="center"/>
    </xf>
    <xf numFmtId="165" fontId="48" fillId="0" borderId="0" xfId="0" applyNumberFormat="1" applyFont="1" applyAlignment="1" applyProtection="1">
      <alignment horizontal="left" vertical="center"/>
    </xf>
    <xf numFmtId="0" fontId="48" fillId="0" borderId="0" xfId="0" applyFont="1" applyAlignment="1" applyProtection="1">
      <alignment vertical="center"/>
    </xf>
    <xf numFmtId="0" fontId="54" fillId="0" borderId="15" xfId="0" applyFont="1" applyBorder="1" applyAlignment="1">
      <alignment horizontal="center" vertical="center"/>
    </xf>
    <xf numFmtId="0" fontId="54" fillId="0" borderId="16" xfId="0" applyFont="1" applyBorder="1" applyAlignment="1">
      <alignment horizontal="left" vertical="center"/>
    </xf>
    <xf numFmtId="0" fontId="43" fillId="0" borderId="16" xfId="0" applyFont="1" applyBorder="1" applyAlignment="1">
      <alignment vertical="center"/>
    </xf>
    <xf numFmtId="0" fontId="43" fillId="0" borderId="17" xfId="0" applyFont="1" applyBorder="1" applyAlignment="1">
      <alignment vertical="center"/>
    </xf>
    <xf numFmtId="0" fontId="52" fillId="0" borderId="18" xfId="0" applyFont="1" applyBorder="1" applyAlignment="1">
      <alignment horizontal="left" vertical="center"/>
    </xf>
    <xf numFmtId="0" fontId="52" fillId="0" borderId="0" xfId="0" applyFont="1" applyBorder="1" applyAlignment="1">
      <alignment horizontal="left" vertical="center"/>
    </xf>
    <xf numFmtId="0" fontId="43" fillId="0" borderId="0" xfId="0" applyFont="1" applyBorder="1" applyAlignment="1">
      <alignment vertical="center"/>
    </xf>
    <xf numFmtId="0" fontId="43" fillId="0" borderId="19" xfId="0" applyFont="1" applyBorder="1" applyAlignment="1">
      <alignment vertical="center"/>
    </xf>
    <xf numFmtId="0" fontId="52" fillId="0" borderId="18" xfId="0" applyFont="1" applyBorder="1" applyAlignment="1" applyProtection="1">
      <alignment horizontal="left" vertical="center"/>
    </xf>
    <xf numFmtId="0" fontId="52" fillId="0" borderId="0" xfId="0" applyFont="1" applyBorder="1" applyAlignment="1" applyProtection="1">
      <alignment horizontal="left" vertical="center"/>
    </xf>
    <xf numFmtId="0" fontId="43" fillId="0" borderId="19" xfId="0" applyFont="1" applyBorder="1" applyAlignment="1" applyProtection="1">
      <alignment vertical="center"/>
    </xf>
    <xf numFmtId="0" fontId="48" fillId="6" borderId="9" xfId="0" applyFont="1" applyFill="1" applyBorder="1" applyAlignment="1" applyProtection="1">
      <alignment horizontal="center" vertical="center"/>
    </xf>
    <xf numFmtId="0" fontId="48" fillId="6" borderId="10" xfId="0" applyFont="1" applyFill="1" applyBorder="1" applyAlignment="1" applyProtection="1">
      <alignment horizontal="left" vertical="center"/>
    </xf>
    <xf numFmtId="0" fontId="43" fillId="6" borderId="10" xfId="0" applyFont="1" applyFill="1" applyBorder="1" applyAlignment="1" applyProtection="1">
      <alignment vertical="center"/>
    </xf>
    <xf numFmtId="0" fontId="48" fillId="6" borderId="10" xfId="0" applyFont="1" applyFill="1" applyBorder="1" applyAlignment="1" applyProtection="1">
      <alignment horizontal="center" vertical="center"/>
    </xf>
    <xf numFmtId="0" fontId="48" fillId="6" borderId="10" xfId="0" applyFont="1" applyFill="1" applyBorder="1" applyAlignment="1" applyProtection="1">
      <alignment horizontal="right" vertical="center"/>
    </xf>
    <xf numFmtId="0" fontId="48" fillId="6" borderId="11" xfId="0" applyFont="1" applyFill="1" applyBorder="1" applyAlignment="1" applyProtection="1">
      <alignment horizontal="center" vertical="center"/>
    </xf>
    <xf numFmtId="0" fontId="47" fillId="0" borderId="20" xfId="0" applyFont="1" applyBorder="1" applyAlignment="1" applyProtection="1">
      <alignment horizontal="center" vertical="center" wrapText="1"/>
    </xf>
    <xf numFmtId="0" fontId="47" fillId="0" borderId="21" xfId="0" applyFont="1" applyBorder="1" applyAlignment="1" applyProtection="1">
      <alignment horizontal="center" vertical="center" wrapText="1"/>
    </xf>
    <xf numFmtId="0" fontId="47" fillId="0" borderId="22" xfId="0" applyFont="1" applyBorder="1" applyAlignment="1" applyProtection="1">
      <alignment horizontal="center" vertical="center" wrapText="1"/>
    </xf>
    <xf numFmtId="0" fontId="43" fillId="0" borderId="15" xfId="0" applyFont="1" applyBorder="1" applyAlignment="1" applyProtection="1">
      <alignment vertical="center"/>
    </xf>
    <xf numFmtId="0" fontId="43" fillId="0" borderId="16" xfId="0" applyFont="1" applyBorder="1" applyAlignment="1" applyProtection="1">
      <alignment vertical="center"/>
    </xf>
    <xf numFmtId="0" fontId="43" fillId="0" borderId="17" xfId="0" applyFont="1" applyBorder="1" applyAlignment="1" applyProtection="1">
      <alignment vertical="center"/>
    </xf>
    <xf numFmtId="0" fontId="55" fillId="0" borderId="0" xfId="0" applyFont="1" applyAlignment="1" applyProtection="1">
      <alignment horizontal="left" vertical="center"/>
    </xf>
    <xf numFmtId="0" fontId="55" fillId="0" borderId="0" xfId="0" applyFont="1" applyAlignment="1" applyProtection="1">
      <alignment vertical="center"/>
    </xf>
    <xf numFmtId="4" fontId="55" fillId="0" borderId="0" xfId="0" applyNumberFormat="1" applyFont="1" applyAlignment="1" applyProtection="1">
      <alignment horizontal="right" vertical="center"/>
    </xf>
    <xf numFmtId="4" fontId="55" fillId="0" borderId="0" xfId="0" applyNumberFormat="1" applyFont="1" applyAlignment="1" applyProtection="1">
      <alignment vertical="center"/>
    </xf>
    <xf numFmtId="0" fontId="50" fillId="0" borderId="0" xfId="0" applyFont="1" applyAlignment="1" applyProtection="1">
      <alignment horizontal="center" vertical="center"/>
    </xf>
    <xf numFmtId="4" fontId="54" fillId="0" borderId="18" xfId="0" applyNumberFormat="1" applyFont="1" applyBorder="1" applyAlignment="1" applyProtection="1">
      <alignment vertical="center"/>
    </xf>
    <xf numFmtId="4" fontId="54" fillId="0" borderId="0" xfId="0" applyNumberFormat="1" applyFont="1" applyBorder="1" applyAlignment="1" applyProtection="1">
      <alignment vertical="center"/>
    </xf>
    <xf numFmtId="166" fontId="54" fillId="0" borderId="0" xfId="0" applyNumberFormat="1" applyFont="1" applyBorder="1" applyAlignment="1" applyProtection="1">
      <alignment vertical="center"/>
    </xf>
    <xf numFmtId="4" fontId="54" fillId="0" borderId="19" xfId="0" applyNumberFormat="1" applyFont="1" applyBorder="1" applyAlignment="1" applyProtection="1">
      <alignment vertical="center"/>
    </xf>
    <xf numFmtId="0" fontId="50" fillId="0" borderId="0" xfId="0" applyFont="1" applyAlignment="1">
      <alignment horizontal="left" vertical="center"/>
    </xf>
    <xf numFmtId="0" fontId="56" fillId="0" borderId="0" xfId="0" applyFont="1" applyAlignment="1">
      <alignment horizontal="left" vertical="center"/>
    </xf>
    <xf numFmtId="0" fontId="57" fillId="0" borderId="0" xfId="1" applyFont="1" applyAlignment="1">
      <alignment horizontal="center" vertical="center"/>
    </xf>
    <xf numFmtId="0" fontId="58" fillId="0" borderId="5" xfId="0" applyFont="1" applyBorder="1" applyAlignment="1" applyProtection="1">
      <alignment vertical="center"/>
    </xf>
    <xf numFmtId="0" fontId="59" fillId="0" borderId="0" xfId="0" applyFont="1" applyAlignment="1" applyProtection="1">
      <alignment vertical="center"/>
    </xf>
    <xf numFmtId="0" fontId="59" fillId="0" borderId="0" xfId="0" applyFont="1" applyAlignment="1" applyProtection="1">
      <alignment horizontal="left" vertical="center" wrapText="1"/>
    </xf>
    <xf numFmtId="0" fontId="60" fillId="0" borderId="0" xfId="0" applyFont="1" applyAlignment="1" applyProtection="1">
      <alignment vertical="center"/>
    </xf>
    <xf numFmtId="4" fontId="60" fillId="0" borderId="0" xfId="0" applyNumberFormat="1" applyFont="1" applyAlignment="1" applyProtection="1">
      <alignment vertical="center"/>
    </xf>
    <xf numFmtId="0" fontId="60" fillId="0" borderId="0" xfId="0" applyFont="1" applyAlignment="1" applyProtection="1">
      <alignment vertical="center"/>
    </xf>
    <xf numFmtId="0" fontId="61" fillId="0" borderId="0" xfId="0" applyFont="1" applyAlignment="1" applyProtection="1">
      <alignment horizontal="center" vertical="center"/>
    </xf>
    <xf numFmtId="0" fontId="58" fillId="0" borderId="5" xfId="0" applyFont="1" applyBorder="1" applyAlignment="1">
      <alignment vertical="center"/>
    </xf>
    <xf numFmtId="4" fontId="62" fillId="0" borderId="23" xfId="0" applyNumberFormat="1" applyFont="1" applyBorder="1" applyAlignment="1" applyProtection="1">
      <alignment vertical="center"/>
    </xf>
    <xf numFmtId="4" fontId="62" fillId="0" borderId="24" xfId="0" applyNumberFormat="1" applyFont="1" applyBorder="1" applyAlignment="1" applyProtection="1">
      <alignment vertical="center"/>
    </xf>
    <xf numFmtId="166" fontId="62" fillId="0" borderId="24" xfId="0" applyNumberFormat="1" applyFont="1" applyBorder="1" applyAlignment="1" applyProtection="1">
      <alignment vertical="center"/>
    </xf>
    <xf numFmtId="4" fontId="62" fillId="0" borderId="25" xfId="0" applyNumberFormat="1" applyFont="1" applyBorder="1" applyAlignment="1" applyProtection="1">
      <alignment vertical="center"/>
    </xf>
    <xf numFmtId="0" fontId="58" fillId="0" borderId="0" xfId="0" applyFont="1" applyAlignment="1">
      <alignment vertical="center"/>
    </xf>
    <xf numFmtId="0" fontId="58" fillId="0" borderId="0" xfId="0" applyFont="1" applyAlignment="1">
      <alignment horizontal="left" vertical="center"/>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workbookViewId="0">
      <pane ySplit="1" topLeftCell="A2" activePane="bottomLeft" state="frozen"/>
      <selection pane="bottomLeft"/>
    </sheetView>
  </sheetViews>
  <sheetFormatPr defaultRowHeight="13.5"/>
  <cols>
    <col min="1" max="1" width="8.33203125" style="321" customWidth="1"/>
    <col min="2" max="2" width="1.6640625" style="321" customWidth="1"/>
    <col min="3" max="3" width="4.1640625" style="321" customWidth="1"/>
    <col min="4" max="33" width="2.6640625" style="321" customWidth="1"/>
    <col min="34" max="34" width="3.33203125" style="321" customWidth="1"/>
    <col min="35" max="35" width="31.6640625" style="321" customWidth="1"/>
    <col min="36" max="37" width="2.5" style="321" customWidth="1"/>
    <col min="38" max="38" width="8.33203125" style="321" customWidth="1"/>
    <col min="39" max="39" width="3.33203125" style="321" customWidth="1"/>
    <col min="40" max="40" width="13.33203125" style="321" customWidth="1"/>
    <col min="41" max="41" width="7.5" style="321" customWidth="1"/>
    <col min="42" max="42" width="4.1640625" style="321" customWidth="1"/>
    <col min="43" max="43" width="15.6640625" style="321" customWidth="1"/>
    <col min="44" max="44" width="13.6640625" style="321" customWidth="1"/>
    <col min="45" max="47" width="25.83203125" style="321" hidden="1" customWidth="1"/>
    <col min="48" max="52" width="21.6640625" style="321" hidden="1" customWidth="1"/>
    <col min="53" max="53" width="19.1640625" style="321" hidden="1" customWidth="1"/>
    <col min="54" max="54" width="25" style="321" hidden="1" customWidth="1"/>
    <col min="55" max="56" width="19.1640625" style="321" hidden="1" customWidth="1"/>
    <col min="57" max="57" width="66.5" style="321" customWidth="1"/>
    <col min="58" max="70" width="9.33203125" style="321"/>
    <col min="71" max="91" width="9.33203125" style="321" hidden="1"/>
    <col min="92" max="16384" width="9.33203125" style="321"/>
  </cols>
  <sheetData>
    <row r="1" spans="1:74" ht="21.4" customHeight="1">
      <c r="A1" s="314" t="s">
        <v>0</v>
      </c>
      <c r="B1" s="315"/>
      <c r="C1" s="315"/>
      <c r="D1" s="316" t="s">
        <v>1</v>
      </c>
      <c r="E1" s="315"/>
      <c r="F1" s="315"/>
      <c r="G1" s="315"/>
      <c r="H1" s="315"/>
      <c r="I1" s="315"/>
      <c r="J1" s="315"/>
      <c r="K1" s="317" t="s">
        <v>2</v>
      </c>
      <c r="L1" s="317"/>
      <c r="M1" s="317"/>
      <c r="N1" s="317"/>
      <c r="O1" s="317"/>
      <c r="P1" s="317"/>
      <c r="Q1" s="317"/>
      <c r="R1" s="317"/>
      <c r="S1" s="317"/>
      <c r="T1" s="315"/>
      <c r="U1" s="315"/>
      <c r="V1" s="315"/>
      <c r="W1" s="317" t="s">
        <v>3</v>
      </c>
      <c r="X1" s="317"/>
      <c r="Y1" s="317"/>
      <c r="Z1" s="317"/>
      <c r="AA1" s="317"/>
      <c r="AB1" s="317"/>
      <c r="AC1" s="317"/>
      <c r="AD1" s="317"/>
      <c r="AE1" s="317"/>
      <c r="AF1" s="317"/>
      <c r="AG1" s="317"/>
      <c r="AH1" s="317"/>
      <c r="AI1" s="318"/>
      <c r="AJ1" s="319"/>
      <c r="AK1" s="319"/>
      <c r="AL1" s="319"/>
      <c r="AM1" s="319"/>
      <c r="AN1" s="319"/>
      <c r="AO1" s="319"/>
      <c r="AP1" s="319"/>
      <c r="AQ1" s="319"/>
      <c r="AR1" s="319"/>
      <c r="AS1" s="319"/>
      <c r="AT1" s="319"/>
      <c r="AU1" s="319"/>
      <c r="AV1" s="319"/>
      <c r="AW1" s="319"/>
      <c r="AX1" s="319"/>
      <c r="AY1" s="319"/>
      <c r="AZ1" s="319"/>
      <c r="BA1" s="320" t="s">
        <v>4</v>
      </c>
      <c r="BB1" s="320" t="s">
        <v>5</v>
      </c>
      <c r="BC1" s="319"/>
      <c r="BD1" s="319"/>
      <c r="BE1" s="319"/>
      <c r="BF1" s="319"/>
      <c r="BG1" s="319"/>
      <c r="BH1" s="319"/>
      <c r="BI1" s="319"/>
      <c r="BJ1" s="319"/>
      <c r="BK1" s="319"/>
      <c r="BL1" s="319"/>
      <c r="BM1" s="319"/>
      <c r="BN1" s="319"/>
      <c r="BO1" s="319"/>
      <c r="BP1" s="319"/>
      <c r="BQ1" s="319"/>
      <c r="BR1" s="319"/>
      <c r="BT1" s="322" t="s">
        <v>6</v>
      </c>
      <c r="BU1" s="322" t="s">
        <v>6</v>
      </c>
      <c r="BV1" s="322" t="s">
        <v>7</v>
      </c>
    </row>
    <row r="2" spans="1:74" ht="36.950000000000003" customHeight="1">
      <c r="AR2" s="323"/>
      <c r="AS2" s="323"/>
      <c r="AT2" s="323"/>
      <c r="AU2" s="323"/>
      <c r="AV2" s="323"/>
      <c r="AW2" s="323"/>
      <c r="AX2" s="323"/>
      <c r="AY2" s="323"/>
      <c r="AZ2" s="323"/>
      <c r="BA2" s="323"/>
      <c r="BB2" s="323"/>
      <c r="BC2" s="323"/>
      <c r="BD2" s="323"/>
      <c r="BE2" s="323"/>
      <c r="BS2" s="324" t="s">
        <v>8</v>
      </c>
      <c r="BT2" s="324" t="s">
        <v>9</v>
      </c>
    </row>
    <row r="3" spans="1:74" ht="6.95" customHeight="1">
      <c r="B3" s="325"/>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7"/>
      <c r="BS3" s="324" t="s">
        <v>8</v>
      </c>
      <c r="BT3" s="324" t="s">
        <v>10</v>
      </c>
    </row>
    <row r="4" spans="1:74" ht="36.950000000000003" customHeight="1">
      <c r="B4" s="328"/>
      <c r="C4" s="329"/>
      <c r="D4" s="330" t="s">
        <v>11</v>
      </c>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31"/>
      <c r="AS4" s="332" t="s">
        <v>12</v>
      </c>
      <c r="BE4" s="333" t="s">
        <v>13</v>
      </c>
      <c r="BS4" s="324" t="s">
        <v>14</v>
      </c>
    </row>
    <row r="5" spans="1:74" ht="14.45" customHeight="1">
      <c r="B5" s="328"/>
      <c r="C5" s="329"/>
      <c r="D5" s="334" t="s">
        <v>15</v>
      </c>
      <c r="E5" s="329"/>
      <c r="F5" s="329"/>
      <c r="G5" s="329"/>
      <c r="H5" s="329"/>
      <c r="I5" s="329"/>
      <c r="J5" s="329"/>
      <c r="K5" s="335" t="s">
        <v>16</v>
      </c>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29"/>
      <c r="AQ5" s="331"/>
      <c r="BE5" s="337" t="s">
        <v>17</v>
      </c>
      <c r="BS5" s="324" t="s">
        <v>8</v>
      </c>
    </row>
    <row r="6" spans="1:74" ht="36.950000000000003" customHeight="1">
      <c r="B6" s="328"/>
      <c r="C6" s="329"/>
      <c r="D6" s="338" t="s">
        <v>18</v>
      </c>
      <c r="E6" s="329"/>
      <c r="F6" s="329"/>
      <c r="G6" s="329"/>
      <c r="H6" s="329"/>
      <c r="I6" s="329"/>
      <c r="J6" s="329"/>
      <c r="K6" s="339" t="s">
        <v>19</v>
      </c>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29"/>
      <c r="AQ6" s="331"/>
      <c r="BE6" s="340"/>
      <c r="BS6" s="324" t="s">
        <v>8</v>
      </c>
    </row>
    <row r="7" spans="1:74" ht="14.45" customHeight="1">
      <c r="B7" s="328"/>
      <c r="C7" s="329"/>
      <c r="D7" s="341" t="s">
        <v>20</v>
      </c>
      <c r="E7" s="329"/>
      <c r="F7" s="329"/>
      <c r="G7" s="329"/>
      <c r="H7" s="329"/>
      <c r="I7" s="329"/>
      <c r="J7" s="329"/>
      <c r="K7" s="342" t="s">
        <v>21</v>
      </c>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41" t="s">
        <v>22</v>
      </c>
      <c r="AL7" s="329"/>
      <c r="AM7" s="329"/>
      <c r="AN7" s="342" t="s">
        <v>23</v>
      </c>
      <c r="AO7" s="329"/>
      <c r="AP7" s="329"/>
      <c r="AQ7" s="331"/>
      <c r="BE7" s="340"/>
      <c r="BS7" s="324" t="s">
        <v>8</v>
      </c>
    </row>
    <row r="8" spans="1:74" ht="14.45" customHeight="1">
      <c r="B8" s="328"/>
      <c r="C8" s="329"/>
      <c r="D8" s="341" t="s">
        <v>24</v>
      </c>
      <c r="E8" s="329"/>
      <c r="F8" s="329"/>
      <c r="G8" s="329"/>
      <c r="H8" s="329"/>
      <c r="I8" s="329"/>
      <c r="J8" s="329"/>
      <c r="K8" s="342" t="s">
        <v>25</v>
      </c>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41" t="s">
        <v>26</v>
      </c>
      <c r="AL8" s="329"/>
      <c r="AM8" s="329"/>
      <c r="AN8" s="343" t="s">
        <v>27</v>
      </c>
      <c r="AO8" s="329"/>
      <c r="AP8" s="329"/>
      <c r="AQ8" s="331"/>
      <c r="BE8" s="340"/>
      <c r="BS8" s="324" t="s">
        <v>8</v>
      </c>
    </row>
    <row r="9" spans="1:74" ht="14.45" customHeight="1">
      <c r="B9" s="328"/>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31"/>
      <c r="BE9" s="340"/>
      <c r="BS9" s="324" t="s">
        <v>8</v>
      </c>
    </row>
    <row r="10" spans="1:74" ht="14.45" customHeight="1">
      <c r="B10" s="328"/>
      <c r="C10" s="329"/>
      <c r="D10" s="341" t="s">
        <v>28</v>
      </c>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41" t="s">
        <v>29</v>
      </c>
      <c r="AL10" s="329"/>
      <c r="AM10" s="329"/>
      <c r="AN10" s="342" t="s">
        <v>30</v>
      </c>
      <c r="AO10" s="329"/>
      <c r="AP10" s="329"/>
      <c r="AQ10" s="331"/>
      <c r="BE10" s="340"/>
      <c r="BS10" s="324" t="s">
        <v>8</v>
      </c>
    </row>
    <row r="11" spans="1:74" ht="18.399999999999999" customHeight="1">
      <c r="B11" s="328"/>
      <c r="C11" s="329"/>
      <c r="D11" s="329"/>
      <c r="E11" s="342" t="s">
        <v>31</v>
      </c>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41" t="s">
        <v>32</v>
      </c>
      <c r="AL11" s="329"/>
      <c r="AM11" s="329"/>
      <c r="AN11" s="342" t="s">
        <v>30</v>
      </c>
      <c r="AO11" s="329"/>
      <c r="AP11" s="329"/>
      <c r="AQ11" s="331"/>
      <c r="BE11" s="340"/>
      <c r="BS11" s="324" t="s">
        <v>8</v>
      </c>
    </row>
    <row r="12" spans="1:74" ht="6.95" customHeight="1">
      <c r="B12" s="328"/>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31"/>
      <c r="BE12" s="340"/>
      <c r="BS12" s="324" t="s">
        <v>8</v>
      </c>
    </row>
    <row r="13" spans="1:74" ht="14.45" customHeight="1">
      <c r="B13" s="328"/>
      <c r="C13" s="329"/>
      <c r="D13" s="341" t="s">
        <v>33</v>
      </c>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41" t="s">
        <v>29</v>
      </c>
      <c r="AL13" s="329"/>
      <c r="AM13" s="329"/>
      <c r="AN13" s="344" t="s">
        <v>34</v>
      </c>
      <c r="AO13" s="329"/>
      <c r="AP13" s="329"/>
      <c r="AQ13" s="331"/>
      <c r="BE13" s="340"/>
      <c r="BS13" s="324" t="s">
        <v>8</v>
      </c>
    </row>
    <row r="14" spans="1:74" ht="15">
      <c r="B14" s="328"/>
      <c r="C14" s="329"/>
      <c r="D14" s="329"/>
      <c r="E14" s="345" t="s">
        <v>34</v>
      </c>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1" t="s">
        <v>32</v>
      </c>
      <c r="AL14" s="329"/>
      <c r="AM14" s="329"/>
      <c r="AN14" s="344" t="s">
        <v>34</v>
      </c>
      <c r="AO14" s="329"/>
      <c r="AP14" s="329"/>
      <c r="AQ14" s="331"/>
      <c r="BE14" s="340"/>
      <c r="BS14" s="324" t="s">
        <v>8</v>
      </c>
    </row>
    <row r="15" spans="1:74" ht="6.95" customHeight="1">
      <c r="B15" s="328"/>
      <c r="C15" s="329"/>
      <c r="D15" s="329"/>
      <c r="E15" s="329"/>
      <c r="F15" s="329"/>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31"/>
      <c r="BE15" s="340"/>
      <c r="BS15" s="324" t="s">
        <v>6</v>
      </c>
    </row>
    <row r="16" spans="1:74" ht="14.45" customHeight="1">
      <c r="B16" s="328"/>
      <c r="C16" s="329"/>
      <c r="D16" s="341" t="s">
        <v>35</v>
      </c>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41" t="s">
        <v>29</v>
      </c>
      <c r="AL16" s="329"/>
      <c r="AM16" s="329"/>
      <c r="AN16" s="342" t="s">
        <v>30</v>
      </c>
      <c r="AO16" s="329"/>
      <c r="AP16" s="329"/>
      <c r="AQ16" s="331"/>
      <c r="BE16" s="340"/>
      <c r="BS16" s="324" t="s">
        <v>6</v>
      </c>
    </row>
    <row r="17" spans="2:71" ht="18.399999999999999" customHeight="1">
      <c r="B17" s="328"/>
      <c r="C17" s="329"/>
      <c r="D17" s="329"/>
      <c r="E17" s="342" t="s">
        <v>36</v>
      </c>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41" t="s">
        <v>32</v>
      </c>
      <c r="AL17" s="329"/>
      <c r="AM17" s="329"/>
      <c r="AN17" s="342" t="s">
        <v>30</v>
      </c>
      <c r="AO17" s="329"/>
      <c r="AP17" s="329"/>
      <c r="AQ17" s="331"/>
      <c r="BE17" s="340"/>
      <c r="BS17" s="324" t="s">
        <v>37</v>
      </c>
    </row>
    <row r="18" spans="2:71" ht="6.95" customHeight="1">
      <c r="B18" s="328"/>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31"/>
      <c r="BE18" s="340"/>
      <c r="BS18" s="324" t="s">
        <v>8</v>
      </c>
    </row>
    <row r="19" spans="2:71" ht="14.45" customHeight="1">
      <c r="B19" s="328"/>
      <c r="C19" s="329"/>
      <c r="D19" s="341" t="s">
        <v>38</v>
      </c>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31"/>
      <c r="BE19" s="340"/>
      <c r="BS19" s="324" t="s">
        <v>8</v>
      </c>
    </row>
    <row r="20" spans="2:71" ht="48.75" customHeight="1">
      <c r="B20" s="328"/>
      <c r="C20" s="329"/>
      <c r="D20" s="329"/>
      <c r="E20" s="347" t="s">
        <v>39</v>
      </c>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29"/>
      <c r="AP20" s="329"/>
      <c r="AQ20" s="331"/>
      <c r="BE20" s="340"/>
      <c r="BS20" s="324" t="s">
        <v>6</v>
      </c>
    </row>
    <row r="21" spans="2:71" ht="6.95" customHeight="1">
      <c r="B21" s="328"/>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31"/>
      <c r="BE21" s="340"/>
    </row>
    <row r="22" spans="2:71" ht="6.95" customHeight="1">
      <c r="B22" s="328"/>
      <c r="C22" s="329"/>
      <c r="D22" s="348"/>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29"/>
      <c r="AQ22" s="331"/>
      <c r="BE22" s="340"/>
    </row>
    <row r="23" spans="2:71" s="356" customFormat="1" ht="25.9" customHeight="1">
      <c r="B23" s="349"/>
      <c r="C23" s="350"/>
      <c r="D23" s="351" t="s">
        <v>40</v>
      </c>
      <c r="E23" s="352"/>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3">
        <f>ROUND(AG51,2)</f>
        <v>0</v>
      </c>
      <c r="AL23" s="354"/>
      <c r="AM23" s="354"/>
      <c r="AN23" s="354"/>
      <c r="AO23" s="354"/>
      <c r="AP23" s="350"/>
      <c r="AQ23" s="355"/>
      <c r="BE23" s="340"/>
    </row>
    <row r="24" spans="2:71" s="356" customFormat="1" ht="6.95" customHeight="1">
      <c r="B24" s="349"/>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5"/>
      <c r="BE24" s="340"/>
    </row>
    <row r="25" spans="2:71" s="356" customFormat="1">
      <c r="B25" s="349"/>
      <c r="C25" s="350"/>
      <c r="D25" s="350"/>
      <c r="E25" s="350"/>
      <c r="F25" s="350"/>
      <c r="G25" s="350"/>
      <c r="H25" s="350"/>
      <c r="I25" s="350"/>
      <c r="J25" s="350"/>
      <c r="K25" s="350"/>
      <c r="L25" s="357" t="s">
        <v>41</v>
      </c>
      <c r="M25" s="357"/>
      <c r="N25" s="357"/>
      <c r="O25" s="357"/>
      <c r="P25" s="350"/>
      <c r="Q25" s="350"/>
      <c r="R25" s="350"/>
      <c r="S25" s="350"/>
      <c r="T25" s="350"/>
      <c r="U25" s="350"/>
      <c r="V25" s="350"/>
      <c r="W25" s="357" t="s">
        <v>42</v>
      </c>
      <c r="X25" s="357"/>
      <c r="Y25" s="357"/>
      <c r="Z25" s="357"/>
      <c r="AA25" s="357"/>
      <c r="AB25" s="357"/>
      <c r="AC25" s="357"/>
      <c r="AD25" s="357"/>
      <c r="AE25" s="357"/>
      <c r="AF25" s="350"/>
      <c r="AG25" s="350"/>
      <c r="AH25" s="350"/>
      <c r="AI25" s="350"/>
      <c r="AJ25" s="350"/>
      <c r="AK25" s="357" t="s">
        <v>43</v>
      </c>
      <c r="AL25" s="357"/>
      <c r="AM25" s="357"/>
      <c r="AN25" s="357"/>
      <c r="AO25" s="357"/>
      <c r="AP25" s="350"/>
      <c r="AQ25" s="355"/>
      <c r="BE25" s="340"/>
    </row>
    <row r="26" spans="2:71" s="365" customFormat="1" ht="14.45" customHeight="1">
      <c r="B26" s="358"/>
      <c r="C26" s="359"/>
      <c r="D26" s="360" t="s">
        <v>44</v>
      </c>
      <c r="E26" s="359"/>
      <c r="F26" s="360" t="s">
        <v>45</v>
      </c>
      <c r="G26" s="359"/>
      <c r="H26" s="359"/>
      <c r="I26" s="359"/>
      <c r="J26" s="359"/>
      <c r="K26" s="359"/>
      <c r="L26" s="361">
        <v>0.21</v>
      </c>
      <c r="M26" s="362"/>
      <c r="N26" s="362"/>
      <c r="O26" s="362"/>
      <c r="P26" s="359"/>
      <c r="Q26" s="359"/>
      <c r="R26" s="359"/>
      <c r="S26" s="359"/>
      <c r="T26" s="359"/>
      <c r="U26" s="359"/>
      <c r="V26" s="359"/>
      <c r="W26" s="363">
        <f>ROUND(AZ51,2)</f>
        <v>0</v>
      </c>
      <c r="X26" s="362"/>
      <c r="Y26" s="362"/>
      <c r="Z26" s="362"/>
      <c r="AA26" s="362"/>
      <c r="AB26" s="362"/>
      <c r="AC26" s="362"/>
      <c r="AD26" s="362"/>
      <c r="AE26" s="362"/>
      <c r="AF26" s="359"/>
      <c r="AG26" s="359"/>
      <c r="AH26" s="359"/>
      <c r="AI26" s="359"/>
      <c r="AJ26" s="359"/>
      <c r="AK26" s="363">
        <f>ROUND(AV51,2)</f>
        <v>0</v>
      </c>
      <c r="AL26" s="362"/>
      <c r="AM26" s="362"/>
      <c r="AN26" s="362"/>
      <c r="AO26" s="362"/>
      <c r="AP26" s="359"/>
      <c r="AQ26" s="364"/>
      <c r="BE26" s="340"/>
    </row>
    <row r="27" spans="2:71" s="365" customFormat="1" ht="14.45" customHeight="1">
      <c r="B27" s="358"/>
      <c r="C27" s="359"/>
      <c r="D27" s="359"/>
      <c r="E27" s="359"/>
      <c r="F27" s="360" t="s">
        <v>46</v>
      </c>
      <c r="G27" s="359"/>
      <c r="H27" s="359"/>
      <c r="I27" s="359"/>
      <c r="J27" s="359"/>
      <c r="K27" s="359"/>
      <c r="L27" s="361">
        <v>0.15</v>
      </c>
      <c r="M27" s="362"/>
      <c r="N27" s="362"/>
      <c r="O27" s="362"/>
      <c r="P27" s="359"/>
      <c r="Q27" s="359"/>
      <c r="R27" s="359"/>
      <c r="S27" s="359"/>
      <c r="T27" s="359"/>
      <c r="U27" s="359"/>
      <c r="V27" s="359"/>
      <c r="W27" s="363">
        <f>ROUND(BA51,2)</f>
        <v>0</v>
      </c>
      <c r="X27" s="362"/>
      <c r="Y27" s="362"/>
      <c r="Z27" s="362"/>
      <c r="AA27" s="362"/>
      <c r="AB27" s="362"/>
      <c r="AC27" s="362"/>
      <c r="AD27" s="362"/>
      <c r="AE27" s="362"/>
      <c r="AF27" s="359"/>
      <c r="AG27" s="359"/>
      <c r="AH27" s="359"/>
      <c r="AI27" s="359"/>
      <c r="AJ27" s="359"/>
      <c r="AK27" s="363">
        <f>ROUND(AW51,2)</f>
        <v>0</v>
      </c>
      <c r="AL27" s="362"/>
      <c r="AM27" s="362"/>
      <c r="AN27" s="362"/>
      <c r="AO27" s="362"/>
      <c r="AP27" s="359"/>
      <c r="AQ27" s="364"/>
      <c r="BE27" s="340"/>
    </row>
    <row r="28" spans="2:71" s="365" customFormat="1" ht="14.45" hidden="1" customHeight="1">
      <c r="B28" s="358"/>
      <c r="C28" s="359"/>
      <c r="D28" s="359"/>
      <c r="E28" s="359"/>
      <c r="F28" s="360" t="s">
        <v>47</v>
      </c>
      <c r="G28" s="359"/>
      <c r="H28" s="359"/>
      <c r="I28" s="359"/>
      <c r="J28" s="359"/>
      <c r="K28" s="359"/>
      <c r="L28" s="361">
        <v>0.21</v>
      </c>
      <c r="M28" s="362"/>
      <c r="N28" s="362"/>
      <c r="O28" s="362"/>
      <c r="P28" s="359"/>
      <c r="Q28" s="359"/>
      <c r="R28" s="359"/>
      <c r="S28" s="359"/>
      <c r="T28" s="359"/>
      <c r="U28" s="359"/>
      <c r="V28" s="359"/>
      <c r="W28" s="363">
        <f>ROUND(BB51,2)</f>
        <v>0</v>
      </c>
      <c r="X28" s="362"/>
      <c r="Y28" s="362"/>
      <c r="Z28" s="362"/>
      <c r="AA28" s="362"/>
      <c r="AB28" s="362"/>
      <c r="AC28" s="362"/>
      <c r="AD28" s="362"/>
      <c r="AE28" s="362"/>
      <c r="AF28" s="359"/>
      <c r="AG28" s="359"/>
      <c r="AH28" s="359"/>
      <c r="AI28" s="359"/>
      <c r="AJ28" s="359"/>
      <c r="AK28" s="363">
        <v>0</v>
      </c>
      <c r="AL28" s="362"/>
      <c r="AM28" s="362"/>
      <c r="AN28" s="362"/>
      <c r="AO28" s="362"/>
      <c r="AP28" s="359"/>
      <c r="AQ28" s="364"/>
      <c r="BE28" s="340"/>
    </row>
    <row r="29" spans="2:71" s="365" customFormat="1" ht="14.45" hidden="1" customHeight="1">
      <c r="B29" s="358"/>
      <c r="C29" s="359"/>
      <c r="D29" s="359"/>
      <c r="E29" s="359"/>
      <c r="F29" s="360" t="s">
        <v>48</v>
      </c>
      <c r="G29" s="359"/>
      <c r="H29" s="359"/>
      <c r="I29" s="359"/>
      <c r="J29" s="359"/>
      <c r="K29" s="359"/>
      <c r="L29" s="361">
        <v>0.15</v>
      </c>
      <c r="M29" s="362"/>
      <c r="N29" s="362"/>
      <c r="O29" s="362"/>
      <c r="P29" s="359"/>
      <c r="Q29" s="359"/>
      <c r="R29" s="359"/>
      <c r="S29" s="359"/>
      <c r="T29" s="359"/>
      <c r="U29" s="359"/>
      <c r="V29" s="359"/>
      <c r="W29" s="363">
        <f>ROUND(BC51,2)</f>
        <v>0</v>
      </c>
      <c r="X29" s="362"/>
      <c r="Y29" s="362"/>
      <c r="Z29" s="362"/>
      <c r="AA29" s="362"/>
      <c r="AB29" s="362"/>
      <c r="AC29" s="362"/>
      <c r="AD29" s="362"/>
      <c r="AE29" s="362"/>
      <c r="AF29" s="359"/>
      <c r="AG29" s="359"/>
      <c r="AH29" s="359"/>
      <c r="AI29" s="359"/>
      <c r="AJ29" s="359"/>
      <c r="AK29" s="363">
        <v>0</v>
      </c>
      <c r="AL29" s="362"/>
      <c r="AM29" s="362"/>
      <c r="AN29" s="362"/>
      <c r="AO29" s="362"/>
      <c r="AP29" s="359"/>
      <c r="AQ29" s="364"/>
      <c r="BE29" s="340"/>
    </row>
    <row r="30" spans="2:71" s="365" customFormat="1" ht="14.45" hidden="1" customHeight="1">
      <c r="B30" s="358"/>
      <c r="C30" s="359"/>
      <c r="D30" s="359"/>
      <c r="E30" s="359"/>
      <c r="F30" s="360" t="s">
        <v>49</v>
      </c>
      <c r="G30" s="359"/>
      <c r="H30" s="359"/>
      <c r="I30" s="359"/>
      <c r="J30" s="359"/>
      <c r="K30" s="359"/>
      <c r="L30" s="361">
        <v>0</v>
      </c>
      <c r="M30" s="362"/>
      <c r="N30" s="362"/>
      <c r="O30" s="362"/>
      <c r="P30" s="359"/>
      <c r="Q30" s="359"/>
      <c r="R30" s="359"/>
      <c r="S30" s="359"/>
      <c r="T30" s="359"/>
      <c r="U30" s="359"/>
      <c r="V30" s="359"/>
      <c r="W30" s="363">
        <f>ROUND(BD51,2)</f>
        <v>0</v>
      </c>
      <c r="X30" s="362"/>
      <c r="Y30" s="362"/>
      <c r="Z30" s="362"/>
      <c r="AA30" s="362"/>
      <c r="AB30" s="362"/>
      <c r="AC30" s="362"/>
      <c r="AD30" s="362"/>
      <c r="AE30" s="362"/>
      <c r="AF30" s="359"/>
      <c r="AG30" s="359"/>
      <c r="AH30" s="359"/>
      <c r="AI30" s="359"/>
      <c r="AJ30" s="359"/>
      <c r="AK30" s="363">
        <v>0</v>
      </c>
      <c r="AL30" s="362"/>
      <c r="AM30" s="362"/>
      <c r="AN30" s="362"/>
      <c r="AO30" s="362"/>
      <c r="AP30" s="359"/>
      <c r="AQ30" s="364"/>
      <c r="BE30" s="340"/>
    </row>
    <row r="31" spans="2:71" s="356" customFormat="1" ht="6.95" customHeight="1">
      <c r="B31" s="349"/>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5"/>
      <c r="BE31" s="340"/>
    </row>
    <row r="32" spans="2:71" s="356" customFormat="1" ht="25.9" customHeight="1">
      <c r="B32" s="349"/>
      <c r="C32" s="366"/>
      <c r="D32" s="367" t="s">
        <v>50</v>
      </c>
      <c r="E32" s="368"/>
      <c r="F32" s="368"/>
      <c r="G32" s="368"/>
      <c r="H32" s="368"/>
      <c r="I32" s="368"/>
      <c r="J32" s="368"/>
      <c r="K32" s="368"/>
      <c r="L32" s="368"/>
      <c r="M32" s="368"/>
      <c r="N32" s="368"/>
      <c r="O32" s="368"/>
      <c r="P32" s="368"/>
      <c r="Q32" s="368"/>
      <c r="R32" s="368"/>
      <c r="S32" s="368"/>
      <c r="T32" s="369" t="s">
        <v>51</v>
      </c>
      <c r="U32" s="368"/>
      <c r="V32" s="368"/>
      <c r="W32" s="368"/>
      <c r="X32" s="370" t="s">
        <v>52</v>
      </c>
      <c r="Y32" s="371"/>
      <c r="Z32" s="371"/>
      <c r="AA32" s="371"/>
      <c r="AB32" s="371"/>
      <c r="AC32" s="368"/>
      <c r="AD32" s="368"/>
      <c r="AE32" s="368"/>
      <c r="AF32" s="368"/>
      <c r="AG32" s="368"/>
      <c r="AH32" s="368"/>
      <c r="AI32" s="368"/>
      <c r="AJ32" s="368"/>
      <c r="AK32" s="372">
        <f>SUM(AK23:AK30)</f>
        <v>0</v>
      </c>
      <c r="AL32" s="371"/>
      <c r="AM32" s="371"/>
      <c r="AN32" s="371"/>
      <c r="AO32" s="373"/>
      <c r="AP32" s="366"/>
      <c r="AQ32" s="374"/>
      <c r="BE32" s="340"/>
    </row>
    <row r="33" spans="2:56" s="356" customFormat="1" ht="6.95" customHeight="1">
      <c r="B33" s="349"/>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c r="AJ33" s="350"/>
      <c r="AK33" s="350"/>
      <c r="AL33" s="350"/>
      <c r="AM33" s="350"/>
      <c r="AN33" s="350"/>
      <c r="AO33" s="350"/>
      <c r="AP33" s="350"/>
      <c r="AQ33" s="355"/>
    </row>
    <row r="34" spans="2:56" s="356" customFormat="1" ht="6.95" customHeight="1">
      <c r="B34" s="375"/>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7"/>
    </row>
    <row r="38" spans="2:56" s="356" customFormat="1" ht="6.95" customHeight="1">
      <c r="B38" s="378"/>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79"/>
      <c r="AH38" s="379"/>
      <c r="AI38" s="379"/>
      <c r="AJ38" s="379"/>
      <c r="AK38" s="379"/>
      <c r="AL38" s="379"/>
      <c r="AM38" s="379"/>
      <c r="AN38" s="379"/>
      <c r="AO38" s="379"/>
      <c r="AP38" s="379"/>
      <c r="AQ38" s="379"/>
      <c r="AR38" s="380"/>
    </row>
    <row r="39" spans="2:56" s="356" customFormat="1" ht="36.950000000000003" customHeight="1">
      <c r="B39" s="349"/>
      <c r="C39" s="381" t="s">
        <v>53</v>
      </c>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0"/>
    </row>
    <row r="40" spans="2:56" s="356" customFormat="1" ht="6.95" customHeight="1">
      <c r="B40" s="349"/>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0"/>
    </row>
    <row r="41" spans="2:56" s="387" customFormat="1" ht="14.45" customHeight="1">
      <c r="B41" s="383"/>
      <c r="C41" s="384" t="s">
        <v>15</v>
      </c>
      <c r="D41" s="385"/>
      <c r="E41" s="385"/>
      <c r="F41" s="385"/>
      <c r="G41" s="385"/>
      <c r="H41" s="385"/>
      <c r="I41" s="385"/>
      <c r="J41" s="385"/>
      <c r="K41" s="385"/>
      <c r="L41" s="385" t="str">
        <f>K5</f>
        <v>TV17-012A</v>
      </c>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6"/>
    </row>
    <row r="42" spans="2:56" s="394" customFormat="1" ht="36.950000000000003" customHeight="1">
      <c r="B42" s="388"/>
      <c r="C42" s="389" t="s">
        <v>18</v>
      </c>
      <c r="D42" s="390"/>
      <c r="E42" s="390"/>
      <c r="F42" s="390"/>
      <c r="G42" s="390"/>
      <c r="H42" s="390"/>
      <c r="I42" s="390"/>
      <c r="J42" s="390"/>
      <c r="K42" s="390"/>
      <c r="L42" s="391" t="str">
        <f>K6</f>
        <v>Parkoviště za kavárnou - II.etapa, Rotava</v>
      </c>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0"/>
      <c r="AQ42" s="390"/>
      <c r="AR42" s="393"/>
    </row>
    <row r="43" spans="2:56" s="356" customFormat="1" ht="6.95" customHeight="1">
      <c r="B43" s="349"/>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0"/>
    </row>
    <row r="44" spans="2:56" s="356" customFormat="1" ht="15">
      <c r="B44" s="349"/>
      <c r="C44" s="384" t="s">
        <v>24</v>
      </c>
      <c r="D44" s="382"/>
      <c r="E44" s="382"/>
      <c r="F44" s="382"/>
      <c r="G44" s="382"/>
      <c r="H44" s="382"/>
      <c r="I44" s="382"/>
      <c r="J44" s="382"/>
      <c r="K44" s="382"/>
      <c r="L44" s="395" t="str">
        <f>IF(K8="","",K8)</f>
        <v>Rotava</v>
      </c>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4" t="s">
        <v>26</v>
      </c>
      <c r="AJ44" s="382"/>
      <c r="AK44" s="382"/>
      <c r="AL44" s="382"/>
      <c r="AM44" s="396" t="str">
        <f>IF(AN8= "","",AN8)</f>
        <v>20. 2. 2017</v>
      </c>
      <c r="AN44" s="396"/>
      <c r="AO44" s="382"/>
      <c r="AP44" s="382"/>
      <c r="AQ44" s="382"/>
      <c r="AR44" s="380"/>
    </row>
    <row r="45" spans="2:56" s="356" customFormat="1" ht="6.95" customHeight="1">
      <c r="B45" s="349"/>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382"/>
      <c r="AR45" s="380"/>
    </row>
    <row r="46" spans="2:56" s="356" customFormat="1" ht="15">
      <c r="B46" s="349"/>
      <c r="C46" s="384" t="s">
        <v>28</v>
      </c>
      <c r="D46" s="382"/>
      <c r="E46" s="382"/>
      <c r="F46" s="382"/>
      <c r="G46" s="382"/>
      <c r="H46" s="382"/>
      <c r="I46" s="382"/>
      <c r="J46" s="382"/>
      <c r="K46" s="382"/>
      <c r="L46" s="385" t="str">
        <f>IF(E11= "","",E11)</f>
        <v>Město Rotava</v>
      </c>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4" t="s">
        <v>35</v>
      </c>
      <c r="AJ46" s="382"/>
      <c r="AK46" s="382"/>
      <c r="AL46" s="382"/>
      <c r="AM46" s="397" t="str">
        <f>IF(E17="","",E17)</f>
        <v>BPO spol. s r.o.,Lidická 1239,36317 OSTROV</v>
      </c>
      <c r="AN46" s="397"/>
      <c r="AO46" s="397"/>
      <c r="AP46" s="397"/>
      <c r="AQ46" s="382"/>
      <c r="AR46" s="380"/>
      <c r="AS46" s="398" t="s">
        <v>54</v>
      </c>
      <c r="AT46" s="399"/>
      <c r="AU46" s="400"/>
      <c r="AV46" s="400"/>
      <c r="AW46" s="400"/>
      <c r="AX46" s="400"/>
      <c r="AY46" s="400"/>
      <c r="AZ46" s="400"/>
      <c r="BA46" s="400"/>
      <c r="BB46" s="400"/>
      <c r="BC46" s="400"/>
      <c r="BD46" s="401"/>
    </row>
    <row r="47" spans="2:56" s="356" customFormat="1" ht="15">
      <c r="B47" s="349"/>
      <c r="C47" s="384" t="s">
        <v>33</v>
      </c>
      <c r="D47" s="382"/>
      <c r="E47" s="382"/>
      <c r="F47" s="382"/>
      <c r="G47" s="382"/>
      <c r="H47" s="382"/>
      <c r="I47" s="382"/>
      <c r="J47" s="382"/>
      <c r="K47" s="382"/>
      <c r="L47" s="385" t="str">
        <f>IF(E14= "Vyplň údaj","",E14)</f>
        <v/>
      </c>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0"/>
      <c r="AS47" s="402"/>
      <c r="AT47" s="403"/>
      <c r="AU47" s="404"/>
      <c r="AV47" s="404"/>
      <c r="AW47" s="404"/>
      <c r="AX47" s="404"/>
      <c r="AY47" s="404"/>
      <c r="AZ47" s="404"/>
      <c r="BA47" s="404"/>
      <c r="BB47" s="404"/>
      <c r="BC47" s="404"/>
      <c r="BD47" s="405"/>
    </row>
    <row r="48" spans="2:56" s="356" customFormat="1" ht="10.9" customHeight="1">
      <c r="B48" s="349"/>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0"/>
      <c r="AS48" s="406"/>
      <c r="AT48" s="407"/>
      <c r="AU48" s="350"/>
      <c r="AV48" s="350"/>
      <c r="AW48" s="350"/>
      <c r="AX48" s="350"/>
      <c r="AY48" s="350"/>
      <c r="AZ48" s="350"/>
      <c r="BA48" s="350"/>
      <c r="BB48" s="350"/>
      <c r="BC48" s="350"/>
      <c r="BD48" s="408"/>
    </row>
    <row r="49" spans="1:91" s="356" customFormat="1" ht="29.25" customHeight="1">
      <c r="B49" s="349"/>
      <c r="C49" s="409" t="s">
        <v>55</v>
      </c>
      <c r="D49" s="410"/>
      <c r="E49" s="410"/>
      <c r="F49" s="410"/>
      <c r="G49" s="410"/>
      <c r="H49" s="411"/>
      <c r="I49" s="412" t="s">
        <v>56</v>
      </c>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3" t="s">
        <v>57</v>
      </c>
      <c r="AH49" s="410"/>
      <c r="AI49" s="410"/>
      <c r="AJ49" s="410"/>
      <c r="AK49" s="410"/>
      <c r="AL49" s="410"/>
      <c r="AM49" s="410"/>
      <c r="AN49" s="412" t="s">
        <v>58</v>
      </c>
      <c r="AO49" s="410"/>
      <c r="AP49" s="410"/>
      <c r="AQ49" s="414" t="s">
        <v>59</v>
      </c>
      <c r="AR49" s="380"/>
      <c r="AS49" s="415" t="s">
        <v>60</v>
      </c>
      <c r="AT49" s="416" t="s">
        <v>61</v>
      </c>
      <c r="AU49" s="416" t="s">
        <v>62</v>
      </c>
      <c r="AV49" s="416" t="s">
        <v>63</v>
      </c>
      <c r="AW49" s="416" t="s">
        <v>64</v>
      </c>
      <c r="AX49" s="416" t="s">
        <v>65</v>
      </c>
      <c r="AY49" s="416" t="s">
        <v>66</v>
      </c>
      <c r="AZ49" s="416" t="s">
        <v>67</v>
      </c>
      <c r="BA49" s="416" t="s">
        <v>68</v>
      </c>
      <c r="BB49" s="416" t="s">
        <v>69</v>
      </c>
      <c r="BC49" s="416" t="s">
        <v>70</v>
      </c>
      <c r="BD49" s="417" t="s">
        <v>71</v>
      </c>
    </row>
    <row r="50" spans="1:91" s="356" customFormat="1" ht="10.9" customHeight="1">
      <c r="B50" s="349"/>
      <c r="C50" s="382"/>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82"/>
      <c r="AM50" s="382"/>
      <c r="AN50" s="382"/>
      <c r="AO50" s="382"/>
      <c r="AP50" s="382"/>
      <c r="AQ50" s="382"/>
      <c r="AR50" s="380"/>
      <c r="AS50" s="418"/>
      <c r="AT50" s="419"/>
      <c r="AU50" s="419"/>
      <c r="AV50" s="419"/>
      <c r="AW50" s="419"/>
      <c r="AX50" s="419"/>
      <c r="AY50" s="419"/>
      <c r="AZ50" s="419"/>
      <c r="BA50" s="419"/>
      <c r="BB50" s="419"/>
      <c r="BC50" s="419"/>
      <c r="BD50" s="420"/>
    </row>
    <row r="51" spans="1:91" s="394" customFormat="1" ht="32.450000000000003" customHeight="1">
      <c r="B51" s="388"/>
      <c r="C51" s="421" t="s">
        <v>72</v>
      </c>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422"/>
      <c r="AE51" s="422"/>
      <c r="AF51" s="422"/>
      <c r="AG51" s="423">
        <f>ROUND(AG52,2)</f>
        <v>0</v>
      </c>
      <c r="AH51" s="423"/>
      <c r="AI51" s="423"/>
      <c r="AJ51" s="423"/>
      <c r="AK51" s="423"/>
      <c r="AL51" s="423"/>
      <c r="AM51" s="423"/>
      <c r="AN51" s="424">
        <f>SUM(AG51,AT51)</f>
        <v>0</v>
      </c>
      <c r="AO51" s="424"/>
      <c r="AP51" s="424"/>
      <c r="AQ51" s="425" t="s">
        <v>30</v>
      </c>
      <c r="AR51" s="393"/>
      <c r="AS51" s="426">
        <f>ROUND(AS52,2)</f>
        <v>0</v>
      </c>
      <c r="AT51" s="427">
        <f>ROUND(SUM(AV51:AW51),2)</f>
        <v>0</v>
      </c>
      <c r="AU51" s="428">
        <f>ROUND(AU52,5)</f>
        <v>0</v>
      </c>
      <c r="AV51" s="427">
        <f>ROUND(AZ51*L26,2)</f>
        <v>0</v>
      </c>
      <c r="AW51" s="427">
        <f>ROUND(BA51*L27,2)</f>
        <v>0</v>
      </c>
      <c r="AX51" s="427">
        <f>ROUND(BB51*L26,2)</f>
        <v>0</v>
      </c>
      <c r="AY51" s="427">
        <f>ROUND(BC51*L27,2)</f>
        <v>0</v>
      </c>
      <c r="AZ51" s="427">
        <f>ROUND(AZ52,2)</f>
        <v>0</v>
      </c>
      <c r="BA51" s="427">
        <f>ROUND(BA52,2)</f>
        <v>0</v>
      </c>
      <c r="BB51" s="427">
        <f>ROUND(BB52,2)</f>
        <v>0</v>
      </c>
      <c r="BC51" s="427">
        <f>ROUND(BC52,2)</f>
        <v>0</v>
      </c>
      <c r="BD51" s="429">
        <f>ROUND(BD52,2)</f>
        <v>0</v>
      </c>
      <c r="BS51" s="430" t="s">
        <v>73</v>
      </c>
      <c r="BT51" s="430" t="s">
        <v>74</v>
      </c>
      <c r="BU51" s="431" t="s">
        <v>75</v>
      </c>
      <c r="BV51" s="430" t="s">
        <v>76</v>
      </c>
      <c r="BW51" s="430" t="s">
        <v>7</v>
      </c>
      <c r="BX51" s="430" t="s">
        <v>77</v>
      </c>
      <c r="CL51" s="430" t="s">
        <v>21</v>
      </c>
    </row>
    <row r="52" spans="1:91" s="445" customFormat="1" ht="22.5" customHeight="1">
      <c r="A52" s="432" t="s">
        <v>78</v>
      </c>
      <c r="B52" s="433"/>
      <c r="C52" s="434"/>
      <c r="D52" s="435" t="s">
        <v>79</v>
      </c>
      <c r="E52" s="435"/>
      <c r="F52" s="435"/>
      <c r="G52" s="435"/>
      <c r="H52" s="435"/>
      <c r="I52" s="436"/>
      <c r="J52" s="435" t="s">
        <v>80</v>
      </c>
      <c r="K52" s="435"/>
      <c r="L52" s="435"/>
      <c r="M52" s="435"/>
      <c r="N52" s="435"/>
      <c r="O52" s="435"/>
      <c r="P52" s="435"/>
      <c r="Q52" s="435"/>
      <c r="R52" s="435"/>
      <c r="S52" s="435"/>
      <c r="T52" s="435"/>
      <c r="U52" s="435"/>
      <c r="V52" s="435"/>
      <c r="W52" s="435"/>
      <c r="X52" s="435"/>
      <c r="Y52" s="435"/>
      <c r="Z52" s="435"/>
      <c r="AA52" s="435"/>
      <c r="AB52" s="435"/>
      <c r="AC52" s="435"/>
      <c r="AD52" s="435"/>
      <c r="AE52" s="435"/>
      <c r="AF52" s="435"/>
      <c r="AG52" s="437">
        <f>'B1 - Komunikace k OC'!J27</f>
        <v>0</v>
      </c>
      <c r="AH52" s="438"/>
      <c r="AI52" s="438"/>
      <c r="AJ52" s="438"/>
      <c r="AK52" s="438"/>
      <c r="AL52" s="438"/>
      <c r="AM52" s="438"/>
      <c r="AN52" s="437">
        <f>SUM(AG52,AT52)</f>
        <v>0</v>
      </c>
      <c r="AO52" s="438"/>
      <c r="AP52" s="438"/>
      <c r="AQ52" s="439" t="s">
        <v>81</v>
      </c>
      <c r="AR52" s="440"/>
      <c r="AS52" s="441">
        <v>0</v>
      </c>
      <c r="AT52" s="442">
        <f>ROUND(SUM(AV52:AW52),2)</f>
        <v>0</v>
      </c>
      <c r="AU52" s="443">
        <f>'B1 - Komunikace k OC'!P90</f>
        <v>0</v>
      </c>
      <c r="AV52" s="442">
        <f>'B1 - Komunikace k OC'!J30</f>
        <v>0</v>
      </c>
      <c r="AW52" s="442">
        <f>'B1 - Komunikace k OC'!J31</f>
        <v>0</v>
      </c>
      <c r="AX52" s="442">
        <f>'B1 - Komunikace k OC'!J32</f>
        <v>0</v>
      </c>
      <c r="AY52" s="442">
        <f>'B1 - Komunikace k OC'!J33</f>
        <v>0</v>
      </c>
      <c r="AZ52" s="442">
        <f>'B1 - Komunikace k OC'!F30</f>
        <v>0</v>
      </c>
      <c r="BA52" s="442">
        <f>'B1 - Komunikace k OC'!F31</f>
        <v>0</v>
      </c>
      <c r="BB52" s="442">
        <f>'B1 - Komunikace k OC'!F32</f>
        <v>0</v>
      </c>
      <c r="BC52" s="442">
        <f>'B1 - Komunikace k OC'!F33</f>
        <v>0</v>
      </c>
      <c r="BD52" s="444">
        <f>'B1 - Komunikace k OC'!F34</f>
        <v>0</v>
      </c>
      <c r="BT52" s="446" t="s">
        <v>82</v>
      </c>
      <c r="BV52" s="446" t="s">
        <v>76</v>
      </c>
      <c r="BW52" s="446" t="s">
        <v>83</v>
      </c>
      <c r="BX52" s="446" t="s">
        <v>7</v>
      </c>
      <c r="CL52" s="446" t="s">
        <v>21</v>
      </c>
      <c r="CM52" s="446" t="s">
        <v>84</v>
      </c>
    </row>
    <row r="53" spans="1:91" s="356" customFormat="1" ht="30" customHeight="1">
      <c r="B53" s="349"/>
      <c r="C53" s="382"/>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c r="AN53" s="382"/>
      <c r="AO53" s="382"/>
      <c r="AP53" s="382"/>
      <c r="AQ53" s="382"/>
      <c r="AR53" s="380"/>
    </row>
    <row r="54" spans="1:91" s="356" customFormat="1" ht="6.95" customHeight="1">
      <c r="B54" s="375"/>
      <c r="C54" s="376"/>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376"/>
      <c r="AJ54" s="376"/>
      <c r="AK54" s="376"/>
      <c r="AL54" s="376"/>
      <c r="AM54" s="376"/>
      <c r="AN54" s="376"/>
      <c r="AO54" s="376"/>
      <c r="AP54" s="376"/>
      <c r="AQ54" s="376"/>
      <c r="AR54" s="380"/>
    </row>
  </sheetData>
  <sheetProtection password="CC35" sheet="1" objects="1" scenarios="1" formatCells="0" formatColumns="0" formatRows="0" sort="0" autoFilter="0"/>
  <mergeCells count="41">
    <mergeCell ref="W27:AE27"/>
    <mergeCell ref="AK27:AO27"/>
    <mergeCell ref="L28: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30:AE30"/>
    <mergeCell ref="AK30:AO30"/>
    <mergeCell ref="X32:AB32"/>
    <mergeCell ref="AK32:AO32"/>
    <mergeCell ref="W28:AE28"/>
    <mergeCell ref="AK28:AO28"/>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s>
  <hyperlinks>
    <hyperlink ref="K1:S1" location="C2" display="1) Rekapitulace stavby"/>
    <hyperlink ref="W1:AI1" location="C51" display="2) Rekapitulace objektů stavby a soupisů prací"/>
    <hyperlink ref="A52" location="'B1 - Komunikace k OC'!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49"/>
  <sheetViews>
    <sheetView showGridLines="0" tabSelected="1" workbookViewId="0">
      <pane ySplit="1" topLeftCell="A435" activePane="bottomLeft" state="frozen"/>
      <selection pane="bottomLeft" activeCell="W440" sqref="W440"/>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48"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3"/>
      <c r="B1" s="49"/>
      <c r="C1" s="49"/>
      <c r="D1" s="50" t="s">
        <v>1</v>
      </c>
      <c r="E1" s="49"/>
      <c r="F1" s="51" t="s">
        <v>85</v>
      </c>
      <c r="G1" s="301" t="s">
        <v>86</v>
      </c>
      <c r="H1" s="301"/>
      <c r="I1" s="52"/>
      <c r="J1" s="51" t="s">
        <v>87</v>
      </c>
      <c r="K1" s="50" t="s">
        <v>88</v>
      </c>
      <c r="L1" s="51" t="s">
        <v>89</v>
      </c>
      <c r="M1" s="51"/>
      <c r="N1" s="51"/>
      <c r="O1" s="51"/>
      <c r="P1" s="51"/>
      <c r="Q1" s="51"/>
      <c r="R1" s="51"/>
      <c r="S1" s="51"/>
      <c r="T1" s="51"/>
      <c r="U1" s="12"/>
      <c r="V1" s="12"/>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1:70" ht="36.950000000000003" customHeight="1">
      <c r="L2" s="295"/>
      <c r="M2" s="295"/>
      <c r="N2" s="295"/>
      <c r="O2" s="295"/>
      <c r="P2" s="295"/>
      <c r="Q2" s="295"/>
      <c r="R2" s="295"/>
      <c r="S2" s="295"/>
      <c r="T2" s="295"/>
      <c r="U2" s="295"/>
      <c r="V2" s="295"/>
      <c r="AT2" s="14" t="s">
        <v>83</v>
      </c>
    </row>
    <row r="3" spans="1:70" ht="6.95" customHeight="1">
      <c r="B3" s="15"/>
      <c r="C3" s="16"/>
      <c r="D3" s="16"/>
      <c r="E3" s="16"/>
      <c r="F3" s="16"/>
      <c r="G3" s="16"/>
      <c r="H3" s="16"/>
      <c r="I3" s="53"/>
      <c r="J3" s="16"/>
      <c r="K3" s="17"/>
      <c r="AT3" s="14" t="s">
        <v>84</v>
      </c>
    </row>
    <row r="4" spans="1:70" ht="36.950000000000003" customHeight="1">
      <c r="B4" s="18"/>
      <c r="C4" s="19"/>
      <c r="D4" s="20" t="s">
        <v>90</v>
      </c>
      <c r="E4" s="19"/>
      <c r="F4" s="19"/>
      <c r="G4" s="19"/>
      <c r="H4" s="19"/>
      <c r="I4" s="54"/>
      <c r="J4" s="19"/>
      <c r="K4" s="21"/>
      <c r="M4" s="22" t="s">
        <v>12</v>
      </c>
      <c r="AT4" s="14" t="s">
        <v>6</v>
      </c>
    </row>
    <row r="5" spans="1:70" ht="6.95" customHeight="1">
      <c r="B5" s="18"/>
      <c r="C5" s="19"/>
      <c r="D5" s="19"/>
      <c r="E5" s="19"/>
      <c r="F5" s="19"/>
      <c r="G5" s="19"/>
      <c r="H5" s="19"/>
      <c r="I5" s="54"/>
      <c r="J5" s="19"/>
      <c r="K5" s="21"/>
    </row>
    <row r="6" spans="1:70" ht="15">
      <c r="B6" s="18"/>
      <c r="C6" s="19"/>
      <c r="D6" s="24" t="s">
        <v>18</v>
      </c>
      <c r="E6" s="19"/>
      <c r="F6" s="19"/>
      <c r="G6" s="19"/>
      <c r="H6" s="19"/>
      <c r="I6" s="54"/>
      <c r="J6" s="19"/>
      <c r="K6" s="21"/>
    </row>
    <row r="7" spans="1:70" ht="22.5" customHeight="1">
      <c r="B7" s="18"/>
      <c r="C7" s="19"/>
      <c r="D7" s="19"/>
      <c r="E7" s="302" t="str">
        <f>'Rekapitulace stavby'!K6</f>
        <v>Parkoviště za kavárnou - II.etapa, Rotava</v>
      </c>
      <c r="F7" s="303"/>
      <c r="G7" s="303"/>
      <c r="H7" s="303"/>
      <c r="I7" s="54"/>
      <c r="J7" s="19"/>
      <c r="K7" s="21"/>
    </row>
    <row r="8" spans="1:70" s="1" customFormat="1" ht="15">
      <c r="B8" s="25"/>
      <c r="C8" s="26"/>
      <c r="D8" s="24" t="s">
        <v>91</v>
      </c>
      <c r="E8" s="26"/>
      <c r="F8" s="26"/>
      <c r="G8" s="26"/>
      <c r="H8" s="26"/>
      <c r="I8" s="55"/>
      <c r="J8" s="26"/>
      <c r="K8" s="27"/>
    </row>
    <row r="9" spans="1:70" s="1" customFormat="1" ht="36.950000000000003" customHeight="1">
      <c r="B9" s="25"/>
      <c r="C9" s="26"/>
      <c r="D9" s="26"/>
      <c r="E9" s="304" t="s">
        <v>92</v>
      </c>
      <c r="F9" s="305"/>
      <c r="G9" s="305"/>
      <c r="H9" s="305"/>
      <c r="I9" s="55"/>
      <c r="J9" s="26"/>
      <c r="K9" s="27"/>
    </row>
    <row r="10" spans="1:70" s="1" customFormat="1">
      <c r="B10" s="25"/>
      <c r="C10" s="26"/>
      <c r="D10" s="26"/>
      <c r="E10" s="26"/>
      <c r="F10" s="26"/>
      <c r="G10" s="26"/>
      <c r="H10" s="26"/>
      <c r="I10" s="55"/>
      <c r="J10" s="26"/>
      <c r="K10" s="27"/>
    </row>
    <row r="11" spans="1:70" s="1" customFormat="1" ht="14.45" customHeight="1">
      <c r="B11" s="25"/>
      <c r="C11" s="26"/>
      <c r="D11" s="24" t="s">
        <v>20</v>
      </c>
      <c r="E11" s="26"/>
      <c r="F11" s="23" t="s">
        <v>21</v>
      </c>
      <c r="G11" s="26"/>
      <c r="H11" s="26"/>
      <c r="I11" s="56" t="s">
        <v>22</v>
      </c>
      <c r="J11" s="23" t="s">
        <v>93</v>
      </c>
      <c r="K11" s="27"/>
    </row>
    <row r="12" spans="1:70" s="1" customFormat="1" ht="14.45" customHeight="1">
      <c r="B12" s="25"/>
      <c r="C12" s="26"/>
      <c r="D12" s="24" t="s">
        <v>24</v>
      </c>
      <c r="E12" s="26"/>
      <c r="F12" s="23" t="s">
        <v>25</v>
      </c>
      <c r="G12" s="26"/>
      <c r="H12" s="26"/>
      <c r="I12" s="56" t="s">
        <v>26</v>
      </c>
      <c r="J12" s="57" t="str">
        <f>'Rekapitulace stavby'!AN8</f>
        <v>20. 2. 2017</v>
      </c>
      <c r="K12" s="27"/>
    </row>
    <row r="13" spans="1:70" s="1" customFormat="1" ht="10.9" customHeight="1">
      <c r="B13" s="25"/>
      <c r="C13" s="26"/>
      <c r="D13" s="26"/>
      <c r="E13" s="26"/>
      <c r="F13" s="26"/>
      <c r="G13" s="26"/>
      <c r="H13" s="26"/>
      <c r="I13" s="55"/>
      <c r="J13" s="26"/>
      <c r="K13" s="27"/>
    </row>
    <row r="14" spans="1:70" s="1" customFormat="1" ht="14.45" customHeight="1">
      <c r="B14" s="25"/>
      <c r="C14" s="26"/>
      <c r="D14" s="24" t="s">
        <v>28</v>
      </c>
      <c r="E14" s="26"/>
      <c r="F14" s="26"/>
      <c r="G14" s="26"/>
      <c r="H14" s="26"/>
      <c r="I14" s="56" t="s">
        <v>29</v>
      </c>
      <c r="J14" s="23" t="s">
        <v>30</v>
      </c>
      <c r="K14" s="27"/>
    </row>
    <row r="15" spans="1:70" s="1" customFormat="1" ht="18" customHeight="1">
      <c r="B15" s="25"/>
      <c r="C15" s="26"/>
      <c r="D15" s="26"/>
      <c r="E15" s="23" t="s">
        <v>31</v>
      </c>
      <c r="F15" s="26"/>
      <c r="G15" s="26"/>
      <c r="H15" s="26"/>
      <c r="I15" s="56" t="s">
        <v>32</v>
      </c>
      <c r="J15" s="23" t="s">
        <v>30</v>
      </c>
      <c r="K15" s="27"/>
    </row>
    <row r="16" spans="1:70" s="1" customFormat="1" ht="6.95" customHeight="1">
      <c r="B16" s="25"/>
      <c r="C16" s="26"/>
      <c r="D16" s="26"/>
      <c r="E16" s="26"/>
      <c r="F16" s="26"/>
      <c r="G16" s="26"/>
      <c r="H16" s="26"/>
      <c r="I16" s="55"/>
      <c r="J16" s="26"/>
      <c r="K16" s="27"/>
    </row>
    <row r="17" spans="2:11" s="1" customFormat="1" ht="14.45" customHeight="1">
      <c r="B17" s="25"/>
      <c r="C17" s="26"/>
      <c r="D17" s="24" t="s">
        <v>33</v>
      </c>
      <c r="E17" s="26"/>
      <c r="F17" s="26"/>
      <c r="G17" s="26"/>
      <c r="H17" s="26"/>
      <c r="I17" s="56" t="s">
        <v>29</v>
      </c>
      <c r="J17" s="23" t="str">
        <f>IF('Rekapitulace stavby'!AN13="Vyplň údaj","",IF('Rekapitulace stavby'!AN13="","",'Rekapitulace stavby'!AN13))</f>
        <v/>
      </c>
      <c r="K17" s="27"/>
    </row>
    <row r="18" spans="2:11" s="1" customFormat="1" ht="18" customHeight="1">
      <c r="B18" s="25"/>
      <c r="C18" s="26"/>
      <c r="D18" s="26"/>
      <c r="E18" s="23" t="str">
        <f>IF('Rekapitulace stavby'!E14="Vyplň údaj","",IF('Rekapitulace stavby'!E14="","",'Rekapitulace stavby'!E14))</f>
        <v/>
      </c>
      <c r="F18" s="26"/>
      <c r="G18" s="26"/>
      <c r="H18" s="26"/>
      <c r="I18" s="56" t="s">
        <v>32</v>
      </c>
      <c r="J18" s="23" t="str">
        <f>IF('Rekapitulace stavby'!AN14="Vyplň údaj","",IF('Rekapitulace stavby'!AN14="","",'Rekapitulace stavby'!AN14))</f>
        <v/>
      </c>
      <c r="K18" s="27"/>
    </row>
    <row r="19" spans="2:11" s="1" customFormat="1" ht="6.95" customHeight="1">
      <c r="B19" s="25"/>
      <c r="C19" s="26"/>
      <c r="D19" s="26"/>
      <c r="E19" s="26"/>
      <c r="F19" s="26"/>
      <c r="G19" s="26"/>
      <c r="H19" s="26"/>
      <c r="I19" s="55"/>
      <c r="J19" s="26"/>
      <c r="K19" s="27"/>
    </row>
    <row r="20" spans="2:11" s="1" customFormat="1" ht="14.45" customHeight="1">
      <c r="B20" s="25"/>
      <c r="C20" s="26"/>
      <c r="D20" s="24" t="s">
        <v>35</v>
      </c>
      <c r="E20" s="26"/>
      <c r="F20" s="26"/>
      <c r="G20" s="26"/>
      <c r="H20" s="26"/>
      <c r="I20" s="56" t="s">
        <v>29</v>
      </c>
      <c r="J20" s="23" t="s">
        <v>30</v>
      </c>
      <c r="K20" s="27"/>
    </row>
    <row r="21" spans="2:11" s="1" customFormat="1" ht="18" customHeight="1">
      <c r="B21" s="25"/>
      <c r="C21" s="26"/>
      <c r="D21" s="26"/>
      <c r="E21" s="23" t="s">
        <v>36</v>
      </c>
      <c r="F21" s="26"/>
      <c r="G21" s="26"/>
      <c r="H21" s="26"/>
      <c r="I21" s="56" t="s">
        <v>32</v>
      </c>
      <c r="J21" s="23" t="s">
        <v>30</v>
      </c>
      <c r="K21" s="27"/>
    </row>
    <row r="22" spans="2:11" s="1" customFormat="1" ht="6.95" customHeight="1">
      <c r="B22" s="25"/>
      <c r="C22" s="26"/>
      <c r="D22" s="26"/>
      <c r="E22" s="26"/>
      <c r="F22" s="26"/>
      <c r="G22" s="26"/>
      <c r="H22" s="26"/>
      <c r="I22" s="55"/>
      <c r="J22" s="26"/>
      <c r="K22" s="27"/>
    </row>
    <row r="23" spans="2:11" s="1" customFormat="1" ht="14.45" customHeight="1">
      <c r="B23" s="25"/>
      <c r="C23" s="26"/>
      <c r="D23" s="24" t="s">
        <v>38</v>
      </c>
      <c r="E23" s="26"/>
      <c r="F23" s="26"/>
      <c r="G23" s="26"/>
      <c r="H23" s="26"/>
      <c r="I23" s="55"/>
      <c r="J23" s="26"/>
      <c r="K23" s="27"/>
    </row>
    <row r="24" spans="2:11" s="2" customFormat="1" ht="22.5" customHeight="1">
      <c r="B24" s="58"/>
      <c r="C24" s="59"/>
      <c r="D24" s="59"/>
      <c r="E24" s="297" t="s">
        <v>30</v>
      </c>
      <c r="F24" s="297"/>
      <c r="G24" s="297"/>
      <c r="H24" s="297"/>
      <c r="I24" s="60"/>
      <c r="J24" s="59"/>
      <c r="K24" s="61"/>
    </row>
    <row r="25" spans="2:11" s="1" customFormat="1" ht="6.95" customHeight="1">
      <c r="B25" s="25"/>
      <c r="C25" s="26"/>
      <c r="D25" s="26"/>
      <c r="E25" s="26"/>
      <c r="F25" s="26"/>
      <c r="G25" s="26"/>
      <c r="H25" s="26"/>
      <c r="I25" s="55"/>
      <c r="J25" s="26"/>
      <c r="K25" s="27"/>
    </row>
    <row r="26" spans="2:11" s="1" customFormat="1" ht="6.95" customHeight="1">
      <c r="B26" s="25"/>
      <c r="C26" s="26"/>
      <c r="D26" s="46"/>
      <c r="E26" s="46"/>
      <c r="F26" s="46"/>
      <c r="G26" s="46"/>
      <c r="H26" s="46"/>
      <c r="I26" s="62"/>
      <c r="J26" s="46"/>
      <c r="K26" s="63"/>
    </row>
    <row r="27" spans="2:11" s="1" customFormat="1" ht="25.35" customHeight="1">
      <c r="B27" s="25"/>
      <c r="C27" s="26"/>
      <c r="D27" s="64" t="s">
        <v>40</v>
      </c>
      <c r="E27" s="26"/>
      <c r="F27" s="26"/>
      <c r="G27" s="26"/>
      <c r="H27" s="26"/>
      <c r="I27" s="55"/>
      <c r="J27" s="65">
        <f>ROUND(J90,2)</f>
        <v>0</v>
      </c>
      <c r="K27" s="27"/>
    </row>
    <row r="28" spans="2:11" s="1" customFormat="1" ht="6.95" customHeight="1">
      <c r="B28" s="25"/>
      <c r="C28" s="26"/>
      <c r="D28" s="46"/>
      <c r="E28" s="46"/>
      <c r="F28" s="46"/>
      <c r="G28" s="46"/>
      <c r="H28" s="46"/>
      <c r="I28" s="62"/>
      <c r="J28" s="46"/>
      <c r="K28" s="63"/>
    </row>
    <row r="29" spans="2:11" s="1" customFormat="1" ht="14.45" customHeight="1">
      <c r="B29" s="25"/>
      <c r="C29" s="26"/>
      <c r="D29" s="26"/>
      <c r="E29" s="26"/>
      <c r="F29" s="28" t="s">
        <v>42</v>
      </c>
      <c r="G29" s="26"/>
      <c r="H29" s="26"/>
      <c r="I29" s="66" t="s">
        <v>41</v>
      </c>
      <c r="J29" s="28" t="s">
        <v>43</v>
      </c>
      <c r="K29" s="27"/>
    </row>
    <row r="30" spans="2:11" s="1" customFormat="1" ht="14.45" customHeight="1">
      <c r="B30" s="25"/>
      <c r="C30" s="26"/>
      <c r="D30" s="29" t="s">
        <v>44</v>
      </c>
      <c r="E30" s="29" t="s">
        <v>45</v>
      </c>
      <c r="F30" s="67">
        <f>ROUND(SUM(BE90:BE448), 2)</f>
        <v>0</v>
      </c>
      <c r="G30" s="26"/>
      <c r="H30" s="26"/>
      <c r="I30" s="68">
        <v>0.21</v>
      </c>
      <c r="J30" s="67">
        <f>ROUND(ROUND((SUM(BE90:BE448)), 2)*I30, 2)</f>
        <v>0</v>
      </c>
      <c r="K30" s="27"/>
    </row>
    <row r="31" spans="2:11" s="1" customFormat="1" ht="14.45" customHeight="1">
      <c r="B31" s="25"/>
      <c r="C31" s="26"/>
      <c r="D31" s="26"/>
      <c r="E31" s="29" t="s">
        <v>46</v>
      </c>
      <c r="F31" s="67">
        <f>ROUND(SUM(BF90:BF448), 2)</f>
        <v>0</v>
      </c>
      <c r="G31" s="26"/>
      <c r="H31" s="26"/>
      <c r="I31" s="68">
        <v>0.15</v>
      </c>
      <c r="J31" s="67">
        <f>ROUND(ROUND((SUM(BF90:BF448)), 2)*I31, 2)</f>
        <v>0</v>
      </c>
      <c r="K31" s="27"/>
    </row>
    <row r="32" spans="2:11" s="1" customFormat="1" ht="14.45" hidden="1" customHeight="1">
      <c r="B32" s="25"/>
      <c r="C32" s="26"/>
      <c r="D32" s="26"/>
      <c r="E32" s="29" t="s">
        <v>47</v>
      </c>
      <c r="F32" s="67">
        <f>ROUND(SUM(BG90:BG448), 2)</f>
        <v>0</v>
      </c>
      <c r="G32" s="26"/>
      <c r="H32" s="26"/>
      <c r="I32" s="68">
        <v>0.21</v>
      </c>
      <c r="J32" s="67">
        <v>0</v>
      </c>
      <c r="K32" s="27"/>
    </row>
    <row r="33" spans="2:11" s="1" customFormat="1" ht="14.45" hidden="1" customHeight="1">
      <c r="B33" s="25"/>
      <c r="C33" s="26"/>
      <c r="D33" s="26"/>
      <c r="E33" s="29" t="s">
        <v>48</v>
      </c>
      <c r="F33" s="67">
        <f>ROUND(SUM(BH90:BH448), 2)</f>
        <v>0</v>
      </c>
      <c r="G33" s="26"/>
      <c r="H33" s="26"/>
      <c r="I33" s="68">
        <v>0.15</v>
      </c>
      <c r="J33" s="67">
        <v>0</v>
      </c>
      <c r="K33" s="27"/>
    </row>
    <row r="34" spans="2:11" s="1" customFormat="1" ht="14.45" hidden="1" customHeight="1">
      <c r="B34" s="25"/>
      <c r="C34" s="26"/>
      <c r="D34" s="26"/>
      <c r="E34" s="29" t="s">
        <v>49</v>
      </c>
      <c r="F34" s="67">
        <f>ROUND(SUM(BI90:BI448), 2)</f>
        <v>0</v>
      </c>
      <c r="G34" s="26"/>
      <c r="H34" s="26"/>
      <c r="I34" s="68">
        <v>0</v>
      </c>
      <c r="J34" s="67">
        <v>0</v>
      </c>
      <c r="K34" s="27"/>
    </row>
    <row r="35" spans="2:11" s="1" customFormat="1" ht="6.95" customHeight="1">
      <c r="B35" s="25"/>
      <c r="C35" s="26"/>
      <c r="D35" s="26"/>
      <c r="E35" s="26"/>
      <c r="F35" s="26"/>
      <c r="G35" s="26"/>
      <c r="H35" s="26"/>
      <c r="I35" s="55"/>
      <c r="J35" s="26"/>
      <c r="K35" s="27"/>
    </row>
    <row r="36" spans="2:11" s="1" customFormat="1" ht="25.35" customHeight="1">
      <c r="B36" s="25"/>
      <c r="C36" s="69"/>
      <c r="D36" s="70" t="s">
        <v>50</v>
      </c>
      <c r="E36" s="41"/>
      <c r="F36" s="41"/>
      <c r="G36" s="71" t="s">
        <v>51</v>
      </c>
      <c r="H36" s="72" t="s">
        <v>52</v>
      </c>
      <c r="I36" s="73"/>
      <c r="J36" s="74">
        <f>SUM(J27:J34)</f>
        <v>0</v>
      </c>
      <c r="K36" s="75"/>
    </row>
    <row r="37" spans="2:11" s="1" customFormat="1" ht="14.45" customHeight="1">
      <c r="B37" s="30"/>
      <c r="C37" s="31"/>
      <c r="D37" s="31"/>
      <c r="E37" s="31"/>
      <c r="F37" s="31"/>
      <c r="G37" s="31"/>
      <c r="H37" s="31"/>
      <c r="I37" s="76"/>
      <c r="J37" s="31"/>
      <c r="K37" s="32"/>
    </row>
    <row r="41" spans="2:11" s="1" customFormat="1" ht="6.95" customHeight="1">
      <c r="B41" s="77"/>
      <c r="C41" s="78"/>
      <c r="D41" s="78"/>
      <c r="E41" s="78"/>
      <c r="F41" s="78"/>
      <c r="G41" s="78"/>
      <c r="H41" s="78"/>
      <c r="I41" s="79"/>
      <c r="J41" s="78"/>
      <c r="K41" s="80"/>
    </row>
    <row r="42" spans="2:11" s="1" customFormat="1" ht="36.950000000000003" customHeight="1">
      <c r="B42" s="25"/>
      <c r="C42" s="20" t="s">
        <v>94</v>
      </c>
      <c r="D42" s="26"/>
      <c r="E42" s="26"/>
      <c r="F42" s="26"/>
      <c r="G42" s="26"/>
      <c r="H42" s="26"/>
      <c r="I42" s="55"/>
      <c r="J42" s="26"/>
      <c r="K42" s="27"/>
    </row>
    <row r="43" spans="2:11" s="1" customFormat="1" ht="6.95" customHeight="1">
      <c r="B43" s="25"/>
      <c r="C43" s="26"/>
      <c r="D43" s="26"/>
      <c r="E43" s="26"/>
      <c r="F43" s="26"/>
      <c r="G43" s="26"/>
      <c r="H43" s="26"/>
      <c r="I43" s="55"/>
      <c r="J43" s="26"/>
      <c r="K43" s="27"/>
    </row>
    <row r="44" spans="2:11" s="1" customFormat="1" ht="14.45" customHeight="1">
      <c r="B44" s="25"/>
      <c r="C44" s="24" t="s">
        <v>18</v>
      </c>
      <c r="D44" s="26"/>
      <c r="E44" s="26"/>
      <c r="F44" s="26"/>
      <c r="G44" s="26"/>
      <c r="H44" s="26"/>
      <c r="I44" s="55"/>
      <c r="J44" s="26"/>
      <c r="K44" s="27"/>
    </row>
    <row r="45" spans="2:11" s="1" customFormat="1" ht="22.5" customHeight="1">
      <c r="B45" s="25"/>
      <c r="C45" s="26"/>
      <c r="D45" s="26"/>
      <c r="E45" s="302" t="str">
        <f>E7</f>
        <v>Parkoviště za kavárnou - II.etapa, Rotava</v>
      </c>
      <c r="F45" s="303"/>
      <c r="G45" s="303"/>
      <c r="H45" s="303"/>
      <c r="I45" s="55"/>
      <c r="J45" s="26"/>
      <c r="K45" s="27"/>
    </row>
    <row r="46" spans="2:11" s="1" customFormat="1" ht="14.45" customHeight="1">
      <c r="B46" s="25"/>
      <c r="C46" s="24" t="s">
        <v>91</v>
      </c>
      <c r="D46" s="26"/>
      <c r="E46" s="26"/>
      <c r="F46" s="26"/>
      <c r="G46" s="26"/>
      <c r="H46" s="26"/>
      <c r="I46" s="55"/>
      <c r="J46" s="26"/>
      <c r="K46" s="27"/>
    </row>
    <row r="47" spans="2:11" s="1" customFormat="1" ht="23.25" customHeight="1">
      <c r="B47" s="25"/>
      <c r="C47" s="26"/>
      <c r="D47" s="26"/>
      <c r="E47" s="304" t="str">
        <f>E9</f>
        <v>B1 - Komunikace k OC</v>
      </c>
      <c r="F47" s="305"/>
      <c r="G47" s="305"/>
      <c r="H47" s="305"/>
      <c r="I47" s="55"/>
      <c r="J47" s="26"/>
      <c r="K47" s="27"/>
    </row>
    <row r="48" spans="2:11" s="1" customFormat="1" ht="6.95" customHeight="1">
      <c r="B48" s="25"/>
      <c r="C48" s="26"/>
      <c r="D48" s="26"/>
      <c r="E48" s="26"/>
      <c r="F48" s="26"/>
      <c r="G48" s="26"/>
      <c r="H48" s="26"/>
      <c r="I48" s="55"/>
      <c r="J48" s="26"/>
      <c r="K48" s="27"/>
    </row>
    <row r="49" spans="2:47" s="1" customFormat="1" ht="18" customHeight="1">
      <c r="B49" s="25"/>
      <c r="C49" s="24" t="s">
        <v>24</v>
      </c>
      <c r="D49" s="26"/>
      <c r="E49" s="26"/>
      <c r="F49" s="23" t="str">
        <f>F12</f>
        <v>Rotava</v>
      </c>
      <c r="G49" s="26"/>
      <c r="H49" s="26"/>
      <c r="I49" s="56" t="s">
        <v>26</v>
      </c>
      <c r="J49" s="57" t="str">
        <f>IF(J12="","",J12)</f>
        <v>20. 2. 2017</v>
      </c>
      <c r="K49" s="27"/>
    </row>
    <row r="50" spans="2:47" s="1" customFormat="1" ht="6.95" customHeight="1">
      <c r="B50" s="25"/>
      <c r="C50" s="26"/>
      <c r="D50" s="26"/>
      <c r="E50" s="26"/>
      <c r="F50" s="26"/>
      <c r="G50" s="26"/>
      <c r="H50" s="26"/>
      <c r="I50" s="55"/>
      <c r="J50" s="26"/>
      <c r="K50" s="27"/>
    </row>
    <row r="51" spans="2:47" s="1" customFormat="1" ht="15">
      <c r="B51" s="25"/>
      <c r="C51" s="24" t="s">
        <v>28</v>
      </c>
      <c r="D51" s="26"/>
      <c r="E51" s="26"/>
      <c r="F51" s="23" t="str">
        <f>E15</f>
        <v>Město Rotava</v>
      </c>
      <c r="G51" s="26"/>
      <c r="H51" s="26"/>
      <c r="I51" s="56" t="s">
        <v>35</v>
      </c>
      <c r="J51" s="23" t="str">
        <f>E21</f>
        <v>BPO spol. s r.o.,Lidická 1239,36317 OSTROV</v>
      </c>
      <c r="K51" s="27"/>
    </row>
    <row r="52" spans="2:47" s="1" customFormat="1" ht="14.45" customHeight="1">
      <c r="B52" s="25"/>
      <c r="C52" s="24" t="s">
        <v>33</v>
      </c>
      <c r="D52" s="26"/>
      <c r="E52" s="26"/>
      <c r="F52" s="23" t="str">
        <f>IF(E18="","",E18)</f>
        <v/>
      </c>
      <c r="G52" s="26"/>
      <c r="H52" s="26"/>
      <c r="I52" s="55"/>
      <c r="J52" s="26"/>
      <c r="K52" s="27"/>
    </row>
    <row r="53" spans="2:47" s="1" customFormat="1" ht="10.35" customHeight="1">
      <c r="B53" s="25"/>
      <c r="C53" s="26"/>
      <c r="D53" s="26"/>
      <c r="E53" s="26"/>
      <c r="F53" s="26"/>
      <c r="G53" s="26"/>
      <c r="H53" s="26"/>
      <c r="I53" s="55"/>
      <c r="J53" s="26"/>
      <c r="K53" s="27"/>
    </row>
    <row r="54" spans="2:47" s="1" customFormat="1" ht="29.25" customHeight="1">
      <c r="B54" s="25"/>
      <c r="C54" s="81" t="s">
        <v>95</v>
      </c>
      <c r="D54" s="69"/>
      <c r="E54" s="69"/>
      <c r="F54" s="69"/>
      <c r="G54" s="69"/>
      <c r="H54" s="69"/>
      <c r="I54" s="82"/>
      <c r="J54" s="83" t="s">
        <v>96</v>
      </c>
      <c r="K54" s="84"/>
    </row>
    <row r="55" spans="2:47" s="1" customFormat="1" ht="10.35" customHeight="1">
      <c r="B55" s="25"/>
      <c r="C55" s="26"/>
      <c r="D55" s="26"/>
      <c r="E55" s="26"/>
      <c r="F55" s="26"/>
      <c r="G55" s="26"/>
      <c r="H55" s="26"/>
      <c r="I55" s="55"/>
      <c r="J55" s="26"/>
      <c r="K55" s="27"/>
    </row>
    <row r="56" spans="2:47" s="1" customFormat="1" ht="29.25" customHeight="1">
      <c r="B56" s="25"/>
      <c r="C56" s="85" t="s">
        <v>97</v>
      </c>
      <c r="D56" s="26"/>
      <c r="E56" s="26"/>
      <c r="F56" s="26"/>
      <c r="G56" s="26"/>
      <c r="H56" s="26"/>
      <c r="I56" s="55"/>
      <c r="J56" s="65">
        <f>J90</f>
        <v>0</v>
      </c>
      <c r="K56" s="27"/>
      <c r="AU56" s="14" t="s">
        <v>98</v>
      </c>
    </row>
    <row r="57" spans="2:47" s="3" customFormat="1" ht="24.95" customHeight="1">
      <c r="B57" s="86"/>
      <c r="C57" s="87"/>
      <c r="D57" s="88" t="s">
        <v>99</v>
      </c>
      <c r="E57" s="89"/>
      <c r="F57" s="89"/>
      <c r="G57" s="89"/>
      <c r="H57" s="89"/>
      <c r="I57" s="90"/>
      <c r="J57" s="91">
        <f>J91</f>
        <v>0</v>
      </c>
      <c r="K57" s="92"/>
    </row>
    <row r="58" spans="2:47" s="4" customFormat="1" ht="19.899999999999999" customHeight="1">
      <c r="B58" s="93"/>
      <c r="C58" s="94"/>
      <c r="D58" s="95" t="s">
        <v>100</v>
      </c>
      <c r="E58" s="96"/>
      <c r="F58" s="96"/>
      <c r="G58" s="96"/>
      <c r="H58" s="96"/>
      <c r="I58" s="97"/>
      <c r="J58" s="98">
        <f>J92</f>
        <v>0</v>
      </c>
      <c r="K58" s="99"/>
    </row>
    <row r="59" spans="2:47" s="4" customFormat="1" ht="19.899999999999999" customHeight="1">
      <c r="B59" s="93"/>
      <c r="C59" s="94"/>
      <c r="D59" s="95" t="s">
        <v>101</v>
      </c>
      <c r="E59" s="96"/>
      <c r="F59" s="96"/>
      <c r="G59" s="96"/>
      <c r="H59" s="96"/>
      <c r="I59" s="97"/>
      <c r="J59" s="98">
        <f>J225</f>
        <v>0</v>
      </c>
      <c r="K59" s="99"/>
    </row>
    <row r="60" spans="2:47" s="4" customFormat="1" ht="19.899999999999999" customHeight="1">
      <c r="B60" s="93"/>
      <c r="C60" s="94"/>
      <c r="D60" s="95" t="s">
        <v>102</v>
      </c>
      <c r="E60" s="96"/>
      <c r="F60" s="96"/>
      <c r="G60" s="96"/>
      <c r="H60" s="96"/>
      <c r="I60" s="97"/>
      <c r="J60" s="98">
        <f>J257</f>
        <v>0</v>
      </c>
      <c r="K60" s="99"/>
    </row>
    <row r="61" spans="2:47" s="4" customFormat="1" ht="19.899999999999999" customHeight="1">
      <c r="B61" s="93"/>
      <c r="C61" s="94"/>
      <c r="D61" s="95" t="s">
        <v>103</v>
      </c>
      <c r="E61" s="96"/>
      <c r="F61" s="96"/>
      <c r="G61" s="96"/>
      <c r="H61" s="96"/>
      <c r="I61" s="97"/>
      <c r="J61" s="98">
        <f>J264</f>
        <v>0</v>
      </c>
      <c r="K61" s="99"/>
    </row>
    <row r="62" spans="2:47" s="4" customFormat="1" ht="19.899999999999999" customHeight="1">
      <c r="B62" s="93"/>
      <c r="C62" s="94"/>
      <c r="D62" s="95" t="s">
        <v>104</v>
      </c>
      <c r="E62" s="96"/>
      <c r="F62" s="96"/>
      <c r="G62" s="96"/>
      <c r="H62" s="96"/>
      <c r="I62" s="97"/>
      <c r="J62" s="98">
        <f>J277</f>
        <v>0</v>
      </c>
      <c r="K62" s="99"/>
    </row>
    <row r="63" spans="2:47" s="4" customFormat="1" ht="19.899999999999999" customHeight="1">
      <c r="B63" s="93"/>
      <c r="C63" s="94"/>
      <c r="D63" s="95" t="s">
        <v>105</v>
      </c>
      <c r="E63" s="96"/>
      <c r="F63" s="96"/>
      <c r="G63" s="96"/>
      <c r="H63" s="96"/>
      <c r="I63" s="97"/>
      <c r="J63" s="98">
        <f>J289</f>
        <v>0</v>
      </c>
      <c r="K63" s="99"/>
    </row>
    <row r="64" spans="2:47" s="4" customFormat="1" ht="19.899999999999999" customHeight="1">
      <c r="B64" s="93"/>
      <c r="C64" s="94"/>
      <c r="D64" s="95" t="s">
        <v>106</v>
      </c>
      <c r="E64" s="96"/>
      <c r="F64" s="96"/>
      <c r="G64" s="96"/>
      <c r="H64" s="96"/>
      <c r="I64" s="97"/>
      <c r="J64" s="98">
        <f>J317</f>
        <v>0</v>
      </c>
      <c r="K64" s="99"/>
    </row>
    <row r="65" spans="2:12" s="4" customFormat="1" ht="19.899999999999999" customHeight="1">
      <c r="B65" s="93"/>
      <c r="C65" s="94"/>
      <c r="D65" s="95" t="s">
        <v>107</v>
      </c>
      <c r="E65" s="96"/>
      <c r="F65" s="96"/>
      <c r="G65" s="96"/>
      <c r="H65" s="96"/>
      <c r="I65" s="97"/>
      <c r="J65" s="98">
        <f>J345</f>
        <v>0</v>
      </c>
      <c r="K65" s="99"/>
    </row>
    <row r="66" spans="2:12" s="4" customFormat="1" ht="19.899999999999999" customHeight="1">
      <c r="B66" s="93"/>
      <c r="C66" s="94"/>
      <c r="D66" s="95" t="s">
        <v>108</v>
      </c>
      <c r="E66" s="96"/>
      <c r="F66" s="96"/>
      <c r="G66" s="96"/>
      <c r="H66" s="96"/>
      <c r="I66" s="97"/>
      <c r="J66" s="98">
        <f>J349</f>
        <v>0</v>
      </c>
      <c r="K66" s="99"/>
    </row>
    <row r="67" spans="2:12" s="4" customFormat="1" ht="19.899999999999999" customHeight="1">
      <c r="B67" s="93"/>
      <c r="C67" s="94"/>
      <c r="D67" s="95" t="s">
        <v>109</v>
      </c>
      <c r="E67" s="96"/>
      <c r="F67" s="96"/>
      <c r="G67" s="96"/>
      <c r="H67" s="96"/>
      <c r="I67" s="97"/>
      <c r="J67" s="98">
        <f>J402</f>
        <v>0</v>
      </c>
      <c r="K67" s="99"/>
    </row>
    <row r="68" spans="2:12" s="4" customFormat="1" ht="19.899999999999999" customHeight="1">
      <c r="B68" s="93"/>
      <c r="C68" s="94"/>
      <c r="D68" s="95" t="s">
        <v>110</v>
      </c>
      <c r="E68" s="96"/>
      <c r="F68" s="96"/>
      <c r="G68" s="96"/>
      <c r="H68" s="96"/>
      <c r="I68" s="97"/>
      <c r="J68" s="98">
        <f>J433</f>
        <v>0</v>
      </c>
      <c r="K68" s="99"/>
    </row>
    <row r="69" spans="2:12" s="3" customFormat="1" ht="24.95" customHeight="1">
      <c r="B69" s="86"/>
      <c r="C69" s="87"/>
      <c r="D69" s="88" t="s">
        <v>111</v>
      </c>
      <c r="E69" s="89"/>
      <c r="F69" s="89"/>
      <c r="G69" s="89"/>
      <c r="H69" s="89"/>
      <c r="I69" s="90"/>
      <c r="J69" s="91">
        <f>J436</f>
        <v>0</v>
      </c>
      <c r="K69" s="92"/>
    </row>
    <row r="70" spans="2:12" s="3" customFormat="1" ht="24.95" customHeight="1">
      <c r="B70" s="86"/>
      <c r="C70" s="87"/>
      <c r="D70" s="88" t="s">
        <v>112</v>
      </c>
      <c r="E70" s="89"/>
      <c r="F70" s="89"/>
      <c r="G70" s="89"/>
      <c r="H70" s="89"/>
      <c r="I70" s="90"/>
      <c r="J70" s="91">
        <f>J438</f>
        <v>0</v>
      </c>
      <c r="K70" s="92"/>
    </row>
    <row r="71" spans="2:12" s="1" customFormat="1" ht="21.75" customHeight="1">
      <c r="B71" s="25"/>
      <c r="C71" s="26"/>
      <c r="D71" s="26"/>
      <c r="E71" s="26"/>
      <c r="F71" s="26"/>
      <c r="G71" s="26"/>
      <c r="H71" s="26"/>
      <c r="I71" s="55"/>
      <c r="J71" s="26"/>
      <c r="K71" s="27"/>
    </row>
    <row r="72" spans="2:12" s="1" customFormat="1" ht="6.95" customHeight="1">
      <c r="B72" s="30"/>
      <c r="C72" s="31"/>
      <c r="D72" s="31"/>
      <c r="E72" s="31"/>
      <c r="F72" s="31"/>
      <c r="G72" s="31"/>
      <c r="H72" s="31"/>
      <c r="I72" s="76"/>
      <c r="J72" s="31"/>
      <c r="K72" s="32"/>
    </row>
    <row r="76" spans="2:12" s="1" customFormat="1" ht="6.95" customHeight="1">
      <c r="B76" s="33"/>
      <c r="C76" s="34"/>
      <c r="D76" s="34"/>
      <c r="E76" s="34"/>
      <c r="F76" s="34"/>
      <c r="G76" s="34"/>
      <c r="H76" s="34"/>
      <c r="I76" s="79"/>
      <c r="J76" s="34"/>
      <c r="K76" s="34"/>
      <c r="L76" s="35"/>
    </row>
    <row r="77" spans="2:12" s="1" customFormat="1" ht="36.950000000000003" customHeight="1">
      <c r="B77" s="25"/>
      <c r="C77" s="36" t="s">
        <v>113</v>
      </c>
      <c r="D77" s="37"/>
      <c r="E77" s="37"/>
      <c r="F77" s="37"/>
      <c r="G77" s="37"/>
      <c r="H77" s="37"/>
      <c r="I77" s="100"/>
      <c r="J77" s="37"/>
      <c r="K77" s="37"/>
      <c r="L77" s="35"/>
    </row>
    <row r="78" spans="2:12" s="1" customFormat="1" ht="6.95" customHeight="1">
      <c r="B78" s="25"/>
      <c r="C78" s="37"/>
      <c r="D78" s="37"/>
      <c r="E78" s="37"/>
      <c r="F78" s="37"/>
      <c r="G78" s="37"/>
      <c r="H78" s="37"/>
      <c r="I78" s="100"/>
      <c r="J78" s="37"/>
      <c r="K78" s="37"/>
      <c r="L78" s="35"/>
    </row>
    <row r="79" spans="2:12" s="1" customFormat="1" ht="14.45" customHeight="1">
      <c r="B79" s="25"/>
      <c r="C79" s="38" t="s">
        <v>18</v>
      </c>
      <c r="D79" s="37"/>
      <c r="E79" s="37"/>
      <c r="F79" s="37"/>
      <c r="G79" s="37"/>
      <c r="H79" s="37"/>
      <c r="I79" s="100"/>
      <c r="J79" s="37"/>
      <c r="K79" s="37"/>
      <c r="L79" s="35"/>
    </row>
    <row r="80" spans="2:12" s="1" customFormat="1" ht="22.5" customHeight="1">
      <c r="B80" s="25"/>
      <c r="C80" s="37"/>
      <c r="D80" s="37"/>
      <c r="E80" s="298" t="str">
        <f>E7</f>
        <v>Parkoviště za kavárnou - II.etapa, Rotava</v>
      </c>
      <c r="F80" s="299"/>
      <c r="G80" s="299"/>
      <c r="H80" s="299"/>
      <c r="I80" s="100"/>
      <c r="J80" s="37"/>
      <c r="K80" s="37"/>
      <c r="L80" s="35"/>
    </row>
    <row r="81" spans="2:65" s="1" customFormat="1" ht="14.45" customHeight="1">
      <c r="B81" s="25"/>
      <c r="C81" s="38" t="s">
        <v>91</v>
      </c>
      <c r="D81" s="37"/>
      <c r="E81" s="37"/>
      <c r="F81" s="37"/>
      <c r="G81" s="37"/>
      <c r="H81" s="37"/>
      <c r="I81" s="100"/>
      <c r="J81" s="37"/>
      <c r="K81" s="37"/>
      <c r="L81" s="35"/>
    </row>
    <row r="82" spans="2:65" s="1" customFormat="1" ht="23.25" customHeight="1">
      <c r="B82" s="25"/>
      <c r="C82" s="37"/>
      <c r="D82" s="37"/>
      <c r="E82" s="296" t="str">
        <f>E9</f>
        <v>B1 - Komunikace k OC</v>
      </c>
      <c r="F82" s="300"/>
      <c r="G82" s="300"/>
      <c r="H82" s="300"/>
      <c r="I82" s="100"/>
      <c r="J82" s="37"/>
      <c r="K82" s="37"/>
      <c r="L82" s="35"/>
    </row>
    <row r="83" spans="2:65" s="1" customFormat="1" ht="6.95" customHeight="1">
      <c r="B83" s="25"/>
      <c r="C83" s="37"/>
      <c r="D83" s="37"/>
      <c r="E83" s="37"/>
      <c r="F83" s="37"/>
      <c r="G83" s="37"/>
      <c r="H83" s="37"/>
      <c r="I83" s="100"/>
      <c r="J83" s="37"/>
      <c r="K83" s="37"/>
      <c r="L83" s="35"/>
    </row>
    <row r="84" spans="2:65" s="1" customFormat="1" ht="18" customHeight="1">
      <c r="B84" s="25"/>
      <c r="C84" s="38" t="s">
        <v>24</v>
      </c>
      <c r="D84" s="37"/>
      <c r="E84" s="37"/>
      <c r="F84" s="101" t="str">
        <f>F12</f>
        <v>Rotava</v>
      </c>
      <c r="G84" s="37"/>
      <c r="H84" s="37"/>
      <c r="I84" s="102" t="s">
        <v>26</v>
      </c>
      <c r="J84" s="39" t="str">
        <f>IF(J12="","",J12)</f>
        <v>20. 2. 2017</v>
      </c>
      <c r="K84" s="37"/>
      <c r="L84" s="35"/>
    </row>
    <row r="85" spans="2:65" s="1" customFormat="1" ht="6.95" customHeight="1">
      <c r="B85" s="25"/>
      <c r="C85" s="37"/>
      <c r="D85" s="37"/>
      <c r="E85" s="37"/>
      <c r="F85" s="37"/>
      <c r="G85" s="37"/>
      <c r="H85" s="37"/>
      <c r="I85" s="100"/>
      <c r="J85" s="37"/>
      <c r="K85" s="37"/>
      <c r="L85" s="35"/>
    </row>
    <row r="86" spans="2:65" s="1" customFormat="1" ht="15">
      <c r="B86" s="25"/>
      <c r="C86" s="38" t="s">
        <v>28</v>
      </c>
      <c r="D86" s="37"/>
      <c r="E86" s="37"/>
      <c r="F86" s="101" t="str">
        <f>E15</f>
        <v>Město Rotava</v>
      </c>
      <c r="G86" s="37"/>
      <c r="H86" s="37"/>
      <c r="I86" s="102" t="s">
        <v>35</v>
      </c>
      <c r="J86" s="101" t="str">
        <f>E21</f>
        <v>BPO spol. s r.o.,Lidická 1239,36317 OSTROV</v>
      </c>
      <c r="K86" s="37"/>
      <c r="L86" s="35"/>
    </row>
    <row r="87" spans="2:65" s="1" customFormat="1" ht="14.45" customHeight="1">
      <c r="B87" s="25"/>
      <c r="C87" s="38" t="s">
        <v>33</v>
      </c>
      <c r="D87" s="37"/>
      <c r="E87" s="37"/>
      <c r="F87" s="101" t="str">
        <f>IF(E18="","",E18)</f>
        <v/>
      </c>
      <c r="G87" s="37"/>
      <c r="H87" s="37"/>
      <c r="I87" s="100"/>
      <c r="J87" s="37"/>
      <c r="K87" s="37"/>
      <c r="L87" s="35"/>
    </row>
    <row r="88" spans="2:65" s="1" customFormat="1" ht="10.35" customHeight="1">
      <c r="B88" s="25"/>
      <c r="C88" s="37"/>
      <c r="D88" s="37"/>
      <c r="E88" s="37"/>
      <c r="F88" s="37"/>
      <c r="G88" s="37"/>
      <c r="H88" s="37"/>
      <c r="I88" s="100"/>
      <c r="J88" s="37"/>
      <c r="K88" s="37"/>
      <c r="L88" s="35"/>
    </row>
    <row r="89" spans="2:65" s="5" customFormat="1" ht="29.25" customHeight="1">
      <c r="B89" s="103"/>
      <c r="C89" s="104" t="s">
        <v>114</v>
      </c>
      <c r="D89" s="105" t="s">
        <v>59</v>
      </c>
      <c r="E89" s="105" t="s">
        <v>55</v>
      </c>
      <c r="F89" s="105" t="s">
        <v>115</v>
      </c>
      <c r="G89" s="105" t="s">
        <v>116</v>
      </c>
      <c r="H89" s="105" t="s">
        <v>117</v>
      </c>
      <c r="I89" s="106" t="s">
        <v>118</v>
      </c>
      <c r="J89" s="105" t="s">
        <v>96</v>
      </c>
      <c r="K89" s="107" t="s">
        <v>119</v>
      </c>
      <c r="L89" s="108"/>
      <c r="M89" s="42" t="s">
        <v>120</v>
      </c>
      <c r="N89" s="43" t="s">
        <v>44</v>
      </c>
      <c r="O89" s="43" t="s">
        <v>121</v>
      </c>
      <c r="P89" s="43" t="s">
        <v>122</v>
      </c>
      <c r="Q89" s="43" t="s">
        <v>123</v>
      </c>
      <c r="R89" s="43" t="s">
        <v>124</v>
      </c>
      <c r="S89" s="43" t="s">
        <v>125</v>
      </c>
      <c r="T89" s="44" t="s">
        <v>126</v>
      </c>
    </row>
    <row r="90" spans="2:65" s="1" customFormat="1" ht="29.25" customHeight="1">
      <c r="B90" s="25"/>
      <c r="C90" s="47" t="s">
        <v>97</v>
      </c>
      <c r="D90" s="37"/>
      <c r="E90" s="37"/>
      <c r="F90" s="37"/>
      <c r="G90" s="37"/>
      <c r="H90" s="37"/>
      <c r="I90" s="100"/>
      <c r="J90" s="109">
        <f>BK90</f>
        <v>0</v>
      </c>
      <c r="K90" s="37"/>
      <c r="L90" s="35"/>
      <c r="M90" s="45"/>
      <c r="N90" s="46"/>
      <c r="O90" s="46"/>
      <c r="P90" s="110">
        <f>P91+P436+P438</f>
        <v>0</v>
      </c>
      <c r="Q90" s="46"/>
      <c r="R90" s="110">
        <f>R91+R436+R438</f>
        <v>59.632094460000005</v>
      </c>
      <c r="S90" s="46"/>
      <c r="T90" s="111">
        <f>T91+T436+T438</f>
        <v>362.98</v>
      </c>
      <c r="AT90" s="14" t="s">
        <v>73</v>
      </c>
      <c r="AU90" s="14" t="s">
        <v>98</v>
      </c>
      <c r="BK90" s="112">
        <f>BK91+BK436+BK438</f>
        <v>0</v>
      </c>
    </row>
    <row r="91" spans="2:65" s="6" customFormat="1" ht="37.35" customHeight="1">
      <c r="B91" s="113"/>
      <c r="C91" s="114"/>
      <c r="D91" s="115" t="s">
        <v>73</v>
      </c>
      <c r="E91" s="116" t="s">
        <v>127</v>
      </c>
      <c r="F91" s="116" t="s">
        <v>128</v>
      </c>
      <c r="G91" s="114"/>
      <c r="H91" s="114"/>
      <c r="I91" s="117"/>
      <c r="J91" s="118">
        <f>BK91</f>
        <v>0</v>
      </c>
      <c r="K91" s="114"/>
      <c r="L91" s="119"/>
      <c r="M91" s="120"/>
      <c r="N91" s="121"/>
      <c r="O91" s="121"/>
      <c r="P91" s="122">
        <f>P92+P225+P257+P264+P277+P289+P317+P345+P349+P402+P433</f>
        <v>0</v>
      </c>
      <c r="Q91" s="121"/>
      <c r="R91" s="122">
        <f>R92+R225+R257+R264+R277+R289+R317+R345+R349+R402+R433</f>
        <v>59.632094460000005</v>
      </c>
      <c r="S91" s="121"/>
      <c r="T91" s="123">
        <f>T92+T225+T257+T264+T277+T289+T317+T345+T349+T402+T433</f>
        <v>362.98</v>
      </c>
      <c r="AR91" s="124" t="s">
        <v>82</v>
      </c>
      <c r="AT91" s="125" t="s">
        <v>73</v>
      </c>
      <c r="AU91" s="125" t="s">
        <v>74</v>
      </c>
      <c r="AY91" s="124" t="s">
        <v>129</v>
      </c>
      <c r="BK91" s="126">
        <f>BK92+BK225+BK257+BK264+BK277+BK289+BK317+BK345+BK349+BK402+BK433</f>
        <v>0</v>
      </c>
    </row>
    <row r="92" spans="2:65" s="6" customFormat="1" ht="19.899999999999999" customHeight="1">
      <c r="B92" s="113"/>
      <c r="C92" s="114"/>
      <c r="D92" s="127" t="s">
        <v>73</v>
      </c>
      <c r="E92" s="128" t="s">
        <v>82</v>
      </c>
      <c r="F92" s="128" t="s">
        <v>130</v>
      </c>
      <c r="G92" s="114"/>
      <c r="H92" s="114"/>
      <c r="I92" s="117"/>
      <c r="J92" s="129">
        <f>BK92</f>
        <v>0</v>
      </c>
      <c r="K92" s="114"/>
      <c r="L92" s="119"/>
      <c r="M92" s="120"/>
      <c r="N92" s="121"/>
      <c r="O92" s="121"/>
      <c r="P92" s="122">
        <f>SUM(P93:P224)</f>
        <v>0</v>
      </c>
      <c r="Q92" s="121"/>
      <c r="R92" s="122">
        <f>SUM(R93:R224)</f>
        <v>1.9800000000000002E-2</v>
      </c>
      <c r="S92" s="121"/>
      <c r="T92" s="123">
        <f>SUM(T93:T224)</f>
        <v>0</v>
      </c>
      <c r="AR92" s="124" t="s">
        <v>82</v>
      </c>
      <c r="AT92" s="125" t="s">
        <v>73</v>
      </c>
      <c r="AU92" s="125" t="s">
        <v>82</v>
      </c>
      <c r="AY92" s="124" t="s">
        <v>129</v>
      </c>
      <c r="BK92" s="126">
        <f>SUM(BK93:BK224)</f>
        <v>0</v>
      </c>
    </row>
    <row r="93" spans="2:65" s="1" customFormat="1" ht="31.5" customHeight="1">
      <c r="B93" s="25"/>
      <c r="C93" s="130" t="s">
        <v>82</v>
      </c>
      <c r="D93" s="130" t="s">
        <v>131</v>
      </c>
      <c r="E93" s="131" t="s">
        <v>132</v>
      </c>
      <c r="F93" s="132" t="s">
        <v>133</v>
      </c>
      <c r="G93" s="133" t="s">
        <v>134</v>
      </c>
      <c r="H93" s="134">
        <v>22.5</v>
      </c>
      <c r="I93" s="135"/>
      <c r="J93" s="136">
        <f>ROUND(I93*H93,2)</f>
        <v>0</v>
      </c>
      <c r="K93" s="132" t="s">
        <v>135</v>
      </c>
      <c r="L93" s="35"/>
      <c r="M93" s="137" t="s">
        <v>30</v>
      </c>
      <c r="N93" s="138" t="s">
        <v>45</v>
      </c>
      <c r="O93" s="26"/>
      <c r="P93" s="139">
        <f>O93*H93</f>
        <v>0</v>
      </c>
      <c r="Q93" s="139">
        <v>0</v>
      </c>
      <c r="R93" s="139">
        <f>Q93*H93</f>
        <v>0</v>
      </c>
      <c r="S93" s="139">
        <v>0</v>
      </c>
      <c r="T93" s="140">
        <f>S93*H93</f>
        <v>0</v>
      </c>
      <c r="AR93" s="14" t="s">
        <v>136</v>
      </c>
      <c r="AT93" s="14" t="s">
        <v>131</v>
      </c>
      <c r="AU93" s="14" t="s">
        <v>84</v>
      </c>
      <c r="AY93" s="14" t="s">
        <v>129</v>
      </c>
      <c r="BE93" s="141">
        <f>IF(N93="základní",J93,0)</f>
        <v>0</v>
      </c>
      <c r="BF93" s="141">
        <f>IF(N93="snížená",J93,0)</f>
        <v>0</v>
      </c>
      <c r="BG93" s="141">
        <f>IF(N93="zákl. přenesená",J93,0)</f>
        <v>0</v>
      </c>
      <c r="BH93" s="141">
        <f>IF(N93="sníž. přenesená",J93,0)</f>
        <v>0</v>
      </c>
      <c r="BI93" s="141">
        <f>IF(N93="nulová",J93,0)</f>
        <v>0</v>
      </c>
      <c r="BJ93" s="14" t="s">
        <v>82</v>
      </c>
      <c r="BK93" s="141">
        <f>ROUND(I93*H93,2)</f>
        <v>0</v>
      </c>
      <c r="BL93" s="14" t="s">
        <v>136</v>
      </c>
      <c r="BM93" s="14" t="s">
        <v>137</v>
      </c>
    </row>
    <row r="94" spans="2:65" s="1" customFormat="1" ht="229.5">
      <c r="B94" s="25"/>
      <c r="C94" s="37"/>
      <c r="D94" s="142" t="s">
        <v>138</v>
      </c>
      <c r="E94" s="37"/>
      <c r="F94" s="143" t="s">
        <v>139</v>
      </c>
      <c r="G94" s="37"/>
      <c r="H94" s="37"/>
      <c r="I94" s="100"/>
      <c r="J94" s="37"/>
      <c r="K94" s="37"/>
      <c r="L94" s="35"/>
      <c r="M94" s="144"/>
      <c r="N94" s="26"/>
      <c r="O94" s="26"/>
      <c r="P94" s="26"/>
      <c r="Q94" s="26"/>
      <c r="R94" s="26"/>
      <c r="S94" s="26"/>
      <c r="T94" s="40"/>
      <c r="AT94" s="14" t="s">
        <v>138</v>
      </c>
      <c r="AU94" s="14" t="s">
        <v>84</v>
      </c>
    </row>
    <row r="95" spans="2:65" s="7" customFormat="1">
      <c r="B95" s="145"/>
      <c r="C95" s="146"/>
      <c r="D95" s="142" t="s">
        <v>140</v>
      </c>
      <c r="E95" s="147" t="s">
        <v>30</v>
      </c>
      <c r="F95" s="148" t="s">
        <v>141</v>
      </c>
      <c r="G95" s="146"/>
      <c r="H95" s="149" t="s">
        <v>30</v>
      </c>
      <c r="I95" s="150"/>
      <c r="J95" s="146"/>
      <c r="K95" s="146"/>
      <c r="L95" s="151"/>
      <c r="M95" s="152"/>
      <c r="N95" s="153"/>
      <c r="O95" s="153"/>
      <c r="P95" s="153"/>
      <c r="Q95" s="153"/>
      <c r="R95" s="153"/>
      <c r="S95" s="153"/>
      <c r="T95" s="154"/>
      <c r="AT95" s="155" t="s">
        <v>140</v>
      </c>
      <c r="AU95" s="155" t="s">
        <v>84</v>
      </c>
      <c r="AV95" s="7" t="s">
        <v>82</v>
      </c>
      <c r="AW95" s="7" t="s">
        <v>37</v>
      </c>
      <c r="AX95" s="7" t="s">
        <v>74</v>
      </c>
      <c r="AY95" s="155" t="s">
        <v>129</v>
      </c>
    </row>
    <row r="96" spans="2:65" s="8" customFormat="1">
      <c r="B96" s="156"/>
      <c r="C96" s="157"/>
      <c r="D96" s="158" t="s">
        <v>140</v>
      </c>
      <c r="E96" s="159" t="s">
        <v>30</v>
      </c>
      <c r="F96" s="160" t="s">
        <v>142</v>
      </c>
      <c r="G96" s="157"/>
      <c r="H96" s="161">
        <v>22.5</v>
      </c>
      <c r="I96" s="162"/>
      <c r="J96" s="157"/>
      <c r="K96" s="157"/>
      <c r="L96" s="163"/>
      <c r="M96" s="164"/>
      <c r="N96" s="165"/>
      <c r="O96" s="165"/>
      <c r="P96" s="165"/>
      <c r="Q96" s="165"/>
      <c r="R96" s="165"/>
      <c r="S96" s="165"/>
      <c r="T96" s="166"/>
      <c r="AT96" s="167" t="s">
        <v>140</v>
      </c>
      <c r="AU96" s="167" t="s">
        <v>84</v>
      </c>
      <c r="AV96" s="8" t="s">
        <v>84</v>
      </c>
      <c r="AW96" s="8" t="s">
        <v>37</v>
      </c>
      <c r="AX96" s="8" t="s">
        <v>82</v>
      </c>
      <c r="AY96" s="167" t="s">
        <v>129</v>
      </c>
    </row>
    <row r="97" spans="2:65" s="1" customFormat="1" ht="44.25" customHeight="1">
      <c r="B97" s="25"/>
      <c r="C97" s="130" t="s">
        <v>84</v>
      </c>
      <c r="D97" s="130" t="s">
        <v>131</v>
      </c>
      <c r="E97" s="131" t="s">
        <v>143</v>
      </c>
      <c r="F97" s="132" t="s">
        <v>144</v>
      </c>
      <c r="G97" s="133" t="s">
        <v>134</v>
      </c>
      <c r="H97" s="134">
        <v>205</v>
      </c>
      <c r="I97" s="135"/>
      <c r="J97" s="136">
        <f>ROUND(I97*H97,2)</f>
        <v>0</v>
      </c>
      <c r="K97" s="132" t="s">
        <v>135</v>
      </c>
      <c r="L97" s="35"/>
      <c r="M97" s="137" t="s">
        <v>30</v>
      </c>
      <c r="N97" s="138" t="s">
        <v>45</v>
      </c>
      <c r="O97" s="26"/>
      <c r="P97" s="139">
        <f>O97*H97</f>
        <v>0</v>
      </c>
      <c r="Q97" s="139">
        <v>0</v>
      </c>
      <c r="R97" s="139">
        <f>Q97*H97</f>
        <v>0</v>
      </c>
      <c r="S97" s="139">
        <v>0</v>
      </c>
      <c r="T97" s="140">
        <f>S97*H97</f>
        <v>0</v>
      </c>
      <c r="AR97" s="14" t="s">
        <v>136</v>
      </c>
      <c r="AT97" s="14" t="s">
        <v>131</v>
      </c>
      <c r="AU97" s="14" t="s">
        <v>84</v>
      </c>
      <c r="AY97" s="14" t="s">
        <v>129</v>
      </c>
      <c r="BE97" s="141">
        <f>IF(N97="základní",J97,0)</f>
        <v>0</v>
      </c>
      <c r="BF97" s="141">
        <f>IF(N97="snížená",J97,0)</f>
        <v>0</v>
      </c>
      <c r="BG97" s="141">
        <f>IF(N97="zákl. přenesená",J97,0)</f>
        <v>0</v>
      </c>
      <c r="BH97" s="141">
        <f>IF(N97="sníž. přenesená",J97,0)</f>
        <v>0</v>
      </c>
      <c r="BI97" s="141">
        <f>IF(N97="nulová",J97,0)</f>
        <v>0</v>
      </c>
      <c r="BJ97" s="14" t="s">
        <v>82</v>
      </c>
      <c r="BK97" s="141">
        <f>ROUND(I97*H97,2)</f>
        <v>0</v>
      </c>
      <c r="BL97" s="14" t="s">
        <v>136</v>
      </c>
      <c r="BM97" s="14" t="s">
        <v>145</v>
      </c>
    </row>
    <row r="98" spans="2:65" s="1" customFormat="1" ht="270">
      <c r="B98" s="25"/>
      <c r="C98" s="37"/>
      <c r="D98" s="142" t="s">
        <v>138</v>
      </c>
      <c r="E98" s="37"/>
      <c r="F98" s="143" t="s">
        <v>146</v>
      </c>
      <c r="G98" s="37"/>
      <c r="H98" s="37"/>
      <c r="I98" s="100"/>
      <c r="J98" s="37"/>
      <c r="K98" s="37"/>
      <c r="L98" s="35"/>
      <c r="M98" s="144"/>
      <c r="N98" s="26"/>
      <c r="O98" s="26"/>
      <c r="P98" s="26"/>
      <c r="Q98" s="26"/>
      <c r="R98" s="26"/>
      <c r="S98" s="26"/>
      <c r="T98" s="40"/>
      <c r="AT98" s="14" t="s">
        <v>138</v>
      </c>
      <c r="AU98" s="14" t="s">
        <v>84</v>
      </c>
    </row>
    <row r="99" spans="2:65" s="7" customFormat="1">
      <c r="B99" s="145"/>
      <c r="C99" s="146"/>
      <c r="D99" s="142" t="s">
        <v>140</v>
      </c>
      <c r="E99" s="147" t="s">
        <v>30</v>
      </c>
      <c r="F99" s="148" t="s">
        <v>147</v>
      </c>
      <c r="G99" s="146"/>
      <c r="H99" s="149" t="s">
        <v>30</v>
      </c>
      <c r="I99" s="150"/>
      <c r="J99" s="146"/>
      <c r="K99" s="146"/>
      <c r="L99" s="151"/>
      <c r="M99" s="152"/>
      <c r="N99" s="153"/>
      <c r="O99" s="153"/>
      <c r="P99" s="153"/>
      <c r="Q99" s="153"/>
      <c r="R99" s="153"/>
      <c r="S99" s="153"/>
      <c r="T99" s="154"/>
      <c r="AT99" s="155" t="s">
        <v>140</v>
      </c>
      <c r="AU99" s="155" t="s">
        <v>84</v>
      </c>
      <c r="AV99" s="7" t="s">
        <v>82</v>
      </c>
      <c r="AW99" s="7" t="s">
        <v>37</v>
      </c>
      <c r="AX99" s="7" t="s">
        <v>74</v>
      </c>
      <c r="AY99" s="155" t="s">
        <v>129</v>
      </c>
    </row>
    <row r="100" spans="2:65" s="8" customFormat="1">
      <c r="B100" s="156"/>
      <c r="C100" s="157"/>
      <c r="D100" s="142" t="s">
        <v>140</v>
      </c>
      <c r="E100" s="168" t="s">
        <v>30</v>
      </c>
      <c r="F100" s="169" t="s">
        <v>148</v>
      </c>
      <c r="G100" s="157"/>
      <c r="H100" s="170">
        <v>175</v>
      </c>
      <c r="I100" s="162"/>
      <c r="J100" s="157"/>
      <c r="K100" s="157"/>
      <c r="L100" s="163"/>
      <c r="M100" s="164"/>
      <c r="N100" s="165"/>
      <c r="O100" s="165"/>
      <c r="P100" s="165"/>
      <c r="Q100" s="165"/>
      <c r="R100" s="165"/>
      <c r="S100" s="165"/>
      <c r="T100" s="166"/>
      <c r="AT100" s="167" t="s">
        <v>140</v>
      </c>
      <c r="AU100" s="167" t="s">
        <v>84</v>
      </c>
      <c r="AV100" s="8" t="s">
        <v>84</v>
      </c>
      <c r="AW100" s="8" t="s">
        <v>37</v>
      </c>
      <c r="AX100" s="8" t="s">
        <v>74</v>
      </c>
      <c r="AY100" s="167" t="s">
        <v>129</v>
      </c>
    </row>
    <row r="101" spans="2:65" s="7" customFormat="1">
      <c r="B101" s="145"/>
      <c r="C101" s="146"/>
      <c r="D101" s="142" t="s">
        <v>140</v>
      </c>
      <c r="E101" s="147" t="s">
        <v>30</v>
      </c>
      <c r="F101" s="148" t="s">
        <v>149</v>
      </c>
      <c r="G101" s="146"/>
      <c r="H101" s="149" t="s">
        <v>30</v>
      </c>
      <c r="I101" s="150"/>
      <c r="J101" s="146"/>
      <c r="K101" s="146"/>
      <c r="L101" s="151"/>
      <c r="M101" s="152"/>
      <c r="N101" s="153"/>
      <c r="O101" s="153"/>
      <c r="P101" s="153"/>
      <c r="Q101" s="153"/>
      <c r="R101" s="153"/>
      <c r="S101" s="153"/>
      <c r="T101" s="154"/>
      <c r="AT101" s="155" t="s">
        <v>140</v>
      </c>
      <c r="AU101" s="155" t="s">
        <v>84</v>
      </c>
      <c r="AV101" s="7" t="s">
        <v>82</v>
      </c>
      <c r="AW101" s="7" t="s">
        <v>37</v>
      </c>
      <c r="AX101" s="7" t="s">
        <v>74</v>
      </c>
      <c r="AY101" s="155" t="s">
        <v>129</v>
      </c>
    </row>
    <row r="102" spans="2:65" s="8" customFormat="1">
      <c r="B102" s="156"/>
      <c r="C102" s="157"/>
      <c r="D102" s="142" t="s">
        <v>140</v>
      </c>
      <c r="E102" s="168" t="s">
        <v>30</v>
      </c>
      <c r="F102" s="169" t="s">
        <v>150</v>
      </c>
      <c r="G102" s="157"/>
      <c r="H102" s="170">
        <v>30</v>
      </c>
      <c r="I102" s="162"/>
      <c r="J102" s="157"/>
      <c r="K102" s="157"/>
      <c r="L102" s="163"/>
      <c r="M102" s="164"/>
      <c r="N102" s="165"/>
      <c r="O102" s="165"/>
      <c r="P102" s="165"/>
      <c r="Q102" s="165"/>
      <c r="R102" s="165"/>
      <c r="S102" s="165"/>
      <c r="T102" s="166"/>
      <c r="AT102" s="167" t="s">
        <v>140</v>
      </c>
      <c r="AU102" s="167" t="s">
        <v>84</v>
      </c>
      <c r="AV102" s="8" t="s">
        <v>84</v>
      </c>
      <c r="AW102" s="8" t="s">
        <v>37</v>
      </c>
      <c r="AX102" s="8" t="s">
        <v>74</v>
      </c>
      <c r="AY102" s="167" t="s">
        <v>129</v>
      </c>
    </row>
    <row r="103" spans="2:65" s="9" customFormat="1">
      <c r="B103" s="171"/>
      <c r="C103" s="172"/>
      <c r="D103" s="158" t="s">
        <v>140</v>
      </c>
      <c r="E103" s="173" t="s">
        <v>30</v>
      </c>
      <c r="F103" s="174" t="s">
        <v>151</v>
      </c>
      <c r="G103" s="172"/>
      <c r="H103" s="175">
        <v>205</v>
      </c>
      <c r="I103" s="176"/>
      <c r="J103" s="172"/>
      <c r="K103" s="172"/>
      <c r="L103" s="177"/>
      <c r="M103" s="178"/>
      <c r="N103" s="179"/>
      <c r="O103" s="179"/>
      <c r="P103" s="179"/>
      <c r="Q103" s="179"/>
      <c r="R103" s="179"/>
      <c r="S103" s="179"/>
      <c r="T103" s="180"/>
      <c r="AT103" s="181" t="s">
        <v>140</v>
      </c>
      <c r="AU103" s="181" t="s">
        <v>84</v>
      </c>
      <c r="AV103" s="9" t="s">
        <v>136</v>
      </c>
      <c r="AW103" s="9" t="s">
        <v>37</v>
      </c>
      <c r="AX103" s="9" t="s">
        <v>82</v>
      </c>
      <c r="AY103" s="181" t="s">
        <v>129</v>
      </c>
    </row>
    <row r="104" spans="2:65" s="1" customFormat="1" ht="44.25" customHeight="1">
      <c r="B104" s="25"/>
      <c r="C104" s="130" t="s">
        <v>152</v>
      </c>
      <c r="D104" s="130" t="s">
        <v>131</v>
      </c>
      <c r="E104" s="131" t="s">
        <v>153</v>
      </c>
      <c r="F104" s="132" t="s">
        <v>154</v>
      </c>
      <c r="G104" s="133" t="s">
        <v>134</v>
      </c>
      <c r="H104" s="134">
        <v>87.5</v>
      </c>
      <c r="I104" s="135"/>
      <c r="J104" s="136">
        <f>ROUND(I104*H104,2)</f>
        <v>0</v>
      </c>
      <c r="K104" s="132" t="s">
        <v>135</v>
      </c>
      <c r="L104" s="35"/>
      <c r="M104" s="137" t="s">
        <v>30</v>
      </c>
      <c r="N104" s="138" t="s">
        <v>45</v>
      </c>
      <c r="O104" s="26"/>
      <c r="P104" s="139">
        <f>O104*H104</f>
        <v>0</v>
      </c>
      <c r="Q104" s="139">
        <v>0</v>
      </c>
      <c r="R104" s="139">
        <f>Q104*H104</f>
        <v>0</v>
      </c>
      <c r="S104" s="139">
        <v>0</v>
      </c>
      <c r="T104" s="140">
        <f>S104*H104</f>
        <v>0</v>
      </c>
      <c r="AR104" s="14" t="s">
        <v>136</v>
      </c>
      <c r="AT104" s="14" t="s">
        <v>131</v>
      </c>
      <c r="AU104" s="14" t="s">
        <v>84</v>
      </c>
      <c r="AY104" s="14" t="s">
        <v>129</v>
      </c>
      <c r="BE104" s="141">
        <f>IF(N104="základní",J104,0)</f>
        <v>0</v>
      </c>
      <c r="BF104" s="141">
        <f>IF(N104="snížená",J104,0)</f>
        <v>0</v>
      </c>
      <c r="BG104" s="141">
        <f>IF(N104="zákl. přenesená",J104,0)</f>
        <v>0</v>
      </c>
      <c r="BH104" s="141">
        <f>IF(N104="sníž. přenesená",J104,0)</f>
        <v>0</v>
      </c>
      <c r="BI104" s="141">
        <f>IF(N104="nulová",J104,0)</f>
        <v>0</v>
      </c>
      <c r="BJ104" s="14" t="s">
        <v>82</v>
      </c>
      <c r="BK104" s="141">
        <f>ROUND(I104*H104,2)</f>
        <v>0</v>
      </c>
      <c r="BL104" s="14" t="s">
        <v>136</v>
      </c>
      <c r="BM104" s="14" t="s">
        <v>155</v>
      </c>
    </row>
    <row r="105" spans="2:65" s="1" customFormat="1" ht="270">
      <c r="B105" s="25"/>
      <c r="C105" s="37"/>
      <c r="D105" s="142" t="s">
        <v>138</v>
      </c>
      <c r="E105" s="37"/>
      <c r="F105" s="143" t="s">
        <v>146</v>
      </c>
      <c r="G105" s="37"/>
      <c r="H105" s="37"/>
      <c r="I105" s="100"/>
      <c r="J105" s="37"/>
      <c r="K105" s="37"/>
      <c r="L105" s="35"/>
      <c r="M105" s="144"/>
      <c r="N105" s="26"/>
      <c r="O105" s="26"/>
      <c r="P105" s="26"/>
      <c r="Q105" s="26"/>
      <c r="R105" s="26"/>
      <c r="S105" s="26"/>
      <c r="T105" s="40"/>
      <c r="AT105" s="14" t="s">
        <v>138</v>
      </c>
      <c r="AU105" s="14" t="s">
        <v>84</v>
      </c>
    </row>
    <row r="106" spans="2:65" s="7" customFormat="1">
      <c r="B106" s="145"/>
      <c r="C106" s="146"/>
      <c r="D106" s="142" t="s">
        <v>140</v>
      </c>
      <c r="E106" s="147" t="s">
        <v>30</v>
      </c>
      <c r="F106" s="148" t="s">
        <v>156</v>
      </c>
      <c r="G106" s="146"/>
      <c r="H106" s="149" t="s">
        <v>30</v>
      </c>
      <c r="I106" s="150"/>
      <c r="J106" s="146"/>
      <c r="K106" s="146"/>
      <c r="L106" s="151"/>
      <c r="M106" s="152"/>
      <c r="N106" s="153"/>
      <c r="O106" s="153"/>
      <c r="P106" s="153"/>
      <c r="Q106" s="153"/>
      <c r="R106" s="153"/>
      <c r="S106" s="153"/>
      <c r="T106" s="154"/>
      <c r="AT106" s="155" t="s">
        <v>140</v>
      </c>
      <c r="AU106" s="155" t="s">
        <v>84</v>
      </c>
      <c r="AV106" s="7" t="s">
        <v>82</v>
      </c>
      <c r="AW106" s="7" t="s">
        <v>37</v>
      </c>
      <c r="AX106" s="7" t="s">
        <v>74</v>
      </c>
      <c r="AY106" s="155" t="s">
        <v>129</v>
      </c>
    </row>
    <row r="107" spans="2:65" s="8" customFormat="1">
      <c r="B107" s="156"/>
      <c r="C107" s="157"/>
      <c r="D107" s="158" t="s">
        <v>140</v>
      </c>
      <c r="E107" s="159" t="s">
        <v>30</v>
      </c>
      <c r="F107" s="160" t="s">
        <v>157</v>
      </c>
      <c r="G107" s="157"/>
      <c r="H107" s="161">
        <v>87.5</v>
      </c>
      <c r="I107" s="162"/>
      <c r="J107" s="157"/>
      <c r="K107" s="157"/>
      <c r="L107" s="163"/>
      <c r="M107" s="164"/>
      <c r="N107" s="165"/>
      <c r="O107" s="165"/>
      <c r="P107" s="165"/>
      <c r="Q107" s="165"/>
      <c r="R107" s="165"/>
      <c r="S107" s="165"/>
      <c r="T107" s="166"/>
      <c r="AT107" s="167" t="s">
        <v>140</v>
      </c>
      <c r="AU107" s="167" t="s">
        <v>84</v>
      </c>
      <c r="AV107" s="8" t="s">
        <v>84</v>
      </c>
      <c r="AW107" s="8" t="s">
        <v>37</v>
      </c>
      <c r="AX107" s="8" t="s">
        <v>82</v>
      </c>
      <c r="AY107" s="167" t="s">
        <v>129</v>
      </c>
    </row>
    <row r="108" spans="2:65" s="1" customFormat="1" ht="31.5" customHeight="1">
      <c r="B108" s="25"/>
      <c r="C108" s="130" t="s">
        <v>136</v>
      </c>
      <c r="D108" s="130" t="s">
        <v>131</v>
      </c>
      <c r="E108" s="131" t="s">
        <v>158</v>
      </c>
      <c r="F108" s="132" t="s">
        <v>159</v>
      </c>
      <c r="G108" s="133" t="s">
        <v>134</v>
      </c>
      <c r="H108" s="134">
        <v>6</v>
      </c>
      <c r="I108" s="135"/>
      <c r="J108" s="136">
        <f>ROUND(I108*H108,2)</f>
        <v>0</v>
      </c>
      <c r="K108" s="132" t="s">
        <v>135</v>
      </c>
      <c r="L108" s="35"/>
      <c r="M108" s="137" t="s">
        <v>30</v>
      </c>
      <c r="N108" s="138" t="s">
        <v>45</v>
      </c>
      <c r="O108" s="26"/>
      <c r="P108" s="139">
        <f>O108*H108</f>
        <v>0</v>
      </c>
      <c r="Q108" s="139">
        <v>0</v>
      </c>
      <c r="R108" s="139">
        <f>Q108*H108</f>
        <v>0</v>
      </c>
      <c r="S108" s="139">
        <v>0</v>
      </c>
      <c r="T108" s="140">
        <f>S108*H108</f>
        <v>0</v>
      </c>
      <c r="AR108" s="14" t="s">
        <v>136</v>
      </c>
      <c r="AT108" s="14" t="s">
        <v>131</v>
      </c>
      <c r="AU108" s="14" t="s">
        <v>84</v>
      </c>
      <c r="AY108" s="14" t="s">
        <v>129</v>
      </c>
      <c r="BE108" s="141">
        <f>IF(N108="základní",J108,0)</f>
        <v>0</v>
      </c>
      <c r="BF108" s="141">
        <f>IF(N108="snížená",J108,0)</f>
        <v>0</v>
      </c>
      <c r="BG108" s="141">
        <f>IF(N108="zákl. přenesená",J108,0)</f>
        <v>0</v>
      </c>
      <c r="BH108" s="141">
        <f>IF(N108="sníž. přenesená",J108,0)</f>
        <v>0</v>
      </c>
      <c r="BI108" s="141">
        <f>IF(N108="nulová",J108,0)</f>
        <v>0</v>
      </c>
      <c r="BJ108" s="14" t="s">
        <v>82</v>
      </c>
      <c r="BK108" s="141">
        <f>ROUND(I108*H108,2)</f>
        <v>0</v>
      </c>
      <c r="BL108" s="14" t="s">
        <v>136</v>
      </c>
      <c r="BM108" s="14" t="s">
        <v>160</v>
      </c>
    </row>
    <row r="109" spans="2:65" s="1" customFormat="1" ht="54">
      <c r="B109" s="25"/>
      <c r="C109" s="37"/>
      <c r="D109" s="142" t="s">
        <v>138</v>
      </c>
      <c r="E109" s="37"/>
      <c r="F109" s="143" t="s">
        <v>161</v>
      </c>
      <c r="G109" s="37"/>
      <c r="H109" s="37"/>
      <c r="I109" s="100"/>
      <c r="J109" s="37"/>
      <c r="K109" s="37"/>
      <c r="L109" s="35"/>
      <c r="M109" s="144"/>
      <c r="N109" s="26"/>
      <c r="O109" s="26"/>
      <c r="P109" s="26"/>
      <c r="Q109" s="26"/>
      <c r="R109" s="26"/>
      <c r="S109" s="26"/>
      <c r="T109" s="40"/>
      <c r="AT109" s="14" t="s">
        <v>138</v>
      </c>
      <c r="AU109" s="14" t="s">
        <v>84</v>
      </c>
    </row>
    <row r="110" spans="2:65" s="7" customFormat="1">
      <c r="B110" s="145"/>
      <c r="C110" s="146"/>
      <c r="D110" s="142" t="s">
        <v>140</v>
      </c>
      <c r="E110" s="147" t="s">
        <v>30</v>
      </c>
      <c r="F110" s="148" t="s">
        <v>162</v>
      </c>
      <c r="G110" s="146"/>
      <c r="H110" s="149" t="s">
        <v>30</v>
      </c>
      <c r="I110" s="150"/>
      <c r="J110" s="146"/>
      <c r="K110" s="146"/>
      <c r="L110" s="151"/>
      <c r="M110" s="152"/>
      <c r="N110" s="153"/>
      <c r="O110" s="153"/>
      <c r="P110" s="153"/>
      <c r="Q110" s="153"/>
      <c r="R110" s="153"/>
      <c r="S110" s="153"/>
      <c r="T110" s="154"/>
      <c r="AT110" s="155" t="s">
        <v>140</v>
      </c>
      <c r="AU110" s="155" t="s">
        <v>84</v>
      </c>
      <c r="AV110" s="7" t="s">
        <v>82</v>
      </c>
      <c r="AW110" s="7" t="s">
        <v>37</v>
      </c>
      <c r="AX110" s="7" t="s">
        <v>74</v>
      </c>
      <c r="AY110" s="155" t="s">
        <v>129</v>
      </c>
    </row>
    <row r="111" spans="2:65" s="8" customFormat="1">
      <c r="B111" s="156"/>
      <c r="C111" s="157"/>
      <c r="D111" s="158" t="s">
        <v>140</v>
      </c>
      <c r="E111" s="159" t="s">
        <v>30</v>
      </c>
      <c r="F111" s="160" t="s">
        <v>163</v>
      </c>
      <c r="G111" s="157"/>
      <c r="H111" s="161">
        <v>6</v>
      </c>
      <c r="I111" s="162"/>
      <c r="J111" s="157"/>
      <c r="K111" s="157"/>
      <c r="L111" s="163"/>
      <c r="M111" s="164"/>
      <c r="N111" s="165"/>
      <c r="O111" s="165"/>
      <c r="P111" s="165"/>
      <c r="Q111" s="165"/>
      <c r="R111" s="165"/>
      <c r="S111" s="165"/>
      <c r="T111" s="166"/>
      <c r="AT111" s="167" t="s">
        <v>140</v>
      </c>
      <c r="AU111" s="167" t="s">
        <v>84</v>
      </c>
      <c r="AV111" s="8" t="s">
        <v>84</v>
      </c>
      <c r="AW111" s="8" t="s">
        <v>37</v>
      </c>
      <c r="AX111" s="8" t="s">
        <v>82</v>
      </c>
      <c r="AY111" s="167" t="s">
        <v>129</v>
      </c>
    </row>
    <row r="112" spans="2:65" s="1" customFormat="1" ht="44.25" customHeight="1">
      <c r="B112" s="25"/>
      <c r="C112" s="130" t="s">
        <v>164</v>
      </c>
      <c r="D112" s="130" t="s">
        <v>131</v>
      </c>
      <c r="E112" s="131" t="s">
        <v>165</v>
      </c>
      <c r="F112" s="132" t="s">
        <v>166</v>
      </c>
      <c r="G112" s="133" t="s">
        <v>134</v>
      </c>
      <c r="H112" s="134">
        <v>3</v>
      </c>
      <c r="I112" s="135"/>
      <c r="J112" s="136">
        <f>ROUND(I112*H112,2)</f>
        <v>0</v>
      </c>
      <c r="K112" s="132" t="s">
        <v>135</v>
      </c>
      <c r="L112" s="35"/>
      <c r="M112" s="137" t="s">
        <v>30</v>
      </c>
      <c r="N112" s="138" t="s">
        <v>45</v>
      </c>
      <c r="O112" s="26"/>
      <c r="P112" s="139">
        <f>O112*H112</f>
        <v>0</v>
      </c>
      <c r="Q112" s="139">
        <v>0</v>
      </c>
      <c r="R112" s="139">
        <f>Q112*H112</f>
        <v>0</v>
      </c>
      <c r="S112" s="139">
        <v>0</v>
      </c>
      <c r="T112" s="140">
        <f>S112*H112</f>
        <v>0</v>
      </c>
      <c r="AR112" s="14" t="s">
        <v>136</v>
      </c>
      <c r="AT112" s="14" t="s">
        <v>131</v>
      </c>
      <c r="AU112" s="14" t="s">
        <v>84</v>
      </c>
      <c r="AY112" s="14" t="s">
        <v>129</v>
      </c>
      <c r="BE112" s="141">
        <f>IF(N112="základní",J112,0)</f>
        <v>0</v>
      </c>
      <c r="BF112" s="141">
        <f>IF(N112="snížená",J112,0)</f>
        <v>0</v>
      </c>
      <c r="BG112" s="141">
        <f>IF(N112="zákl. přenesená",J112,0)</f>
        <v>0</v>
      </c>
      <c r="BH112" s="141">
        <f>IF(N112="sníž. přenesená",J112,0)</f>
        <v>0</v>
      </c>
      <c r="BI112" s="141">
        <f>IF(N112="nulová",J112,0)</f>
        <v>0</v>
      </c>
      <c r="BJ112" s="14" t="s">
        <v>82</v>
      </c>
      <c r="BK112" s="141">
        <f>ROUND(I112*H112,2)</f>
        <v>0</v>
      </c>
      <c r="BL112" s="14" t="s">
        <v>136</v>
      </c>
      <c r="BM112" s="14" t="s">
        <v>167</v>
      </c>
    </row>
    <row r="113" spans="2:65" s="1" customFormat="1" ht="54">
      <c r="B113" s="25"/>
      <c r="C113" s="37"/>
      <c r="D113" s="142" t="s">
        <v>138</v>
      </c>
      <c r="E113" s="37"/>
      <c r="F113" s="143" t="s">
        <v>161</v>
      </c>
      <c r="G113" s="37"/>
      <c r="H113" s="37"/>
      <c r="I113" s="100"/>
      <c r="J113" s="37"/>
      <c r="K113" s="37"/>
      <c r="L113" s="35"/>
      <c r="M113" s="144"/>
      <c r="N113" s="26"/>
      <c r="O113" s="26"/>
      <c r="P113" s="26"/>
      <c r="Q113" s="26"/>
      <c r="R113" s="26"/>
      <c r="S113" s="26"/>
      <c r="T113" s="40"/>
      <c r="AT113" s="14" t="s">
        <v>138</v>
      </c>
      <c r="AU113" s="14" t="s">
        <v>84</v>
      </c>
    </row>
    <row r="114" spans="2:65" s="7" customFormat="1">
      <c r="B114" s="145"/>
      <c r="C114" s="146"/>
      <c r="D114" s="142" t="s">
        <v>140</v>
      </c>
      <c r="E114" s="147" t="s">
        <v>30</v>
      </c>
      <c r="F114" s="148" t="s">
        <v>168</v>
      </c>
      <c r="G114" s="146"/>
      <c r="H114" s="149" t="s">
        <v>30</v>
      </c>
      <c r="I114" s="150"/>
      <c r="J114" s="146"/>
      <c r="K114" s="146"/>
      <c r="L114" s="151"/>
      <c r="M114" s="152"/>
      <c r="N114" s="153"/>
      <c r="O114" s="153"/>
      <c r="P114" s="153"/>
      <c r="Q114" s="153"/>
      <c r="R114" s="153"/>
      <c r="S114" s="153"/>
      <c r="T114" s="154"/>
      <c r="AT114" s="155" t="s">
        <v>140</v>
      </c>
      <c r="AU114" s="155" t="s">
        <v>84</v>
      </c>
      <c r="AV114" s="7" t="s">
        <v>82</v>
      </c>
      <c r="AW114" s="7" t="s">
        <v>37</v>
      </c>
      <c r="AX114" s="7" t="s">
        <v>74</v>
      </c>
      <c r="AY114" s="155" t="s">
        <v>129</v>
      </c>
    </row>
    <row r="115" spans="2:65" s="8" customFormat="1">
      <c r="B115" s="156"/>
      <c r="C115" s="157"/>
      <c r="D115" s="158" t="s">
        <v>140</v>
      </c>
      <c r="E115" s="159" t="s">
        <v>30</v>
      </c>
      <c r="F115" s="160" t="s">
        <v>169</v>
      </c>
      <c r="G115" s="157"/>
      <c r="H115" s="161">
        <v>3</v>
      </c>
      <c r="I115" s="162"/>
      <c r="J115" s="157"/>
      <c r="K115" s="157"/>
      <c r="L115" s="163"/>
      <c r="M115" s="164"/>
      <c r="N115" s="165"/>
      <c r="O115" s="165"/>
      <c r="P115" s="165"/>
      <c r="Q115" s="165"/>
      <c r="R115" s="165"/>
      <c r="S115" s="165"/>
      <c r="T115" s="166"/>
      <c r="AT115" s="167" t="s">
        <v>140</v>
      </c>
      <c r="AU115" s="167" t="s">
        <v>84</v>
      </c>
      <c r="AV115" s="8" t="s">
        <v>84</v>
      </c>
      <c r="AW115" s="8" t="s">
        <v>37</v>
      </c>
      <c r="AX115" s="8" t="s">
        <v>82</v>
      </c>
      <c r="AY115" s="167" t="s">
        <v>129</v>
      </c>
    </row>
    <row r="116" spans="2:65" s="1" customFormat="1" ht="31.5" customHeight="1">
      <c r="B116" s="25"/>
      <c r="C116" s="130" t="s">
        <v>170</v>
      </c>
      <c r="D116" s="130" t="s">
        <v>131</v>
      </c>
      <c r="E116" s="131" t="s">
        <v>171</v>
      </c>
      <c r="F116" s="132" t="s">
        <v>172</v>
      </c>
      <c r="G116" s="133" t="s">
        <v>173</v>
      </c>
      <c r="H116" s="134">
        <v>20</v>
      </c>
      <c r="I116" s="135"/>
      <c r="J116" s="136">
        <f>ROUND(I116*H116,2)</f>
        <v>0</v>
      </c>
      <c r="K116" s="132" t="s">
        <v>135</v>
      </c>
      <c r="L116" s="35"/>
      <c r="M116" s="137" t="s">
        <v>30</v>
      </c>
      <c r="N116" s="138" t="s">
        <v>45</v>
      </c>
      <c r="O116" s="26"/>
      <c r="P116" s="139">
        <f>O116*H116</f>
        <v>0</v>
      </c>
      <c r="Q116" s="139">
        <v>8.4000000000000003E-4</v>
      </c>
      <c r="R116" s="139">
        <f>Q116*H116</f>
        <v>1.6800000000000002E-2</v>
      </c>
      <c r="S116" s="139">
        <v>0</v>
      </c>
      <c r="T116" s="140">
        <f>S116*H116</f>
        <v>0</v>
      </c>
      <c r="AR116" s="14" t="s">
        <v>136</v>
      </c>
      <c r="AT116" s="14" t="s">
        <v>131</v>
      </c>
      <c r="AU116" s="14" t="s">
        <v>84</v>
      </c>
      <c r="AY116" s="14" t="s">
        <v>129</v>
      </c>
      <c r="BE116" s="141">
        <f>IF(N116="základní",J116,0)</f>
        <v>0</v>
      </c>
      <c r="BF116" s="141">
        <f>IF(N116="snížená",J116,0)</f>
        <v>0</v>
      </c>
      <c r="BG116" s="141">
        <f>IF(N116="zákl. přenesená",J116,0)</f>
        <v>0</v>
      </c>
      <c r="BH116" s="141">
        <f>IF(N116="sníž. přenesená",J116,0)</f>
        <v>0</v>
      </c>
      <c r="BI116" s="141">
        <f>IF(N116="nulová",J116,0)</f>
        <v>0</v>
      </c>
      <c r="BJ116" s="14" t="s">
        <v>82</v>
      </c>
      <c r="BK116" s="141">
        <f>ROUND(I116*H116,2)</f>
        <v>0</v>
      </c>
      <c r="BL116" s="14" t="s">
        <v>136</v>
      </c>
      <c r="BM116" s="14" t="s">
        <v>174</v>
      </c>
    </row>
    <row r="117" spans="2:65" s="1" customFormat="1" ht="148.5">
      <c r="B117" s="25"/>
      <c r="C117" s="37"/>
      <c r="D117" s="142" t="s">
        <v>138</v>
      </c>
      <c r="E117" s="37"/>
      <c r="F117" s="143" t="s">
        <v>175</v>
      </c>
      <c r="G117" s="37"/>
      <c r="H117" s="37"/>
      <c r="I117" s="100"/>
      <c r="J117" s="37"/>
      <c r="K117" s="37"/>
      <c r="L117" s="35"/>
      <c r="M117" s="144"/>
      <c r="N117" s="26"/>
      <c r="O117" s="26"/>
      <c r="P117" s="26"/>
      <c r="Q117" s="26"/>
      <c r="R117" s="26"/>
      <c r="S117" s="26"/>
      <c r="T117" s="40"/>
      <c r="AT117" s="14" t="s">
        <v>138</v>
      </c>
      <c r="AU117" s="14" t="s">
        <v>84</v>
      </c>
    </row>
    <row r="118" spans="2:65" s="7" customFormat="1">
      <c r="B118" s="145"/>
      <c r="C118" s="146"/>
      <c r="D118" s="142" t="s">
        <v>140</v>
      </c>
      <c r="E118" s="147" t="s">
        <v>30</v>
      </c>
      <c r="F118" s="148" t="s">
        <v>162</v>
      </c>
      <c r="G118" s="146"/>
      <c r="H118" s="149" t="s">
        <v>30</v>
      </c>
      <c r="I118" s="150"/>
      <c r="J118" s="146"/>
      <c r="K118" s="146"/>
      <c r="L118" s="151"/>
      <c r="M118" s="152"/>
      <c r="N118" s="153"/>
      <c r="O118" s="153"/>
      <c r="P118" s="153"/>
      <c r="Q118" s="153"/>
      <c r="R118" s="153"/>
      <c r="S118" s="153"/>
      <c r="T118" s="154"/>
      <c r="AT118" s="155" t="s">
        <v>140</v>
      </c>
      <c r="AU118" s="155" t="s">
        <v>84</v>
      </c>
      <c r="AV118" s="7" t="s">
        <v>82</v>
      </c>
      <c r="AW118" s="7" t="s">
        <v>37</v>
      </c>
      <c r="AX118" s="7" t="s">
        <v>74</v>
      </c>
      <c r="AY118" s="155" t="s">
        <v>129</v>
      </c>
    </row>
    <row r="119" spans="2:65" s="8" customFormat="1">
      <c r="B119" s="156"/>
      <c r="C119" s="157"/>
      <c r="D119" s="158" t="s">
        <v>140</v>
      </c>
      <c r="E119" s="159" t="s">
        <v>30</v>
      </c>
      <c r="F119" s="160" t="s">
        <v>176</v>
      </c>
      <c r="G119" s="157"/>
      <c r="H119" s="161">
        <v>20</v>
      </c>
      <c r="I119" s="162"/>
      <c r="J119" s="157"/>
      <c r="K119" s="157"/>
      <c r="L119" s="163"/>
      <c r="M119" s="164"/>
      <c r="N119" s="165"/>
      <c r="O119" s="165"/>
      <c r="P119" s="165"/>
      <c r="Q119" s="165"/>
      <c r="R119" s="165"/>
      <c r="S119" s="165"/>
      <c r="T119" s="166"/>
      <c r="AT119" s="167" t="s">
        <v>140</v>
      </c>
      <c r="AU119" s="167" t="s">
        <v>84</v>
      </c>
      <c r="AV119" s="8" t="s">
        <v>84</v>
      </c>
      <c r="AW119" s="8" t="s">
        <v>37</v>
      </c>
      <c r="AX119" s="8" t="s">
        <v>82</v>
      </c>
      <c r="AY119" s="167" t="s">
        <v>129</v>
      </c>
    </row>
    <row r="120" spans="2:65" s="1" customFormat="1" ht="31.5" customHeight="1">
      <c r="B120" s="25"/>
      <c r="C120" s="130" t="s">
        <v>177</v>
      </c>
      <c r="D120" s="130" t="s">
        <v>131</v>
      </c>
      <c r="E120" s="131" t="s">
        <v>178</v>
      </c>
      <c r="F120" s="132" t="s">
        <v>179</v>
      </c>
      <c r="G120" s="133" t="s">
        <v>173</v>
      </c>
      <c r="H120" s="134">
        <v>20</v>
      </c>
      <c r="I120" s="135"/>
      <c r="J120" s="136">
        <f>ROUND(I120*H120,2)</f>
        <v>0</v>
      </c>
      <c r="K120" s="132" t="s">
        <v>135</v>
      </c>
      <c r="L120" s="35"/>
      <c r="M120" s="137" t="s">
        <v>30</v>
      </c>
      <c r="N120" s="138" t="s">
        <v>45</v>
      </c>
      <c r="O120" s="26"/>
      <c r="P120" s="139">
        <f>O120*H120</f>
        <v>0</v>
      </c>
      <c r="Q120" s="139">
        <v>0</v>
      </c>
      <c r="R120" s="139">
        <f>Q120*H120</f>
        <v>0</v>
      </c>
      <c r="S120" s="139">
        <v>0</v>
      </c>
      <c r="T120" s="140">
        <f>S120*H120</f>
        <v>0</v>
      </c>
      <c r="AR120" s="14" t="s">
        <v>136</v>
      </c>
      <c r="AT120" s="14" t="s">
        <v>131</v>
      </c>
      <c r="AU120" s="14" t="s">
        <v>84</v>
      </c>
      <c r="AY120" s="14" t="s">
        <v>129</v>
      </c>
      <c r="BE120" s="141">
        <f>IF(N120="základní",J120,0)</f>
        <v>0</v>
      </c>
      <c r="BF120" s="141">
        <f>IF(N120="snížená",J120,0)</f>
        <v>0</v>
      </c>
      <c r="BG120" s="141">
        <f>IF(N120="zákl. přenesená",J120,0)</f>
        <v>0</v>
      </c>
      <c r="BH120" s="141">
        <f>IF(N120="sníž. přenesená",J120,0)</f>
        <v>0</v>
      </c>
      <c r="BI120" s="141">
        <f>IF(N120="nulová",J120,0)</f>
        <v>0</v>
      </c>
      <c r="BJ120" s="14" t="s">
        <v>82</v>
      </c>
      <c r="BK120" s="141">
        <f>ROUND(I120*H120,2)</f>
        <v>0</v>
      </c>
      <c r="BL120" s="14" t="s">
        <v>136</v>
      </c>
      <c r="BM120" s="14" t="s">
        <v>180</v>
      </c>
    </row>
    <row r="121" spans="2:65" s="1" customFormat="1" ht="31.5" customHeight="1">
      <c r="B121" s="25"/>
      <c r="C121" s="130" t="s">
        <v>181</v>
      </c>
      <c r="D121" s="130" t="s">
        <v>131</v>
      </c>
      <c r="E121" s="131" t="s">
        <v>182</v>
      </c>
      <c r="F121" s="132" t="s">
        <v>183</v>
      </c>
      <c r="G121" s="133" t="s">
        <v>134</v>
      </c>
      <c r="H121" s="134">
        <v>69</v>
      </c>
      <c r="I121" s="135"/>
      <c r="J121" s="136">
        <f>ROUND(I121*H121,2)</f>
        <v>0</v>
      </c>
      <c r="K121" s="132" t="s">
        <v>135</v>
      </c>
      <c r="L121" s="35"/>
      <c r="M121" s="137" t="s">
        <v>30</v>
      </c>
      <c r="N121" s="138" t="s">
        <v>45</v>
      </c>
      <c r="O121" s="26"/>
      <c r="P121" s="139">
        <f>O121*H121</f>
        <v>0</v>
      </c>
      <c r="Q121" s="139">
        <v>0</v>
      </c>
      <c r="R121" s="139">
        <f>Q121*H121</f>
        <v>0</v>
      </c>
      <c r="S121" s="139">
        <v>0</v>
      </c>
      <c r="T121" s="140">
        <f>S121*H121</f>
        <v>0</v>
      </c>
      <c r="AR121" s="14" t="s">
        <v>136</v>
      </c>
      <c r="AT121" s="14" t="s">
        <v>131</v>
      </c>
      <c r="AU121" s="14" t="s">
        <v>84</v>
      </c>
      <c r="AY121" s="14" t="s">
        <v>129</v>
      </c>
      <c r="BE121" s="141">
        <f>IF(N121="základní",J121,0)</f>
        <v>0</v>
      </c>
      <c r="BF121" s="141">
        <f>IF(N121="snížená",J121,0)</f>
        <v>0</v>
      </c>
      <c r="BG121" s="141">
        <f>IF(N121="zákl. přenesená",J121,0)</f>
        <v>0</v>
      </c>
      <c r="BH121" s="141">
        <f>IF(N121="sníž. přenesená",J121,0)</f>
        <v>0</v>
      </c>
      <c r="BI121" s="141">
        <f>IF(N121="nulová",J121,0)</f>
        <v>0</v>
      </c>
      <c r="BJ121" s="14" t="s">
        <v>82</v>
      </c>
      <c r="BK121" s="141">
        <f>ROUND(I121*H121,2)</f>
        <v>0</v>
      </c>
      <c r="BL121" s="14" t="s">
        <v>136</v>
      </c>
      <c r="BM121" s="14" t="s">
        <v>184</v>
      </c>
    </row>
    <row r="122" spans="2:65" s="1" customFormat="1" ht="409.5">
      <c r="B122" s="25"/>
      <c r="C122" s="37"/>
      <c r="D122" s="142" t="s">
        <v>138</v>
      </c>
      <c r="E122" s="37"/>
      <c r="F122" s="143" t="s">
        <v>185</v>
      </c>
      <c r="G122" s="37"/>
      <c r="H122" s="37"/>
      <c r="I122" s="100"/>
      <c r="J122" s="37"/>
      <c r="K122" s="37"/>
      <c r="L122" s="35"/>
      <c r="M122" s="144"/>
      <c r="N122" s="26"/>
      <c r="O122" s="26"/>
      <c r="P122" s="26"/>
      <c r="Q122" s="26"/>
      <c r="R122" s="26"/>
      <c r="S122" s="26"/>
      <c r="T122" s="40"/>
      <c r="AT122" s="14" t="s">
        <v>138</v>
      </c>
      <c r="AU122" s="14" t="s">
        <v>84</v>
      </c>
    </row>
    <row r="123" spans="2:65" s="7" customFormat="1">
      <c r="B123" s="145"/>
      <c r="C123" s="146"/>
      <c r="D123" s="142" t="s">
        <v>140</v>
      </c>
      <c r="E123" s="147" t="s">
        <v>30</v>
      </c>
      <c r="F123" s="148" t="s">
        <v>186</v>
      </c>
      <c r="G123" s="146"/>
      <c r="H123" s="149" t="s">
        <v>30</v>
      </c>
      <c r="I123" s="150"/>
      <c r="J123" s="146"/>
      <c r="K123" s="146"/>
      <c r="L123" s="151"/>
      <c r="M123" s="152"/>
      <c r="N123" s="153"/>
      <c r="O123" s="153"/>
      <c r="P123" s="153"/>
      <c r="Q123" s="153"/>
      <c r="R123" s="153"/>
      <c r="S123" s="153"/>
      <c r="T123" s="154"/>
      <c r="AT123" s="155" t="s">
        <v>140</v>
      </c>
      <c r="AU123" s="155" t="s">
        <v>84</v>
      </c>
      <c r="AV123" s="7" t="s">
        <v>82</v>
      </c>
      <c r="AW123" s="7" t="s">
        <v>37</v>
      </c>
      <c r="AX123" s="7" t="s">
        <v>74</v>
      </c>
      <c r="AY123" s="155" t="s">
        <v>129</v>
      </c>
    </row>
    <row r="124" spans="2:65" s="7" customFormat="1">
      <c r="B124" s="145"/>
      <c r="C124" s="146"/>
      <c r="D124" s="142" t="s">
        <v>140</v>
      </c>
      <c r="E124" s="147" t="s">
        <v>30</v>
      </c>
      <c r="F124" s="148" t="s">
        <v>187</v>
      </c>
      <c r="G124" s="146"/>
      <c r="H124" s="149" t="s">
        <v>30</v>
      </c>
      <c r="I124" s="150"/>
      <c r="J124" s="146"/>
      <c r="K124" s="146"/>
      <c r="L124" s="151"/>
      <c r="M124" s="152"/>
      <c r="N124" s="153"/>
      <c r="O124" s="153"/>
      <c r="P124" s="153"/>
      <c r="Q124" s="153"/>
      <c r="R124" s="153"/>
      <c r="S124" s="153"/>
      <c r="T124" s="154"/>
      <c r="AT124" s="155" t="s">
        <v>140</v>
      </c>
      <c r="AU124" s="155" t="s">
        <v>84</v>
      </c>
      <c r="AV124" s="7" t="s">
        <v>82</v>
      </c>
      <c r="AW124" s="7" t="s">
        <v>37</v>
      </c>
      <c r="AX124" s="7" t="s">
        <v>74</v>
      </c>
      <c r="AY124" s="155" t="s">
        <v>129</v>
      </c>
    </row>
    <row r="125" spans="2:65" s="7" customFormat="1">
      <c r="B125" s="145"/>
      <c r="C125" s="146"/>
      <c r="D125" s="142" t="s">
        <v>140</v>
      </c>
      <c r="E125" s="147" t="s">
        <v>30</v>
      </c>
      <c r="F125" s="148" t="s">
        <v>188</v>
      </c>
      <c r="G125" s="146"/>
      <c r="H125" s="149" t="s">
        <v>30</v>
      </c>
      <c r="I125" s="150"/>
      <c r="J125" s="146"/>
      <c r="K125" s="146"/>
      <c r="L125" s="151"/>
      <c r="M125" s="152"/>
      <c r="N125" s="153"/>
      <c r="O125" s="153"/>
      <c r="P125" s="153"/>
      <c r="Q125" s="153"/>
      <c r="R125" s="153"/>
      <c r="S125" s="153"/>
      <c r="T125" s="154"/>
      <c r="AT125" s="155" t="s">
        <v>140</v>
      </c>
      <c r="AU125" s="155" t="s">
        <v>84</v>
      </c>
      <c r="AV125" s="7" t="s">
        <v>82</v>
      </c>
      <c r="AW125" s="7" t="s">
        <v>37</v>
      </c>
      <c r="AX125" s="7" t="s">
        <v>74</v>
      </c>
      <c r="AY125" s="155" t="s">
        <v>129</v>
      </c>
    </row>
    <row r="126" spans="2:65" s="7" customFormat="1">
      <c r="B126" s="145"/>
      <c r="C126" s="146"/>
      <c r="D126" s="142" t="s">
        <v>140</v>
      </c>
      <c r="E126" s="147" t="s">
        <v>30</v>
      </c>
      <c r="F126" s="148" t="s">
        <v>189</v>
      </c>
      <c r="G126" s="146"/>
      <c r="H126" s="149" t="s">
        <v>30</v>
      </c>
      <c r="I126" s="150"/>
      <c r="J126" s="146"/>
      <c r="K126" s="146"/>
      <c r="L126" s="151"/>
      <c r="M126" s="152"/>
      <c r="N126" s="153"/>
      <c r="O126" s="153"/>
      <c r="P126" s="153"/>
      <c r="Q126" s="153"/>
      <c r="R126" s="153"/>
      <c r="S126" s="153"/>
      <c r="T126" s="154"/>
      <c r="AT126" s="155" t="s">
        <v>140</v>
      </c>
      <c r="AU126" s="155" t="s">
        <v>84</v>
      </c>
      <c r="AV126" s="7" t="s">
        <v>82</v>
      </c>
      <c r="AW126" s="7" t="s">
        <v>37</v>
      </c>
      <c r="AX126" s="7" t="s">
        <v>74</v>
      </c>
      <c r="AY126" s="155" t="s">
        <v>129</v>
      </c>
    </row>
    <row r="127" spans="2:65" s="8" customFormat="1">
      <c r="B127" s="156"/>
      <c r="C127" s="157"/>
      <c r="D127" s="142" t="s">
        <v>140</v>
      </c>
      <c r="E127" s="168" t="s">
        <v>30</v>
      </c>
      <c r="F127" s="169" t="s">
        <v>190</v>
      </c>
      <c r="G127" s="157"/>
      <c r="H127" s="170">
        <v>6</v>
      </c>
      <c r="I127" s="162"/>
      <c r="J127" s="157"/>
      <c r="K127" s="157"/>
      <c r="L127" s="163"/>
      <c r="M127" s="164"/>
      <c r="N127" s="165"/>
      <c r="O127" s="165"/>
      <c r="P127" s="165"/>
      <c r="Q127" s="165"/>
      <c r="R127" s="165"/>
      <c r="S127" s="165"/>
      <c r="T127" s="166"/>
      <c r="AT127" s="167" t="s">
        <v>140</v>
      </c>
      <c r="AU127" s="167" t="s">
        <v>84</v>
      </c>
      <c r="AV127" s="8" t="s">
        <v>84</v>
      </c>
      <c r="AW127" s="8" t="s">
        <v>37</v>
      </c>
      <c r="AX127" s="8" t="s">
        <v>74</v>
      </c>
      <c r="AY127" s="167" t="s">
        <v>129</v>
      </c>
    </row>
    <row r="128" spans="2:65" s="7" customFormat="1">
      <c r="B128" s="145"/>
      <c r="C128" s="146"/>
      <c r="D128" s="142" t="s">
        <v>140</v>
      </c>
      <c r="E128" s="147" t="s">
        <v>30</v>
      </c>
      <c r="F128" s="148" t="s">
        <v>191</v>
      </c>
      <c r="G128" s="146"/>
      <c r="H128" s="149" t="s">
        <v>30</v>
      </c>
      <c r="I128" s="150"/>
      <c r="J128" s="146"/>
      <c r="K128" s="146"/>
      <c r="L128" s="151"/>
      <c r="M128" s="152"/>
      <c r="N128" s="153"/>
      <c r="O128" s="153"/>
      <c r="P128" s="153"/>
      <c r="Q128" s="153"/>
      <c r="R128" s="153"/>
      <c r="S128" s="153"/>
      <c r="T128" s="154"/>
      <c r="AT128" s="155" t="s">
        <v>140</v>
      </c>
      <c r="AU128" s="155" t="s">
        <v>84</v>
      </c>
      <c r="AV128" s="7" t="s">
        <v>82</v>
      </c>
      <c r="AW128" s="7" t="s">
        <v>37</v>
      </c>
      <c r="AX128" s="7" t="s">
        <v>74</v>
      </c>
      <c r="AY128" s="155" t="s">
        <v>129</v>
      </c>
    </row>
    <row r="129" spans="2:65" s="8" customFormat="1">
      <c r="B129" s="156"/>
      <c r="C129" s="157"/>
      <c r="D129" s="142" t="s">
        <v>140</v>
      </c>
      <c r="E129" s="168" t="s">
        <v>30</v>
      </c>
      <c r="F129" s="169" t="s">
        <v>192</v>
      </c>
      <c r="G129" s="157"/>
      <c r="H129" s="170">
        <v>-1.5</v>
      </c>
      <c r="I129" s="162"/>
      <c r="J129" s="157"/>
      <c r="K129" s="157"/>
      <c r="L129" s="163"/>
      <c r="M129" s="164"/>
      <c r="N129" s="165"/>
      <c r="O129" s="165"/>
      <c r="P129" s="165"/>
      <c r="Q129" s="165"/>
      <c r="R129" s="165"/>
      <c r="S129" s="165"/>
      <c r="T129" s="166"/>
      <c r="AT129" s="167" t="s">
        <v>140</v>
      </c>
      <c r="AU129" s="167" t="s">
        <v>84</v>
      </c>
      <c r="AV129" s="8" t="s">
        <v>84</v>
      </c>
      <c r="AW129" s="8" t="s">
        <v>37</v>
      </c>
      <c r="AX129" s="8" t="s">
        <v>74</v>
      </c>
      <c r="AY129" s="167" t="s">
        <v>129</v>
      </c>
    </row>
    <row r="130" spans="2:65" s="7" customFormat="1">
      <c r="B130" s="145"/>
      <c r="C130" s="146"/>
      <c r="D130" s="142" t="s">
        <v>140</v>
      </c>
      <c r="E130" s="147" t="s">
        <v>30</v>
      </c>
      <c r="F130" s="148" t="s">
        <v>193</v>
      </c>
      <c r="G130" s="146"/>
      <c r="H130" s="149" t="s">
        <v>30</v>
      </c>
      <c r="I130" s="150"/>
      <c r="J130" s="146"/>
      <c r="K130" s="146"/>
      <c r="L130" s="151"/>
      <c r="M130" s="152"/>
      <c r="N130" s="153"/>
      <c r="O130" s="153"/>
      <c r="P130" s="153"/>
      <c r="Q130" s="153"/>
      <c r="R130" s="153"/>
      <c r="S130" s="153"/>
      <c r="T130" s="154"/>
      <c r="AT130" s="155" t="s">
        <v>140</v>
      </c>
      <c r="AU130" s="155" t="s">
        <v>84</v>
      </c>
      <c r="AV130" s="7" t="s">
        <v>82</v>
      </c>
      <c r="AW130" s="7" t="s">
        <v>37</v>
      </c>
      <c r="AX130" s="7" t="s">
        <v>74</v>
      </c>
      <c r="AY130" s="155" t="s">
        <v>129</v>
      </c>
    </row>
    <row r="131" spans="2:65" s="8" customFormat="1">
      <c r="B131" s="156"/>
      <c r="C131" s="157"/>
      <c r="D131" s="142" t="s">
        <v>140</v>
      </c>
      <c r="E131" s="168" t="s">
        <v>30</v>
      </c>
      <c r="F131" s="169" t="s">
        <v>194</v>
      </c>
      <c r="G131" s="157"/>
      <c r="H131" s="170">
        <v>-0.5</v>
      </c>
      <c r="I131" s="162"/>
      <c r="J131" s="157"/>
      <c r="K131" s="157"/>
      <c r="L131" s="163"/>
      <c r="M131" s="164"/>
      <c r="N131" s="165"/>
      <c r="O131" s="165"/>
      <c r="P131" s="165"/>
      <c r="Q131" s="165"/>
      <c r="R131" s="165"/>
      <c r="S131" s="165"/>
      <c r="T131" s="166"/>
      <c r="AT131" s="167" t="s">
        <v>140</v>
      </c>
      <c r="AU131" s="167" t="s">
        <v>84</v>
      </c>
      <c r="AV131" s="8" t="s">
        <v>84</v>
      </c>
      <c r="AW131" s="8" t="s">
        <v>37</v>
      </c>
      <c r="AX131" s="8" t="s">
        <v>74</v>
      </c>
      <c r="AY131" s="167" t="s">
        <v>129</v>
      </c>
    </row>
    <row r="132" spans="2:65" s="10" customFormat="1">
      <c r="B132" s="182"/>
      <c r="C132" s="183"/>
      <c r="D132" s="142" t="s">
        <v>140</v>
      </c>
      <c r="E132" s="184" t="s">
        <v>30</v>
      </c>
      <c r="F132" s="185" t="s">
        <v>195</v>
      </c>
      <c r="G132" s="183"/>
      <c r="H132" s="186">
        <v>4</v>
      </c>
      <c r="I132" s="187"/>
      <c r="J132" s="183"/>
      <c r="K132" s="183"/>
      <c r="L132" s="188"/>
      <c r="M132" s="189"/>
      <c r="N132" s="190"/>
      <c r="O132" s="190"/>
      <c r="P132" s="190"/>
      <c r="Q132" s="190"/>
      <c r="R132" s="190"/>
      <c r="S132" s="190"/>
      <c r="T132" s="191"/>
      <c r="AT132" s="192" t="s">
        <v>140</v>
      </c>
      <c r="AU132" s="192" t="s">
        <v>84</v>
      </c>
      <c r="AV132" s="10" t="s">
        <v>152</v>
      </c>
      <c r="AW132" s="10" t="s">
        <v>37</v>
      </c>
      <c r="AX132" s="10" t="s">
        <v>74</v>
      </c>
      <c r="AY132" s="192" t="s">
        <v>129</v>
      </c>
    </row>
    <row r="133" spans="2:65" s="7" customFormat="1">
      <c r="B133" s="145"/>
      <c r="C133" s="146"/>
      <c r="D133" s="142" t="s">
        <v>140</v>
      </c>
      <c r="E133" s="147" t="s">
        <v>30</v>
      </c>
      <c r="F133" s="148" t="s">
        <v>196</v>
      </c>
      <c r="G133" s="146"/>
      <c r="H133" s="149" t="s">
        <v>30</v>
      </c>
      <c r="I133" s="150"/>
      <c r="J133" s="146"/>
      <c r="K133" s="146"/>
      <c r="L133" s="151"/>
      <c r="M133" s="152"/>
      <c r="N133" s="153"/>
      <c r="O133" s="153"/>
      <c r="P133" s="153"/>
      <c r="Q133" s="153"/>
      <c r="R133" s="153"/>
      <c r="S133" s="153"/>
      <c r="T133" s="154"/>
      <c r="AT133" s="155" t="s">
        <v>140</v>
      </c>
      <c r="AU133" s="155" t="s">
        <v>84</v>
      </c>
      <c r="AV133" s="7" t="s">
        <v>82</v>
      </c>
      <c r="AW133" s="7" t="s">
        <v>37</v>
      </c>
      <c r="AX133" s="7" t="s">
        <v>74</v>
      </c>
      <c r="AY133" s="155" t="s">
        <v>129</v>
      </c>
    </row>
    <row r="134" spans="2:65" s="7" customFormat="1">
      <c r="B134" s="145"/>
      <c r="C134" s="146"/>
      <c r="D134" s="142" t="s">
        <v>140</v>
      </c>
      <c r="E134" s="147" t="s">
        <v>30</v>
      </c>
      <c r="F134" s="148" t="s">
        <v>141</v>
      </c>
      <c r="G134" s="146"/>
      <c r="H134" s="149" t="s">
        <v>30</v>
      </c>
      <c r="I134" s="150"/>
      <c r="J134" s="146"/>
      <c r="K134" s="146"/>
      <c r="L134" s="151"/>
      <c r="M134" s="152"/>
      <c r="N134" s="153"/>
      <c r="O134" s="153"/>
      <c r="P134" s="153"/>
      <c r="Q134" s="153"/>
      <c r="R134" s="153"/>
      <c r="S134" s="153"/>
      <c r="T134" s="154"/>
      <c r="AT134" s="155" t="s">
        <v>140</v>
      </c>
      <c r="AU134" s="155" t="s">
        <v>84</v>
      </c>
      <c r="AV134" s="7" t="s">
        <v>82</v>
      </c>
      <c r="AW134" s="7" t="s">
        <v>37</v>
      </c>
      <c r="AX134" s="7" t="s">
        <v>74</v>
      </c>
      <c r="AY134" s="155" t="s">
        <v>129</v>
      </c>
    </row>
    <row r="135" spans="2:65" s="8" customFormat="1">
      <c r="B135" s="156"/>
      <c r="C135" s="157"/>
      <c r="D135" s="142" t="s">
        <v>140</v>
      </c>
      <c r="E135" s="168" t="s">
        <v>30</v>
      </c>
      <c r="F135" s="169" t="s">
        <v>197</v>
      </c>
      <c r="G135" s="157"/>
      <c r="H135" s="170">
        <v>65</v>
      </c>
      <c r="I135" s="162"/>
      <c r="J135" s="157"/>
      <c r="K135" s="157"/>
      <c r="L135" s="163"/>
      <c r="M135" s="164"/>
      <c r="N135" s="165"/>
      <c r="O135" s="165"/>
      <c r="P135" s="165"/>
      <c r="Q135" s="165"/>
      <c r="R135" s="165"/>
      <c r="S135" s="165"/>
      <c r="T135" s="166"/>
      <c r="AT135" s="167" t="s">
        <v>140</v>
      </c>
      <c r="AU135" s="167" t="s">
        <v>84</v>
      </c>
      <c r="AV135" s="8" t="s">
        <v>84</v>
      </c>
      <c r="AW135" s="8" t="s">
        <v>37</v>
      </c>
      <c r="AX135" s="8" t="s">
        <v>74</v>
      </c>
      <c r="AY135" s="167" t="s">
        <v>129</v>
      </c>
    </row>
    <row r="136" spans="2:65" s="9" customFormat="1">
      <c r="B136" s="171"/>
      <c r="C136" s="172"/>
      <c r="D136" s="158" t="s">
        <v>140</v>
      </c>
      <c r="E136" s="173" t="s">
        <v>30</v>
      </c>
      <c r="F136" s="174" t="s">
        <v>151</v>
      </c>
      <c r="G136" s="172"/>
      <c r="H136" s="175">
        <v>69</v>
      </c>
      <c r="I136" s="176"/>
      <c r="J136" s="172"/>
      <c r="K136" s="172"/>
      <c r="L136" s="177"/>
      <c r="M136" s="178"/>
      <c r="N136" s="179"/>
      <c r="O136" s="179"/>
      <c r="P136" s="179"/>
      <c r="Q136" s="179"/>
      <c r="R136" s="179"/>
      <c r="S136" s="179"/>
      <c r="T136" s="180"/>
      <c r="AT136" s="181" t="s">
        <v>140</v>
      </c>
      <c r="AU136" s="181" t="s">
        <v>84</v>
      </c>
      <c r="AV136" s="9" t="s">
        <v>136</v>
      </c>
      <c r="AW136" s="9" t="s">
        <v>37</v>
      </c>
      <c r="AX136" s="9" t="s">
        <v>82</v>
      </c>
      <c r="AY136" s="181" t="s">
        <v>129</v>
      </c>
    </row>
    <row r="137" spans="2:65" s="1" customFormat="1" ht="22.5" customHeight="1">
      <c r="B137" s="25"/>
      <c r="C137" s="193" t="s">
        <v>198</v>
      </c>
      <c r="D137" s="193" t="s">
        <v>199</v>
      </c>
      <c r="E137" s="194" t="s">
        <v>200</v>
      </c>
      <c r="F137" s="195" t="s">
        <v>201</v>
      </c>
      <c r="G137" s="196" t="s">
        <v>202</v>
      </c>
      <c r="H137" s="197">
        <v>7.992</v>
      </c>
      <c r="I137" s="198"/>
      <c r="J137" s="199">
        <f>ROUND(I137*H137,2)</f>
        <v>0</v>
      </c>
      <c r="K137" s="195" t="s">
        <v>135</v>
      </c>
      <c r="L137" s="200"/>
      <c r="M137" s="201" t="s">
        <v>30</v>
      </c>
      <c r="N137" s="202" t="s">
        <v>45</v>
      </c>
      <c r="O137" s="26"/>
      <c r="P137" s="139">
        <f>O137*H137</f>
        <v>0</v>
      </c>
      <c r="Q137" s="139">
        <v>0</v>
      </c>
      <c r="R137" s="139">
        <f>Q137*H137</f>
        <v>0</v>
      </c>
      <c r="S137" s="139">
        <v>0</v>
      </c>
      <c r="T137" s="140">
        <f>S137*H137</f>
        <v>0</v>
      </c>
      <c r="AR137" s="14" t="s">
        <v>181</v>
      </c>
      <c r="AT137" s="14" t="s">
        <v>199</v>
      </c>
      <c r="AU137" s="14" t="s">
        <v>84</v>
      </c>
      <c r="AY137" s="14" t="s">
        <v>129</v>
      </c>
      <c r="BE137" s="141">
        <f>IF(N137="základní",J137,0)</f>
        <v>0</v>
      </c>
      <c r="BF137" s="141">
        <f>IF(N137="snížená",J137,0)</f>
        <v>0</v>
      </c>
      <c r="BG137" s="141">
        <f>IF(N137="zákl. přenesená",J137,0)</f>
        <v>0</v>
      </c>
      <c r="BH137" s="141">
        <f>IF(N137="sníž. přenesená",J137,0)</f>
        <v>0</v>
      </c>
      <c r="BI137" s="141">
        <f>IF(N137="nulová",J137,0)</f>
        <v>0</v>
      </c>
      <c r="BJ137" s="14" t="s">
        <v>82</v>
      </c>
      <c r="BK137" s="141">
        <f>ROUND(I137*H137,2)</f>
        <v>0</v>
      </c>
      <c r="BL137" s="14" t="s">
        <v>136</v>
      </c>
      <c r="BM137" s="14" t="s">
        <v>203</v>
      </c>
    </row>
    <row r="138" spans="2:65" s="7" customFormat="1">
      <c r="B138" s="145"/>
      <c r="C138" s="146"/>
      <c r="D138" s="142" t="s">
        <v>140</v>
      </c>
      <c r="E138" s="147" t="s">
        <v>30</v>
      </c>
      <c r="F138" s="148" t="s">
        <v>204</v>
      </c>
      <c r="G138" s="146"/>
      <c r="H138" s="149" t="s">
        <v>30</v>
      </c>
      <c r="I138" s="150"/>
      <c r="J138" s="146"/>
      <c r="K138" s="146"/>
      <c r="L138" s="151"/>
      <c r="M138" s="152"/>
      <c r="N138" s="153"/>
      <c r="O138" s="153"/>
      <c r="P138" s="153"/>
      <c r="Q138" s="153"/>
      <c r="R138" s="153"/>
      <c r="S138" s="153"/>
      <c r="T138" s="154"/>
      <c r="AT138" s="155" t="s">
        <v>140</v>
      </c>
      <c r="AU138" s="155" t="s">
        <v>84</v>
      </c>
      <c r="AV138" s="7" t="s">
        <v>82</v>
      </c>
      <c r="AW138" s="7" t="s">
        <v>37</v>
      </c>
      <c r="AX138" s="7" t="s">
        <v>74</v>
      </c>
      <c r="AY138" s="155" t="s">
        <v>129</v>
      </c>
    </row>
    <row r="139" spans="2:65" s="7" customFormat="1">
      <c r="B139" s="145"/>
      <c r="C139" s="146"/>
      <c r="D139" s="142" t="s">
        <v>140</v>
      </c>
      <c r="E139" s="147" t="s">
        <v>30</v>
      </c>
      <c r="F139" s="148" t="s">
        <v>205</v>
      </c>
      <c r="G139" s="146"/>
      <c r="H139" s="149" t="s">
        <v>30</v>
      </c>
      <c r="I139" s="150"/>
      <c r="J139" s="146"/>
      <c r="K139" s="146"/>
      <c r="L139" s="151"/>
      <c r="M139" s="152"/>
      <c r="N139" s="153"/>
      <c r="O139" s="153"/>
      <c r="P139" s="153"/>
      <c r="Q139" s="153"/>
      <c r="R139" s="153"/>
      <c r="S139" s="153"/>
      <c r="T139" s="154"/>
      <c r="AT139" s="155" t="s">
        <v>140</v>
      </c>
      <c r="AU139" s="155" t="s">
        <v>84</v>
      </c>
      <c r="AV139" s="7" t="s">
        <v>82</v>
      </c>
      <c r="AW139" s="7" t="s">
        <v>37</v>
      </c>
      <c r="AX139" s="7" t="s">
        <v>74</v>
      </c>
      <c r="AY139" s="155" t="s">
        <v>129</v>
      </c>
    </row>
    <row r="140" spans="2:65" s="8" customFormat="1">
      <c r="B140" s="156"/>
      <c r="C140" s="157"/>
      <c r="D140" s="158" t="s">
        <v>140</v>
      </c>
      <c r="E140" s="159" t="s">
        <v>30</v>
      </c>
      <c r="F140" s="160" t="s">
        <v>206</v>
      </c>
      <c r="G140" s="157"/>
      <c r="H140" s="161">
        <v>7.992</v>
      </c>
      <c r="I140" s="162"/>
      <c r="J140" s="157"/>
      <c r="K140" s="157"/>
      <c r="L140" s="163"/>
      <c r="M140" s="164"/>
      <c r="N140" s="165"/>
      <c r="O140" s="165"/>
      <c r="P140" s="165"/>
      <c r="Q140" s="165"/>
      <c r="R140" s="165"/>
      <c r="S140" s="165"/>
      <c r="T140" s="166"/>
      <c r="AT140" s="167" t="s">
        <v>140</v>
      </c>
      <c r="AU140" s="167" t="s">
        <v>84</v>
      </c>
      <c r="AV140" s="8" t="s">
        <v>84</v>
      </c>
      <c r="AW140" s="8" t="s">
        <v>37</v>
      </c>
      <c r="AX140" s="8" t="s">
        <v>82</v>
      </c>
      <c r="AY140" s="167" t="s">
        <v>129</v>
      </c>
    </row>
    <row r="141" spans="2:65" s="1" customFormat="1" ht="44.25" customHeight="1">
      <c r="B141" s="25"/>
      <c r="C141" s="130" t="s">
        <v>207</v>
      </c>
      <c r="D141" s="130" t="s">
        <v>131</v>
      </c>
      <c r="E141" s="131" t="s">
        <v>208</v>
      </c>
      <c r="F141" s="132" t="s">
        <v>209</v>
      </c>
      <c r="G141" s="133" t="s">
        <v>134</v>
      </c>
      <c r="H141" s="134">
        <v>6</v>
      </c>
      <c r="I141" s="135"/>
      <c r="J141" s="136">
        <f>ROUND(I141*H141,2)</f>
        <v>0</v>
      </c>
      <c r="K141" s="132" t="s">
        <v>135</v>
      </c>
      <c r="L141" s="35"/>
      <c r="M141" s="137" t="s">
        <v>30</v>
      </c>
      <c r="N141" s="138" t="s">
        <v>45</v>
      </c>
      <c r="O141" s="26"/>
      <c r="P141" s="139">
        <f>O141*H141</f>
        <v>0</v>
      </c>
      <c r="Q141" s="139">
        <v>0</v>
      </c>
      <c r="R141" s="139">
        <f>Q141*H141</f>
        <v>0</v>
      </c>
      <c r="S141" s="139">
        <v>0</v>
      </c>
      <c r="T141" s="140">
        <f>S141*H141</f>
        <v>0</v>
      </c>
      <c r="AR141" s="14" t="s">
        <v>136</v>
      </c>
      <c r="AT141" s="14" t="s">
        <v>131</v>
      </c>
      <c r="AU141" s="14" t="s">
        <v>84</v>
      </c>
      <c r="AY141" s="14" t="s">
        <v>129</v>
      </c>
      <c r="BE141" s="141">
        <f>IF(N141="základní",J141,0)</f>
        <v>0</v>
      </c>
      <c r="BF141" s="141">
        <f>IF(N141="snížená",J141,0)</f>
        <v>0</v>
      </c>
      <c r="BG141" s="141">
        <f>IF(N141="zákl. přenesená",J141,0)</f>
        <v>0</v>
      </c>
      <c r="BH141" s="141">
        <f>IF(N141="sníž. přenesená",J141,0)</f>
        <v>0</v>
      </c>
      <c r="BI141" s="141">
        <f>IF(N141="nulová",J141,0)</f>
        <v>0</v>
      </c>
      <c r="BJ141" s="14" t="s">
        <v>82</v>
      </c>
      <c r="BK141" s="141">
        <f>ROUND(I141*H141,2)</f>
        <v>0</v>
      </c>
      <c r="BL141" s="14" t="s">
        <v>136</v>
      </c>
      <c r="BM141" s="14" t="s">
        <v>210</v>
      </c>
    </row>
    <row r="142" spans="2:65" s="1" customFormat="1" ht="94.5">
      <c r="B142" s="25"/>
      <c r="C142" s="37"/>
      <c r="D142" s="142" t="s">
        <v>138</v>
      </c>
      <c r="E142" s="37"/>
      <c r="F142" s="143" t="s">
        <v>211</v>
      </c>
      <c r="G142" s="37"/>
      <c r="H142" s="37"/>
      <c r="I142" s="100"/>
      <c r="J142" s="37"/>
      <c r="K142" s="37"/>
      <c r="L142" s="35"/>
      <c r="M142" s="144"/>
      <c r="N142" s="26"/>
      <c r="O142" s="26"/>
      <c r="P142" s="26"/>
      <c r="Q142" s="26"/>
      <c r="R142" s="26"/>
      <c r="S142" s="26"/>
      <c r="T142" s="40"/>
      <c r="AT142" s="14" t="s">
        <v>138</v>
      </c>
      <c r="AU142" s="14" t="s">
        <v>84</v>
      </c>
    </row>
    <row r="143" spans="2:65" s="7" customFormat="1">
      <c r="B143" s="145"/>
      <c r="C143" s="146"/>
      <c r="D143" s="142" t="s">
        <v>140</v>
      </c>
      <c r="E143" s="147" t="s">
        <v>30</v>
      </c>
      <c r="F143" s="148" t="s">
        <v>188</v>
      </c>
      <c r="G143" s="146"/>
      <c r="H143" s="149" t="s">
        <v>30</v>
      </c>
      <c r="I143" s="150"/>
      <c r="J143" s="146"/>
      <c r="K143" s="146"/>
      <c r="L143" s="151"/>
      <c r="M143" s="152"/>
      <c r="N143" s="153"/>
      <c r="O143" s="153"/>
      <c r="P143" s="153"/>
      <c r="Q143" s="153"/>
      <c r="R143" s="153"/>
      <c r="S143" s="153"/>
      <c r="T143" s="154"/>
      <c r="AT143" s="155" t="s">
        <v>140</v>
      </c>
      <c r="AU143" s="155" t="s">
        <v>84</v>
      </c>
      <c r="AV143" s="7" t="s">
        <v>82</v>
      </c>
      <c r="AW143" s="7" t="s">
        <v>37</v>
      </c>
      <c r="AX143" s="7" t="s">
        <v>74</v>
      </c>
      <c r="AY143" s="155" t="s">
        <v>129</v>
      </c>
    </row>
    <row r="144" spans="2:65" s="7" customFormat="1">
      <c r="B144" s="145"/>
      <c r="C144" s="146"/>
      <c r="D144" s="142" t="s">
        <v>140</v>
      </c>
      <c r="E144" s="147" t="s">
        <v>30</v>
      </c>
      <c r="F144" s="148" t="s">
        <v>189</v>
      </c>
      <c r="G144" s="146"/>
      <c r="H144" s="149" t="s">
        <v>30</v>
      </c>
      <c r="I144" s="150"/>
      <c r="J144" s="146"/>
      <c r="K144" s="146"/>
      <c r="L144" s="151"/>
      <c r="M144" s="152"/>
      <c r="N144" s="153"/>
      <c r="O144" s="153"/>
      <c r="P144" s="153"/>
      <c r="Q144" s="153"/>
      <c r="R144" s="153"/>
      <c r="S144" s="153"/>
      <c r="T144" s="154"/>
      <c r="AT144" s="155" t="s">
        <v>140</v>
      </c>
      <c r="AU144" s="155" t="s">
        <v>84</v>
      </c>
      <c r="AV144" s="7" t="s">
        <v>82</v>
      </c>
      <c r="AW144" s="7" t="s">
        <v>37</v>
      </c>
      <c r="AX144" s="7" t="s">
        <v>74</v>
      </c>
      <c r="AY144" s="155" t="s">
        <v>129</v>
      </c>
    </row>
    <row r="145" spans="2:65" s="8" customFormat="1">
      <c r="B145" s="156"/>
      <c r="C145" s="157"/>
      <c r="D145" s="158" t="s">
        <v>140</v>
      </c>
      <c r="E145" s="159" t="s">
        <v>30</v>
      </c>
      <c r="F145" s="160" t="s">
        <v>190</v>
      </c>
      <c r="G145" s="157"/>
      <c r="H145" s="161">
        <v>6</v>
      </c>
      <c r="I145" s="162"/>
      <c r="J145" s="157"/>
      <c r="K145" s="157"/>
      <c r="L145" s="163"/>
      <c r="M145" s="164"/>
      <c r="N145" s="165"/>
      <c r="O145" s="165"/>
      <c r="P145" s="165"/>
      <c r="Q145" s="165"/>
      <c r="R145" s="165"/>
      <c r="S145" s="165"/>
      <c r="T145" s="166"/>
      <c r="AT145" s="167" t="s">
        <v>140</v>
      </c>
      <c r="AU145" s="167" t="s">
        <v>84</v>
      </c>
      <c r="AV145" s="8" t="s">
        <v>84</v>
      </c>
      <c r="AW145" s="8" t="s">
        <v>37</v>
      </c>
      <c r="AX145" s="8" t="s">
        <v>82</v>
      </c>
      <c r="AY145" s="167" t="s">
        <v>129</v>
      </c>
    </row>
    <row r="146" spans="2:65" s="1" customFormat="1" ht="44.25" customHeight="1">
      <c r="B146" s="25"/>
      <c r="C146" s="130" t="s">
        <v>212</v>
      </c>
      <c r="D146" s="130" t="s">
        <v>131</v>
      </c>
      <c r="E146" s="131" t="s">
        <v>213</v>
      </c>
      <c r="F146" s="132" t="s">
        <v>214</v>
      </c>
      <c r="G146" s="133" t="s">
        <v>134</v>
      </c>
      <c r="H146" s="134">
        <v>69.5</v>
      </c>
      <c r="I146" s="135"/>
      <c r="J146" s="136">
        <f>ROUND(I146*H146,2)</f>
        <v>0</v>
      </c>
      <c r="K146" s="132" t="s">
        <v>135</v>
      </c>
      <c r="L146" s="35"/>
      <c r="M146" s="137" t="s">
        <v>30</v>
      </c>
      <c r="N146" s="138" t="s">
        <v>45</v>
      </c>
      <c r="O146" s="26"/>
      <c r="P146" s="139">
        <f>O146*H146</f>
        <v>0</v>
      </c>
      <c r="Q146" s="139">
        <v>0</v>
      </c>
      <c r="R146" s="139">
        <f>Q146*H146</f>
        <v>0</v>
      </c>
      <c r="S146" s="139">
        <v>0</v>
      </c>
      <c r="T146" s="140">
        <f>S146*H146</f>
        <v>0</v>
      </c>
      <c r="AR146" s="14" t="s">
        <v>136</v>
      </c>
      <c r="AT146" s="14" t="s">
        <v>131</v>
      </c>
      <c r="AU146" s="14" t="s">
        <v>84</v>
      </c>
      <c r="AY146" s="14" t="s">
        <v>129</v>
      </c>
      <c r="BE146" s="141">
        <f>IF(N146="základní",J146,0)</f>
        <v>0</v>
      </c>
      <c r="BF146" s="141">
        <f>IF(N146="snížená",J146,0)</f>
        <v>0</v>
      </c>
      <c r="BG146" s="141">
        <f>IF(N146="zákl. přenesená",J146,0)</f>
        <v>0</v>
      </c>
      <c r="BH146" s="141">
        <f>IF(N146="sníž. přenesená",J146,0)</f>
        <v>0</v>
      </c>
      <c r="BI146" s="141">
        <f>IF(N146="nulová",J146,0)</f>
        <v>0</v>
      </c>
      <c r="BJ146" s="14" t="s">
        <v>82</v>
      </c>
      <c r="BK146" s="141">
        <f>ROUND(I146*H146,2)</f>
        <v>0</v>
      </c>
      <c r="BL146" s="14" t="s">
        <v>136</v>
      </c>
      <c r="BM146" s="14" t="s">
        <v>215</v>
      </c>
    </row>
    <row r="147" spans="2:65" s="1" customFormat="1" ht="189">
      <c r="B147" s="25"/>
      <c r="C147" s="37"/>
      <c r="D147" s="142" t="s">
        <v>138</v>
      </c>
      <c r="E147" s="37"/>
      <c r="F147" s="143" t="s">
        <v>216</v>
      </c>
      <c r="G147" s="37"/>
      <c r="H147" s="37"/>
      <c r="I147" s="100"/>
      <c r="J147" s="37"/>
      <c r="K147" s="37"/>
      <c r="L147" s="35"/>
      <c r="M147" s="144"/>
      <c r="N147" s="26"/>
      <c r="O147" s="26"/>
      <c r="P147" s="26"/>
      <c r="Q147" s="26"/>
      <c r="R147" s="26"/>
      <c r="S147" s="26"/>
      <c r="T147" s="40"/>
      <c r="AT147" s="14" t="s">
        <v>138</v>
      </c>
      <c r="AU147" s="14" t="s">
        <v>84</v>
      </c>
    </row>
    <row r="148" spans="2:65" s="7" customFormat="1">
      <c r="B148" s="145"/>
      <c r="C148" s="146"/>
      <c r="D148" s="142" t="s">
        <v>140</v>
      </c>
      <c r="E148" s="147" t="s">
        <v>30</v>
      </c>
      <c r="F148" s="148" t="s">
        <v>217</v>
      </c>
      <c r="G148" s="146"/>
      <c r="H148" s="149" t="s">
        <v>30</v>
      </c>
      <c r="I148" s="150"/>
      <c r="J148" s="146"/>
      <c r="K148" s="146"/>
      <c r="L148" s="151"/>
      <c r="M148" s="152"/>
      <c r="N148" s="153"/>
      <c r="O148" s="153"/>
      <c r="P148" s="153"/>
      <c r="Q148" s="153"/>
      <c r="R148" s="153"/>
      <c r="S148" s="153"/>
      <c r="T148" s="154"/>
      <c r="AT148" s="155" t="s">
        <v>140</v>
      </c>
      <c r="AU148" s="155" t="s">
        <v>84</v>
      </c>
      <c r="AV148" s="7" t="s">
        <v>82</v>
      </c>
      <c r="AW148" s="7" t="s">
        <v>37</v>
      </c>
      <c r="AX148" s="7" t="s">
        <v>74</v>
      </c>
      <c r="AY148" s="155" t="s">
        <v>129</v>
      </c>
    </row>
    <row r="149" spans="2:65" s="7" customFormat="1">
      <c r="B149" s="145"/>
      <c r="C149" s="146"/>
      <c r="D149" s="142" t="s">
        <v>140</v>
      </c>
      <c r="E149" s="147" t="s">
        <v>30</v>
      </c>
      <c r="F149" s="148" t="s">
        <v>218</v>
      </c>
      <c r="G149" s="146"/>
      <c r="H149" s="149" t="s">
        <v>30</v>
      </c>
      <c r="I149" s="150"/>
      <c r="J149" s="146"/>
      <c r="K149" s="146"/>
      <c r="L149" s="151"/>
      <c r="M149" s="152"/>
      <c r="N149" s="153"/>
      <c r="O149" s="153"/>
      <c r="P149" s="153"/>
      <c r="Q149" s="153"/>
      <c r="R149" s="153"/>
      <c r="S149" s="153"/>
      <c r="T149" s="154"/>
      <c r="AT149" s="155" t="s">
        <v>140</v>
      </c>
      <c r="AU149" s="155" t="s">
        <v>84</v>
      </c>
      <c r="AV149" s="7" t="s">
        <v>82</v>
      </c>
      <c r="AW149" s="7" t="s">
        <v>37</v>
      </c>
      <c r="AX149" s="7" t="s">
        <v>74</v>
      </c>
      <c r="AY149" s="155" t="s">
        <v>129</v>
      </c>
    </row>
    <row r="150" spans="2:65" s="7" customFormat="1">
      <c r="B150" s="145"/>
      <c r="C150" s="146"/>
      <c r="D150" s="142" t="s">
        <v>140</v>
      </c>
      <c r="E150" s="147" t="s">
        <v>30</v>
      </c>
      <c r="F150" s="148" t="s">
        <v>219</v>
      </c>
      <c r="G150" s="146"/>
      <c r="H150" s="149" t="s">
        <v>30</v>
      </c>
      <c r="I150" s="150"/>
      <c r="J150" s="146"/>
      <c r="K150" s="146"/>
      <c r="L150" s="151"/>
      <c r="M150" s="152"/>
      <c r="N150" s="153"/>
      <c r="O150" s="153"/>
      <c r="P150" s="153"/>
      <c r="Q150" s="153"/>
      <c r="R150" s="153"/>
      <c r="S150" s="153"/>
      <c r="T150" s="154"/>
      <c r="AT150" s="155" t="s">
        <v>140</v>
      </c>
      <c r="AU150" s="155" t="s">
        <v>84</v>
      </c>
      <c r="AV150" s="7" t="s">
        <v>82</v>
      </c>
      <c r="AW150" s="7" t="s">
        <v>37</v>
      </c>
      <c r="AX150" s="7" t="s">
        <v>74</v>
      </c>
      <c r="AY150" s="155" t="s">
        <v>129</v>
      </c>
    </row>
    <row r="151" spans="2:65" s="8" customFormat="1">
      <c r="B151" s="156"/>
      <c r="C151" s="157"/>
      <c r="D151" s="158" t="s">
        <v>140</v>
      </c>
      <c r="E151" s="159" t="s">
        <v>30</v>
      </c>
      <c r="F151" s="160" t="s">
        <v>220</v>
      </c>
      <c r="G151" s="157"/>
      <c r="H151" s="161">
        <v>69.5</v>
      </c>
      <c r="I151" s="162"/>
      <c r="J151" s="157"/>
      <c r="K151" s="157"/>
      <c r="L151" s="163"/>
      <c r="M151" s="164"/>
      <c r="N151" s="165"/>
      <c r="O151" s="165"/>
      <c r="P151" s="165"/>
      <c r="Q151" s="165"/>
      <c r="R151" s="165"/>
      <c r="S151" s="165"/>
      <c r="T151" s="166"/>
      <c r="AT151" s="167" t="s">
        <v>140</v>
      </c>
      <c r="AU151" s="167" t="s">
        <v>84</v>
      </c>
      <c r="AV151" s="8" t="s">
        <v>84</v>
      </c>
      <c r="AW151" s="8" t="s">
        <v>37</v>
      </c>
      <c r="AX151" s="8" t="s">
        <v>82</v>
      </c>
      <c r="AY151" s="167" t="s">
        <v>129</v>
      </c>
    </row>
    <row r="152" spans="2:65" s="1" customFormat="1" ht="44.25" customHeight="1">
      <c r="B152" s="25"/>
      <c r="C152" s="130" t="s">
        <v>221</v>
      </c>
      <c r="D152" s="130" t="s">
        <v>131</v>
      </c>
      <c r="E152" s="131" t="s">
        <v>222</v>
      </c>
      <c r="F152" s="132" t="s">
        <v>223</v>
      </c>
      <c r="G152" s="133" t="s">
        <v>134</v>
      </c>
      <c r="H152" s="134">
        <v>151.5</v>
      </c>
      <c r="I152" s="135"/>
      <c r="J152" s="136">
        <f>ROUND(I152*H152,2)</f>
        <v>0</v>
      </c>
      <c r="K152" s="132" t="s">
        <v>135</v>
      </c>
      <c r="L152" s="35"/>
      <c r="M152" s="137" t="s">
        <v>30</v>
      </c>
      <c r="N152" s="138" t="s">
        <v>45</v>
      </c>
      <c r="O152" s="26"/>
      <c r="P152" s="139">
        <f>O152*H152</f>
        <v>0</v>
      </c>
      <c r="Q152" s="139">
        <v>0</v>
      </c>
      <c r="R152" s="139">
        <f>Q152*H152</f>
        <v>0</v>
      </c>
      <c r="S152" s="139">
        <v>0</v>
      </c>
      <c r="T152" s="140">
        <f>S152*H152</f>
        <v>0</v>
      </c>
      <c r="AR152" s="14" t="s">
        <v>136</v>
      </c>
      <c r="AT152" s="14" t="s">
        <v>131</v>
      </c>
      <c r="AU152" s="14" t="s">
        <v>84</v>
      </c>
      <c r="AY152" s="14" t="s">
        <v>129</v>
      </c>
      <c r="BE152" s="141">
        <f>IF(N152="základní",J152,0)</f>
        <v>0</v>
      </c>
      <c r="BF152" s="141">
        <f>IF(N152="snížená",J152,0)</f>
        <v>0</v>
      </c>
      <c r="BG152" s="141">
        <f>IF(N152="zákl. přenesená",J152,0)</f>
        <v>0</v>
      </c>
      <c r="BH152" s="141">
        <f>IF(N152="sníž. přenesená",J152,0)</f>
        <v>0</v>
      </c>
      <c r="BI152" s="141">
        <f>IF(N152="nulová",J152,0)</f>
        <v>0</v>
      </c>
      <c r="BJ152" s="14" t="s">
        <v>82</v>
      </c>
      <c r="BK152" s="141">
        <f>ROUND(I152*H152,2)</f>
        <v>0</v>
      </c>
      <c r="BL152" s="14" t="s">
        <v>136</v>
      </c>
      <c r="BM152" s="14" t="s">
        <v>224</v>
      </c>
    </row>
    <row r="153" spans="2:65" s="1" customFormat="1" ht="189">
      <c r="B153" s="25"/>
      <c r="C153" s="37"/>
      <c r="D153" s="142" t="s">
        <v>138</v>
      </c>
      <c r="E153" s="37"/>
      <c r="F153" s="143" t="s">
        <v>216</v>
      </c>
      <c r="G153" s="37"/>
      <c r="H153" s="37"/>
      <c r="I153" s="100"/>
      <c r="J153" s="37"/>
      <c r="K153" s="37"/>
      <c r="L153" s="35"/>
      <c r="M153" s="144"/>
      <c r="N153" s="26"/>
      <c r="O153" s="26"/>
      <c r="P153" s="26"/>
      <c r="Q153" s="26"/>
      <c r="R153" s="26"/>
      <c r="S153" s="26"/>
      <c r="T153" s="40"/>
      <c r="AT153" s="14" t="s">
        <v>138</v>
      </c>
      <c r="AU153" s="14" t="s">
        <v>84</v>
      </c>
    </row>
    <row r="154" spans="2:65" s="7" customFormat="1">
      <c r="B154" s="145"/>
      <c r="C154" s="146"/>
      <c r="D154" s="142" t="s">
        <v>140</v>
      </c>
      <c r="E154" s="147" t="s">
        <v>30</v>
      </c>
      <c r="F154" s="148" t="s">
        <v>225</v>
      </c>
      <c r="G154" s="146"/>
      <c r="H154" s="149" t="s">
        <v>30</v>
      </c>
      <c r="I154" s="150"/>
      <c r="J154" s="146"/>
      <c r="K154" s="146"/>
      <c r="L154" s="151"/>
      <c r="M154" s="152"/>
      <c r="N154" s="153"/>
      <c r="O154" s="153"/>
      <c r="P154" s="153"/>
      <c r="Q154" s="153"/>
      <c r="R154" s="153"/>
      <c r="S154" s="153"/>
      <c r="T154" s="154"/>
      <c r="AT154" s="155" t="s">
        <v>140</v>
      </c>
      <c r="AU154" s="155" t="s">
        <v>84</v>
      </c>
      <c r="AV154" s="7" t="s">
        <v>82</v>
      </c>
      <c r="AW154" s="7" t="s">
        <v>37</v>
      </c>
      <c r="AX154" s="7" t="s">
        <v>74</v>
      </c>
      <c r="AY154" s="155" t="s">
        <v>129</v>
      </c>
    </row>
    <row r="155" spans="2:65" s="7" customFormat="1">
      <c r="B155" s="145"/>
      <c r="C155" s="146"/>
      <c r="D155" s="142" t="s">
        <v>140</v>
      </c>
      <c r="E155" s="147" t="s">
        <v>30</v>
      </c>
      <c r="F155" s="148" t="s">
        <v>226</v>
      </c>
      <c r="G155" s="146"/>
      <c r="H155" s="149" t="s">
        <v>30</v>
      </c>
      <c r="I155" s="150"/>
      <c r="J155" s="146"/>
      <c r="K155" s="146"/>
      <c r="L155" s="151"/>
      <c r="M155" s="152"/>
      <c r="N155" s="153"/>
      <c r="O155" s="153"/>
      <c r="P155" s="153"/>
      <c r="Q155" s="153"/>
      <c r="R155" s="153"/>
      <c r="S155" s="153"/>
      <c r="T155" s="154"/>
      <c r="AT155" s="155" t="s">
        <v>140</v>
      </c>
      <c r="AU155" s="155" t="s">
        <v>84</v>
      </c>
      <c r="AV155" s="7" t="s">
        <v>82</v>
      </c>
      <c r="AW155" s="7" t="s">
        <v>37</v>
      </c>
      <c r="AX155" s="7" t="s">
        <v>74</v>
      </c>
      <c r="AY155" s="155" t="s">
        <v>129</v>
      </c>
    </row>
    <row r="156" spans="2:65" s="8" customFormat="1">
      <c r="B156" s="156"/>
      <c r="C156" s="157"/>
      <c r="D156" s="142" t="s">
        <v>140</v>
      </c>
      <c r="E156" s="168" t="s">
        <v>30</v>
      </c>
      <c r="F156" s="169" t="s">
        <v>227</v>
      </c>
      <c r="G156" s="157"/>
      <c r="H156" s="170">
        <v>22.5</v>
      </c>
      <c r="I156" s="162"/>
      <c r="J156" s="157"/>
      <c r="K156" s="157"/>
      <c r="L156" s="163"/>
      <c r="M156" s="164"/>
      <c r="N156" s="165"/>
      <c r="O156" s="165"/>
      <c r="P156" s="165"/>
      <c r="Q156" s="165"/>
      <c r="R156" s="165"/>
      <c r="S156" s="165"/>
      <c r="T156" s="166"/>
      <c r="AT156" s="167" t="s">
        <v>140</v>
      </c>
      <c r="AU156" s="167" t="s">
        <v>84</v>
      </c>
      <c r="AV156" s="8" t="s">
        <v>84</v>
      </c>
      <c r="AW156" s="8" t="s">
        <v>37</v>
      </c>
      <c r="AX156" s="8" t="s">
        <v>74</v>
      </c>
      <c r="AY156" s="167" t="s">
        <v>129</v>
      </c>
    </row>
    <row r="157" spans="2:65" s="7" customFormat="1">
      <c r="B157" s="145"/>
      <c r="C157" s="146"/>
      <c r="D157" s="142" t="s">
        <v>140</v>
      </c>
      <c r="E157" s="147" t="s">
        <v>30</v>
      </c>
      <c r="F157" s="148" t="s">
        <v>228</v>
      </c>
      <c r="G157" s="146"/>
      <c r="H157" s="149" t="s">
        <v>30</v>
      </c>
      <c r="I157" s="150"/>
      <c r="J157" s="146"/>
      <c r="K157" s="146"/>
      <c r="L157" s="151"/>
      <c r="M157" s="152"/>
      <c r="N157" s="153"/>
      <c r="O157" s="153"/>
      <c r="P157" s="153"/>
      <c r="Q157" s="153"/>
      <c r="R157" s="153"/>
      <c r="S157" s="153"/>
      <c r="T157" s="154"/>
      <c r="AT157" s="155" t="s">
        <v>140</v>
      </c>
      <c r="AU157" s="155" t="s">
        <v>84</v>
      </c>
      <c r="AV157" s="7" t="s">
        <v>82</v>
      </c>
      <c r="AW157" s="7" t="s">
        <v>37</v>
      </c>
      <c r="AX157" s="7" t="s">
        <v>74</v>
      </c>
      <c r="AY157" s="155" t="s">
        <v>129</v>
      </c>
    </row>
    <row r="158" spans="2:65" s="7" customFormat="1">
      <c r="B158" s="145"/>
      <c r="C158" s="146"/>
      <c r="D158" s="142" t="s">
        <v>140</v>
      </c>
      <c r="E158" s="147" t="s">
        <v>30</v>
      </c>
      <c r="F158" s="148" t="s">
        <v>229</v>
      </c>
      <c r="G158" s="146"/>
      <c r="H158" s="149" t="s">
        <v>30</v>
      </c>
      <c r="I158" s="150"/>
      <c r="J158" s="146"/>
      <c r="K158" s="146"/>
      <c r="L158" s="151"/>
      <c r="M158" s="152"/>
      <c r="N158" s="153"/>
      <c r="O158" s="153"/>
      <c r="P158" s="153"/>
      <c r="Q158" s="153"/>
      <c r="R158" s="153"/>
      <c r="S158" s="153"/>
      <c r="T158" s="154"/>
      <c r="AT158" s="155" t="s">
        <v>140</v>
      </c>
      <c r="AU158" s="155" t="s">
        <v>84</v>
      </c>
      <c r="AV158" s="7" t="s">
        <v>82</v>
      </c>
      <c r="AW158" s="7" t="s">
        <v>37</v>
      </c>
      <c r="AX158" s="7" t="s">
        <v>74</v>
      </c>
      <c r="AY158" s="155" t="s">
        <v>129</v>
      </c>
    </row>
    <row r="159" spans="2:65" s="8" customFormat="1">
      <c r="B159" s="156"/>
      <c r="C159" s="157"/>
      <c r="D159" s="142" t="s">
        <v>140</v>
      </c>
      <c r="E159" s="168" t="s">
        <v>30</v>
      </c>
      <c r="F159" s="169" t="s">
        <v>230</v>
      </c>
      <c r="G159" s="157"/>
      <c r="H159" s="170">
        <v>-17</v>
      </c>
      <c r="I159" s="162"/>
      <c r="J159" s="157"/>
      <c r="K159" s="157"/>
      <c r="L159" s="163"/>
      <c r="M159" s="164"/>
      <c r="N159" s="165"/>
      <c r="O159" s="165"/>
      <c r="P159" s="165"/>
      <c r="Q159" s="165"/>
      <c r="R159" s="165"/>
      <c r="S159" s="165"/>
      <c r="T159" s="166"/>
      <c r="AT159" s="167" t="s">
        <v>140</v>
      </c>
      <c r="AU159" s="167" t="s">
        <v>84</v>
      </c>
      <c r="AV159" s="8" t="s">
        <v>84</v>
      </c>
      <c r="AW159" s="8" t="s">
        <v>37</v>
      </c>
      <c r="AX159" s="8" t="s">
        <v>74</v>
      </c>
      <c r="AY159" s="167" t="s">
        <v>129</v>
      </c>
    </row>
    <row r="160" spans="2:65" s="10" customFormat="1">
      <c r="B160" s="182"/>
      <c r="C160" s="183"/>
      <c r="D160" s="142" t="s">
        <v>140</v>
      </c>
      <c r="E160" s="184" t="s">
        <v>30</v>
      </c>
      <c r="F160" s="185" t="s">
        <v>195</v>
      </c>
      <c r="G160" s="183"/>
      <c r="H160" s="186">
        <v>5.5</v>
      </c>
      <c r="I160" s="187"/>
      <c r="J160" s="183"/>
      <c r="K160" s="183"/>
      <c r="L160" s="188"/>
      <c r="M160" s="189"/>
      <c r="N160" s="190"/>
      <c r="O160" s="190"/>
      <c r="P160" s="190"/>
      <c r="Q160" s="190"/>
      <c r="R160" s="190"/>
      <c r="S160" s="190"/>
      <c r="T160" s="191"/>
      <c r="AT160" s="192" t="s">
        <v>140</v>
      </c>
      <c r="AU160" s="192" t="s">
        <v>84</v>
      </c>
      <c r="AV160" s="10" t="s">
        <v>152</v>
      </c>
      <c r="AW160" s="10" t="s">
        <v>37</v>
      </c>
      <c r="AX160" s="10" t="s">
        <v>74</v>
      </c>
      <c r="AY160" s="192" t="s">
        <v>129</v>
      </c>
    </row>
    <row r="161" spans="2:65" s="7" customFormat="1">
      <c r="B161" s="145"/>
      <c r="C161" s="146"/>
      <c r="D161" s="142" t="s">
        <v>140</v>
      </c>
      <c r="E161" s="147" t="s">
        <v>30</v>
      </c>
      <c r="F161" s="148" t="s">
        <v>231</v>
      </c>
      <c r="G161" s="146"/>
      <c r="H161" s="149" t="s">
        <v>30</v>
      </c>
      <c r="I161" s="150"/>
      <c r="J161" s="146"/>
      <c r="K161" s="146"/>
      <c r="L161" s="151"/>
      <c r="M161" s="152"/>
      <c r="N161" s="153"/>
      <c r="O161" s="153"/>
      <c r="P161" s="153"/>
      <c r="Q161" s="153"/>
      <c r="R161" s="153"/>
      <c r="S161" s="153"/>
      <c r="T161" s="154"/>
      <c r="AT161" s="155" t="s">
        <v>140</v>
      </c>
      <c r="AU161" s="155" t="s">
        <v>84</v>
      </c>
      <c r="AV161" s="7" t="s">
        <v>82</v>
      </c>
      <c r="AW161" s="7" t="s">
        <v>37</v>
      </c>
      <c r="AX161" s="7" t="s">
        <v>74</v>
      </c>
      <c r="AY161" s="155" t="s">
        <v>129</v>
      </c>
    </row>
    <row r="162" spans="2:65" s="7" customFormat="1">
      <c r="B162" s="145"/>
      <c r="C162" s="146"/>
      <c r="D162" s="142" t="s">
        <v>140</v>
      </c>
      <c r="E162" s="147" t="s">
        <v>30</v>
      </c>
      <c r="F162" s="148" t="s">
        <v>232</v>
      </c>
      <c r="G162" s="146"/>
      <c r="H162" s="149" t="s">
        <v>30</v>
      </c>
      <c r="I162" s="150"/>
      <c r="J162" s="146"/>
      <c r="K162" s="146"/>
      <c r="L162" s="151"/>
      <c r="M162" s="152"/>
      <c r="N162" s="153"/>
      <c r="O162" s="153"/>
      <c r="P162" s="153"/>
      <c r="Q162" s="153"/>
      <c r="R162" s="153"/>
      <c r="S162" s="153"/>
      <c r="T162" s="154"/>
      <c r="AT162" s="155" t="s">
        <v>140</v>
      </c>
      <c r="AU162" s="155" t="s">
        <v>84</v>
      </c>
      <c r="AV162" s="7" t="s">
        <v>82</v>
      </c>
      <c r="AW162" s="7" t="s">
        <v>37</v>
      </c>
      <c r="AX162" s="7" t="s">
        <v>74</v>
      </c>
      <c r="AY162" s="155" t="s">
        <v>129</v>
      </c>
    </row>
    <row r="163" spans="2:65" s="8" customFormat="1">
      <c r="B163" s="156"/>
      <c r="C163" s="157"/>
      <c r="D163" s="142" t="s">
        <v>140</v>
      </c>
      <c r="E163" s="168" t="s">
        <v>30</v>
      </c>
      <c r="F163" s="169" t="s">
        <v>233</v>
      </c>
      <c r="G163" s="157"/>
      <c r="H163" s="170">
        <v>205</v>
      </c>
      <c r="I163" s="162"/>
      <c r="J163" s="157"/>
      <c r="K163" s="157"/>
      <c r="L163" s="163"/>
      <c r="M163" s="164"/>
      <c r="N163" s="165"/>
      <c r="O163" s="165"/>
      <c r="P163" s="165"/>
      <c r="Q163" s="165"/>
      <c r="R163" s="165"/>
      <c r="S163" s="165"/>
      <c r="T163" s="166"/>
      <c r="AT163" s="167" t="s">
        <v>140</v>
      </c>
      <c r="AU163" s="167" t="s">
        <v>84</v>
      </c>
      <c r="AV163" s="8" t="s">
        <v>84</v>
      </c>
      <c r="AW163" s="8" t="s">
        <v>37</v>
      </c>
      <c r="AX163" s="8" t="s">
        <v>74</v>
      </c>
      <c r="AY163" s="167" t="s">
        <v>129</v>
      </c>
    </row>
    <row r="164" spans="2:65" s="7" customFormat="1">
      <c r="B164" s="145"/>
      <c r="C164" s="146"/>
      <c r="D164" s="142" t="s">
        <v>140</v>
      </c>
      <c r="E164" s="147" t="s">
        <v>30</v>
      </c>
      <c r="F164" s="148" t="s">
        <v>188</v>
      </c>
      <c r="G164" s="146"/>
      <c r="H164" s="149" t="s">
        <v>30</v>
      </c>
      <c r="I164" s="150"/>
      <c r="J164" s="146"/>
      <c r="K164" s="146"/>
      <c r="L164" s="151"/>
      <c r="M164" s="152"/>
      <c r="N164" s="153"/>
      <c r="O164" s="153"/>
      <c r="P164" s="153"/>
      <c r="Q164" s="153"/>
      <c r="R164" s="153"/>
      <c r="S164" s="153"/>
      <c r="T164" s="154"/>
      <c r="AT164" s="155" t="s">
        <v>140</v>
      </c>
      <c r="AU164" s="155" t="s">
        <v>84</v>
      </c>
      <c r="AV164" s="7" t="s">
        <v>82</v>
      </c>
      <c r="AW164" s="7" t="s">
        <v>37</v>
      </c>
      <c r="AX164" s="7" t="s">
        <v>74</v>
      </c>
      <c r="AY164" s="155" t="s">
        <v>129</v>
      </c>
    </row>
    <row r="165" spans="2:65" s="7" customFormat="1">
      <c r="B165" s="145"/>
      <c r="C165" s="146"/>
      <c r="D165" s="142" t="s">
        <v>140</v>
      </c>
      <c r="E165" s="147" t="s">
        <v>30</v>
      </c>
      <c r="F165" s="148" t="s">
        <v>189</v>
      </c>
      <c r="G165" s="146"/>
      <c r="H165" s="149" t="s">
        <v>30</v>
      </c>
      <c r="I165" s="150"/>
      <c r="J165" s="146"/>
      <c r="K165" s="146"/>
      <c r="L165" s="151"/>
      <c r="M165" s="152"/>
      <c r="N165" s="153"/>
      <c r="O165" s="153"/>
      <c r="P165" s="153"/>
      <c r="Q165" s="153"/>
      <c r="R165" s="153"/>
      <c r="S165" s="153"/>
      <c r="T165" s="154"/>
      <c r="AT165" s="155" t="s">
        <v>140</v>
      </c>
      <c r="AU165" s="155" t="s">
        <v>84</v>
      </c>
      <c r="AV165" s="7" t="s">
        <v>82</v>
      </c>
      <c r="AW165" s="7" t="s">
        <v>37</v>
      </c>
      <c r="AX165" s="7" t="s">
        <v>74</v>
      </c>
      <c r="AY165" s="155" t="s">
        <v>129</v>
      </c>
    </row>
    <row r="166" spans="2:65" s="8" customFormat="1">
      <c r="B166" s="156"/>
      <c r="C166" s="157"/>
      <c r="D166" s="142" t="s">
        <v>140</v>
      </c>
      <c r="E166" s="168" t="s">
        <v>30</v>
      </c>
      <c r="F166" s="169" t="s">
        <v>190</v>
      </c>
      <c r="G166" s="157"/>
      <c r="H166" s="170">
        <v>6</v>
      </c>
      <c r="I166" s="162"/>
      <c r="J166" s="157"/>
      <c r="K166" s="157"/>
      <c r="L166" s="163"/>
      <c r="M166" s="164"/>
      <c r="N166" s="165"/>
      <c r="O166" s="165"/>
      <c r="P166" s="165"/>
      <c r="Q166" s="165"/>
      <c r="R166" s="165"/>
      <c r="S166" s="165"/>
      <c r="T166" s="166"/>
      <c r="AT166" s="167" t="s">
        <v>140</v>
      </c>
      <c r="AU166" s="167" t="s">
        <v>84</v>
      </c>
      <c r="AV166" s="8" t="s">
        <v>84</v>
      </c>
      <c r="AW166" s="8" t="s">
        <v>37</v>
      </c>
      <c r="AX166" s="8" t="s">
        <v>74</v>
      </c>
      <c r="AY166" s="167" t="s">
        <v>129</v>
      </c>
    </row>
    <row r="167" spans="2:65" s="7" customFormat="1">
      <c r="B167" s="145"/>
      <c r="C167" s="146"/>
      <c r="D167" s="142" t="s">
        <v>140</v>
      </c>
      <c r="E167" s="147" t="s">
        <v>30</v>
      </c>
      <c r="F167" s="148" t="s">
        <v>234</v>
      </c>
      <c r="G167" s="146"/>
      <c r="H167" s="149" t="s">
        <v>30</v>
      </c>
      <c r="I167" s="150"/>
      <c r="J167" s="146"/>
      <c r="K167" s="146"/>
      <c r="L167" s="151"/>
      <c r="M167" s="152"/>
      <c r="N167" s="153"/>
      <c r="O167" s="153"/>
      <c r="P167" s="153"/>
      <c r="Q167" s="153"/>
      <c r="R167" s="153"/>
      <c r="S167" s="153"/>
      <c r="T167" s="154"/>
      <c r="AT167" s="155" t="s">
        <v>140</v>
      </c>
      <c r="AU167" s="155" t="s">
        <v>84</v>
      </c>
      <c r="AV167" s="7" t="s">
        <v>82</v>
      </c>
      <c r="AW167" s="7" t="s">
        <v>37</v>
      </c>
      <c r="AX167" s="7" t="s">
        <v>74</v>
      </c>
      <c r="AY167" s="155" t="s">
        <v>129</v>
      </c>
    </row>
    <row r="168" spans="2:65" s="7" customFormat="1">
      <c r="B168" s="145"/>
      <c r="C168" s="146"/>
      <c r="D168" s="142" t="s">
        <v>140</v>
      </c>
      <c r="E168" s="147" t="s">
        <v>30</v>
      </c>
      <c r="F168" s="148" t="s">
        <v>235</v>
      </c>
      <c r="G168" s="146"/>
      <c r="H168" s="149" t="s">
        <v>30</v>
      </c>
      <c r="I168" s="150"/>
      <c r="J168" s="146"/>
      <c r="K168" s="146"/>
      <c r="L168" s="151"/>
      <c r="M168" s="152"/>
      <c r="N168" s="153"/>
      <c r="O168" s="153"/>
      <c r="P168" s="153"/>
      <c r="Q168" s="153"/>
      <c r="R168" s="153"/>
      <c r="S168" s="153"/>
      <c r="T168" s="154"/>
      <c r="AT168" s="155" t="s">
        <v>140</v>
      </c>
      <c r="AU168" s="155" t="s">
        <v>84</v>
      </c>
      <c r="AV168" s="7" t="s">
        <v>82</v>
      </c>
      <c r="AW168" s="7" t="s">
        <v>37</v>
      </c>
      <c r="AX168" s="7" t="s">
        <v>74</v>
      </c>
      <c r="AY168" s="155" t="s">
        <v>129</v>
      </c>
    </row>
    <row r="169" spans="2:65" s="8" customFormat="1">
      <c r="B169" s="156"/>
      <c r="C169" s="157"/>
      <c r="D169" s="142" t="s">
        <v>140</v>
      </c>
      <c r="E169" s="168" t="s">
        <v>30</v>
      </c>
      <c r="F169" s="169" t="s">
        <v>236</v>
      </c>
      <c r="G169" s="157"/>
      <c r="H169" s="170">
        <v>-65</v>
      </c>
      <c r="I169" s="162"/>
      <c r="J169" s="157"/>
      <c r="K169" s="157"/>
      <c r="L169" s="163"/>
      <c r="M169" s="164"/>
      <c r="N169" s="165"/>
      <c r="O169" s="165"/>
      <c r="P169" s="165"/>
      <c r="Q169" s="165"/>
      <c r="R169" s="165"/>
      <c r="S169" s="165"/>
      <c r="T169" s="166"/>
      <c r="AT169" s="167" t="s">
        <v>140</v>
      </c>
      <c r="AU169" s="167" t="s">
        <v>84</v>
      </c>
      <c r="AV169" s="8" t="s">
        <v>84</v>
      </c>
      <c r="AW169" s="8" t="s">
        <v>37</v>
      </c>
      <c r="AX169" s="8" t="s">
        <v>74</v>
      </c>
      <c r="AY169" s="167" t="s">
        <v>129</v>
      </c>
    </row>
    <row r="170" spans="2:65" s="10" customFormat="1">
      <c r="B170" s="182"/>
      <c r="C170" s="183"/>
      <c r="D170" s="142" t="s">
        <v>140</v>
      </c>
      <c r="E170" s="184" t="s">
        <v>30</v>
      </c>
      <c r="F170" s="185" t="s">
        <v>237</v>
      </c>
      <c r="G170" s="183"/>
      <c r="H170" s="186">
        <v>146</v>
      </c>
      <c r="I170" s="187"/>
      <c r="J170" s="183"/>
      <c r="K170" s="183"/>
      <c r="L170" s="188"/>
      <c r="M170" s="189"/>
      <c r="N170" s="190"/>
      <c r="O170" s="190"/>
      <c r="P170" s="190"/>
      <c r="Q170" s="190"/>
      <c r="R170" s="190"/>
      <c r="S170" s="190"/>
      <c r="T170" s="191"/>
      <c r="AT170" s="192" t="s">
        <v>140</v>
      </c>
      <c r="AU170" s="192" t="s">
        <v>84</v>
      </c>
      <c r="AV170" s="10" t="s">
        <v>152</v>
      </c>
      <c r="AW170" s="10" t="s">
        <v>37</v>
      </c>
      <c r="AX170" s="10" t="s">
        <v>74</v>
      </c>
      <c r="AY170" s="192" t="s">
        <v>129</v>
      </c>
    </row>
    <row r="171" spans="2:65" s="9" customFormat="1">
      <c r="B171" s="171"/>
      <c r="C171" s="172"/>
      <c r="D171" s="158" t="s">
        <v>140</v>
      </c>
      <c r="E171" s="173" t="s">
        <v>30</v>
      </c>
      <c r="F171" s="174" t="s">
        <v>151</v>
      </c>
      <c r="G171" s="172"/>
      <c r="H171" s="175">
        <v>151.5</v>
      </c>
      <c r="I171" s="176"/>
      <c r="J171" s="172"/>
      <c r="K171" s="172"/>
      <c r="L171" s="177"/>
      <c r="M171" s="178"/>
      <c r="N171" s="179"/>
      <c r="O171" s="179"/>
      <c r="P171" s="179"/>
      <c r="Q171" s="179"/>
      <c r="R171" s="179"/>
      <c r="S171" s="179"/>
      <c r="T171" s="180"/>
      <c r="AT171" s="181" t="s">
        <v>140</v>
      </c>
      <c r="AU171" s="181" t="s">
        <v>84</v>
      </c>
      <c r="AV171" s="9" t="s">
        <v>136</v>
      </c>
      <c r="AW171" s="9" t="s">
        <v>37</v>
      </c>
      <c r="AX171" s="9" t="s">
        <v>82</v>
      </c>
      <c r="AY171" s="181" t="s">
        <v>129</v>
      </c>
    </row>
    <row r="172" spans="2:65" s="1" customFormat="1" ht="44.25" customHeight="1">
      <c r="B172" s="25"/>
      <c r="C172" s="130" t="s">
        <v>238</v>
      </c>
      <c r="D172" s="130" t="s">
        <v>131</v>
      </c>
      <c r="E172" s="131" t="s">
        <v>239</v>
      </c>
      <c r="F172" s="132" t="s">
        <v>240</v>
      </c>
      <c r="G172" s="133" t="s">
        <v>134</v>
      </c>
      <c r="H172" s="134">
        <v>3181.5</v>
      </c>
      <c r="I172" s="135"/>
      <c r="J172" s="136">
        <f>ROUND(I172*H172,2)</f>
        <v>0</v>
      </c>
      <c r="K172" s="132" t="s">
        <v>135</v>
      </c>
      <c r="L172" s="35"/>
      <c r="M172" s="137" t="s">
        <v>30</v>
      </c>
      <c r="N172" s="138" t="s">
        <v>45</v>
      </c>
      <c r="O172" s="26"/>
      <c r="P172" s="139">
        <f>O172*H172</f>
        <v>0</v>
      </c>
      <c r="Q172" s="139">
        <v>0</v>
      </c>
      <c r="R172" s="139">
        <f>Q172*H172</f>
        <v>0</v>
      </c>
      <c r="S172" s="139">
        <v>0</v>
      </c>
      <c r="T172" s="140">
        <f>S172*H172</f>
        <v>0</v>
      </c>
      <c r="AR172" s="14" t="s">
        <v>136</v>
      </c>
      <c r="AT172" s="14" t="s">
        <v>131</v>
      </c>
      <c r="AU172" s="14" t="s">
        <v>84</v>
      </c>
      <c r="AY172" s="14" t="s">
        <v>129</v>
      </c>
      <c r="BE172" s="141">
        <f>IF(N172="základní",J172,0)</f>
        <v>0</v>
      </c>
      <c r="BF172" s="141">
        <f>IF(N172="snížená",J172,0)</f>
        <v>0</v>
      </c>
      <c r="BG172" s="141">
        <f>IF(N172="zákl. přenesená",J172,0)</f>
        <v>0</v>
      </c>
      <c r="BH172" s="141">
        <f>IF(N172="sníž. přenesená",J172,0)</f>
        <v>0</v>
      </c>
      <c r="BI172" s="141">
        <f>IF(N172="nulová",J172,0)</f>
        <v>0</v>
      </c>
      <c r="BJ172" s="14" t="s">
        <v>82</v>
      </c>
      <c r="BK172" s="141">
        <f>ROUND(I172*H172,2)</f>
        <v>0</v>
      </c>
      <c r="BL172" s="14" t="s">
        <v>136</v>
      </c>
      <c r="BM172" s="14" t="s">
        <v>241</v>
      </c>
    </row>
    <row r="173" spans="2:65" s="1" customFormat="1" ht="189">
      <c r="B173" s="25"/>
      <c r="C173" s="37"/>
      <c r="D173" s="142" t="s">
        <v>138</v>
      </c>
      <c r="E173" s="37"/>
      <c r="F173" s="143" t="s">
        <v>216</v>
      </c>
      <c r="G173" s="37"/>
      <c r="H173" s="37"/>
      <c r="I173" s="100"/>
      <c r="J173" s="37"/>
      <c r="K173" s="37"/>
      <c r="L173" s="35"/>
      <c r="M173" s="144"/>
      <c r="N173" s="26"/>
      <c r="O173" s="26"/>
      <c r="P173" s="26"/>
      <c r="Q173" s="26"/>
      <c r="R173" s="26"/>
      <c r="S173" s="26"/>
      <c r="T173" s="40"/>
      <c r="AT173" s="14" t="s">
        <v>138</v>
      </c>
      <c r="AU173" s="14" t="s">
        <v>84</v>
      </c>
    </row>
    <row r="174" spans="2:65" s="7" customFormat="1">
      <c r="B174" s="145"/>
      <c r="C174" s="146"/>
      <c r="D174" s="142" t="s">
        <v>140</v>
      </c>
      <c r="E174" s="147" t="s">
        <v>30</v>
      </c>
      <c r="F174" s="148" t="s">
        <v>242</v>
      </c>
      <c r="G174" s="146"/>
      <c r="H174" s="149" t="s">
        <v>30</v>
      </c>
      <c r="I174" s="150"/>
      <c r="J174" s="146"/>
      <c r="K174" s="146"/>
      <c r="L174" s="151"/>
      <c r="M174" s="152"/>
      <c r="N174" s="153"/>
      <c r="O174" s="153"/>
      <c r="P174" s="153"/>
      <c r="Q174" s="153"/>
      <c r="R174" s="153"/>
      <c r="S174" s="153"/>
      <c r="T174" s="154"/>
      <c r="AT174" s="155" t="s">
        <v>140</v>
      </c>
      <c r="AU174" s="155" t="s">
        <v>84</v>
      </c>
      <c r="AV174" s="7" t="s">
        <v>82</v>
      </c>
      <c r="AW174" s="7" t="s">
        <v>37</v>
      </c>
      <c r="AX174" s="7" t="s">
        <v>74</v>
      </c>
      <c r="AY174" s="155" t="s">
        <v>129</v>
      </c>
    </row>
    <row r="175" spans="2:65" s="7" customFormat="1">
      <c r="B175" s="145"/>
      <c r="C175" s="146"/>
      <c r="D175" s="142" t="s">
        <v>140</v>
      </c>
      <c r="E175" s="147" t="s">
        <v>30</v>
      </c>
      <c r="F175" s="148" t="s">
        <v>243</v>
      </c>
      <c r="G175" s="146"/>
      <c r="H175" s="149" t="s">
        <v>30</v>
      </c>
      <c r="I175" s="150"/>
      <c r="J175" s="146"/>
      <c r="K175" s="146"/>
      <c r="L175" s="151"/>
      <c r="M175" s="152"/>
      <c r="N175" s="153"/>
      <c r="O175" s="153"/>
      <c r="P175" s="153"/>
      <c r="Q175" s="153"/>
      <c r="R175" s="153"/>
      <c r="S175" s="153"/>
      <c r="T175" s="154"/>
      <c r="AT175" s="155" t="s">
        <v>140</v>
      </c>
      <c r="AU175" s="155" t="s">
        <v>84</v>
      </c>
      <c r="AV175" s="7" t="s">
        <v>82</v>
      </c>
      <c r="AW175" s="7" t="s">
        <v>37</v>
      </c>
      <c r="AX175" s="7" t="s">
        <v>74</v>
      </c>
      <c r="AY175" s="155" t="s">
        <v>129</v>
      </c>
    </row>
    <row r="176" spans="2:65" s="8" customFormat="1">
      <c r="B176" s="156"/>
      <c r="C176" s="157"/>
      <c r="D176" s="158" t="s">
        <v>140</v>
      </c>
      <c r="E176" s="159" t="s">
        <v>30</v>
      </c>
      <c r="F176" s="160" t="s">
        <v>244</v>
      </c>
      <c r="G176" s="157"/>
      <c r="H176" s="161">
        <v>3181.5</v>
      </c>
      <c r="I176" s="162"/>
      <c r="J176" s="157"/>
      <c r="K176" s="157"/>
      <c r="L176" s="163"/>
      <c r="M176" s="164"/>
      <c r="N176" s="165"/>
      <c r="O176" s="165"/>
      <c r="P176" s="165"/>
      <c r="Q176" s="165"/>
      <c r="R176" s="165"/>
      <c r="S176" s="165"/>
      <c r="T176" s="166"/>
      <c r="AT176" s="167" t="s">
        <v>140</v>
      </c>
      <c r="AU176" s="167" t="s">
        <v>84</v>
      </c>
      <c r="AV176" s="8" t="s">
        <v>84</v>
      </c>
      <c r="AW176" s="8" t="s">
        <v>37</v>
      </c>
      <c r="AX176" s="8" t="s">
        <v>82</v>
      </c>
      <c r="AY176" s="167" t="s">
        <v>129</v>
      </c>
    </row>
    <row r="177" spans="2:65" s="1" customFormat="1" ht="22.5" customHeight="1">
      <c r="B177" s="25"/>
      <c r="C177" s="130" t="s">
        <v>245</v>
      </c>
      <c r="D177" s="130" t="s">
        <v>131</v>
      </c>
      <c r="E177" s="131" t="s">
        <v>246</v>
      </c>
      <c r="F177" s="132" t="s">
        <v>247</v>
      </c>
      <c r="G177" s="133" t="s">
        <v>134</v>
      </c>
      <c r="H177" s="134">
        <v>151.5</v>
      </c>
      <c r="I177" s="135"/>
      <c r="J177" s="136">
        <f>ROUND(I177*H177,2)</f>
        <v>0</v>
      </c>
      <c r="K177" s="132" t="s">
        <v>135</v>
      </c>
      <c r="L177" s="35"/>
      <c r="M177" s="137" t="s">
        <v>30</v>
      </c>
      <c r="N177" s="138" t="s">
        <v>45</v>
      </c>
      <c r="O177" s="26"/>
      <c r="P177" s="139">
        <f>O177*H177</f>
        <v>0</v>
      </c>
      <c r="Q177" s="139">
        <v>0</v>
      </c>
      <c r="R177" s="139">
        <f>Q177*H177</f>
        <v>0</v>
      </c>
      <c r="S177" s="139">
        <v>0</v>
      </c>
      <c r="T177" s="140">
        <f>S177*H177</f>
        <v>0</v>
      </c>
      <c r="AR177" s="14" t="s">
        <v>136</v>
      </c>
      <c r="AT177" s="14" t="s">
        <v>131</v>
      </c>
      <c r="AU177" s="14" t="s">
        <v>84</v>
      </c>
      <c r="AY177" s="14" t="s">
        <v>129</v>
      </c>
      <c r="BE177" s="141">
        <f>IF(N177="základní",J177,0)</f>
        <v>0</v>
      </c>
      <c r="BF177" s="141">
        <f>IF(N177="snížená",J177,0)</f>
        <v>0</v>
      </c>
      <c r="BG177" s="141">
        <f>IF(N177="zákl. přenesená",J177,0)</f>
        <v>0</v>
      </c>
      <c r="BH177" s="141">
        <f>IF(N177="sníž. přenesená",J177,0)</f>
        <v>0</v>
      </c>
      <c r="BI177" s="141">
        <f>IF(N177="nulová",J177,0)</f>
        <v>0</v>
      </c>
      <c r="BJ177" s="14" t="s">
        <v>82</v>
      </c>
      <c r="BK177" s="141">
        <f>ROUND(I177*H177,2)</f>
        <v>0</v>
      </c>
      <c r="BL177" s="14" t="s">
        <v>136</v>
      </c>
      <c r="BM177" s="14" t="s">
        <v>248</v>
      </c>
    </row>
    <row r="178" spans="2:65" s="1" customFormat="1" ht="297">
      <c r="B178" s="25"/>
      <c r="C178" s="37"/>
      <c r="D178" s="142" t="s">
        <v>138</v>
      </c>
      <c r="E178" s="37"/>
      <c r="F178" s="143" t="s">
        <v>249</v>
      </c>
      <c r="G178" s="37"/>
      <c r="H178" s="37"/>
      <c r="I178" s="100"/>
      <c r="J178" s="37"/>
      <c r="K178" s="37"/>
      <c r="L178" s="35"/>
      <c r="M178" s="144"/>
      <c r="N178" s="26"/>
      <c r="O178" s="26"/>
      <c r="P178" s="26"/>
      <c r="Q178" s="26"/>
      <c r="R178" s="26"/>
      <c r="S178" s="26"/>
      <c r="T178" s="40"/>
      <c r="AT178" s="14" t="s">
        <v>138</v>
      </c>
      <c r="AU178" s="14" t="s">
        <v>84</v>
      </c>
    </row>
    <row r="179" spans="2:65" s="7" customFormat="1">
      <c r="B179" s="145"/>
      <c r="C179" s="146"/>
      <c r="D179" s="142" t="s">
        <v>140</v>
      </c>
      <c r="E179" s="147" t="s">
        <v>30</v>
      </c>
      <c r="F179" s="148" t="s">
        <v>243</v>
      </c>
      <c r="G179" s="146"/>
      <c r="H179" s="149" t="s">
        <v>30</v>
      </c>
      <c r="I179" s="150"/>
      <c r="J179" s="146"/>
      <c r="K179" s="146"/>
      <c r="L179" s="151"/>
      <c r="M179" s="152"/>
      <c r="N179" s="153"/>
      <c r="O179" s="153"/>
      <c r="P179" s="153"/>
      <c r="Q179" s="153"/>
      <c r="R179" s="153"/>
      <c r="S179" s="153"/>
      <c r="T179" s="154"/>
      <c r="AT179" s="155" t="s">
        <v>140</v>
      </c>
      <c r="AU179" s="155" t="s">
        <v>84</v>
      </c>
      <c r="AV179" s="7" t="s">
        <v>82</v>
      </c>
      <c r="AW179" s="7" t="s">
        <v>37</v>
      </c>
      <c r="AX179" s="7" t="s">
        <v>74</v>
      </c>
      <c r="AY179" s="155" t="s">
        <v>129</v>
      </c>
    </row>
    <row r="180" spans="2:65" s="8" customFormat="1">
      <c r="B180" s="156"/>
      <c r="C180" s="157"/>
      <c r="D180" s="158" t="s">
        <v>140</v>
      </c>
      <c r="E180" s="159" t="s">
        <v>30</v>
      </c>
      <c r="F180" s="160" t="s">
        <v>250</v>
      </c>
      <c r="G180" s="157"/>
      <c r="H180" s="161">
        <v>151.5</v>
      </c>
      <c r="I180" s="162"/>
      <c r="J180" s="157"/>
      <c r="K180" s="157"/>
      <c r="L180" s="163"/>
      <c r="M180" s="164"/>
      <c r="N180" s="165"/>
      <c r="O180" s="165"/>
      <c r="P180" s="165"/>
      <c r="Q180" s="165"/>
      <c r="R180" s="165"/>
      <c r="S180" s="165"/>
      <c r="T180" s="166"/>
      <c r="AT180" s="167" t="s">
        <v>140</v>
      </c>
      <c r="AU180" s="167" t="s">
        <v>84</v>
      </c>
      <c r="AV180" s="8" t="s">
        <v>84</v>
      </c>
      <c r="AW180" s="8" t="s">
        <v>37</v>
      </c>
      <c r="AX180" s="8" t="s">
        <v>82</v>
      </c>
      <c r="AY180" s="167" t="s">
        <v>129</v>
      </c>
    </row>
    <row r="181" spans="2:65" s="1" customFormat="1" ht="22.5" customHeight="1">
      <c r="B181" s="25"/>
      <c r="C181" s="130" t="s">
        <v>10</v>
      </c>
      <c r="D181" s="130" t="s">
        <v>131</v>
      </c>
      <c r="E181" s="131" t="s">
        <v>251</v>
      </c>
      <c r="F181" s="132" t="s">
        <v>252</v>
      </c>
      <c r="G181" s="133" t="s">
        <v>202</v>
      </c>
      <c r="H181" s="134">
        <v>227.25</v>
      </c>
      <c r="I181" s="135"/>
      <c r="J181" s="136">
        <f>ROUND(I181*H181,2)</f>
        <v>0</v>
      </c>
      <c r="K181" s="132" t="s">
        <v>30</v>
      </c>
      <c r="L181" s="35"/>
      <c r="M181" s="137" t="s">
        <v>30</v>
      </c>
      <c r="N181" s="138" t="s">
        <v>45</v>
      </c>
      <c r="O181" s="26"/>
      <c r="P181" s="139">
        <f>O181*H181</f>
        <v>0</v>
      </c>
      <c r="Q181" s="139">
        <v>0</v>
      </c>
      <c r="R181" s="139">
        <f>Q181*H181</f>
        <v>0</v>
      </c>
      <c r="S181" s="139">
        <v>0</v>
      </c>
      <c r="T181" s="140">
        <f>S181*H181</f>
        <v>0</v>
      </c>
      <c r="AR181" s="14" t="s">
        <v>136</v>
      </c>
      <c r="AT181" s="14" t="s">
        <v>131</v>
      </c>
      <c r="AU181" s="14" t="s">
        <v>84</v>
      </c>
      <c r="AY181" s="14" t="s">
        <v>129</v>
      </c>
      <c r="BE181" s="141">
        <f>IF(N181="základní",J181,0)</f>
        <v>0</v>
      </c>
      <c r="BF181" s="141">
        <f>IF(N181="snížená",J181,0)</f>
        <v>0</v>
      </c>
      <c r="BG181" s="141">
        <f>IF(N181="zákl. přenesená",J181,0)</f>
        <v>0</v>
      </c>
      <c r="BH181" s="141">
        <f>IF(N181="sníž. přenesená",J181,0)</f>
        <v>0</v>
      </c>
      <c r="BI181" s="141">
        <f>IF(N181="nulová",J181,0)</f>
        <v>0</v>
      </c>
      <c r="BJ181" s="14" t="s">
        <v>82</v>
      </c>
      <c r="BK181" s="141">
        <f>ROUND(I181*H181,2)</f>
        <v>0</v>
      </c>
      <c r="BL181" s="14" t="s">
        <v>136</v>
      </c>
      <c r="BM181" s="14" t="s">
        <v>253</v>
      </c>
    </row>
    <row r="182" spans="2:65" s="1" customFormat="1" ht="297">
      <c r="B182" s="25"/>
      <c r="C182" s="37"/>
      <c r="D182" s="142" t="s">
        <v>138</v>
      </c>
      <c r="E182" s="37"/>
      <c r="F182" s="143" t="s">
        <v>249</v>
      </c>
      <c r="G182" s="37"/>
      <c r="H182" s="37"/>
      <c r="I182" s="100"/>
      <c r="J182" s="37"/>
      <c r="K182" s="37"/>
      <c r="L182" s="35"/>
      <c r="M182" s="144"/>
      <c r="N182" s="26"/>
      <c r="O182" s="26"/>
      <c r="P182" s="26"/>
      <c r="Q182" s="26"/>
      <c r="R182" s="26"/>
      <c r="S182" s="26"/>
      <c r="T182" s="40"/>
      <c r="AT182" s="14" t="s">
        <v>138</v>
      </c>
      <c r="AU182" s="14" t="s">
        <v>84</v>
      </c>
    </row>
    <row r="183" spans="2:65" s="7" customFormat="1">
      <c r="B183" s="145"/>
      <c r="C183" s="146"/>
      <c r="D183" s="142" t="s">
        <v>140</v>
      </c>
      <c r="E183" s="147" t="s">
        <v>30</v>
      </c>
      <c r="F183" s="148" t="s">
        <v>254</v>
      </c>
      <c r="G183" s="146"/>
      <c r="H183" s="149" t="s">
        <v>30</v>
      </c>
      <c r="I183" s="150"/>
      <c r="J183" s="146"/>
      <c r="K183" s="146"/>
      <c r="L183" s="151"/>
      <c r="M183" s="152"/>
      <c r="N183" s="153"/>
      <c r="O183" s="153"/>
      <c r="P183" s="153"/>
      <c r="Q183" s="153"/>
      <c r="R183" s="153"/>
      <c r="S183" s="153"/>
      <c r="T183" s="154"/>
      <c r="AT183" s="155" t="s">
        <v>140</v>
      </c>
      <c r="AU183" s="155" t="s">
        <v>84</v>
      </c>
      <c r="AV183" s="7" t="s">
        <v>82</v>
      </c>
      <c r="AW183" s="7" t="s">
        <v>37</v>
      </c>
      <c r="AX183" s="7" t="s">
        <v>74</v>
      </c>
      <c r="AY183" s="155" t="s">
        <v>129</v>
      </c>
    </row>
    <row r="184" spans="2:65" s="8" customFormat="1">
      <c r="B184" s="156"/>
      <c r="C184" s="157"/>
      <c r="D184" s="158" t="s">
        <v>140</v>
      </c>
      <c r="E184" s="159" t="s">
        <v>30</v>
      </c>
      <c r="F184" s="160" t="s">
        <v>255</v>
      </c>
      <c r="G184" s="157"/>
      <c r="H184" s="161">
        <v>227.25</v>
      </c>
      <c r="I184" s="162"/>
      <c r="J184" s="157"/>
      <c r="K184" s="157"/>
      <c r="L184" s="163"/>
      <c r="M184" s="164"/>
      <c r="N184" s="165"/>
      <c r="O184" s="165"/>
      <c r="P184" s="165"/>
      <c r="Q184" s="165"/>
      <c r="R184" s="165"/>
      <c r="S184" s="165"/>
      <c r="T184" s="166"/>
      <c r="AT184" s="167" t="s">
        <v>140</v>
      </c>
      <c r="AU184" s="167" t="s">
        <v>84</v>
      </c>
      <c r="AV184" s="8" t="s">
        <v>84</v>
      </c>
      <c r="AW184" s="8" t="s">
        <v>37</v>
      </c>
      <c r="AX184" s="8" t="s">
        <v>82</v>
      </c>
      <c r="AY184" s="167" t="s">
        <v>129</v>
      </c>
    </row>
    <row r="185" spans="2:65" s="1" customFormat="1" ht="31.5" customHeight="1">
      <c r="B185" s="25"/>
      <c r="C185" s="130" t="s">
        <v>256</v>
      </c>
      <c r="D185" s="130" t="s">
        <v>131</v>
      </c>
      <c r="E185" s="131" t="s">
        <v>257</v>
      </c>
      <c r="F185" s="132" t="s">
        <v>258</v>
      </c>
      <c r="G185" s="133" t="s">
        <v>173</v>
      </c>
      <c r="H185" s="134">
        <v>110</v>
      </c>
      <c r="I185" s="135"/>
      <c r="J185" s="136">
        <f>ROUND(I185*H185,2)</f>
        <v>0</v>
      </c>
      <c r="K185" s="132" t="s">
        <v>135</v>
      </c>
      <c r="L185" s="35"/>
      <c r="M185" s="137" t="s">
        <v>30</v>
      </c>
      <c r="N185" s="138" t="s">
        <v>45</v>
      </c>
      <c r="O185" s="26"/>
      <c r="P185" s="139">
        <f>O185*H185</f>
        <v>0</v>
      </c>
      <c r="Q185" s="139">
        <v>0</v>
      </c>
      <c r="R185" s="139">
        <f>Q185*H185</f>
        <v>0</v>
      </c>
      <c r="S185" s="139">
        <v>0</v>
      </c>
      <c r="T185" s="140">
        <f>S185*H185</f>
        <v>0</v>
      </c>
      <c r="AR185" s="14" t="s">
        <v>136</v>
      </c>
      <c r="AT185" s="14" t="s">
        <v>131</v>
      </c>
      <c r="AU185" s="14" t="s">
        <v>84</v>
      </c>
      <c r="AY185" s="14" t="s">
        <v>129</v>
      </c>
      <c r="BE185" s="141">
        <f>IF(N185="základní",J185,0)</f>
        <v>0</v>
      </c>
      <c r="BF185" s="141">
        <f>IF(N185="snížená",J185,0)</f>
        <v>0</v>
      </c>
      <c r="BG185" s="141">
        <f>IF(N185="zákl. přenesená",J185,0)</f>
        <v>0</v>
      </c>
      <c r="BH185" s="141">
        <f>IF(N185="sníž. přenesená",J185,0)</f>
        <v>0</v>
      </c>
      <c r="BI185" s="141">
        <f>IF(N185="nulová",J185,0)</f>
        <v>0</v>
      </c>
      <c r="BJ185" s="14" t="s">
        <v>82</v>
      </c>
      <c r="BK185" s="141">
        <f>ROUND(I185*H185,2)</f>
        <v>0</v>
      </c>
      <c r="BL185" s="14" t="s">
        <v>136</v>
      </c>
      <c r="BM185" s="14" t="s">
        <v>259</v>
      </c>
    </row>
    <row r="186" spans="2:65" s="1" customFormat="1" ht="121.5">
      <c r="B186" s="25"/>
      <c r="C186" s="37"/>
      <c r="D186" s="142" t="s">
        <v>138</v>
      </c>
      <c r="E186" s="37"/>
      <c r="F186" s="143" t="s">
        <v>260</v>
      </c>
      <c r="G186" s="37"/>
      <c r="H186" s="37"/>
      <c r="I186" s="100"/>
      <c r="J186" s="37"/>
      <c r="K186" s="37"/>
      <c r="L186" s="35"/>
      <c r="M186" s="144"/>
      <c r="N186" s="26"/>
      <c r="O186" s="26"/>
      <c r="P186" s="26"/>
      <c r="Q186" s="26"/>
      <c r="R186" s="26"/>
      <c r="S186" s="26"/>
      <c r="T186" s="40"/>
      <c r="AT186" s="14" t="s">
        <v>138</v>
      </c>
      <c r="AU186" s="14" t="s">
        <v>84</v>
      </c>
    </row>
    <row r="187" spans="2:65" s="7" customFormat="1">
      <c r="B187" s="145"/>
      <c r="C187" s="146"/>
      <c r="D187" s="142" t="s">
        <v>140</v>
      </c>
      <c r="E187" s="147" t="s">
        <v>30</v>
      </c>
      <c r="F187" s="148" t="s">
        <v>261</v>
      </c>
      <c r="G187" s="146"/>
      <c r="H187" s="149" t="s">
        <v>30</v>
      </c>
      <c r="I187" s="150"/>
      <c r="J187" s="146"/>
      <c r="K187" s="146"/>
      <c r="L187" s="151"/>
      <c r="M187" s="152"/>
      <c r="N187" s="153"/>
      <c r="O187" s="153"/>
      <c r="P187" s="153"/>
      <c r="Q187" s="153"/>
      <c r="R187" s="153"/>
      <c r="S187" s="153"/>
      <c r="T187" s="154"/>
      <c r="AT187" s="155" t="s">
        <v>140</v>
      </c>
      <c r="AU187" s="155" t="s">
        <v>84</v>
      </c>
      <c r="AV187" s="7" t="s">
        <v>82</v>
      </c>
      <c r="AW187" s="7" t="s">
        <v>37</v>
      </c>
      <c r="AX187" s="7" t="s">
        <v>74</v>
      </c>
      <c r="AY187" s="155" t="s">
        <v>129</v>
      </c>
    </row>
    <row r="188" spans="2:65" s="8" customFormat="1">
      <c r="B188" s="156"/>
      <c r="C188" s="157"/>
      <c r="D188" s="158" t="s">
        <v>140</v>
      </c>
      <c r="E188" s="159" t="s">
        <v>30</v>
      </c>
      <c r="F188" s="160" t="s">
        <v>262</v>
      </c>
      <c r="G188" s="157"/>
      <c r="H188" s="161">
        <v>110</v>
      </c>
      <c r="I188" s="162"/>
      <c r="J188" s="157"/>
      <c r="K188" s="157"/>
      <c r="L188" s="163"/>
      <c r="M188" s="164"/>
      <c r="N188" s="165"/>
      <c r="O188" s="165"/>
      <c r="P188" s="165"/>
      <c r="Q188" s="165"/>
      <c r="R188" s="165"/>
      <c r="S188" s="165"/>
      <c r="T188" s="166"/>
      <c r="AT188" s="167" t="s">
        <v>140</v>
      </c>
      <c r="AU188" s="167" t="s">
        <v>84</v>
      </c>
      <c r="AV188" s="8" t="s">
        <v>84</v>
      </c>
      <c r="AW188" s="8" t="s">
        <v>37</v>
      </c>
      <c r="AX188" s="8" t="s">
        <v>82</v>
      </c>
      <c r="AY188" s="167" t="s">
        <v>129</v>
      </c>
    </row>
    <row r="189" spans="2:65" s="1" customFormat="1" ht="31.5" customHeight="1">
      <c r="B189" s="25"/>
      <c r="C189" s="130" t="s">
        <v>263</v>
      </c>
      <c r="D189" s="130" t="s">
        <v>131</v>
      </c>
      <c r="E189" s="131" t="s">
        <v>264</v>
      </c>
      <c r="F189" s="132" t="s">
        <v>265</v>
      </c>
      <c r="G189" s="133" t="s">
        <v>173</v>
      </c>
      <c r="H189" s="134">
        <v>60</v>
      </c>
      <c r="I189" s="135"/>
      <c r="J189" s="136">
        <f>ROUND(I189*H189,2)</f>
        <v>0</v>
      </c>
      <c r="K189" s="132" t="s">
        <v>135</v>
      </c>
      <c r="L189" s="35"/>
      <c r="M189" s="137" t="s">
        <v>30</v>
      </c>
      <c r="N189" s="138" t="s">
        <v>45</v>
      </c>
      <c r="O189" s="26"/>
      <c r="P189" s="139">
        <f>O189*H189</f>
        <v>0</v>
      </c>
      <c r="Q189" s="139">
        <v>0</v>
      </c>
      <c r="R189" s="139">
        <f>Q189*H189</f>
        <v>0</v>
      </c>
      <c r="S189" s="139">
        <v>0</v>
      </c>
      <c r="T189" s="140">
        <f>S189*H189</f>
        <v>0</v>
      </c>
      <c r="AR189" s="14" t="s">
        <v>136</v>
      </c>
      <c r="AT189" s="14" t="s">
        <v>131</v>
      </c>
      <c r="AU189" s="14" t="s">
        <v>84</v>
      </c>
      <c r="AY189" s="14" t="s">
        <v>129</v>
      </c>
      <c r="BE189" s="141">
        <f>IF(N189="základní",J189,0)</f>
        <v>0</v>
      </c>
      <c r="BF189" s="141">
        <f>IF(N189="snížená",J189,0)</f>
        <v>0</v>
      </c>
      <c r="BG189" s="141">
        <f>IF(N189="zákl. přenesená",J189,0)</f>
        <v>0</v>
      </c>
      <c r="BH189" s="141">
        <f>IF(N189="sníž. přenesená",J189,0)</f>
        <v>0</v>
      </c>
      <c r="BI189" s="141">
        <f>IF(N189="nulová",J189,0)</f>
        <v>0</v>
      </c>
      <c r="BJ189" s="14" t="s">
        <v>82</v>
      </c>
      <c r="BK189" s="141">
        <f>ROUND(I189*H189,2)</f>
        <v>0</v>
      </c>
      <c r="BL189" s="14" t="s">
        <v>136</v>
      </c>
      <c r="BM189" s="14" t="s">
        <v>266</v>
      </c>
    </row>
    <row r="190" spans="2:65" s="1" customFormat="1" ht="121.5">
      <c r="B190" s="25"/>
      <c r="C190" s="37"/>
      <c r="D190" s="142" t="s">
        <v>138</v>
      </c>
      <c r="E190" s="37"/>
      <c r="F190" s="143" t="s">
        <v>267</v>
      </c>
      <c r="G190" s="37"/>
      <c r="H190" s="37"/>
      <c r="I190" s="100"/>
      <c r="J190" s="37"/>
      <c r="K190" s="37"/>
      <c r="L190" s="35"/>
      <c r="M190" s="144"/>
      <c r="N190" s="26"/>
      <c r="O190" s="26"/>
      <c r="P190" s="26"/>
      <c r="Q190" s="26"/>
      <c r="R190" s="26"/>
      <c r="S190" s="26"/>
      <c r="T190" s="40"/>
      <c r="AT190" s="14" t="s">
        <v>138</v>
      </c>
      <c r="AU190" s="14" t="s">
        <v>84</v>
      </c>
    </row>
    <row r="191" spans="2:65" s="7" customFormat="1">
      <c r="B191" s="145"/>
      <c r="C191" s="146"/>
      <c r="D191" s="142" t="s">
        <v>140</v>
      </c>
      <c r="E191" s="147" t="s">
        <v>30</v>
      </c>
      <c r="F191" s="148" t="s">
        <v>268</v>
      </c>
      <c r="G191" s="146"/>
      <c r="H191" s="149" t="s">
        <v>30</v>
      </c>
      <c r="I191" s="150"/>
      <c r="J191" s="146"/>
      <c r="K191" s="146"/>
      <c r="L191" s="151"/>
      <c r="M191" s="152"/>
      <c r="N191" s="153"/>
      <c r="O191" s="153"/>
      <c r="P191" s="153"/>
      <c r="Q191" s="153"/>
      <c r="R191" s="153"/>
      <c r="S191" s="153"/>
      <c r="T191" s="154"/>
      <c r="AT191" s="155" t="s">
        <v>140</v>
      </c>
      <c r="AU191" s="155" t="s">
        <v>84</v>
      </c>
      <c r="AV191" s="7" t="s">
        <v>82</v>
      </c>
      <c r="AW191" s="7" t="s">
        <v>37</v>
      </c>
      <c r="AX191" s="7" t="s">
        <v>74</v>
      </c>
      <c r="AY191" s="155" t="s">
        <v>129</v>
      </c>
    </row>
    <row r="192" spans="2:65" s="8" customFormat="1">
      <c r="B192" s="156"/>
      <c r="C192" s="157"/>
      <c r="D192" s="158" t="s">
        <v>140</v>
      </c>
      <c r="E192" s="159" t="s">
        <v>30</v>
      </c>
      <c r="F192" s="160" t="s">
        <v>269</v>
      </c>
      <c r="G192" s="157"/>
      <c r="H192" s="161">
        <v>60</v>
      </c>
      <c r="I192" s="162"/>
      <c r="J192" s="157"/>
      <c r="K192" s="157"/>
      <c r="L192" s="163"/>
      <c r="M192" s="164"/>
      <c r="N192" s="165"/>
      <c r="O192" s="165"/>
      <c r="P192" s="165"/>
      <c r="Q192" s="165"/>
      <c r="R192" s="165"/>
      <c r="S192" s="165"/>
      <c r="T192" s="166"/>
      <c r="AT192" s="167" t="s">
        <v>140</v>
      </c>
      <c r="AU192" s="167" t="s">
        <v>84</v>
      </c>
      <c r="AV192" s="8" t="s">
        <v>84</v>
      </c>
      <c r="AW192" s="8" t="s">
        <v>37</v>
      </c>
      <c r="AX192" s="8" t="s">
        <v>82</v>
      </c>
      <c r="AY192" s="167" t="s">
        <v>129</v>
      </c>
    </row>
    <row r="193" spans="2:65" s="1" customFormat="1" ht="31.5" customHeight="1">
      <c r="B193" s="25"/>
      <c r="C193" s="130" t="s">
        <v>270</v>
      </c>
      <c r="D193" s="130" t="s">
        <v>131</v>
      </c>
      <c r="E193" s="131" t="s">
        <v>271</v>
      </c>
      <c r="F193" s="132" t="s">
        <v>272</v>
      </c>
      <c r="G193" s="133" t="s">
        <v>173</v>
      </c>
      <c r="H193" s="134">
        <v>110</v>
      </c>
      <c r="I193" s="135"/>
      <c r="J193" s="136">
        <f>ROUND(I193*H193,2)</f>
        <v>0</v>
      </c>
      <c r="K193" s="132" t="s">
        <v>135</v>
      </c>
      <c r="L193" s="35"/>
      <c r="M193" s="137" t="s">
        <v>30</v>
      </c>
      <c r="N193" s="138" t="s">
        <v>45</v>
      </c>
      <c r="O193" s="26"/>
      <c r="P193" s="139">
        <f>O193*H193</f>
        <v>0</v>
      </c>
      <c r="Q193" s="139">
        <v>0</v>
      </c>
      <c r="R193" s="139">
        <f>Q193*H193</f>
        <v>0</v>
      </c>
      <c r="S193" s="139">
        <v>0</v>
      </c>
      <c r="T193" s="140">
        <f>S193*H193</f>
        <v>0</v>
      </c>
      <c r="AR193" s="14" t="s">
        <v>136</v>
      </c>
      <c r="AT193" s="14" t="s">
        <v>131</v>
      </c>
      <c r="AU193" s="14" t="s">
        <v>84</v>
      </c>
      <c r="AY193" s="14" t="s">
        <v>129</v>
      </c>
      <c r="BE193" s="141">
        <f>IF(N193="základní",J193,0)</f>
        <v>0</v>
      </c>
      <c r="BF193" s="141">
        <f>IF(N193="snížená",J193,0)</f>
        <v>0</v>
      </c>
      <c r="BG193" s="141">
        <f>IF(N193="zákl. přenesená",J193,0)</f>
        <v>0</v>
      </c>
      <c r="BH193" s="141">
        <f>IF(N193="sníž. přenesená",J193,0)</f>
        <v>0</v>
      </c>
      <c r="BI193" s="141">
        <f>IF(N193="nulová",J193,0)</f>
        <v>0</v>
      </c>
      <c r="BJ193" s="14" t="s">
        <v>82</v>
      </c>
      <c r="BK193" s="141">
        <f>ROUND(I193*H193,2)</f>
        <v>0</v>
      </c>
      <c r="BL193" s="14" t="s">
        <v>136</v>
      </c>
      <c r="BM193" s="14" t="s">
        <v>273</v>
      </c>
    </row>
    <row r="194" spans="2:65" s="1" customFormat="1" ht="121.5">
      <c r="B194" s="25"/>
      <c r="C194" s="37"/>
      <c r="D194" s="142" t="s">
        <v>138</v>
      </c>
      <c r="E194" s="37"/>
      <c r="F194" s="143" t="s">
        <v>274</v>
      </c>
      <c r="G194" s="37"/>
      <c r="H194" s="37"/>
      <c r="I194" s="100"/>
      <c r="J194" s="37"/>
      <c r="K194" s="37"/>
      <c r="L194" s="35"/>
      <c r="M194" s="144"/>
      <c r="N194" s="26"/>
      <c r="O194" s="26"/>
      <c r="P194" s="26"/>
      <c r="Q194" s="26"/>
      <c r="R194" s="26"/>
      <c r="S194" s="26"/>
      <c r="T194" s="40"/>
      <c r="AT194" s="14" t="s">
        <v>138</v>
      </c>
      <c r="AU194" s="14" t="s">
        <v>84</v>
      </c>
    </row>
    <row r="195" spans="2:65" s="7" customFormat="1">
      <c r="B195" s="145"/>
      <c r="C195" s="146"/>
      <c r="D195" s="142" t="s">
        <v>140</v>
      </c>
      <c r="E195" s="147" t="s">
        <v>30</v>
      </c>
      <c r="F195" s="148" t="s">
        <v>275</v>
      </c>
      <c r="G195" s="146"/>
      <c r="H195" s="149" t="s">
        <v>30</v>
      </c>
      <c r="I195" s="150"/>
      <c r="J195" s="146"/>
      <c r="K195" s="146"/>
      <c r="L195" s="151"/>
      <c r="M195" s="152"/>
      <c r="N195" s="153"/>
      <c r="O195" s="153"/>
      <c r="P195" s="153"/>
      <c r="Q195" s="153"/>
      <c r="R195" s="153"/>
      <c r="S195" s="153"/>
      <c r="T195" s="154"/>
      <c r="AT195" s="155" t="s">
        <v>140</v>
      </c>
      <c r="AU195" s="155" t="s">
        <v>84</v>
      </c>
      <c r="AV195" s="7" t="s">
        <v>82</v>
      </c>
      <c r="AW195" s="7" t="s">
        <v>37</v>
      </c>
      <c r="AX195" s="7" t="s">
        <v>74</v>
      </c>
      <c r="AY195" s="155" t="s">
        <v>129</v>
      </c>
    </row>
    <row r="196" spans="2:65" s="8" customFormat="1">
      <c r="B196" s="156"/>
      <c r="C196" s="157"/>
      <c r="D196" s="158" t="s">
        <v>140</v>
      </c>
      <c r="E196" s="159" t="s">
        <v>30</v>
      </c>
      <c r="F196" s="160" t="s">
        <v>262</v>
      </c>
      <c r="G196" s="157"/>
      <c r="H196" s="161">
        <v>110</v>
      </c>
      <c r="I196" s="162"/>
      <c r="J196" s="157"/>
      <c r="K196" s="157"/>
      <c r="L196" s="163"/>
      <c r="M196" s="164"/>
      <c r="N196" s="165"/>
      <c r="O196" s="165"/>
      <c r="P196" s="165"/>
      <c r="Q196" s="165"/>
      <c r="R196" s="165"/>
      <c r="S196" s="165"/>
      <c r="T196" s="166"/>
      <c r="AT196" s="167" t="s">
        <v>140</v>
      </c>
      <c r="AU196" s="167" t="s">
        <v>84</v>
      </c>
      <c r="AV196" s="8" t="s">
        <v>84</v>
      </c>
      <c r="AW196" s="8" t="s">
        <v>37</v>
      </c>
      <c r="AX196" s="8" t="s">
        <v>82</v>
      </c>
      <c r="AY196" s="167" t="s">
        <v>129</v>
      </c>
    </row>
    <row r="197" spans="2:65" s="1" customFormat="1" ht="31.5" customHeight="1">
      <c r="B197" s="25"/>
      <c r="C197" s="130" t="s">
        <v>276</v>
      </c>
      <c r="D197" s="130" t="s">
        <v>131</v>
      </c>
      <c r="E197" s="131" t="s">
        <v>277</v>
      </c>
      <c r="F197" s="132" t="s">
        <v>278</v>
      </c>
      <c r="G197" s="133" t="s">
        <v>173</v>
      </c>
      <c r="H197" s="134">
        <v>60</v>
      </c>
      <c r="I197" s="135"/>
      <c r="J197" s="136">
        <f>ROUND(I197*H197,2)</f>
        <v>0</v>
      </c>
      <c r="K197" s="132" t="s">
        <v>135</v>
      </c>
      <c r="L197" s="35"/>
      <c r="M197" s="137" t="s">
        <v>30</v>
      </c>
      <c r="N197" s="138" t="s">
        <v>45</v>
      </c>
      <c r="O197" s="26"/>
      <c r="P197" s="139">
        <f>O197*H197</f>
        <v>0</v>
      </c>
      <c r="Q197" s="139">
        <v>0</v>
      </c>
      <c r="R197" s="139">
        <f>Q197*H197</f>
        <v>0</v>
      </c>
      <c r="S197" s="139">
        <v>0</v>
      </c>
      <c r="T197" s="140">
        <f>S197*H197</f>
        <v>0</v>
      </c>
      <c r="AR197" s="14" t="s">
        <v>136</v>
      </c>
      <c r="AT197" s="14" t="s">
        <v>131</v>
      </c>
      <c r="AU197" s="14" t="s">
        <v>84</v>
      </c>
      <c r="AY197" s="14" t="s">
        <v>129</v>
      </c>
      <c r="BE197" s="141">
        <f>IF(N197="základní",J197,0)</f>
        <v>0</v>
      </c>
      <c r="BF197" s="141">
        <f>IF(N197="snížená",J197,0)</f>
        <v>0</v>
      </c>
      <c r="BG197" s="141">
        <f>IF(N197="zákl. přenesená",J197,0)</f>
        <v>0</v>
      </c>
      <c r="BH197" s="141">
        <f>IF(N197="sníž. přenesená",J197,0)</f>
        <v>0</v>
      </c>
      <c r="BI197" s="141">
        <f>IF(N197="nulová",J197,0)</f>
        <v>0</v>
      </c>
      <c r="BJ197" s="14" t="s">
        <v>82</v>
      </c>
      <c r="BK197" s="141">
        <f>ROUND(I197*H197,2)</f>
        <v>0</v>
      </c>
      <c r="BL197" s="14" t="s">
        <v>136</v>
      </c>
      <c r="BM197" s="14" t="s">
        <v>279</v>
      </c>
    </row>
    <row r="198" spans="2:65" s="1" customFormat="1" ht="121.5">
      <c r="B198" s="25"/>
      <c r="C198" s="37"/>
      <c r="D198" s="142" t="s">
        <v>138</v>
      </c>
      <c r="E198" s="37"/>
      <c r="F198" s="143" t="s">
        <v>274</v>
      </c>
      <c r="G198" s="37"/>
      <c r="H198" s="37"/>
      <c r="I198" s="100"/>
      <c r="J198" s="37"/>
      <c r="K198" s="37"/>
      <c r="L198" s="35"/>
      <c r="M198" s="144"/>
      <c r="N198" s="26"/>
      <c r="O198" s="26"/>
      <c r="P198" s="26"/>
      <c r="Q198" s="26"/>
      <c r="R198" s="26"/>
      <c r="S198" s="26"/>
      <c r="T198" s="40"/>
      <c r="AT198" s="14" t="s">
        <v>138</v>
      </c>
      <c r="AU198" s="14" t="s">
        <v>84</v>
      </c>
    </row>
    <row r="199" spans="2:65" s="7" customFormat="1">
      <c r="B199" s="145"/>
      <c r="C199" s="146"/>
      <c r="D199" s="142" t="s">
        <v>140</v>
      </c>
      <c r="E199" s="147" t="s">
        <v>30</v>
      </c>
      <c r="F199" s="148" t="s">
        <v>280</v>
      </c>
      <c r="G199" s="146"/>
      <c r="H199" s="149" t="s">
        <v>30</v>
      </c>
      <c r="I199" s="150"/>
      <c r="J199" s="146"/>
      <c r="K199" s="146"/>
      <c r="L199" s="151"/>
      <c r="M199" s="152"/>
      <c r="N199" s="153"/>
      <c r="O199" s="153"/>
      <c r="P199" s="153"/>
      <c r="Q199" s="153"/>
      <c r="R199" s="153"/>
      <c r="S199" s="153"/>
      <c r="T199" s="154"/>
      <c r="AT199" s="155" t="s">
        <v>140</v>
      </c>
      <c r="AU199" s="155" t="s">
        <v>84</v>
      </c>
      <c r="AV199" s="7" t="s">
        <v>82</v>
      </c>
      <c r="AW199" s="7" t="s">
        <v>37</v>
      </c>
      <c r="AX199" s="7" t="s">
        <v>74</v>
      </c>
      <c r="AY199" s="155" t="s">
        <v>129</v>
      </c>
    </row>
    <row r="200" spans="2:65" s="8" customFormat="1">
      <c r="B200" s="156"/>
      <c r="C200" s="157"/>
      <c r="D200" s="158" t="s">
        <v>140</v>
      </c>
      <c r="E200" s="159" t="s">
        <v>30</v>
      </c>
      <c r="F200" s="160" t="s">
        <v>269</v>
      </c>
      <c r="G200" s="157"/>
      <c r="H200" s="161">
        <v>60</v>
      </c>
      <c r="I200" s="162"/>
      <c r="J200" s="157"/>
      <c r="K200" s="157"/>
      <c r="L200" s="163"/>
      <c r="M200" s="164"/>
      <c r="N200" s="165"/>
      <c r="O200" s="165"/>
      <c r="P200" s="165"/>
      <c r="Q200" s="165"/>
      <c r="R200" s="165"/>
      <c r="S200" s="165"/>
      <c r="T200" s="166"/>
      <c r="AT200" s="167" t="s">
        <v>140</v>
      </c>
      <c r="AU200" s="167" t="s">
        <v>84</v>
      </c>
      <c r="AV200" s="8" t="s">
        <v>84</v>
      </c>
      <c r="AW200" s="8" t="s">
        <v>37</v>
      </c>
      <c r="AX200" s="8" t="s">
        <v>82</v>
      </c>
      <c r="AY200" s="167" t="s">
        <v>129</v>
      </c>
    </row>
    <row r="201" spans="2:65" s="1" customFormat="1" ht="22.5" customHeight="1">
      <c r="B201" s="25"/>
      <c r="C201" s="193" t="s">
        <v>281</v>
      </c>
      <c r="D201" s="193" t="s">
        <v>199</v>
      </c>
      <c r="E201" s="194" t="s">
        <v>282</v>
      </c>
      <c r="F201" s="195" t="s">
        <v>283</v>
      </c>
      <c r="G201" s="196" t="s">
        <v>284</v>
      </c>
      <c r="H201" s="197">
        <v>3</v>
      </c>
      <c r="I201" s="198"/>
      <c r="J201" s="199">
        <f>ROUND(I201*H201,2)</f>
        <v>0</v>
      </c>
      <c r="K201" s="195" t="s">
        <v>135</v>
      </c>
      <c r="L201" s="200"/>
      <c r="M201" s="201" t="s">
        <v>30</v>
      </c>
      <c r="N201" s="202" t="s">
        <v>45</v>
      </c>
      <c r="O201" s="26"/>
      <c r="P201" s="139">
        <f>O201*H201</f>
        <v>0</v>
      </c>
      <c r="Q201" s="139">
        <v>1E-3</v>
      </c>
      <c r="R201" s="139">
        <f>Q201*H201</f>
        <v>3.0000000000000001E-3</v>
      </c>
      <c r="S201" s="139">
        <v>0</v>
      </c>
      <c r="T201" s="140">
        <f>S201*H201</f>
        <v>0</v>
      </c>
      <c r="AR201" s="14" t="s">
        <v>181</v>
      </c>
      <c r="AT201" s="14" t="s">
        <v>199</v>
      </c>
      <c r="AU201" s="14" t="s">
        <v>84</v>
      </c>
      <c r="AY201" s="14" t="s">
        <v>129</v>
      </c>
      <c r="BE201" s="141">
        <f>IF(N201="základní",J201,0)</f>
        <v>0</v>
      </c>
      <c r="BF201" s="141">
        <f>IF(N201="snížená",J201,0)</f>
        <v>0</v>
      </c>
      <c r="BG201" s="141">
        <f>IF(N201="zákl. přenesená",J201,0)</f>
        <v>0</v>
      </c>
      <c r="BH201" s="141">
        <f>IF(N201="sníž. přenesená",J201,0)</f>
        <v>0</v>
      </c>
      <c r="BI201" s="141">
        <f>IF(N201="nulová",J201,0)</f>
        <v>0</v>
      </c>
      <c r="BJ201" s="14" t="s">
        <v>82</v>
      </c>
      <c r="BK201" s="141">
        <f>ROUND(I201*H201,2)</f>
        <v>0</v>
      </c>
      <c r="BL201" s="14" t="s">
        <v>136</v>
      </c>
      <c r="BM201" s="14" t="s">
        <v>285</v>
      </c>
    </row>
    <row r="202" spans="2:65" s="7" customFormat="1">
      <c r="B202" s="145"/>
      <c r="C202" s="146"/>
      <c r="D202" s="142" t="s">
        <v>140</v>
      </c>
      <c r="E202" s="147" t="s">
        <v>30</v>
      </c>
      <c r="F202" s="148" t="s">
        <v>286</v>
      </c>
      <c r="G202" s="146"/>
      <c r="H202" s="149" t="s">
        <v>30</v>
      </c>
      <c r="I202" s="150"/>
      <c r="J202" s="146"/>
      <c r="K202" s="146"/>
      <c r="L202" s="151"/>
      <c r="M202" s="152"/>
      <c r="N202" s="153"/>
      <c r="O202" s="153"/>
      <c r="P202" s="153"/>
      <c r="Q202" s="153"/>
      <c r="R202" s="153"/>
      <c r="S202" s="153"/>
      <c r="T202" s="154"/>
      <c r="AT202" s="155" t="s">
        <v>140</v>
      </c>
      <c r="AU202" s="155" t="s">
        <v>84</v>
      </c>
      <c r="AV202" s="7" t="s">
        <v>82</v>
      </c>
      <c r="AW202" s="7" t="s">
        <v>37</v>
      </c>
      <c r="AX202" s="7" t="s">
        <v>74</v>
      </c>
      <c r="AY202" s="155" t="s">
        <v>129</v>
      </c>
    </row>
    <row r="203" spans="2:65" s="7" customFormat="1">
      <c r="B203" s="145"/>
      <c r="C203" s="146"/>
      <c r="D203" s="142" t="s">
        <v>140</v>
      </c>
      <c r="E203" s="147" t="s">
        <v>30</v>
      </c>
      <c r="F203" s="148" t="s">
        <v>287</v>
      </c>
      <c r="G203" s="146"/>
      <c r="H203" s="149" t="s">
        <v>30</v>
      </c>
      <c r="I203" s="150"/>
      <c r="J203" s="146"/>
      <c r="K203" s="146"/>
      <c r="L203" s="151"/>
      <c r="M203" s="152"/>
      <c r="N203" s="153"/>
      <c r="O203" s="153"/>
      <c r="P203" s="153"/>
      <c r="Q203" s="153"/>
      <c r="R203" s="153"/>
      <c r="S203" s="153"/>
      <c r="T203" s="154"/>
      <c r="AT203" s="155" t="s">
        <v>140</v>
      </c>
      <c r="AU203" s="155" t="s">
        <v>84</v>
      </c>
      <c r="AV203" s="7" t="s">
        <v>82</v>
      </c>
      <c r="AW203" s="7" t="s">
        <v>37</v>
      </c>
      <c r="AX203" s="7" t="s">
        <v>74</v>
      </c>
      <c r="AY203" s="155" t="s">
        <v>129</v>
      </c>
    </row>
    <row r="204" spans="2:65" s="8" customFormat="1">
      <c r="B204" s="156"/>
      <c r="C204" s="157"/>
      <c r="D204" s="158" t="s">
        <v>140</v>
      </c>
      <c r="E204" s="159" t="s">
        <v>30</v>
      </c>
      <c r="F204" s="160" t="s">
        <v>288</v>
      </c>
      <c r="G204" s="157"/>
      <c r="H204" s="161">
        <v>3</v>
      </c>
      <c r="I204" s="162"/>
      <c r="J204" s="157"/>
      <c r="K204" s="157"/>
      <c r="L204" s="163"/>
      <c r="M204" s="164"/>
      <c r="N204" s="165"/>
      <c r="O204" s="165"/>
      <c r="P204" s="165"/>
      <c r="Q204" s="165"/>
      <c r="R204" s="165"/>
      <c r="S204" s="165"/>
      <c r="T204" s="166"/>
      <c r="AT204" s="167" t="s">
        <v>140</v>
      </c>
      <c r="AU204" s="167" t="s">
        <v>84</v>
      </c>
      <c r="AV204" s="8" t="s">
        <v>84</v>
      </c>
      <c r="AW204" s="8" t="s">
        <v>37</v>
      </c>
      <c r="AX204" s="8" t="s">
        <v>82</v>
      </c>
      <c r="AY204" s="167" t="s">
        <v>129</v>
      </c>
    </row>
    <row r="205" spans="2:65" s="1" customFormat="1" ht="22.5" customHeight="1">
      <c r="B205" s="25"/>
      <c r="C205" s="130" t="s">
        <v>9</v>
      </c>
      <c r="D205" s="130" t="s">
        <v>131</v>
      </c>
      <c r="E205" s="131" t="s">
        <v>289</v>
      </c>
      <c r="F205" s="132" t="s">
        <v>290</v>
      </c>
      <c r="G205" s="133" t="s">
        <v>134</v>
      </c>
      <c r="H205" s="134">
        <v>1.7</v>
      </c>
      <c r="I205" s="135"/>
      <c r="J205" s="136">
        <f>ROUND(I205*H205,2)</f>
        <v>0</v>
      </c>
      <c r="K205" s="132" t="s">
        <v>135</v>
      </c>
      <c r="L205" s="35"/>
      <c r="M205" s="137" t="s">
        <v>30</v>
      </c>
      <c r="N205" s="138" t="s">
        <v>45</v>
      </c>
      <c r="O205" s="26"/>
      <c r="P205" s="139">
        <f>O205*H205</f>
        <v>0</v>
      </c>
      <c r="Q205" s="139">
        <v>0</v>
      </c>
      <c r="R205" s="139">
        <f>Q205*H205</f>
        <v>0</v>
      </c>
      <c r="S205" s="139">
        <v>0</v>
      </c>
      <c r="T205" s="140">
        <f>S205*H205</f>
        <v>0</v>
      </c>
      <c r="AR205" s="14" t="s">
        <v>136</v>
      </c>
      <c r="AT205" s="14" t="s">
        <v>131</v>
      </c>
      <c r="AU205" s="14" t="s">
        <v>84</v>
      </c>
      <c r="AY205" s="14" t="s">
        <v>129</v>
      </c>
      <c r="BE205" s="141">
        <f>IF(N205="základní",J205,0)</f>
        <v>0</v>
      </c>
      <c r="BF205" s="141">
        <f>IF(N205="snížená",J205,0)</f>
        <v>0</v>
      </c>
      <c r="BG205" s="141">
        <f>IF(N205="zákl. přenesená",J205,0)</f>
        <v>0</v>
      </c>
      <c r="BH205" s="141">
        <f>IF(N205="sníž. přenesená",J205,0)</f>
        <v>0</v>
      </c>
      <c r="BI205" s="141">
        <f>IF(N205="nulová",J205,0)</f>
        <v>0</v>
      </c>
      <c r="BJ205" s="14" t="s">
        <v>82</v>
      </c>
      <c r="BK205" s="141">
        <f>ROUND(I205*H205,2)</f>
        <v>0</v>
      </c>
      <c r="BL205" s="14" t="s">
        <v>136</v>
      </c>
      <c r="BM205" s="14" t="s">
        <v>291</v>
      </c>
    </row>
    <row r="206" spans="2:65" s="7" customFormat="1">
      <c r="B206" s="145"/>
      <c r="C206" s="146"/>
      <c r="D206" s="142" t="s">
        <v>140</v>
      </c>
      <c r="E206" s="147" t="s">
        <v>30</v>
      </c>
      <c r="F206" s="148" t="s">
        <v>292</v>
      </c>
      <c r="G206" s="146"/>
      <c r="H206" s="149" t="s">
        <v>30</v>
      </c>
      <c r="I206" s="150"/>
      <c r="J206" s="146"/>
      <c r="K206" s="146"/>
      <c r="L206" s="151"/>
      <c r="M206" s="152"/>
      <c r="N206" s="153"/>
      <c r="O206" s="153"/>
      <c r="P206" s="153"/>
      <c r="Q206" s="153"/>
      <c r="R206" s="153"/>
      <c r="S206" s="153"/>
      <c r="T206" s="154"/>
      <c r="AT206" s="155" t="s">
        <v>140</v>
      </c>
      <c r="AU206" s="155" t="s">
        <v>84</v>
      </c>
      <c r="AV206" s="7" t="s">
        <v>82</v>
      </c>
      <c r="AW206" s="7" t="s">
        <v>37</v>
      </c>
      <c r="AX206" s="7" t="s">
        <v>74</v>
      </c>
      <c r="AY206" s="155" t="s">
        <v>129</v>
      </c>
    </row>
    <row r="207" spans="2:65" s="8" customFormat="1">
      <c r="B207" s="156"/>
      <c r="C207" s="157"/>
      <c r="D207" s="158" t="s">
        <v>140</v>
      </c>
      <c r="E207" s="159" t="s">
        <v>30</v>
      </c>
      <c r="F207" s="160" t="s">
        <v>293</v>
      </c>
      <c r="G207" s="157"/>
      <c r="H207" s="161">
        <v>1.7</v>
      </c>
      <c r="I207" s="162"/>
      <c r="J207" s="157"/>
      <c r="K207" s="157"/>
      <c r="L207" s="163"/>
      <c r="M207" s="164"/>
      <c r="N207" s="165"/>
      <c r="O207" s="165"/>
      <c r="P207" s="165"/>
      <c r="Q207" s="165"/>
      <c r="R207" s="165"/>
      <c r="S207" s="165"/>
      <c r="T207" s="166"/>
      <c r="AT207" s="167" t="s">
        <v>140</v>
      </c>
      <c r="AU207" s="167" t="s">
        <v>84</v>
      </c>
      <c r="AV207" s="8" t="s">
        <v>84</v>
      </c>
      <c r="AW207" s="8" t="s">
        <v>37</v>
      </c>
      <c r="AX207" s="8" t="s">
        <v>82</v>
      </c>
      <c r="AY207" s="167" t="s">
        <v>129</v>
      </c>
    </row>
    <row r="208" spans="2:65" s="1" customFormat="1" ht="22.5" customHeight="1">
      <c r="B208" s="25"/>
      <c r="C208" s="130" t="s">
        <v>294</v>
      </c>
      <c r="D208" s="130" t="s">
        <v>131</v>
      </c>
      <c r="E208" s="131" t="s">
        <v>295</v>
      </c>
      <c r="F208" s="132" t="s">
        <v>296</v>
      </c>
      <c r="G208" s="133" t="s">
        <v>134</v>
      </c>
      <c r="H208" s="134">
        <v>1.7</v>
      </c>
      <c r="I208" s="135"/>
      <c r="J208" s="136">
        <f>ROUND(I208*H208,2)</f>
        <v>0</v>
      </c>
      <c r="K208" s="132" t="s">
        <v>135</v>
      </c>
      <c r="L208" s="35"/>
      <c r="M208" s="137" t="s">
        <v>30</v>
      </c>
      <c r="N208" s="138" t="s">
        <v>45</v>
      </c>
      <c r="O208" s="26"/>
      <c r="P208" s="139">
        <f>O208*H208</f>
        <v>0</v>
      </c>
      <c r="Q208" s="139">
        <v>0</v>
      </c>
      <c r="R208" s="139">
        <f>Q208*H208</f>
        <v>0</v>
      </c>
      <c r="S208" s="139">
        <v>0</v>
      </c>
      <c r="T208" s="140">
        <f>S208*H208</f>
        <v>0</v>
      </c>
      <c r="AR208" s="14" t="s">
        <v>136</v>
      </c>
      <c r="AT208" s="14" t="s">
        <v>131</v>
      </c>
      <c r="AU208" s="14" t="s">
        <v>84</v>
      </c>
      <c r="AY208" s="14" t="s">
        <v>129</v>
      </c>
      <c r="BE208" s="141">
        <f>IF(N208="základní",J208,0)</f>
        <v>0</v>
      </c>
      <c r="BF208" s="141">
        <f>IF(N208="snížená",J208,0)</f>
        <v>0</v>
      </c>
      <c r="BG208" s="141">
        <f>IF(N208="zákl. přenesená",J208,0)</f>
        <v>0</v>
      </c>
      <c r="BH208" s="141">
        <f>IF(N208="sníž. přenesená",J208,0)</f>
        <v>0</v>
      </c>
      <c r="BI208" s="141">
        <f>IF(N208="nulová",J208,0)</f>
        <v>0</v>
      </c>
      <c r="BJ208" s="14" t="s">
        <v>82</v>
      </c>
      <c r="BK208" s="141">
        <f>ROUND(I208*H208,2)</f>
        <v>0</v>
      </c>
      <c r="BL208" s="14" t="s">
        <v>136</v>
      </c>
      <c r="BM208" s="14" t="s">
        <v>297</v>
      </c>
    </row>
    <row r="209" spans="2:65" s="1" customFormat="1" ht="54">
      <c r="B209" s="25"/>
      <c r="C209" s="37"/>
      <c r="D209" s="158" t="s">
        <v>138</v>
      </c>
      <c r="E209" s="37"/>
      <c r="F209" s="203" t="s">
        <v>298</v>
      </c>
      <c r="G209" s="37"/>
      <c r="H209" s="37"/>
      <c r="I209" s="100"/>
      <c r="J209" s="37"/>
      <c r="K209" s="37"/>
      <c r="L209" s="35"/>
      <c r="M209" s="144"/>
      <c r="N209" s="26"/>
      <c r="O209" s="26"/>
      <c r="P209" s="26"/>
      <c r="Q209" s="26"/>
      <c r="R209" s="26"/>
      <c r="S209" s="26"/>
      <c r="T209" s="40"/>
      <c r="AT209" s="14" t="s">
        <v>138</v>
      </c>
      <c r="AU209" s="14" t="s">
        <v>84</v>
      </c>
    </row>
    <row r="210" spans="2:65" s="1" customFormat="1" ht="22.5" customHeight="1">
      <c r="B210" s="25"/>
      <c r="C210" s="130" t="s">
        <v>299</v>
      </c>
      <c r="D210" s="130" t="s">
        <v>131</v>
      </c>
      <c r="E210" s="131" t="s">
        <v>300</v>
      </c>
      <c r="F210" s="132" t="s">
        <v>301</v>
      </c>
      <c r="G210" s="133" t="s">
        <v>134</v>
      </c>
      <c r="H210" s="134">
        <v>1.7</v>
      </c>
      <c r="I210" s="135"/>
      <c r="J210" s="136">
        <f>ROUND(I210*H210,2)</f>
        <v>0</v>
      </c>
      <c r="K210" s="132" t="s">
        <v>135</v>
      </c>
      <c r="L210" s="35"/>
      <c r="M210" s="137" t="s">
        <v>30</v>
      </c>
      <c r="N210" s="138" t="s">
        <v>45</v>
      </c>
      <c r="O210" s="26"/>
      <c r="P210" s="139">
        <f>O210*H210</f>
        <v>0</v>
      </c>
      <c r="Q210" s="139">
        <v>0</v>
      </c>
      <c r="R210" s="139">
        <f>Q210*H210</f>
        <v>0</v>
      </c>
      <c r="S210" s="139">
        <v>0</v>
      </c>
      <c r="T210" s="140">
        <f>S210*H210</f>
        <v>0</v>
      </c>
      <c r="AR210" s="14" t="s">
        <v>136</v>
      </c>
      <c r="AT210" s="14" t="s">
        <v>131</v>
      </c>
      <c r="AU210" s="14" t="s">
        <v>84</v>
      </c>
      <c r="AY210" s="14" t="s">
        <v>129</v>
      </c>
      <c r="BE210" s="141">
        <f>IF(N210="základní",J210,0)</f>
        <v>0</v>
      </c>
      <c r="BF210" s="141">
        <f>IF(N210="snížená",J210,0)</f>
        <v>0</v>
      </c>
      <c r="BG210" s="141">
        <f>IF(N210="zákl. přenesená",J210,0)</f>
        <v>0</v>
      </c>
      <c r="BH210" s="141">
        <f>IF(N210="sníž. přenesená",J210,0)</f>
        <v>0</v>
      </c>
      <c r="BI210" s="141">
        <f>IF(N210="nulová",J210,0)</f>
        <v>0</v>
      </c>
      <c r="BJ210" s="14" t="s">
        <v>82</v>
      </c>
      <c r="BK210" s="141">
        <f>ROUND(I210*H210,2)</f>
        <v>0</v>
      </c>
      <c r="BL210" s="14" t="s">
        <v>136</v>
      </c>
      <c r="BM210" s="14" t="s">
        <v>302</v>
      </c>
    </row>
    <row r="211" spans="2:65" s="1" customFormat="1" ht="54">
      <c r="B211" s="25"/>
      <c r="C211" s="37"/>
      <c r="D211" s="158" t="s">
        <v>138</v>
      </c>
      <c r="E211" s="37"/>
      <c r="F211" s="203" t="s">
        <v>298</v>
      </c>
      <c r="G211" s="37"/>
      <c r="H211" s="37"/>
      <c r="I211" s="100"/>
      <c r="J211" s="37"/>
      <c r="K211" s="37"/>
      <c r="L211" s="35"/>
      <c r="M211" s="144"/>
      <c r="N211" s="26"/>
      <c r="O211" s="26"/>
      <c r="P211" s="26"/>
      <c r="Q211" s="26"/>
      <c r="R211" s="26"/>
      <c r="S211" s="26"/>
      <c r="T211" s="40"/>
      <c r="AT211" s="14" t="s">
        <v>138</v>
      </c>
      <c r="AU211" s="14" t="s">
        <v>84</v>
      </c>
    </row>
    <row r="212" spans="2:65" s="1" customFormat="1" ht="22.5" customHeight="1">
      <c r="B212" s="25"/>
      <c r="C212" s="130" t="s">
        <v>303</v>
      </c>
      <c r="D212" s="130" t="s">
        <v>131</v>
      </c>
      <c r="E212" s="131" t="s">
        <v>304</v>
      </c>
      <c r="F212" s="132" t="s">
        <v>305</v>
      </c>
      <c r="G212" s="133" t="s">
        <v>173</v>
      </c>
      <c r="H212" s="134">
        <v>110</v>
      </c>
      <c r="I212" s="135"/>
      <c r="J212" s="136">
        <f>ROUND(I212*H212,2)</f>
        <v>0</v>
      </c>
      <c r="K212" s="132" t="s">
        <v>135</v>
      </c>
      <c r="L212" s="35"/>
      <c r="M212" s="137" t="s">
        <v>30</v>
      </c>
      <c r="N212" s="138" t="s">
        <v>45</v>
      </c>
      <c r="O212" s="26"/>
      <c r="P212" s="139">
        <f>O212*H212</f>
        <v>0</v>
      </c>
      <c r="Q212" s="139">
        <v>0</v>
      </c>
      <c r="R212" s="139">
        <f>Q212*H212</f>
        <v>0</v>
      </c>
      <c r="S212" s="139">
        <v>0</v>
      </c>
      <c r="T212" s="140">
        <f>S212*H212</f>
        <v>0</v>
      </c>
      <c r="AR212" s="14" t="s">
        <v>136</v>
      </c>
      <c r="AT212" s="14" t="s">
        <v>131</v>
      </c>
      <c r="AU212" s="14" t="s">
        <v>84</v>
      </c>
      <c r="AY212" s="14" t="s">
        <v>129</v>
      </c>
      <c r="BE212" s="141">
        <f>IF(N212="základní",J212,0)</f>
        <v>0</v>
      </c>
      <c r="BF212" s="141">
        <f>IF(N212="snížená",J212,0)</f>
        <v>0</v>
      </c>
      <c r="BG212" s="141">
        <f>IF(N212="zákl. přenesená",J212,0)</f>
        <v>0</v>
      </c>
      <c r="BH212" s="141">
        <f>IF(N212="sníž. přenesená",J212,0)</f>
        <v>0</v>
      </c>
      <c r="BI212" s="141">
        <f>IF(N212="nulová",J212,0)</f>
        <v>0</v>
      </c>
      <c r="BJ212" s="14" t="s">
        <v>82</v>
      </c>
      <c r="BK212" s="141">
        <f>ROUND(I212*H212,2)</f>
        <v>0</v>
      </c>
      <c r="BL212" s="14" t="s">
        <v>136</v>
      </c>
      <c r="BM212" s="14" t="s">
        <v>306</v>
      </c>
    </row>
    <row r="213" spans="2:65" s="1" customFormat="1" ht="162">
      <c r="B213" s="25"/>
      <c r="C213" s="37"/>
      <c r="D213" s="142" t="s">
        <v>138</v>
      </c>
      <c r="E213" s="37"/>
      <c r="F213" s="143" t="s">
        <v>307</v>
      </c>
      <c r="G213" s="37"/>
      <c r="H213" s="37"/>
      <c r="I213" s="100"/>
      <c r="J213" s="37"/>
      <c r="K213" s="37"/>
      <c r="L213" s="35"/>
      <c r="M213" s="144"/>
      <c r="N213" s="26"/>
      <c r="O213" s="26"/>
      <c r="P213" s="26"/>
      <c r="Q213" s="26"/>
      <c r="R213" s="26"/>
      <c r="S213" s="26"/>
      <c r="T213" s="40"/>
      <c r="AT213" s="14" t="s">
        <v>138</v>
      </c>
      <c r="AU213" s="14" t="s">
        <v>84</v>
      </c>
    </row>
    <row r="214" spans="2:65" s="7" customFormat="1">
      <c r="B214" s="145"/>
      <c r="C214" s="146"/>
      <c r="D214" s="142" t="s">
        <v>140</v>
      </c>
      <c r="E214" s="147" t="s">
        <v>30</v>
      </c>
      <c r="F214" s="148" t="s">
        <v>308</v>
      </c>
      <c r="G214" s="146"/>
      <c r="H214" s="149" t="s">
        <v>30</v>
      </c>
      <c r="I214" s="150"/>
      <c r="J214" s="146"/>
      <c r="K214" s="146"/>
      <c r="L214" s="151"/>
      <c r="M214" s="152"/>
      <c r="N214" s="153"/>
      <c r="O214" s="153"/>
      <c r="P214" s="153"/>
      <c r="Q214" s="153"/>
      <c r="R214" s="153"/>
      <c r="S214" s="153"/>
      <c r="T214" s="154"/>
      <c r="AT214" s="155" t="s">
        <v>140</v>
      </c>
      <c r="AU214" s="155" t="s">
        <v>84</v>
      </c>
      <c r="AV214" s="7" t="s">
        <v>82</v>
      </c>
      <c r="AW214" s="7" t="s">
        <v>37</v>
      </c>
      <c r="AX214" s="7" t="s">
        <v>74</v>
      </c>
      <c r="AY214" s="155" t="s">
        <v>129</v>
      </c>
    </row>
    <row r="215" spans="2:65" s="8" customFormat="1">
      <c r="B215" s="156"/>
      <c r="C215" s="157"/>
      <c r="D215" s="158" t="s">
        <v>140</v>
      </c>
      <c r="E215" s="159" t="s">
        <v>30</v>
      </c>
      <c r="F215" s="160" t="s">
        <v>262</v>
      </c>
      <c r="G215" s="157"/>
      <c r="H215" s="161">
        <v>110</v>
      </c>
      <c r="I215" s="162"/>
      <c r="J215" s="157"/>
      <c r="K215" s="157"/>
      <c r="L215" s="163"/>
      <c r="M215" s="164"/>
      <c r="N215" s="165"/>
      <c r="O215" s="165"/>
      <c r="P215" s="165"/>
      <c r="Q215" s="165"/>
      <c r="R215" s="165"/>
      <c r="S215" s="165"/>
      <c r="T215" s="166"/>
      <c r="AT215" s="167" t="s">
        <v>140</v>
      </c>
      <c r="AU215" s="167" t="s">
        <v>84</v>
      </c>
      <c r="AV215" s="8" t="s">
        <v>84</v>
      </c>
      <c r="AW215" s="8" t="s">
        <v>37</v>
      </c>
      <c r="AX215" s="8" t="s">
        <v>82</v>
      </c>
      <c r="AY215" s="167" t="s">
        <v>129</v>
      </c>
    </row>
    <row r="216" spans="2:65" s="1" customFormat="1" ht="22.5" customHeight="1">
      <c r="B216" s="25"/>
      <c r="C216" s="130" t="s">
        <v>309</v>
      </c>
      <c r="D216" s="130" t="s">
        <v>131</v>
      </c>
      <c r="E216" s="131" t="s">
        <v>310</v>
      </c>
      <c r="F216" s="132" t="s">
        <v>311</v>
      </c>
      <c r="G216" s="133" t="s">
        <v>173</v>
      </c>
      <c r="H216" s="134">
        <v>290</v>
      </c>
      <c r="I216" s="135"/>
      <c r="J216" s="136">
        <f>ROUND(I216*H216,2)</f>
        <v>0</v>
      </c>
      <c r="K216" s="132" t="s">
        <v>135</v>
      </c>
      <c r="L216" s="35"/>
      <c r="M216" s="137" t="s">
        <v>30</v>
      </c>
      <c r="N216" s="138" t="s">
        <v>45</v>
      </c>
      <c r="O216" s="26"/>
      <c r="P216" s="139">
        <f>O216*H216</f>
        <v>0</v>
      </c>
      <c r="Q216" s="139">
        <v>0</v>
      </c>
      <c r="R216" s="139">
        <f>Q216*H216</f>
        <v>0</v>
      </c>
      <c r="S216" s="139">
        <v>0</v>
      </c>
      <c r="T216" s="140">
        <f>S216*H216</f>
        <v>0</v>
      </c>
      <c r="AR216" s="14" t="s">
        <v>136</v>
      </c>
      <c r="AT216" s="14" t="s">
        <v>131</v>
      </c>
      <c r="AU216" s="14" t="s">
        <v>84</v>
      </c>
      <c r="AY216" s="14" t="s">
        <v>129</v>
      </c>
      <c r="BE216" s="141">
        <f>IF(N216="základní",J216,0)</f>
        <v>0</v>
      </c>
      <c r="BF216" s="141">
        <f>IF(N216="snížená",J216,0)</f>
        <v>0</v>
      </c>
      <c r="BG216" s="141">
        <f>IF(N216="zákl. přenesená",J216,0)</f>
        <v>0</v>
      </c>
      <c r="BH216" s="141">
        <f>IF(N216="sníž. přenesená",J216,0)</f>
        <v>0</v>
      </c>
      <c r="BI216" s="141">
        <f>IF(N216="nulová",J216,0)</f>
        <v>0</v>
      </c>
      <c r="BJ216" s="14" t="s">
        <v>82</v>
      </c>
      <c r="BK216" s="141">
        <f>ROUND(I216*H216,2)</f>
        <v>0</v>
      </c>
      <c r="BL216" s="14" t="s">
        <v>136</v>
      </c>
      <c r="BM216" s="14" t="s">
        <v>312</v>
      </c>
    </row>
    <row r="217" spans="2:65" s="1" customFormat="1" ht="162">
      <c r="B217" s="25"/>
      <c r="C217" s="37"/>
      <c r="D217" s="142" t="s">
        <v>138</v>
      </c>
      <c r="E217" s="37"/>
      <c r="F217" s="143" t="s">
        <v>307</v>
      </c>
      <c r="G217" s="37"/>
      <c r="H217" s="37"/>
      <c r="I217" s="100"/>
      <c r="J217" s="37"/>
      <c r="K217" s="37"/>
      <c r="L217" s="35"/>
      <c r="M217" s="144"/>
      <c r="N217" s="26"/>
      <c r="O217" s="26"/>
      <c r="P217" s="26"/>
      <c r="Q217" s="26"/>
      <c r="R217" s="26"/>
      <c r="S217" s="26"/>
      <c r="T217" s="40"/>
      <c r="AT217" s="14" t="s">
        <v>138</v>
      </c>
      <c r="AU217" s="14" t="s">
        <v>84</v>
      </c>
    </row>
    <row r="218" spans="2:65" s="7" customFormat="1">
      <c r="B218" s="145"/>
      <c r="C218" s="146"/>
      <c r="D218" s="142" t="s">
        <v>140</v>
      </c>
      <c r="E218" s="147" t="s">
        <v>30</v>
      </c>
      <c r="F218" s="148" t="s">
        <v>313</v>
      </c>
      <c r="G218" s="146"/>
      <c r="H218" s="149" t="s">
        <v>30</v>
      </c>
      <c r="I218" s="150"/>
      <c r="J218" s="146"/>
      <c r="K218" s="146"/>
      <c r="L218" s="151"/>
      <c r="M218" s="152"/>
      <c r="N218" s="153"/>
      <c r="O218" s="153"/>
      <c r="P218" s="153"/>
      <c r="Q218" s="153"/>
      <c r="R218" s="153"/>
      <c r="S218" s="153"/>
      <c r="T218" s="154"/>
      <c r="AT218" s="155" t="s">
        <v>140</v>
      </c>
      <c r="AU218" s="155" t="s">
        <v>84</v>
      </c>
      <c r="AV218" s="7" t="s">
        <v>82</v>
      </c>
      <c r="AW218" s="7" t="s">
        <v>37</v>
      </c>
      <c r="AX218" s="7" t="s">
        <v>74</v>
      </c>
      <c r="AY218" s="155" t="s">
        <v>129</v>
      </c>
    </row>
    <row r="219" spans="2:65" s="7" customFormat="1">
      <c r="B219" s="145"/>
      <c r="C219" s="146"/>
      <c r="D219" s="142" t="s">
        <v>140</v>
      </c>
      <c r="E219" s="147" t="s">
        <v>30</v>
      </c>
      <c r="F219" s="148" t="s">
        <v>141</v>
      </c>
      <c r="G219" s="146"/>
      <c r="H219" s="149" t="s">
        <v>30</v>
      </c>
      <c r="I219" s="150"/>
      <c r="J219" s="146"/>
      <c r="K219" s="146"/>
      <c r="L219" s="151"/>
      <c r="M219" s="152"/>
      <c r="N219" s="153"/>
      <c r="O219" s="153"/>
      <c r="P219" s="153"/>
      <c r="Q219" s="153"/>
      <c r="R219" s="153"/>
      <c r="S219" s="153"/>
      <c r="T219" s="154"/>
      <c r="AT219" s="155" t="s">
        <v>140</v>
      </c>
      <c r="AU219" s="155" t="s">
        <v>84</v>
      </c>
      <c r="AV219" s="7" t="s">
        <v>82</v>
      </c>
      <c r="AW219" s="7" t="s">
        <v>37</v>
      </c>
      <c r="AX219" s="7" t="s">
        <v>74</v>
      </c>
      <c r="AY219" s="155" t="s">
        <v>129</v>
      </c>
    </row>
    <row r="220" spans="2:65" s="8" customFormat="1">
      <c r="B220" s="156"/>
      <c r="C220" s="157"/>
      <c r="D220" s="158" t="s">
        <v>140</v>
      </c>
      <c r="E220" s="159" t="s">
        <v>30</v>
      </c>
      <c r="F220" s="160" t="s">
        <v>314</v>
      </c>
      <c r="G220" s="157"/>
      <c r="H220" s="161">
        <v>290</v>
      </c>
      <c r="I220" s="162"/>
      <c r="J220" s="157"/>
      <c r="K220" s="157"/>
      <c r="L220" s="163"/>
      <c r="M220" s="164"/>
      <c r="N220" s="165"/>
      <c r="O220" s="165"/>
      <c r="P220" s="165"/>
      <c r="Q220" s="165"/>
      <c r="R220" s="165"/>
      <c r="S220" s="165"/>
      <c r="T220" s="166"/>
      <c r="AT220" s="167" t="s">
        <v>140</v>
      </c>
      <c r="AU220" s="167" t="s">
        <v>84</v>
      </c>
      <c r="AV220" s="8" t="s">
        <v>84</v>
      </c>
      <c r="AW220" s="8" t="s">
        <v>37</v>
      </c>
      <c r="AX220" s="8" t="s">
        <v>82</v>
      </c>
      <c r="AY220" s="167" t="s">
        <v>129</v>
      </c>
    </row>
    <row r="221" spans="2:65" s="1" customFormat="1" ht="31.5" customHeight="1">
      <c r="B221" s="25"/>
      <c r="C221" s="130" t="s">
        <v>315</v>
      </c>
      <c r="D221" s="130" t="s">
        <v>131</v>
      </c>
      <c r="E221" s="131" t="s">
        <v>316</v>
      </c>
      <c r="F221" s="132" t="s">
        <v>317</v>
      </c>
      <c r="G221" s="133" t="s">
        <v>173</v>
      </c>
      <c r="H221" s="134">
        <v>60</v>
      </c>
      <c r="I221" s="135"/>
      <c r="J221" s="136">
        <f>ROUND(I221*H221,2)</f>
        <v>0</v>
      </c>
      <c r="K221" s="132" t="s">
        <v>135</v>
      </c>
      <c r="L221" s="35"/>
      <c r="M221" s="137" t="s">
        <v>30</v>
      </c>
      <c r="N221" s="138" t="s">
        <v>45</v>
      </c>
      <c r="O221" s="26"/>
      <c r="P221" s="139">
        <f>O221*H221</f>
        <v>0</v>
      </c>
      <c r="Q221" s="139">
        <v>0</v>
      </c>
      <c r="R221" s="139">
        <f>Q221*H221</f>
        <v>0</v>
      </c>
      <c r="S221" s="139">
        <v>0</v>
      </c>
      <c r="T221" s="140">
        <f>S221*H221</f>
        <v>0</v>
      </c>
      <c r="AR221" s="14" t="s">
        <v>136</v>
      </c>
      <c r="AT221" s="14" t="s">
        <v>131</v>
      </c>
      <c r="AU221" s="14" t="s">
        <v>84</v>
      </c>
      <c r="AY221" s="14" t="s">
        <v>129</v>
      </c>
      <c r="BE221" s="141">
        <f>IF(N221="základní",J221,0)</f>
        <v>0</v>
      </c>
      <c r="BF221" s="141">
        <f>IF(N221="snížená",J221,0)</f>
        <v>0</v>
      </c>
      <c r="BG221" s="141">
        <f>IF(N221="zákl. přenesená",J221,0)</f>
        <v>0</v>
      </c>
      <c r="BH221" s="141">
        <f>IF(N221="sníž. přenesená",J221,0)</f>
        <v>0</v>
      </c>
      <c r="BI221" s="141">
        <f>IF(N221="nulová",J221,0)</f>
        <v>0</v>
      </c>
      <c r="BJ221" s="14" t="s">
        <v>82</v>
      </c>
      <c r="BK221" s="141">
        <f>ROUND(I221*H221,2)</f>
        <v>0</v>
      </c>
      <c r="BL221" s="14" t="s">
        <v>136</v>
      </c>
      <c r="BM221" s="14" t="s">
        <v>318</v>
      </c>
    </row>
    <row r="222" spans="2:65" s="1" customFormat="1" ht="121.5">
      <c r="B222" s="25"/>
      <c r="C222" s="37"/>
      <c r="D222" s="142" t="s">
        <v>138</v>
      </c>
      <c r="E222" s="37"/>
      <c r="F222" s="143" t="s">
        <v>319</v>
      </c>
      <c r="G222" s="37"/>
      <c r="H222" s="37"/>
      <c r="I222" s="100"/>
      <c r="J222" s="37"/>
      <c r="K222" s="37"/>
      <c r="L222" s="35"/>
      <c r="M222" s="144"/>
      <c r="N222" s="26"/>
      <c r="O222" s="26"/>
      <c r="P222" s="26"/>
      <c r="Q222" s="26"/>
      <c r="R222" s="26"/>
      <c r="S222" s="26"/>
      <c r="T222" s="40"/>
      <c r="AT222" s="14" t="s">
        <v>138</v>
      </c>
      <c r="AU222" s="14" t="s">
        <v>84</v>
      </c>
    </row>
    <row r="223" spans="2:65" s="7" customFormat="1">
      <c r="B223" s="145"/>
      <c r="C223" s="146"/>
      <c r="D223" s="142" t="s">
        <v>140</v>
      </c>
      <c r="E223" s="147" t="s">
        <v>30</v>
      </c>
      <c r="F223" s="148" t="s">
        <v>308</v>
      </c>
      <c r="G223" s="146"/>
      <c r="H223" s="149" t="s">
        <v>30</v>
      </c>
      <c r="I223" s="150"/>
      <c r="J223" s="146"/>
      <c r="K223" s="146"/>
      <c r="L223" s="151"/>
      <c r="M223" s="152"/>
      <c r="N223" s="153"/>
      <c r="O223" s="153"/>
      <c r="P223" s="153"/>
      <c r="Q223" s="153"/>
      <c r="R223" s="153"/>
      <c r="S223" s="153"/>
      <c r="T223" s="154"/>
      <c r="AT223" s="155" t="s">
        <v>140</v>
      </c>
      <c r="AU223" s="155" t="s">
        <v>84</v>
      </c>
      <c r="AV223" s="7" t="s">
        <v>82</v>
      </c>
      <c r="AW223" s="7" t="s">
        <v>37</v>
      </c>
      <c r="AX223" s="7" t="s">
        <v>74</v>
      </c>
      <c r="AY223" s="155" t="s">
        <v>129</v>
      </c>
    </row>
    <row r="224" spans="2:65" s="8" customFormat="1">
      <c r="B224" s="156"/>
      <c r="C224" s="157"/>
      <c r="D224" s="142" t="s">
        <v>140</v>
      </c>
      <c r="E224" s="168" t="s">
        <v>30</v>
      </c>
      <c r="F224" s="169" t="s">
        <v>269</v>
      </c>
      <c r="G224" s="157"/>
      <c r="H224" s="170">
        <v>60</v>
      </c>
      <c r="I224" s="162"/>
      <c r="J224" s="157"/>
      <c r="K224" s="157"/>
      <c r="L224" s="163"/>
      <c r="M224" s="164"/>
      <c r="N224" s="165"/>
      <c r="O224" s="165"/>
      <c r="P224" s="165"/>
      <c r="Q224" s="165"/>
      <c r="R224" s="165"/>
      <c r="S224" s="165"/>
      <c r="T224" s="166"/>
      <c r="AT224" s="167" t="s">
        <v>140</v>
      </c>
      <c r="AU224" s="167" t="s">
        <v>84</v>
      </c>
      <c r="AV224" s="8" t="s">
        <v>84</v>
      </c>
      <c r="AW224" s="8" t="s">
        <v>37</v>
      </c>
      <c r="AX224" s="8" t="s">
        <v>82</v>
      </c>
      <c r="AY224" s="167" t="s">
        <v>129</v>
      </c>
    </row>
    <row r="225" spans="2:65" s="6" customFormat="1" ht="29.85" customHeight="1">
      <c r="B225" s="113"/>
      <c r="C225" s="114"/>
      <c r="D225" s="127" t="s">
        <v>73</v>
      </c>
      <c r="E225" s="128" t="s">
        <v>212</v>
      </c>
      <c r="F225" s="128" t="s">
        <v>320</v>
      </c>
      <c r="G225" s="114"/>
      <c r="H225" s="114"/>
      <c r="I225" s="117"/>
      <c r="J225" s="129">
        <f>BK225</f>
        <v>0</v>
      </c>
      <c r="K225" s="114"/>
      <c r="L225" s="119"/>
      <c r="M225" s="120"/>
      <c r="N225" s="121"/>
      <c r="O225" s="121"/>
      <c r="P225" s="122">
        <f>SUM(P226:P256)</f>
        <v>0</v>
      </c>
      <c r="Q225" s="121"/>
      <c r="R225" s="122">
        <f>SUM(R226:R256)</f>
        <v>0</v>
      </c>
      <c r="S225" s="121"/>
      <c r="T225" s="123">
        <f>SUM(T226:T256)</f>
        <v>362.98</v>
      </c>
      <c r="AR225" s="124" t="s">
        <v>82</v>
      </c>
      <c r="AT225" s="125" t="s">
        <v>73</v>
      </c>
      <c r="AU225" s="125" t="s">
        <v>82</v>
      </c>
      <c r="AY225" s="124" t="s">
        <v>129</v>
      </c>
      <c r="BK225" s="126">
        <f>SUM(BK226:BK256)</f>
        <v>0</v>
      </c>
    </row>
    <row r="226" spans="2:65" s="1" customFormat="1" ht="22.5" customHeight="1">
      <c r="B226" s="25"/>
      <c r="C226" s="130" t="s">
        <v>321</v>
      </c>
      <c r="D226" s="130" t="s">
        <v>131</v>
      </c>
      <c r="E226" s="131" t="s">
        <v>322</v>
      </c>
      <c r="F226" s="132" t="s">
        <v>323</v>
      </c>
      <c r="G226" s="133" t="s">
        <v>324</v>
      </c>
      <c r="H226" s="134">
        <v>43.1</v>
      </c>
      <c r="I226" s="135"/>
      <c r="J226" s="136">
        <f>ROUND(I226*H226,2)</f>
        <v>0</v>
      </c>
      <c r="K226" s="132" t="s">
        <v>135</v>
      </c>
      <c r="L226" s="35"/>
      <c r="M226" s="137" t="s">
        <v>30</v>
      </c>
      <c r="N226" s="138" t="s">
        <v>45</v>
      </c>
      <c r="O226" s="26"/>
      <c r="P226" s="139">
        <f>O226*H226</f>
        <v>0</v>
      </c>
      <c r="Q226" s="139">
        <v>0</v>
      </c>
      <c r="R226" s="139">
        <f>Q226*H226</f>
        <v>0</v>
      </c>
      <c r="S226" s="139">
        <v>0</v>
      </c>
      <c r="T226" s="140">
        <f>S226*H226</f>
        <v>0</v>
      </c>
      <c r="AR226" s="14" t="s">
        <v>136</v>
      </c>
      <c r="AT226" s="14" t="s">
        <v>131</v>
      </c>
      <c r="AU226" s="14" t="s">
        <v>84</v>
      </c>
      <c r="AY226" s="14" t="s">
        <v>129</v>
      </c>
      <c r="BE226" s="141">
        <f>IF(N226="základní",J226,0)</f>
        <v>0</v>
      </c>
      <c r="BF226" s="141">
        <f>IF(N226="snížená",J226,0)</f>
        <v>0</v>
      </c>
      <c r="BG226" s="141">
        <f>IF(N226="zákl. přenesená",J226,0)</f>
        <v>0</v>
      </c>
      <c r="BH226" s="141">
        <f>IF(N226="sníž. přenesená",J226,0)</f>
        <v>0</v>
      </c>
      <c r="BI226" s="141">
        <f>IF(N226="nulová",J226,0)</f>
        <v>0</v>
      </c>
      <c r="BJ226" s="14" t="s">
        <v>82</v>
      </c>
      <c r="BK226" s="141">
        <f>ROUND(I226*H226,2)</f>
        <v>0</v>
      </c>
      <c r="BL226" s="14" t="s">
        <v>136</v>
      </c>
      <c r="BM226" s="14" t="s">
        <v>325</v>
      </c>
    </row>
    <row r="227" spans="2:65" s="7" customFormat="1">
      <c r="B227" s="145"/>
      <c r="C227" s="146"/>
      <c r="D227" s="142" t="s">
        <v>140</v>
      </c>
      <c r="E227" s="147" t="s">
        <v>30</v>
      </c>
      <c r="F227" s="148" t="s">
        <v>326</v>
      </c>
      <c r="G227" s="146"/>
      <c r="H227" s="149" t="s">
        <v>30</v>
      </c>
      <c r="I227" s="150"/>
      <c r="J227" s="146"/>
      <c r="K227" s="146"/>
      <c r="L227" s="151"/>
      <c r="M227" s="152"/>
      <c r="N227" s="153"/>
      <c r="O227" s="153"/>
      <c r="P227" s="153"/>
      <c r="Q227" s="153"/>
      <c r="R227" s="153"/>
      <c r="S227" s="153"/>
      <c r="T227" s="154"/>
      <c r="AT227" s="155" t="s">
        <v>140</v>
      </c>
      <c r="AU227" s="155" t="s">
        <v>84</v>
      </c>
      <c r="AV227" s="7" t="s">
        <v>82</v>
      </c>
      <c r="AW227" s="7" t="s">
        <v>37</v>
      </c>
      <c r="AX227" s="7" t="s">
        <v>74</v>
      </c>
      <c r="AY227" s="155" t="s">
        <v>129</v>
      </c>
    </row>
    <row r="228" spans="2:65" s="7" customFormat="1">
      <c r="B228" s="145"/>
      <c r="C228" s="146"/>
      <c r="D228" s="142" t="s">
        <v>140</v>
      </c>
      <c r="E228" s="147" t="s">
        <v>30</v>
      </c>
      <c r="F228" s="148" t="s">
        <v>141</v>
      </c>
      <c r="G228" s="146"/>
      <c r="H228" s="149" t="s">
        <v>30</v>
      </c>
      <c r="I228" s="150"/>
      <c r="J228" s="146"/>
      <c r="K228" s="146"/>
      <c r="L228" s="151"/>
      <c r="M228" s="152"/>
      <c r="N228" s="153"/>
      <c r="O228" s="153"/>
      <c r="P228" s="153"/>
      <c r="Q228" s="153"/>
      <c r="R228" s="153"/>
      <c r="S228" s="153"/>
      <c r="T228" s="154"/>
      <c r="AT228" s="155" t="s">
        <v>140</v>
      </c>
      <c r="AU228" s="155" t="s">
        <v>84</v>
      </c>
      <c r="AV228" s="7" t="s">
        <v>82</v>
      </c>
      <c r="AW228" s="7" t="s">
        <v>37</v>
      </c>
      <c r="AX228" s="7" t="s">
        <v>74</v>
      </c>
      <c r="AY228" s="155" t="s">
        <v>129</v>
      </c>
    </row>
    <row r="229" spans="2:65" s="8" customFormat="1">
      <c r="B229" s="156"/>
      <c r="C229" s="157"/>
      <c r="D229" s="142" t="s">
        <v>140</v>
      </c>
      <c r="E229" s="168" t="s">
        <v>30</v>
      </c>
      <c r="F229" s="169" t="s">
        <v>327</v>
      </c>
      <c r="G229" s="157"/>
      <c r="H229" s="170">
        <v>16.5</v>
      </c>
      <c r="I229" s="162"/>
      <c r="J229" s="157"/>
      <c r="K229" s="157"/>
      <c r="L229" s="163"/>
      <c r="M229" s="164"/>
      <c r="N229" s="165"/>
      <c r="O229" s="165"/>
      <c r="P229" s="165"/>
      <c r="Q229" s="165"/>
      <c r="R229" s="165"/>
      <c r="S229" s="165"/>
      <c r="T229" s="166"/>
      <c r="AT229" s="167" t="s">
        <v>140</v>
      </c>
      <c r="AU229" s="167" t="s">
        <v>84</v>
      </c>
      <c r="AV229" s="8" t="s">
        <v>84</v>
      </c>
      <c r="AW229" s="8" t="s">
        <v>37</v>
      </c>
      <c r="AX229" s="8" t="s">
        <v>74</v>
      </c>
      <c r="AY229" s="167" t="s">
        <v>129</v>
      </c>
    </row>
    <row r="230" spans="2:65" s="10" customFormat="1">
      <c r="B230" s="182"/>
      <c r="C230" s="183"/>
      <c r="D230" s="142" t="s">
        <v>140</v>
      </c>
      <c r="E230" s="184" t="s">
        <v>30</v>
      </c>
      <c r="F230" s="185" t="s">
        <v>195</v>
      </c>
      <c r="G230" s="183"/>
      <c r="H230" s="186">
        <v>16.5</v>
      </c>
      <c r="I230" s="187"/>
      <c r="J230" s="183"/>
      <c r="K230" s="183"/>
      <c r="L230" s="188"/>
      <c r="M230" s="189"/>
      <c r="N230" s="190"/>
      <c r="O230" s="190"/>
      <c r="P230" s="190"/>
      <c r="Q230" s="190"/>
      <c r="R230" s="190"/>
      <c r="S230" s="190"/>
      <c r="T230" s="191"/>
      <c r="AT230" s="192" t="s">
        <v>140</v>
      </c>
      <c r="AU230" s="192" t="s">
        <v>84</v>
      </c>
      <c r="AV230" s="10" t="s">
        <v>152</v>
      </c>
      <c r="AW230" s="10" t="s">
        <v>37</v>
      </c>
      <c r="AX230" s="10" t="s">
        <v>74</v>
      </c>
      <c r="AY230" s="192" t="s">
        <v>129</v>
      </c>
    </row>
    <row r="231" spans="2:65" s="7" customFormat="1">
      <c r="B231" s="145"/>
      <c r="C231" s="146"/>
      <c r="D231" s="142" t="s">
        <v>140</v>
      </c>
      <c r="E231" s="147" t="s">
        <v>30</v>
      </c>
      <c r="F231" s="148" t="s">
        <v>328</v>
      </c>
      <c r="G231" s="146"/>
      <c r="H231" s="149" t="s">
        <v>30</v>
      </c>
      <c r="I231" s="150"/>
      <c r="J231" s="146"/>
      <c r="K231" s="146"/>
      <c r="L231" s="151"/>
      <c r="M231" s="152"/>
      <c r="N231" s="153"/>
      <c r="O231" s="153"/>
      <c r="P231" s="153"/>
      <c r="Q231" s="153"/>
      <c r="R231" s="153"/>
      <c r="S231" s="153"/>
      <c r="T231" s="154"/>
      <c r="AT231" s="155" t="s">
        <v>140</v>
      </c>
      <c r="AU231" s="155" t="s">
        <v>84</v>
      </c>
      <c r="AV231" s="7" t="s">
        <v>82</v>
      </c>
      <c r="AW231" s="7" t="s">
        <v>37</v>
      </c>
      <c r="AX231" s="7" t="s">
        <v>74</v>
      </c>
      <c r="AY231" s="155" t="s">
        <v>129</v>
      </c>
    </row>
    <row r="232" spans="2:65" s="8" customFormat="1">
      <c r="B232" s="156"/>
      <c r="C232" s="157"/>
      <c r="D232" s="142" t="s">
        <v>140</v>
      </c>
      <c r="E232" s="168" t="s">
        <v>30</v>
      </c>
      <c r="F232" s="169" t="s">
        <v>329</v>
      </c>
      <c r="G232" s="157"/>
      <c r="H232" s="170">
        <v>26.6</v>
      </c>
      <c r="I232" s="162"/>
      <c r="J232" s="157"/>
      <c r="K232" s="157"/>
      <c r="L232" s="163"/>
      <c r="M232" s="164"/>
      <c r="N232" s="165"/>
      <c r="O232" s="165"/>
      <c r="P232" s="165"/>
      <c r="Q232" s="165"/>
      <c r="R232" s="165"/>
      <c r="S232" s="165"/>
      <c r="T232" s="166"/>
      <c r="AT232" s="167" t="s">
        <v>140</v>
      </c>
      <c r="AU232" s="167" t="s">
        <v>84</v>
      </c>
      <c r="AV232" s="8" t="s">
        <v>84</v>
      </c>
      <c r="AW232" s="8" t="s">
        <v>37</v>
      </c>
      <c r="AX232" s="8" t="s">
        <v>74</v>
      </c>
      <c r="AY232" s="167" t="s">
        <v>129</v>
      </c>
    </row>
    <row r="233" spans="2:65" s="9" customFormat="1">
      <c r="B233" s="171"/>
      <c r="C233" s="172"/>
      <c r="D233" s="158" t="s">
        <v>140</v>
      </c>
      <c r="E233" s="173" t="s">
        <v>30</v>
      </c>
      <c r="F233" s="174" t="s">
        <v>151</v>
      </c>
      <c r="G233" s="172"/>
      <c r="H233" s="175">
        <v>43.1</v>
      </c>
      <c r="I233" s="176"/>
      <c r="J233" s="172"/>
      <c r="K233" s="172"/>
      <c r="L233" s="177"/>
      <c r="M233" s="178"/>
      <c r="N233" s="179"/>
      <c r="O233" s="179"/>
      <c r="P233" s="179"/>
      <c r="Q233" s="179"/>
      <c r="R233" s="179"/>
      <c r="S233" s="179"/>
      <c r="T233" s="180"/>
      <c r="AT233" s="181" t="s">
        <v>140</v>
      </c>
      <c r="AU233" s="181" t="s">
        <v>84</v>
      </c>
      <c r="AV233" s="9" t="s">
        <v>136</v>
      </c>
      <c r="AW233" s="9" t="s">
        <v>37</v>
      </c>
      <c r="AX233" s="9" t="s">
        <v>82</v>
      </c>
      <c r="AY233" s="181" t="s">
        <v>129</v>
      </c>
    </row>
    <row r="234" spans="2:65" s="1" customFormat="1" ht="44.25" customHeight="1">
      <c r="B234" s="25"/>
      <c r="C234" s="130" t="s">
        <v>330</v>
      </c>
      <c r="D234" s="130" t="s">
        <v>131</v>
      </c>
      <c r="E234" s="131" t="s">
        <v>331</v>
      </c>
      <c r="F234" s="132" t="s">
        <v>332</v>
      </c>
      <c r="G234" s="133" t="s">
        <v>173</v>
      </c>
      <c r="H234" s="134">
        <v>143</v>
      </c>
      <c r="I234" s="135"/>
      <c r="J234" s="136">
        <f>ROUND(I234*H234,2)</f>
        <v>0</v>
      </c>
      <c r="K234" s="132" t="s">
        <v>135</v>
      </c>
      <c r="L234" s="35"/>
      <c r="M234" s="137" t="s">
        <v>30</v>
      </c>
      <c r="N234" s="138" t="s">
        <v>45</v>
      </c>
      <c r="O234" s="26"/>
      <c r="P234" s="139">
        <f>O234*H234</f>
        <v>0</v>
      </c>
      <c r="Q234" s="139">
        <v>0</v>
      </c>
      <c r="R234" s="139">
        <f>Q234*H234</f>
        <v>0</v>
      </c>
      <c r="S234" s="139">
        <v>0.22</v>
      </c>
      <c r="T234" s="140">
        <f>S234*H234</f>
        <v>31.46</v>
      </c>
      <c r="AR234" s="14" t="s">
        <v>136</v>
      </c>
      <c r="AT234" s="14" t="s">
        <v>131</v>
      </c>
      <c r="AU234" s="14" t="s">
        <v>84</v>
      </c>
      <c r="AY234" s="14" t="s">
        <v>129</v>
      </c>
      <c r="BE234" s="141">
        <f>IF(N234="základní",J234,0)</f>
        <v>0</v>
      </c>
      <c r="BF234" s="141">
        <f>IF(N234="snížená",J234,0)</f>
        <v>0</v>
      </c>
      <c r="BG234" s="141">
        <f>IF(N234="zákl. přenesená",J234,0)</f>
        <v>0</v>
      </c>
      <c r="BH234" s="141">
        <f>IF(N234="sníž. přenesená",J234,0)</f>
        <v>0</v>
      </c>
      <c r="BI234" s="141">
        <f>IF(N234="nulová",J234,0)</f>
        <v>0</v>
      </c>
      <c r="BJ234" s="14" t="s">
        <v>82</v>
      </c>
      <c r="BK234" s="141">
        <f>ROUND(I234*H234,2)</f>
        <v>0</v>
      </c>
      <c r="BL234" s="14" t="s">
        <v>136</v>
      </c>
      <c r="BM234" s="14" t="s">
        <v>333</v>
      </c>
    </row>
    <row r="235" spans="2:65" s="1" customFormat="1" ht="256.5">
      <c r="B235" s="25"/>
      <c r="C235" s="37"/>
      <c r="D235" s="142" t="s">
        <v>138</v>
      </c>
      <c r="E235" s="37"/>
      <c r="F235" s="143" t="s">
        <v>334</v>
      </c>
      <c r="G235" s="37"/>
      <c r="H235" s="37"/>
      <c r="I235" s="100"/>
      <c r="J235" s="37"/>
      <c r="K235" s="37"/>
      <c r="L235" s="35"/>
      <c r="M235" s="144"/>
      <c r="N235" s="26"/>
      <c r="O235" s="26"/>
      <c r="P235" s="26"/>
      <c r="Q235" s="26"/>
      <c r="R235" s="26"/>
      <c r="S235" s="26"/>
      <c r="T235" s="40"/>
      <c r="AT235" s="14" t="s">
        <v>138</v>
      </c>
      <c r="AU235" s="14" t="s">
        <v>84</v>
      </c>
    </row>
    <row r="236" spans="2:65" s="7" customFormat="1">
      <c r="B236" s="145"/>
      <c r="C236" s="146"/>
      <c r="D236" s="142" t="s">
        <v>140</v>
      </c>
      <c r="E236" s="147" t="s">
        <v>30</v>
      </c>
      <c r="F236" s="148" t="s">
        <v>335</v>
      </c>
      <c r="G236" s="146"/>
      <c r="H236" s="149" t="s">
        <v>30</v>
      </c>
      <c r="I236" s="150"/>
      <c r="J236" s="146"/>
      <c r="K236" s="146"/>
      <c r="L236" s="151"/>
      <c r="M236" s="152"/>
      <c r="N236" s="153"/>
      <c r="O236" s="153"/>
      <c r="P236" s="153"/>
      <c r="Q236" s="153"/>
      <c r="R236" s="153"/>
      <c r="S236" s="153"/>
      <c r="T236" s="154"/>
      <c r="AT236" s="155" t="s">
        <v>140</v>
      </c>
      <c r="AU236" s="155" t="s">
        <v>84</v>
      </c>
      <c r="AV236" s="7" t="s">
        <v>82</v>
      </c>
      <c r="AW236" s="7" t="s">
        <v>37</v>
      </c>
      <c r="AX236" s="7" t="s">
        <v>74</v>
      </c>
      <c r="AY236" s="155" t="s">
        <v>129</v>
      </c>
    </row>
    <row r="237" spans="2:65" s="8" customFormat="1">
      <c r="B237" s="156"/>
      <c r="C237" s="157"/>
      <c r="D237" s="158" t="s">
        <v>140</v>
      </c>
      <c r="E237" s="159" t="s">
        <v>30</v>
      </c>
      <c r="F237" s="160" t="s">
        <v>336</v>
      </c>
      <c r="G237" s="157"/>
      <c r="H237" s="161">
        <v>143</v>
      </c>
      <c r="I237" s="162"/>
      <c r="J237" s="157"/>
      <c r="K237" s="157"/>
      <c r="L237" s="163"/>
      <c r="M237" s="164"/>
      <c r="N237" s="165"/>
      <c r="O237" s="165"/>
      <c r="P237" s="165"/>
      <c r="Q237" s="165"/>
      <c r="R237" s="165"/>
      <c r="S237" s="165"/>
      <c r="T237" s="166"/>
      <c r="AT237" s="167" t="s">
        <v>140</v>
      </c>
      <c r="AU237" s="167" t="s">
        <v>84</v>
      </c>
      <c r="AV237" s="8" t="s">
        <v>84</v>
      </c>
      <c r="AW237" s="8" t="s">
        <v>37</v>
      </c>
      <c r="AX237" s="8" t="s">
        <v>82</v>
      </c>
      <c r="AY237" s="167" t="s">
        <v>129</v>
      </c>
    </row>
    <row r="238" spans="2:65" s="1" customFormat="1" ht="57" customHeight="1">
      <c r="B238" s="25"/>
      <c r="C238" s="130" t="s">
        <v>337</v>
      </c>
      <c r="D238" s="130" t="s">
        <v>131</v>
      </c>
      <c r="E238" s="131" t="s">
        <v>338</v>
      </c>
      <c r="F238" s="132" t="s">
        <v>339</v>
      </c>
      <c r="G238" s="133" t="s">
        <v>173</v>
      </c>
      <c r="H238" s="134">
        <v>95</v>
      </c>
      <c r="I238" s="135"/>
      <c r="J238" s="136">
        <f>ROUND(I238*H238,2)</f>
        <v>0</v>
      </c>
      <c r="K238" s="132" t="s">
        <v>135</v>
      </c>
      <c r="L238" s="35"/>
      <c r="M238" s="137" t="s">
        <v>30</v>
      </c>
      <c r="N238" s="138" t="s">
        <v>45</v>
      </c>
      <c r="O238" s="26"/>
      <c r="P238" s="139">
        <f>O238*H238</f>
        <v>0</v>
      </c>
      <c r="Q238" s="139">
        <v>0</v>
      </c>
      <c r="R238" s="139">
        <f>Q238*H238</f>
        <v>0</v>
      </c>
      <c r="S238" s="139">
        <v>0.40799999999999997</v>
      </c>
      <c r="T238" s="140">
        <f>S238*H238</f>
        <v>38.76</v>
      </c>
      <c r="AR238" s="14" t="s">
        <v>136</v>
      </c>
      <c r="AT238" s="14" t="s">
        <v>131</v>
      </c>
      <c r="AU238" s="14" t="s">
        <v>84</v>
      </c>
      <c r="AY238" s="14" t="s">
        <v>129</v>
      </c>
      <c r="BE238" s="141">
        <f>IF(N238="základní",J238,0)</f>
        <v>0</v>
      </c>
      <c r="BF238" s="141">
        <f>IF(N238="snížená",J238,0)</f>
        <v>0</v>
      </c>
      <c r="BG238" s="141">
        <f>IF(N238="zákl. přenesená",J238,0)</f>
        <v>0</v>
      </c>
      <c r="BH238" s="141">
        <f>IF(N238="sníž. přenesená",J238,0)</f>
        <v>0</v>
      </c>
      <c r="BI238" s="141">
        <f>IF(N238="nulová",J238,0)</f>
        <v>0</v>
      </c>
      <c r="BJ238" s="14" t="s">
        <v>82</v>
      </c>
      <c r="BK238" s="141">
        <f>ROUND(I238*H238,2)</f>
        <v>0</v>
      </c>
      <c r="BL238" s="14" t="s">
        <v>136</v>
      </c>
      <c r="BM238" s="14" t="s">
        <v>340</v>
      </c>
    </row>
    <row r="239" spans="2:65" s="1" customFormat="1" ht="189">
      <c r="B239" s="25"/>
      <c r="C239" s="37"/>
      <c r="D239" s="142" t="s">
        <v>138</v>
      </c>
      <c r="E239" s="37"/>
      <c r="F239" s="143" t="s">
        <v>341</v>
      </c>
      <c r="G239" s="37"/>
      <c r="H239" s="37"/>
      <c r="I239" s="100"/>
      <c r="J239" s="37"/>
      <c r="K239" s="37"/>
      <c r="L239" s="35"/>
      <c r="M239" s="144"/>
      <c r="N239" s="26"/>
      <c r="O239" s="26"/>
      <c r="P239" s="26"/>
      <c r="Q239" s="26"/>
      <c r="R239" s="26"/>
      <c r="S239" s="26"/>
      <c r="T239" s="40"/>
      <c r="AT239" s="14" t="s">
        <v>138</v>
      </c>
      <c r="AU239" s="14" t="s">
        <v>84</v>
      </c>
    </row>
    <row r="240" spans="2:65" s="7" customFormat="1">
      <c r="B240" s="145"/>
      <c r="C240" s="146"/>
      <c r="D240" s="142" t="s">
        <v>140</v>
      </c>
      <c r="E240" s="147" t="s">
        <v>30</v>
      </c>
      <c r="F240" s="148" t="s">
        <v>342</v>
      </c>
      <c r="G240" s="146"/>
      <c r="H240" s="149" t="s">
        <v>30</v>
      </c>
      <c r="I240" s="150"/>
      <c r="J240" s="146"/>
      <c r="K240" s="146"/>
      <c r="L240" s="151"/>
      <c r="M240" s="152"/>
      <c r="N240" s="153"/>
      <c r="O240" s="153"/>
      <c r="P240" s="153"/>
      <c r="Q240" s="153"/>
      <c r="R240" s="153"/>
      <c r="S240" s="153"/>
      <c r="T240" s="154"/>
      <c r="AT240" s="155" t="s">
        <v>140</v>
      </c>
      <c r="AU240" s="155" t="s">
        <v>84</v>
      </c>
      <c r="AV240" s="7" t="s">
        <v>82</v>
      </c>
      <c r="AW240" s="7" t="s">
        <v>37</v>
      </c>
      <c r="AX240" s="7" t="s">
        <v>74</v>
      </c>
      <c r="AY240" s="155" t="s">
        <v>129</v>
      </c>
    </row>
    <row r="241" spans="2:65" s="7" customFormat="1">
      <c r="B241" s="145"/>
      <c r="C241" s="146"/>
      <c r="D241" s="142" t="s">
        <v>140</v>
      </c>
      <c r="E241" s="147" t="s">
        <v>30</v>
      </c>
      <c r="F241" s="148" t="s">
        <v>343</v>
      </c>
      <c r="G241" s="146"/>
      <c r="H241" s="149" t="s">
        <v>30</v>
      </c>
      <c r="I241" s="150"/>
      <c r="J241" s="146"/>
      <c r="K241" s="146"/>
      <c r="L241" s="151"/>
      <c r="M241" s="152"/>
      <c r="N241" s="153"/>
      <c r="O241" s="153"/>
      <c r="P241" s="153"/>
      <c r="Q241" s="153"/>
      <c r="R241" s="153"/>
      <c r="S241" s="153"/>
      <c r="T241" s="154"/>
      <c r="AT241" s="155" t="s">
        <v>140</v>
      </c>
      <c r="AU241" s="155" t="s">
        <v>84</v>
      </c>
      <c r="AV241" s="7" t="s">
        <v>82</v>
      </c>
      <c r="AW241" s="7" t="s">
        <v>37</v>
      </c>
      <c r="AX241" s="7" t="s">
        <v>74</v>
      </c>
      <c r="AY241" s="155" t="s">
        <v>129</v>
      </c>
    </row>
    <row r="242" spans="2:65" s="8" customFormat="1">
      <c r="B242" s="156"/>
      <c r="C242" s="157"/>
      <c r="D242" s="158" t="s">
        <v>140</v>
      </c>
      <c r="E242" s="159" t="s">
        <v>30</v>
      </c>
      <c r="F242" s="160" t="s">
        <v>344</v>
      </c>
      <c r="G242" s="157"/>
      <c r="H242" s="161">
        <v>95</v>
      </c>
      <c r="I242" s="162"/>
      <c r="J242" s="157"/>
      <c r="K242" s="157"/>
      <c r="L242" s="163"/>
      <c r="M242" s="164"/>
      <c r="N242" s="165"/>
      <c r="O242" s="165"/>
      <c r="P242" s="165"/>
      <c r="Q242" s="165"/>
      <c r="R242" s="165"/>
      <c r="S242" s="165"/>
      <c r="T242" s="166"/>
      <c r="AT242" s="167" t="s">
        <v>140</v>
      </c>
      <c r="AU242" s="167" t="s">
        <v>84</v>
      </c>
      <c r="AV242" s="8" t="s">
        <v>84</v>
      </c>
      <c r="AW242" s="8" t="s">
        <v>37</v>
      </c>
      <c r="AX242" s="8" t="s">
        <v>82</v>
      </c>
      <c r="AY242" s="167" t="s">
        <v>129</v>
      </c>
    </row>
    <row r="243" spans="2:65" s="1" customFormat="1" ht="44.25" customHeight="1">
      <c r="B243" s="25"/>
      <c r="C243" s="130" t="s">
        <v>345</v>
      </c>
      <c r="D243" s="130" t="s">
        <v>131</v>
      </c>
      <c r="E243" s="131" t="s">
        <v>346</v>
      </c>
      <c r="F243" s="132" t="s">
        <v>347</v>
      </c>
      <c r="G243" s="133" t="s">
        <v>173</v>
      </c>
      <c r="H243" s="134">
        <v>238</v>
      </c>
      <c r="I243" s="135"/>
      <c r="J243" s="136">
        <f>ROUND(I243*H243,2)</f>
        <v>0</v>
      </c>
      <c r="K243" s="132" t="s">
        <v>135</v>
      </c>
      <c r="L243" s="35"/>
      <c r="M243" s="137" t="s">
        <v>30</v>
      </c>
      <c r="N243" s="138" t="s">
        <v>45</v>
      </c>
      <c r="O243" s="26"/>
      <c r="P243" s="139">
        <f>O243*H243</f>
        <v>0</v>
      </c>
      <c r="Q243" s="139">
        <v>0</v>
      </c>
      <c r="R243" s="139">
        <f>Q243*H243</f>
        <v>0</v>
      </c>
      <c r="S243" s="139">
        <v>0.28999999999999998</v>
      </c>
      <c r="T243" s="140">
        <f>S243*H243</f>
        <v>69.02</v>
      </c>
      <c r="AR243" s="14" t="s">
        <v>136</v>
      </c>
      <c r="AT243" s="14" t="s">
        <v>131</v>
      </c>
      <c r="AU243" s="14" t="s">
        <v>84</v>
      </c>
      <c r="AY243" s="14" t="s">
        <v>129</v>
      </c>
      <c r="BE243" s="141">
        <f>IF(N243="základní",J243,0)</f>
        <v>0</v>
      </c>
      <c r="BF243" s="141">
        <f>IF(N243="snížená",J243,0)</f>
        <v>0</v>
      </c>
      <c r="BG243" s="141">
        <f>IF(N243="zákl. přenesená",J243,0)</f>
        <v>0</v>
      </c>
      <c r="BH243" s="141">
        <f>IF(N243="sníž. přenesená",J243,0)</f>
        <v>0</v>
      </c>
      <c r="BI243" s="141">
        <f>IF(N243="nulová",J243,0)</f>
        <v>0</v>
      </c>
      <c r="BJ243" s="14" t="s">
        <v>82</v>
      </c>
      <c r="BK243" s="141">
        <f>ROUND(I243*H243,2)</f>
        <v>0</v>
      </c>
      <c r="BL243" s="14" t="s">
        <v>136</v>
      </c>
      <c r="BM243" s="14" t="s">
        <v>348</v>
      </c>
    </row>
    <row r="244" spans="2:65" s="1" customFormat="1" ht="256.5">
      <c r="B244" s="25"/>
      <c r="C244" s="37"/>
      <c r="D244" s="142" t="s">
        <v>138</v>
      </c>
      <c r="E244" s="37"/>
      <c r="F244" s="143" t="s">
        <v>334</v>
      </c>
      <c r="G244" s="37"/>
      <c r="H244" s="37"/>
      <c r="I244" s="100"/>
      <c r="J244" s="37"/>
      <c r="K244" s="37"/>
      <c r="L244" s="35"/>
      <c r="M244" s="144"/>
      <c r="N244" s="26"/>
      <c r="O244" s="26"/>
      <c r="P244" s="26"/>
      <c r="Q244" s="26"/>
      <c r="R244" s="26"/>
      <c r="S244" s="26"/>
      <c r="T244" s="40"/>
      <c r="AT244" s="14" t="s">
        <v>138</v>
      </c>
      <c r="AU244" s="14" t="s">
        <v>84</v>
      </c>
    </row>
    <row r="245" spans="2:65" s="7" customFormat="1">
      <c r="B245" s="145"/>
      <c r="C245" s="146"/>
      <c r="D245" s="142" t="s">
        <v>140</v>
      </c>
      <c r="E245" s="147" t="s">
        <v>30</v>
      </c>
      <c r="F245" s="148" t="s">
        <v>349</v>
      </c>
      <c r="G245" s="146"/>
      <c r="H245" s="149" t="s">
        <v>30</v>
      </c>
      <c r="I245" s="150"/>
      <c r="J245" s="146"/>
      <c r="K245" s="146"/>
      <c r="L245" s="151"/>
      <c r="M245" s="152"/>
      <c r="N245" s="153"/>
      <c r="O245" s="153"/>
      <c r="P245" s="153"/>
      <c r="Q245" s="153"/>
      <c r="R245" s="153"/>
      <c r="S245" s="153"/>
      <c r="T245" s="154"/>
      <c r="AT245" s="155" t="s">
        <v>140</v>
      </c>
      <c r="AU245" s="155" t="s">
        <v>84</v>
      </c>
      <c r="AV245" s="7" t="s">
        <v>82</v>
      </c>
      <c r="AW245" s="7" t="s">
        <v>37</v>
      </c>
      <c r="AX245" s="7" t="s">
        <v>74</v>
      </c>
      <c r="AY245" s="155" t="s">
        <v>129</v>
      </c>
    </row>
    <row r="246" spans="2:65" s="7" customFormat="1">
      <c r="B246" s="145"/>
      <c r="C246" s="146"/>
      <c r="D246" s="142" t="s">
        <v>140</v>
      </c>
      <c r="E246" s="147" t="s">
        <v>30</v>
      </c>
      <c r="F246" s="148" t="s">
        <v>350</v>
      </c>
      <c r="G246" s="146"/>
      <c r="H246" s="149" t="s">
        <v>30</v>
      </c>
      <c r="I246" s="150"/>
      <c r="J246" s="146"/>
      <c r="K246" s="146"/>
      <c r="L246" s="151"/>
      <c r="M246" s="152"/>
      <c r="N246" s="153"/>
      <c r="O246" s="153"/>
      <c r="P246" s="153"/>
      <c r="Q246" s="153"/>
      <c r="R246" s="153"/>
      <c r="S246" s="153"/>
      <c r="T246" s="154"/>
      <c r="AT246" s="155" t="s">
        <v>140</v>
      </c>
      <c r="AU246" s="155" t="s">
        <v>84</v>
      </c>
      <c r="AV246" s="7" t="s">
        <v>82</v>
      </c>
      <c r="AW246" s="7" t="s">
        <v>37</v>
      </c>
      <c r="AX246" s="7" t="s">
        <v>74</v>
      </c>
      <c r="AY246" s="155" t="s">
        <v>129</v>
      </c>
    </row>
    <row r="247" spans="2:65" s="8" customFormat="1">
      <c r="B247" s="156"/>
      <c r="C247" s="157"/>
      <c r="D247" s="158" t="s">
        <v>140</v>
      </c>
      <c r="E247" s="159" t="s">
        <v>30</v>
      </c>
      <c r="F247" s="160" t="s">
        <v>351</v>
      </c>
      <c r="G247" s="157"/>
      <c r="H247" s="161">
        <v>238</v>
      </c>
      <c r="I247" s="162"/>
      <c r="J247" s="157"/>
      <c r="K247" s="157"/>
      <c r="L247" s="163"/>
      <c r="M247" s="164"/>
      <c r="N247" s="165"/>
      <c r="O247" s="165"/>
      <c r="P247" s="165"/>
      <c r="Q247" s="165"/>
      <c r="R247" s="165"/>
      <c r="S247" s="165"/>
      <c r="T247" s="166"/>
      <c r="AT247" s="167" t="s">
        <v>140</v>
      </c>
      <c r="AU247" s="167" t="s">
        <v>84</v>
      </c>
      <c r="AV247" s="8" t="s">
        <v>84</v>
      </c>
      <c r="AW247" s="8" t="s">
        <v>37</v>
      </c>
      <c r="AX247" s="8" t="s">
        <v>82</v>
      </c>
      <c r="AY247" s="167" t="s">
        <v>129</v>
      </c>
    </row>
    <row r="248" spans="2:65" s="1" customFormat="1" ht="44.25" customHeight="1">
      <c r="B248" s="25"/>
      <c r="C248" s="130" t="s">
        <v>352</v>
      </c>
      <c r="D248" s="130" t="s">
        <v>131</v>
      </c>
      <c r="E248" s="131" t="s">
        <v>353</v>
      </c>
      <c r="F248" s="132" t="s">
        <v>354</v>
      </c>
      <c r="G248" s="133" t="s">
        <v>173</v>
      </c>
      <c r="H248" s="134">
        <v>275</v>
      </c>
      <c r="I248" s="135"/>
      <c r="J248" s="136">
        <f>ROUND(I248*H248,2)</f>
        <v>0</v>
      </c>
      <c r="K248" s="132" t="s">
        <v>135</v>
      </c>
      <c r="L248" s="35"/>
      <c r="M248" s="137" t="s">
        <v>30</v>
      </c>
      <c r="N248" s="138" t="s">
        <v>45</v>
      </c>
      <c r="O248" s="26"/>
      <c r="P248" s="139">
        <f>O248*H248</f>
        <v>0</v>
      </c>
      <c r="Q248" s="139">
        <v>0</v>
      </c>
      <c r="R248" s="139">
        <f>Q248*H248</f>
        <v>0</v>
      </c>
      <c r="S248" s="139">
        <v>0.316</v>
      </c>
      <c r="T248" s="140">
        <f>S248*H248</f>
        <v>86.9</v>
      </c>
      <c r="AR248" s="14" t="s">
        <v>136</v>
      </c>
      <c r="AT248" s="14" t="s">
        <v>131</v>
      </c>
      <c r="AU248" s="14" t="s">
        <v>84</v>
      </c>
      <c r="AY248" s="14" t="s">
        <v>129</v>
      </c>
      <c r="BE248" s="141">
        <f>IF(N248="základní",J248,0)</f>
        <v>0</v>
      </c>
      <c r="BF248" s="141">
        <f>IF(N248="snížená",J248,0)</f>
        <v>0</v>
      </c>
      <c r="BG248" s="141">
        <f>IF(N248="zákl. přenesená",J248,0)</f>
        <v>0</v>
      </c>
      <c r="BH248" s="141">
        <f>IF(N248="sníž. přenesená",J248,0)</f>
        <v>0</v>
      </c>
      <c r="BI248" s="141">
        <f>IF(N248="nulová",J248,0)</f>
        <v>0</v>
      </c>
      <c r="BJ248" s="14" t="s">
        <v>82</v>
      </c>
      <c r="BK248" s="141">
        <f>ROUND(I248*H248,2)</f>
        <v>0</v>
      </c>
      <c r="BL248" s="14" t="s">
        <v>136</v>
      </c>
      <c r="BM248" s="14" t="s">
        <v>355</v>
      </c>
    </row>
    <row r="249" spans="2:65" s="7" customFormat="1">
      <c r="B249" s="145"/>
      <c r="C249" s="146"/>
      <c r="D249" s="142" t="s">
        <v>140</v>
      </c>
      <c r="E249" s="147" t="s">
        <v>30</v>
      </c>
      <c r="F249" s="148" t="s">
        <v>356</v>
      </c>
      <c r="G249" s="146"/>
      <c r="H249" s="149" t="s">
        <v>30</v>
      </c>
      <c r="I249" s="150"/>
      <c r="J249" s="146"/>
      <c r="K249" s="146"/>
      <c r="L249" s="151"/>
      <c r="M249" s="152"/>
      <c r="N249" s="153"/>
      <c r="O249" s="153"/>
      <c r="P249" s="153"/>
      <c r="Q249" s="153"/>
      <c r="R249" s="153"/>
      <c r="S249" s="153"/>
      <c r="T249" s="154"/>
      <c r="AT249" s="155" t="s">
        <v>140</v>
      </c>
      <c r="AU249" s="155" t="s">
        <v>84</v>
      </c>
      <c r="AV249" s="7" t="s">
        <v>82</v>
      </c>
      <c r="AW249" s="7" t="s">
        <v>37</v>
      </c>
      <c r="AX249" s="7" t="s">
        <v>74</v>
      </c>
      <c r="AY249" s="155" t="s">
        <v>129</v>
      </c>
    </row>
    <row r="250" spans="2:65" s="8" customFormat="1">
      <c r="B250" s="156"/>
      <c r="C250" s="157"/>
      <c r="D250" s="158" t="s">
        <v>140</v>
      </c>
      <c r="E250" s="159" t="s">
        <v>30</v>
      </c>
      <c r="F250" s="160" t="s">
        <v>357</v>
      </c>
      <c r="G250" s="157"/>
      <c r="H250" s="161">
        <v>275</v>
      </c>
      <c r="I250" s="162"/>
      <c r="J250" s="157"/>
      <c r="K250" s="157"/>
      <c r="L250" s="163"/>
      <c r="M250" s="164"/>
      <c r="N250" s="165"/>
      <c r="O250" s="165"/>
      <c r="P250" s="165"/>
      <c r="Q250" s="165"/>
      <c r="R250" s="165"/>
      <c r="S250" s="165"/>
      <c r="T250" s="166"/>
      <c r="AT250" s="167" t="s">
        <v>140</v>
      </c>
      <c r="AU250" s="167" t="s">
        <v>84</v>
      </c>
      <c r="AV250" s="8" t="s">
        <v>84</v>
      </c>
      <c r="AW250" s="8" t="s">
        <v>37</v>
      </c>
      <c r="AX250" s="8" t="s">
        <v>82</v>
      </c>
      <c r="AY250" s="167" t="s">
        <v>129</v>
      </c>
    </row>
    <row r="251" spans="2:65" s="1" customFormat="1" ht="44.25" customHeight="1">
      <c r="B251" s="25"/>
      <c r="C251" s="130" t="s">
        <v>358</v>
      </c>
      <c r="D251" s="130" t="s">
        <v>131</v>
      </c>
      <c r="E251" s="131" t="s">
        <v>359</v>
      </c>
      <c r="F251" s="132" t="s">
        <v>360</v>
      </c>
      <c r="G251" s="133" t="s">
        <v>173</v>
      </c>
      <c r="H251" s="134">
        <v>311</v>
      </c>
      <c r="I251" s="135"/>
      <c r="J251" s="136">
        <f>ROUND(I251*H251,2)</f>
        <v>0</v>
      </c>
      <c r="K251" s="132" t="s">
        <v>135</v>
      </c>
      <c r="L251" s="35"/>
      <c r="M251" s="137" t="s">
        <v>30</v>
      </c>
      <c r="N251" s="138" t="s">
        <v>45</v>
      </c>
      <c r="O251" s="26"/>
      <c r="P251" s="139">
        <f>O251*H251</f>
        <v>0</v>
      </c>
      <c r="Q251" s="139">
        <v>0</v>
      </c>
      <c r="R251" s="139">
        <f>Q251*H251</f>
        <v>0</v>
      </c>
      <c r="S251" s="139">
        <v>0.44</v>
      </c>
      <c r="T251" s="140">
        <f>S251*H251</f>
        <v>136.84</v>
      </c>
      <c r="AR251" s="14" t="s">
        <v>136</v>
      </c>
      <c r="AT251" s="14" t="s">
        <v>131</v>
      </c>
      <c r="AU251" s="14" t="s">
        <v>84</v>
      </c>
      <c r="AY251" s="14" t="s">
        <v>129</v>
      </c>
      <c r="BE251" s="141">
        <f>IF(N251="základní",J251,0)</f>
        <v>0</v>
      </c>
      <c r="BF251" s="141">
        <f>IF(N251="snížená",J251,0)</f>
        <v>0</v>
      </c>
      <c r="BG251" s="141">
        <f>IF(N251="zákl. přenesená",J251,0)</f>
        <v>0</v>
      </c>
      <c r="BH251" s="141">
        <f>IF(N251="sníž. přenesená",J251,0)</f>
        <v>0</v>
      </c>
      <c r="BI251" s="141">
        <f>IF(N251="nulová",J251,0)</f>
        <v>0</v>
      </c>
      <c r="BJ251" s="14" t="s">
        <v>82</v>
      </c>
      <c r="BK251" s="141">
        <f>ROUND(I251*H251,2)</f>
        <v>0</v>
      </c>
      <c r="BL251" s="14" t="s">
        <v>136</v>
      </c>
      <c r="BM251" s="14" t="s">
        <v>361</v>
      </c>
    </row>
    <row r="252" spans="2:65" s="7" customFormat="1">
      <c r="B252" s="145"/>
      <c r="C252" s="146"/>
      <c r="D252" s="142" t="s">
        <v>140</v>
      </c>
      <c r="E252" s="147" t="s">
        <v>30</v>
      </c>
      <c r="F252" s="148" t="s">
        <v>362</v>
      </c>
      <c r="G252" s="146"/>
      <c r="H252" s="149" t="s">
        <v>30</v>
      </c>
      <c r="I252" s="150"/>
      <c r="J252" s="146"/>
      <c r="K252" s="146"/>
      <c r="L252" s="151"/>
      <c r="M252" s="152"/>
      <c r="N252" s="153"/>
      <c r="O252" s="153"/>
      <c r="P252" s="153"/>
      <c r="Q252" s="153"/>
      <c r="R252" s="153"/>
      <c r="S252" s="153"/>
      <c r="T252" s="154"/>
      <c r="AT252" s="155" t="s">
        <v>140</v>
      </c>
      <c r="AU252" s="155" t="s">
        <v>84</v>
      </c>
      <c r="AV252" s="7" t="s">
        <v>82</v>
      </c>
      <c r="AW252" s="7" t="s">
        <v>37</v>
      </c>
      <c r="AX252" s="7" t="s">
        <v>74</v>
      </c>
      <c r="AY252" s="155" t="s">
        <v>129</v>
      </c>
    </row>
    <row r="253" spans="2:65" s="8" customFormat="1">
      <c r="B253" s="156"/>
      <c r="C253" s="157"/>
      <c r="D253" s="142" t="s">
        <v>140</v>
      </c>
      <c r="E253" s="168" t="s">
        <v>30</v>
      </c>
      <c r="F253" s="169" t="s">
        <v>357</v>
      </c>
      <c r="G253" s="157"/>
      <c r="H253" s="170">
        <v>275</v>
      </c>
      <c r="I253" s="162"/>
      <c r="J253" s="157"/>
      <c r="K253" s="157"/>
      <c r="L253" s="163"/>
      <c r="M253" s="164"/>
      <c r="N253" s="165"/>
      <c r="O253" s="165"/>
      <c r="P253" s="165"/>
      <c r="Q253" s="165"/>
      <c r="R253" s="165"/>
      <c r="S253" s="165"/>
      <c r="T253" s="166"/>
      <c r="AT253" s="167" t="s">
        <v>140</v>
      </c>
      <c r="AU253" s="167" t="s">
        <v>84</v>
      </c>
      <c r="AV253" s="8" t="s">
        <v>84</v>
      </c>
      <c r="AW253" s="8" t="s">
        <v>37</v>
      </c>
      <c r="AX253" s="8" t="s">
        <v>74</v>
      </c>
      <c r="AY253" s="167" t="s">
        <v>129</v>
      </c>
    </row>
    <row r="254" spans="2:65" s="7" customFormat="1">
      <c r="B254" s="145"/>
      <c r="C254" s="146"/>
      <c r="D254" s="142" t="s">
        <v>140</v>
      </c>
      <c r="E254" s="147" t="s">
        <v>30</v>
      </c>
      <c r="F254" s="148" t="s">
        <v>363</v>
      </c>
      <c r="G254" s="146"/>
      <c r="H254" s="149" t="s">
        <v>30</v>
      </c>
      <c r="I254" s="150"/>
      <c r="J254" s="146"/>
      <c r="K254" s="146"/>
      <c r="L254" s="151"/>
      <c r="M254" s="152"/>
      <c r="N254" s="153"/>
      <c r="O254" s="153"/>
      <c r="P254" s="153"/>
      <c r="Q254" s="153"/>
      <c r="R254" s="153"/>
      <c r="S254" s="153"/>
      <c r="T254" s="154"/>
      <c r="AT254" s="155" t="s">
        <v>140</v>
      </c>
      <c r="AU254" s="155" t="s">
        <v>84</v>
      </c>
      <c r="AV254" s="7" t="s">
        <v>82</v>
      </c>
      <c r="AW254" s="7" t="s">
        <v>37</v>
      </c>
      <c r="AX254" s="7" t="s">
        <v>74</v>
      </c>
      <c r="AY254" s="155" t="s">
        <v>129</v>
      </c>
    </row>
    <row r="255" spans="2:65" s="8" customFormat="1">
      <c r="B255" s="156"/>
      <c r="C255" s="157"/>
      <c r="D255" s="142" t="s">
        <v>140</v>
      </c>
      <c r="E255" s="168" t="s">
        <v>30</v>
      </c>
      <c r="F255" s="169" t="s">
        <v>364</v>
      </c>
      <c r="G255" s="157"/>
      <c r="H255" s="170">
        <v>36</v>
      </c>
      <c r="I255" s="162"/>
      <c r="J255" s="157"/>
      <c r="K255" s="157"/>
      <c r="L255" s="163"/>
      <c r="M255" s="164"/>
      <c r="N255" s="165"/>
      <c r="O255" s="165"/>
      <c r="P255" s="165"/>
      <c r="Q255" s="165"/>
      <c r="R255" s="165"/>
      <c r="S255" s="165"/>
      <c r="T255" s="166"/>
      <c r="AT255" s="167" t="s">
        <v>140</v>
      </c>
      <c r="AU255" s="167" t="s">
        <v>84</v>
      </c>
      <c r="AV255" s="8" t="s">
        <v>84</v>
      </c>
      <c r="AW255" s="8" t="s">
        <v>37</v>
      </c>
      <c r="AX255" s="8" t="s">
        <v>74</v>
      </c>
      <c r="AY255" s="167" t="s">
        <v>129</v>
      </c>
    </row>
    <row r="256" spans="2:65" s="9" customFormat="1">
      <c r="B256" s="171"/>
      <c r="C256" s="172"/>
      <c r="D256" s="142" t="s">
        <v>140</v>
      </c>
      <c r="E256" s="204" t="s">
        <v>30</v>
      </c>
      <c r="F256" s="205" t="s">
        <v>151</v>
      </c>
      <c r="G256" s="172"/>
      <c r="H256" s="206">
        <v>311</v>
      </c>
      <c r="I256" s="176"/>
      <c r="J256" s="172"/>
      <c r="K256" s="172"/>
      <c r="L256" s="177"/>
      <c r="M256" s="178"/>
      <c r="N256" s="179"/>
      <c r="O256" s="179"/>
      <c r="P256" s="179"/>
      <c r="Q256" s="179"/>
      <c r="R256" s="179"/>
      <c r="S256" s="179"/>
      <c r="T256" s="180"/>
      <c r="AT256" s="181" t="s">
        <v>140</v>
      </c>
      <c r="AU256" s="181" t="s">
        <v>84</v>
      </c>
      <c r="AV256" s="9" t="s">
        <v>136</v>
      </c>
      <c r="AW256" s="9" t="s">
        <v>37</v>
      </c>
      <c r="AX256" s="9" t="s">
        <v>82</v>
      </c>
      <c r="AY256" s="181" t="s">
        <v>129</v>
      </c>
    </row>
    <row r="257" spans="2:65" s="6" customFormat="1" ht="29.85" customHeight="1">
      <c r="B257" s="113"/>
      <c r="C257" s="114"/>
      <c r="D257" s="127" t="s">
        <v>73</v>
      </c>
      <c r="E257" s="128" t="s">
        <v>365</v>
      </c>
      <c r="F257" s="128" t="s">
        <v>366</v>
      </c>
      <c r="G257" s="114"/>
      <c r="H257" s="114"/>
      <c r="I257" s="117"/>
      <c r="J257" s="129">
        <f>BK257</f>
        <v>0</v>
      </c>
      <c r="K257" s="114"/>
      <c r="L257" s="119"/>
      <c r="M257" s="120"/>
      <c r="N257" s="121"/>
      <c r="O257" s="121"/>
      <c r="P257" s="122">
        <f>SUM(P258:P263)</f>
        <v>0</v>
      </c>
      <c r="Q257" s="121"/>
      <c r="R257" s="122">
        <f>SUM(R258:R263)</f>
        <v>0</v>
      </c>
      <c r="S257" s="121"/>
      <c r="T257" s="123">
        <f>SUM(T258:T263)</f>
        <v>0</v>
      </c>
      <c r="AR257" s="124" t="s">
        <v>82</v>
      </c>
      <c r="AT257" s="125" t="s">
        <v>73</v>
      </c>
      <c r="AU257" s="125" t="s">
        <v>82</v>
      </c>
      <c r="AY257" s="124" t="s">
        <v>129</v>
      </c>
      <c r="BK257" s="126">
        <f>SUM(BK258:BK263)</f>
        <v>0</v>
      </c>
    </row>
    <row r="258" spans="2:65" s="1" customFormat="1" ht="31.5" customHeight="1">
      <c r="B258" s="25"/>
      <c r="C258" s="130" t="s">
        <v>367</v>
      </c>
      <c r="D258" s="130" t="s">
        <v>131</v>
      </c>
      <c r="E258" s="131" t="s">
        <v>368</v>
      </c>
      <c r="F258" s="132" t="s">
        <v>369</v>
      </c>
      <c r="G258" s="133" t="s">
        <v>134</v>
      </c>
      <c r="H258" s="134">
        <v>0.5</v>
      </c>
      <c r="I258" s="135"/>
      <c r="J258" s="136">
        <f>ROUND(I258*H258,2)</f>
        <v>0</v>
      </c>
      <c r="K258" s="132" t="s">
        <v>135</v>
      </c>
      <c r="L258" s="35"/>
      <c r="M258" s="137" t="s">
        <v>30</v>
      </c>
      <c r="N258" s="138" t="s">
        <v>45</v>
      </c>
      <c r="O258" s="26"/>
      <c r="P258" s="139">
        <f>O258*H258</f>
        <v>0</v>
      </c>
      <c r="Q258" s="139">
        <v>0</v>
      </c>
      <c r="R258" s="139">
        <f>Q258*H258</f>
        <v>0</v>
      </c>
      <c r="S258" s="139">
        <v>0</v>
      </c>
      <c r="T258" s="140">
        <f>S258*H258</f>
        <v>0</v>
      </c>
      <c r="AR258" s="14" t="s">
        <v>136</v>
      </c>
      <c r="AT258" s="14" t="s">
        <v>131</v>
      </c>
      <c r="AU258" s="14" t="s">
        <v>84</v>
      </c>
      <c r="AY258" s="14" t="s">
        <v>129</v>
      </c>
      <c r="BE258" s="141">
        <f>IF(N258="základní",J258,0)</f>
        <v>0</v>
      </c>
      <c r="BF258" s="141">
        <f>IF(N258="snížená",J258,0)</f>
        <v>0</v>
      </c>
      <c r="BG258" s="141">
        <f>IF(N258="zákl. přenesená",J258,0)</f>
        <v>0</v>
      </c>
      <c r="BH258" s="141">
        <f>IF(N258="sníž. přenesená",J258,0)</f>
        <v>0</v>
      </c>
      <c r="BI258" s="141">
        <f>IF(N258="nulová",J258,0)</f>
        <v>0</v>
      </c>
      <c r="BJ258" s="14" t="s">
        <v>82</v>
      </c>
      <c r="BK258" s="141">
        <f>ROUND(I258*H258,2)</f>
        <v>0</v>
      </c>
      <c r="BL258" s="14" t="s">
        <v>136</v>
      </c>
      <c r="BM258" s="14" t="s">
        <v>370</v>
      </c>
    </row>
    <row r="259" spans="2:65" s="1" customFormat="1" ht="54">
      <c r="B259" s="25"/>
      <c r="C259" s="37"/>
      <c r="D259" s="142" t="s">
        <v>138</v>
      </c>
      <c r="E259" s="37"/>
      <c r="F259" s="143" t="s">
        <v>371</v>
      </c>
      <c r="G259" s="37"/>
      <c r="H259" s="37"/>
      <c r="I259" s="100"/>
      <c r="J259" s="37"/>
      <c r="K259" s="37"/>
      <c r="L259" s="35"/>
      <c r="M259" s="144"/>
      <c r="N259" s="26"/>
      <c r="O259" s="26"/>
      <c r="P259" s="26"/>
      <c r="Q259" s="26"/>
      <c r="R259" s="26"/>
      <c r="S259" s="26"/>
      <c r="T259" s="40"/>
      <c r="AT259" s="14" t="s">
        <v>138</v>
      </c>
      <c r="AU259" s="14" t="s">
        <v>84</v>
      </c>
    </row>
    <row r="260" spans="2:65" s="7" customFormat="1">
      <c r="B260" s="145"/>
      <c r="C260" s="146"/>
      <c r="D260" s="142" t="s">
        <v>140</v>
      </c>
      <c r="E260" s="147" t="s">
        <v>30</v>
      </c>
      <c r="F260" s="148" t="s">
        <v>372</v>
      </c>
      <c r="G260" s="146"/>
      <c r="H260" s="149" t="s">
        <v>30</v>
      </c>
      <c r="I260" s="150"/>
      <c r="J260" s="146"/>
      <c r="K260" s="146"/>
      <c r="L260" s="151"/>
      <c r="M260" s="152"/>
      <c r="N260" s="153"/>
      <c r="O260" s="153"/>
      <c r="P260" s="153"/>
      <c r="Q260" s="153"/>
      <c r="R260" s="153"/>
      <c r="S260" s="153"/>
      <c r="T260" s="154"/>
      <c r="AT260" s="155" t="s">
        <v>140</v>
      </c>
      <c r="AU260" s="155" t="s">
        <v>84</v>
      </c>
      <c r="AV260" s="7" t="s">
        <v>82</v>
      </c>
      <c r="AW260" s="7" t="s">
        <v>37</v>
      </c>
      <c r="AX260" s="7" t="s">
        <v>74</v>
      </c>
      <c r="AY260" s="155" t="s">
        <v>129</v>
      </c>
    </row>
    <row r="261" spans="2:65" s="8" customFormat="1">
      <c r="B261" s="156"/>
      <c r="C261" s="157"/>
      <c r="D261" s="142" t="s">
        <v>140</v>
      </c>
      <c r="E261" s="168" t="s">
        <v>30</v>
      </c>
      <c r="F261" s="169" t="s">
        <v>373</v>
      </c>
      <c r="G261" s="157"/>
      <c r="H261" s="170">
        <v>0.48</v>
      </c>
      <c r="I261" s="162"/>
      <c r="J261" s="157"/>
      <c r="K261" s="157"/>
      <c r="L261" s="163"/>
      <c r="M261" s="164"/>
      <c r="N261" s="165"/>
      <c r="O261" s="165"/>
      <c r="P261" s="165"/>
      <c r="Q261" s="165"/>
      <c r="R261" s="165"/>
      <c r="S261" s="165"/>
      <c r="T261" s="166"/>
      <c r="AT261" s="167" t="s">
        <v>140</v>
      </c>
      <c r="AU261" s="167" t="s">
        <v>84</v>
      </c>
      <c r="AV261" s="8" t="s">
        <v>84</v>
      </c>
      <c r="AW261" s="8" t="s">
        <v>37</v>
      </c>
      <c r="AX261" s="8" t="s">
        <v>74</v>
      </c>
      <c r="AY261" s="167" t="s">
        <v>129</v>
      </c>
    </row>
    <row r="262" spans="2:65" s="8" customFormat="1">
      <c r="B262" s="156"/>
      <c r="C262" s="157"/>
      <c r="D262" s="142" t="s">
        <v>140</v>
      </c>
      <c r="E262" s="168" t="s">
        <v>30</v>
      </c>
      <c r="F262" s="169" t="s">
        <v>374</v>
      </c>
      <c r="G262" s="157"/>
      <c r="H262" s="170">
        <v>0.02</v>
      </c>
      <c r="I262" s="162"/>
      <c r="J262" s="157"/>
      <c r="K262" s="157"/>
      <c r="L262" s="163"/>
      <c r="M262" s="164"/>
      <c r="N262" s="165"/>
      <c r="O262" s="165"/>
      <c r="P262" s="165"/>
      <c r="Q262" s="165"/>
      <c r="R262" s="165"/>
      <c r="S262" s="165"/>
      <c r="T262" s="166"/>
      <c r="AT262" s="167" t="s">
        <v>140</v>
      </c>
      <c r="AU262" s="167" t="s">
        <v>84</v>
      </c>
      <c r="AV262" s="8" t="s">
        <v>84</v>
      </c>
      <c r="AW262" s="8" t="s">
        <v>37</v>
      </c>
      <c r="AX262" s="8" t="s">
        <v>74</v>
      </c>
      <c r="AY262" s="167" t="s">
        <v>129</v>
      </c>
    </row>
    <row r="263" spans="2:65" s="9" customFormat="1">
      <c r="B263" s="171"/>
      <c r="C263" s="172"/>
      <c r="D263" s="142" t="s">
        <v>140</v>
      </c>
      <c r="E263" s="204" t="s">
        <v>30</v>
      </c>
      <c r="F263" s="205" t="s">
        <v>151</v>
      </c>
      <c r="G263" s="172"/>
      <c r="H263" s="206">
        <v>0.5</v>
      </c>
      <c r="I263" s="176"/>
      <c r="J263" s="172"/>
      <c r="K263" s="172"/>
      <c r="L263" s="177"/>
      <c r="M263" s="178"/>
      <c r="N263" s="179"/>
      <c r="O263" s="179"/>
      <c r="P263" s="179"/>
      <c r="Q263" s="179"/>
      <c r="R263" s="179"/>
      <c r="S263" s="179"/>
      <c r="T263" s="180"/>
      <c r="AT263" s="181" t="s">
        <v>140</v>
      </c>
      <c r="AU263" s="181" t="s">
        <v>84</v>
      </c>
      <c r="AV263" s="9" t="s">
        <v>136</v>
      </c>
      <c r="AW263" s="9" t="s">
        <v>37</v>
      </c>
      <c r="AX263" s="9" t="s">
        <v>82</v>
      </c>
      <c r="AY263" s="181" t="s">
        <v>129</v>
      </c>
    </row>
    <row r="264" spans="2:65" s="6" customFormat="1" ht="29.85" customHeight="1">
      <c r="B264" s="113"/>
      <c r="C264" s="114"/>
      <c r="D264" s="127" t="s">
        <v>73</v>
      </c>
      <c r="E264" s="128" t="s">
        <v>375</v>
      </c>
      <c r="F264" s="128" t="s">
        <v>376</v>
      </c>
      <c r="G264" s="114"/>
      <c r="H264" s="114"/>
      <c r="I264" s="117"/>
      <c r="J264" s="129">
        <f>BK264</f>
        <v>0</v>
      </c>
      <c r="K264" s="114"/>
      <c r="L264" s="119"/>
      <c r="M264" s="120"/>
      <c r="N264" s="121"/>
      <c r="O264" s="121"/>
      <c r="P264" s="122">
        <f>SUM(P265:P276)</f>
        <v>0</v>
      </c>
      <c r="Q264" s="121"/>
      <c r="R264" s="122">
        <f>SUM(R265:R276)</f>
        <v>0</v>
      </c>
      <c r="S264" s="121"/>
      <c r="T264" s="123">
        <f>SUM(T265:T276)</f>
        <v>0</v>
      </c>
      <c r="AR264" s="124" t="s">
        <v>82</v>
      </c>
      <c r="AT264" s="125" t="s">
        <v>73</v>
      </c>
      <c r="AU264" s="125" t="s">
        <v>82</v>
      </c>
      <c r="AY264" s="124" t="s">
        <v>129</v>
      </c>
      <c r="BK264" s="126">
        <f>SUM(BK265:BK276)</f>
        <v>0</v>
      </c>
    </row>
    <row r="265" spans="2:65" s="1" customFormat="1" ht="31.5" customHeight="1">
      <c r="B265" s="25"/>
      <c r="C265" s="130" t="s">
        <v>377</v>
      </c>
      <c r="D265" s="130" t="s">
        <v>131</v>
      </c>
      <c r="E265" s="131" t="s">
        <v>378</v>
      </c>
      <c r="F265" s="132" t="s">
        <v>379</v>
      </c>
      <c r="G265" s="133" t="s">
        <v>173</v>
      </c>
      <c r="H265" s="134">
        <v>215</v>
      </c>
      <c r="I265" s="135"/>
      <c r="J265" s="136">
        <f>ROUND(I265*H265,2)</f>
        <v>0</v>
      </c>
      <c r="K265" s="132" t="s">
        <v>135</v>
      </c>
      <c r="L265" s="35"/>
      <c r="M265" s="137" t="s">
        <v>30</v>
      </c>
      <c r="N265" s="138" t="s">
        <v>45</v>
      </c>
      <c r="O265" s="26"/>
      <c r="P265" s="139">
        <f>O265*H265</f>
        <v>0</v>
      </c>
      <c r="Q265" s="139">
        <v>0</v>
      </c>
      <c r="R265" s="139">
        <f>Q265*H265</f>
        <v>0</v>
      </c>
      <c r="S265" s="139">
        <v>0</v>
      </c>
      <c r="T265" s="140">
        <f>S265*H265</f>
        <v>0</v>
      </c>
      <c r="AR265" s="14" t="s">
        <v>136</v>
      </c>
      <c r="AT265" s="14" t="s">
        <v>131</v>
      </c>
      <c r="AU265" s="14" t="s">
        <v>84</v>
      </c>
      <c r="AY265" s="14" t="s">
        <v>129</v>
      </c>
      <c r="BE265" s="141">
        <f>IF(N265="základní",J265,0)</f>
        <v>0</v>
      </c>
      <c r="BF265" s="141">
        <f>IF(N265="snížená",J265,0)</f>
        <v>0</v>
      </c>
      <c r="BG265" s="141">
        <f>IF(N265="zákl. přenesená",J265,0)</f>
        <v>0</v>
      </c>
      <c r="BH265" s="141">
        <f>IF(N265="sníž. přenesená",J265,0)</f>
        <v>0</v>
      </c>
      <c r="BI265" s="141">
        <f>IF(N265="nulová",J265,0)</f>
        <v>0</v>
      </c>
      <c r="BJ265" s="14" t="s">
        <v>82</v>
      </c>
      <c r="BK265" s="141">
        <f>ROUND(I265*H265,2)</f>
        <v>0</v>
      </c>
      <c r="BL265" s="14" t="s">
        <v>136</v>
      </c>
      <c r="BM265" s="14" t="s">
        <v>380</v>
      </c>
    </row>
    <row r="266" spans="2:65" s="7" customFormat="1">
      <c r="B266" s="145"/>
      <c r="C266" s="146"/>
      <c r="D266" s="142" t="s">
        <v>140</v>
      </c>
      <c r="E266" s="147" t="s">
        <v>30</v>
      </c>
      <c r="F266" s="148" t="s">
        <v>141</v>
      </c>
      <c r="G266" s="146"/>
      <c r="H266" s="149" t="s">
        <v>30</v>
      </c>
      <c r="I266" s="150"/>
      <c r="J266" s="146"/>
      <c r="K266" s="146"/>
      <c r="L266" s="151"/>
      <c r="M266" s="152"/>
      <c r="N266" s="153"/>
      <c r="O266" s="153"/>
      <c r="P266" s="153"/>
      <c r="Q266" s="153"/>
      <c r="R266" s="153"/>
      <c r="S266" s="153"/>
      <c r="T266" s="154"/>
      <c r="AT266" s="155" t="s">
        <v>140</v>
      </c>
      <c r="AU266" s="155" t="s">
        <v>84</v>
      </c>
      <c r="AV266" s="7" t="s">
        <v>82</v>
      </c>
      <c r="AW266" s="7" t="s">
        <v>37</v>
      </c>
      <c r="AX266" s="7" t="s">
        <v>74</v>
      </c>
      <c r="AY266" s="155" t="s">
        <v>129</v>
      </c>
    </row>
    <row r="267" spans="2:65" s="8" customFormat="1">
      <c r="B267" s="156"/>
      <c r="C267" s="157"/>
      <c r="D267" s="158" t="s">
        <v>140</v>
      </c>
      <c r="E267" s="159" t="s">
        <v>30</v>
      </c>
      <c r="F267" s="160" t="s">
        <v>381</v>
      </c>
      <c r="G267" s="157"/>
      <c r="H267" s="161">
        <v>215</v>
      </c>
      <c r="I267" s="162"/>
      <c r="J267" s="157"/>
      <c r="K267" s="157"/>
      <c r="L267" s="163"/>
      <c r="M267" s="164"/>
      <c r="N267" s="165"/>
      <c r="O267" s="165"/>
      <c r="P267" s="165"/>
      <c r="Q267" s="165"/>
      <c r="R267" s="165"/>
      <c r="S267" s="165"/>
      <c r="T267" s="166"/>
      <c r="AT267" s="167" t="s">
        <v>140</v>
      </c>
      <c r="AU267" s="167" t="s">
        <v>84</v>
      </c>
      <c r="AV267" s="8" t="s">
        <v>84</v>
      </c>
      <c r="AW267" s="8" t="s">
        <v>37</v>
      </c>
      <c r="AX267" s="8" t="s">
        <v>82</v>
      </c>
      <c r="AY267" s="167" t="s">
        <v>129</v>
      </c>
    </row>
    <row r="268" spans="2:65" s="1" customFormat="1" ht="31.5" customHeight="1">
      <c r="B268" s="25"/>
      <c r="C268" s="130" t="s">
        <v>382</v>
      </c>
      <c r="D268" s="130" t="s">
        <v>131</v>
      </c>
      <c r="E268" s="131" t="s">
        <v>383</v>
      </c>
      <c r="F268" s="132" t="s">
        <v>384</v>
      </c>
      <c r="G268" s="133" t="s">
        <v>173</v>
      </c>
      <c r="H268" s="134">
        <v>215</v>
      </c>
      <c r="I268" s="135"/>
      <c r="J268" s="136">
        <f>ROUND(I268*H268,2)</f>
        <v>0</v>
      </c>
      <c r="K268" s="132" t="s">
        <v>135</v>
      </c>
      <c r="L268" s="35"/>
      <c r="M268" s="137" t="s">
        <v>30</v>
      </c>
      <c r="N268" s="138" t="s">
        <v>45</v>
      </c>
      <c r="O268" s="26"/>
      <c r="P268" s="139">
        <f>O268*H268</f>
        <v>0</v>
      </c>
      <c r="Q268" s="139">
        <v>0</v>
      </c>
      <c r="R268" s="139">
        <f>Q268*H268</f>
        <v>0</v>
      </c>
      <c r="S268" s="139">
        <v>0</v>
      </c>
      <c r="T268" s="140">
        <f>S268*H268</f>
        <v>0</v>
      </c>
      <c r="AR268" s="14" t="s">
        <v>136</v>
      </c>
      <c r="AT268" s="14" t="s">
        <v>131</v>
      </c>
      <c r="AU268" s="14" t="s">
        <v>84</v>
      </c>
      <c r="AY268" s="14" t="s">
        <v>129</v>
      </c>
      <c r="BE268" s="141">
        <f>IF(N268="základní",J268,0)</f>
        <v>0</v>
      </c>
      <c r="BF268" s="141">
        <f>IF(N268="snížená",J268,0)</f>
        <v>0</v>
      </c>
      <c r="BG268" s="141">
        <f>IF(N268="zákl. přenesená",J268,0)</f>
        <v>0</v>
      </c>
      <c r="BH268" s="141">
        <f>IF(N268="sníž. přenesená",J268,0)</f>
        <v>0</v>
      </c>
      <c r="BI268" s="141">
        <f>IF(N268="nulová",J268,0)</f>
        <v>0</v>
      </c>
      <c r="BJ268" s="14" t="s">
        <v>82</v>
      </c>
      <c r="BK268" s="141">
        <f>ROUND(I268*H268,2)</f>
        <v>0</v>
      </c>
      <c r="BL268" s="14" t="s">
        <v>136</v>
      </c>
      <c r="BM268" s="14" t="s">
        <v>385</v>
      </c>
    </row>
    <row r="269" spans="2:65" s="1" customFormat="1" ht="27">
      <c r="B269" s="25"/>
      <c r="C269" s="37"/>
      <c r="D269" s="158" t="s">
        <v>138</v>
      </c>
      <c r="E269" s="37"/>
      <c r="F269" s="203" t="s">
        <v>386</v>
      </c>
      <c r="G269" s="37"/>
      <c r="H269" s="37"/>
      <c r="I269" s="100"/>
      <c r="J269" s="37"/>
      <c r="K269" s="37"/>
      <c r="L269" s="35"/>
      <c r="M269" s="144"/>
      <c r="N269" s="26"/>
      <c r="O269" s="26"/>
      <c r="P269" s="26"/>
      <c r="Q269" s="26"/>
      <c r="R269" s="26"/>
      <c r="S269" s="26"/>
      <c r="T269" s="40"/>
      <c r="AT269" s="14" t="s">
        <v>138</v>
      </c>
      <c r="AU269" s="14" t="s">
        <v>84</v>
      </c>
    </row>
    <row r="270" spans="2:65" s="1" customFormat="1" ht="22.5" customHeight="1">
      <c r="B270" s="25"/>
      <c r="C270" s="130" t="s">
        <v>387</v>
      </c>
      <c r="D270" s="130" t="s">
        <v>131</v>
      </c>
      <c r="E270" s="131" t="s">
        <v>388</v>
      </c>
      <c r="F270" s="132" t="s">
        <v>389</v>
      </c>
      <c r="G270" s="133" t="s">
        <v>173</v>
      </c>
      <c r="H270" s="134">
        <v>215</v>
      </c>
      <c r="I270" s="135"/>
      <c r="J270" s="136">
        <f>ROUND(I270*H270,2)</f>
        <v>0</v>
      </c>
      <c r="K270" s="132" t="s">
        <v>135</v>
      </c>
      <c r="L270" s="35"/>
      <c r="M270" s="137" t="s">
        <v>30</v>
      </c>
      <c r="N270" s="138" t="s">
        <v>45</v>
      </c>
      <c r="O270" s="26"/>
      <c r="P270" s="139">
        <f>O270*H270</f>
        <v>0</v>
      </c>
      <c r="Q270" s="139">
        <v>0</v>
      </c>
      <c r="R270" s="139">
        <f>Q270*H270</f>
        <v>0</v>
      </c>
      <c r="S270" s="139">
        <v>0</v>
      </c>
      <c r="T270" s="140">
        <f>S270*H270</f>
        <v>0</v>
      </c>
      <c r="AR270" s="14" t="s">
        <v>136</v>
      </c>
      <c r="AT270" s="14" t="s">
        <v>131</v>
      </c>
      <c r="AU270" s="14" t="s">
        <v>84</v>
      </c>
      <c r="AY270" s="14" t="s">
        <v>129</v>
      </c>
      <c r="BE270" s="141">
        <f>IF(N270="základní",J270,0)</f>
        <v>0</v>
      </c>
      <c r="BF270" s="141">
        <f>IF(N270="snížená",J270,0)</f>
        <v>0</v>
      </c>
      <c r="BG270" s="141">
        <f>IF(N270="zákl. přenesená",J270,0)</f>
        <v>0</v>
      </c>
      <c r="BH270" s="141">
        <f>IF(N270="sníž. přenesená",J270,0)</f>
        <v>0</v>
      </c>
      <c r="BI270" s="141">
        <f>IF(N270="nulová",J270,0)</f>
        <v>0</v>
      </c>
      <c r="BJ270" s="14" t="s">
        <v>82</v>
      </c>
      <c r="BK270" s="141">
        <f>ROUND(I270*H270,2)</f>
        <v>0</v>
      </c>
      <c r="BL270" s="14" t="s">
        <v>136</v>
      </c>
      <c r="BM270" s="14" t="s">
        <v>390</v>
      </c>
    </row>
    <row r="271" spans="2:65" s="1" customFormat="1" ht="22.5" customHeight="1">
      <c r="B271" s="25"/>
      <c r="C271" s="130" t="s">
        <v>391</v>
      </c>
      <c r="D271" s="130" t="s">
        <v>131</v>
      </c>
      <c r="E271" s="131" t="s">
        <v>392</v>
      </c>
      <c r="F271" s="132" t="s">
        <v>393</v>
      </c>
      <c r="G271" s="133" t="s">
        <v>173</v>
      </c>
      <c r="H271" s="134">
        <v>251</v>
      </c>
      <c r="I271" s="135"/>
      <c r="J271" s="136">
        <f>ROUND(I271*H271,2)</f>
        <v>0</v>
      </c>
      <c r="K271" s="132" t="s">
        <v>30</v>
      </c>
      <c r="L271" s="35"/>
      <c r="M271" s="137" t="s">
        <v>30</v>
      </c>
      <c r="N271" s="138" t="s">
        <v>45</v>
      </c>
      <c r="O271" s="26"/>
      <c r="P271" s="139">
        <f>O271*H271</f>
        <v>0</v>
      </c>
      <c r="Q271" s="139">
        <v>0</v>
      </c>
      <c r="R271" s="139">
        <f>Q271*H271</f>
        <v>0</v>
      </c>
      <c r="S271" s="139">
        <v>0</v>
      </c>
      <c r="T271" s="140">
        <f>S271*H271</f>
        <v>0</v>
      </c>
      <c r="AR271" s="14" t="s">
        <v>136</v>
      </c>
      <c r="AT271" s="14" t="s">
        <v>131</v>
      </c>
      <c r="AU271" s="14" t="s">
        <v>84</v>
      </c>
      <c r="AY271" s="14" t="s">
        <v>129</v>
      </c>
      <c r="BE271" s="141">
        <f>IF(N271="základní",J271,0)</f>
        <v>0</v>
      </c>
      <c r="BF271" s="141">
        <f>IF(N271="snížená",J271,0)</f>
        <v>0</v>
      </c>
      <c r="BG271" s="141">
        <f>IF(N271="zákl. přenesená",J271,0)</f>
        <v>0</v>
      </c>
      <c r="BH271" s="141">
        <f>IF(N271="sníž. přenesená",J271,0)</f>
        <v>0</v>
      </c>
      <c r="BI271" s="141">
        <f>IF(N271="nulová",J271,0)</f>
        <v>0</v>
      </c>
      <c r="BJ271" s="14" t="s">
        <v>82</v>
      </c>
      <c r="BK271" s="141">
        <f>ROUND(I271*H271,2)</f>
        <v>0</v>
      </c>
      <c r="BL271" s="14" t="s">
        <v>136</v>
      </c>
      <c r="BM271" s="14" t="s">
        <v>394</v>
      </c>
    </row>
    <row r="272" spans="2:65" s="7" customFormat="1">
      <c r="B272" s="145"/>
      <c r="C272" s="146"/>
      <c r="D272" s="142" t="s">
        <v>140</v>
      </c>
      <c r="E272" s="147" t="s">
        <v>30</v>
      </c>
      <c r="F272" s="148" t="s">
        <v>395</v>
      </c>
      <c r="G272" s="146"/>
      <c r="H272" s="149" t="s">
        <v>30</v>
      </c>
      <c r="I272" s="150"/>
      <c r="J272" s="146"/>
      <c r="K272" s="146"/>
      <c r="L272" s="151"/>
      <c r="M272" s="152"/>
      <c r="N272" s="153"/>
      <c r="O272" s="153"/>
      <c r="P272" s="153"/>
      <c r="Q272" s="153"/>
      <c r="R272" s="153"/>
      <c r="S272" s="153"/>
      <c r="T272" s="154"/>
      <c r="AT272" s="155" t="s">
        <v>140</v>
      </c>
      <c r="AU272" s="155" t="s">
        <v>84</v>
      </c>
      <c r="AV272" s="7" t="s">
        <v>82</v>
      </c>
      <c r="AW272" s="7" t="s">
        <v>37</v>
      </c>
      <c r="AX272" s="7" t="s">
        <v>74</v>
      </c>
      <c r="AY272" s="155" t="s">
        <v>129</v>
      </c>
    </row>
    <row r="273" spans="2:65" s="8" customFormat="1">
      <c r="B273" s="156"/>
      <c r="C273" s="157"/>
      <c r="D273" s="142" t="s">
        <v>140</v>
      </c>
      <c r="E273" s="168" t="s">
        <v>30</v>
      </c>
      <c r="F273" s="169" t="s">
        <v>381</v>
      </c>
      <c r="G273" s="157"/>
      <c r="H273" s="170">
        <v>215</v>
      </c>
      <c r="I273" s="162"/>
      <c r="J273" s="157"/>
      <c r="K273" s="157"/>
      <c r="L273" s="163"/>
      <c r="M273" s="164"/>
      <c r="N273" s="165"/>
      <c r="O273" s="165"/>
      <c r="P273" s="165"/>
      <c r="Q273" s="165"/>
      <c r="R273" s="165"/>
      <c r="S273" s="165"/>
      <c r="T273" s="166"/>
      <c r="AT273" s="167" t="s">
        <v>140</v>
      </c>
      <c r="AU273" s="167" t="s">
        <v>84</v>
      </c>
      <c r="AV273" s="8" t="s">
        <v>84</v>
      </c>
      <c r="AW273" s="8" t="s">
        <v>37</v>
      </c>
      <c r="AX273" s="8" t="s">
        <v>74</v>
      </c>
      <c r="AY273" s="167" t="s">
        <v>129</v>
      </c>
    </row>
    <row r="274" spans="2:65" s="7" customFormat="1">
      <c r="B274" s="145"/>
      <c r="C274" s="146"/>
      <c r="D274" s="142" t="s">
        <v>140</v>
      </c>
      <c r="E274" s="147" t="s">
        <v>30</v>
      </c>
      <c r="F274" s="148" t="s">
        <v>396</v>
      </c>
      <c r="G274" s="146"/>
      <c r="H274" s="149" t="s">
        <v>30</v>
      </c>
      <c r="I274" s="150"/>
      <c r="J274" s="146"/>
      <c r="K274" s="146"/>
      <c r="L274" s="151"/>
      <c r="M274" s="152"/>
      <c r="N274" s="153"/>
      <c r="O274" s="153"/>
      <c r="P274" s="153"/>
      <c r="Q274" s="153"/>
      <c r="R274" s="153"/>
      <c r="S274" s="153"/>
      <c r="T274" s="154"/>
      <c r="AT274" s="155" t="s">
        <v>140</v>
      </c>
      <c r="AU274" s="155" t="s">
        <v>84</v>
      </c>
      <c r="AV274" s="7" t="s">
        <v>82</v>
      </c>
      <c r="AW274" s="7" t="s">
        <v>37</v>
      </c>
      <c r="AX274" s="7" t="s">
        <v>74</v>
      </c>
      <c r="AY274" s="155" t="s">
        <v>129</v>
      </c>
    </row>
    <row r="275" spans="2:65" s="8" customFormat="1">
      <c r="B275" s="156"/>
      <c r="C275" s="157"/>
      <c r="D275" s="142" t="s">
        <v>140</v>
      </c>
      <c r="E275" s="168" t="s">
        <v>30</v>
      </c>
      <c r="F275" s="169" t="s">
        <v>397</v>
      </c>
      <c r="G275" s="157"/>
      <c r="H275" s="170">
        <v>36</v>
      </c>
      <c r="I275" s="162"/>
      <c r="J275" s="157"/>
      <c r="K275" s="157"/>
      <c r="L275" s="163"/>
      <c r="M275" s="164"/>
      <c r="N275" s="165"/>
      <c r="O275" s="165"/>
      <c r="P275" s="165"/>
      <c r="Q275" s="165"/>
      <c r="R275" s="165"/>
      <c r="S275" s="165"/>
      <c r="T275" s="166"/>
      <c r="AT275" s="167" t="s">
        <v>140</v>
      </c>
      <c r="AU275" s="167" t="s">
        <v>84</v>
      </c>
      <c r="AV275" s="8" t="s">
        <v>84</v>
      </c>
      <c r="AW275" s="8" t="s">
        <v>37</v>
      </c>
      <c r="AX275" s="8" t="s">
        <v>74</v>
      </c>
      <c r="AY275" s="167" t="s">
        <v>129</v>
      </c>
    </row>
    <row r="276" spans="2:65" s="9" customFormat="1">
      <c r="B276" s="171"/>
      <c r="C276" s="172"/>
      <c r="D276" s="142" t="s">
        <v>140</v>
      </c>
      <c r="E276" s="204" t="s">
        <v>30</v>
      </c>
      <c r="F276" s="205" t="s">
        <v>151</v>
      </c>
      <c r="G276" s="172"/>
      <c r="H276" s="206">
        <v>251</v>
      </c>
      <c r="I276" s="176"/>
      <c r="J276" s="172"/>
      <c r="K276" s="172"/>
      <c r="L276" s="177"/>
      <c r="M276" s="178"/>
      <c r="N276" s="179"/>
      <c r="O276" s="179"/>
      <c r="P276" s="179"/>
      <c r="Q276" s="179"/>
      <c r="R276" s="179"/>
      <c r="S276" s="179"/>
      <c r="T276" s="180"/>
      <c r="AT276" s="181" t="s">
        <v>140</v>
      </c>
      <c r="AU276" s="181" t="s">
        <v>84</v>
      </c>
      <c r="AV276" s="9" t="s">
        <v>136</v>
      </c>
      <c r="AW276" s="9" t="s">
        <v>37</v>
      </c>
      <c r="AX276" s="9" t="s">
        <v>82</v>
      </c>
      <c r="AY276" s="181" t="s">
        <v>129</v>
      </c>
    </row>
    <row r="277" spans="2:65" s="6" customFormat="1" ht="29.85" customHeight="1">
      <c r="B277" s="113"/>
      <c r="C277" s="114"/>
      <c r="D277" s="127" t="s">
        <v>73</v>
      </c>
      <c r="E277" s="128" t="s">
        <v>398</v>
      </c>
      <c r="F277" s="128" t="s">
        <v>399</v>
      </c>
      <c r="G277" s="114"/>
      <c r="H277" s="114"/>
      <c r="I277" s="117"/>
      <c r="J277" s="129">
        <f>BK277</f>
        <v>0</v>
      </c>
      <c r="K277" s="114"/>
      <c r="L277" s="119"/>
      <c r="M277" s="120"/>
      <c r="N277" s="121"/>
      <c r="O277" s="121"/>
      <c r="P277" s="122">
        <f>SUM(P278:P288)</f>
        <v>0</v>
      </c>
      <c r="Q277" s="121"/>
      <c r="R277" s="122">
        <f>SUM(R278:R288)</f>
        <v>0</v>
      </c>
      <c r="S277" s="121"/>
      <c r="T277" s="123">
        <f>SUM(T278:T288)</f>
        <v>0</v>
      </c>
      <c r="AR277" s="124" t="s">
        <v>82</v>
      </c>
      <c r="AT277" s="125" t="s">
        <v>73</v>
      </c>
      <c r="AU277" s="125" t="s">
        <v>82</v>
      </c>
      <c r="AY277" s="124" t="s">
        <v>129</v>
      </c>
      <c r="BK277" s="126">
        <f>SUM(BK278:BK288)</f>
        <v>0</v>
      </c>
    </row>
    <row r="278" spans="2:65" s="1" customFormat="1" ht="31.5" customHeight="1">
      <c r="B278" s="25"/>
      <c r="C278" s="130" t="s">
        <v>400</v>
      </c>
      <c r="D278" s="130" t="s">
        <v>131</v>
      </c>
      <c r="E278" s="131" t="s">
        <v>378</v>
      </c>
      <c r="F278" s="132" t="s">
        <v>379</v>
      </c>
      <c r="G278" s="133" t="s">
        <v>173</v>
      </c>
      <c r="H278" s="134">
        <v>265</v>
      </c>
      <c r="I278" s="135"/>
      <c r="J278" s="136">
        <f>ROUND(I278*H278,2)</f>
        <v>0</v>
      </c>
      <c r="K278" s="132" t="s">
        <v>135</v>
      </c>
      <c r="L278" s="35"/>
      <c r="M278" s="137" t="s">
        <v>30</v>
      </c>
      <c r="N278" s="138" t="s">
        <v>45</v>
      </c>
      <c r="O278" s="26"/>
      <c r="P278" s="139">
        <f>O278*H278</f>
        <v>0</v>
      </c>
      <c r="Q278" s="139">
        <v>0</v>
      </c>
      <c r="R278" s="139">
        <f>Q278*H278</f>
        <v>0</v>
      </c>
      <c r="S278" s="139">
        <v>0</v>
      </c>
      <c r="T278" s="140">
        <f>S278*H278</f>
        <v>0</v>
      </c>
      <c r="AR278" s="14" t="s">
        <v>136</v>
      </c>
      <c r="AT278" s="14" t="s">
        <v>131</v>
      </c>
      <c r="AU278" s="14" t="s">
        <v>84</v>
      </c>
      <c r="AY278" s="14" t="s">
        <v>129</v>
      </c>
      <c r="BE278" s="141">
        <f>IF(N278="základní",J278,0)</f>
        <v>0</v>
      </c>
      <c r="BF278" s="141">
        <f>IF(N278="snížená",J278,0)</f>
        <v>0</v>
      </c>
      <c r="BG278" s="141">
        <f>IF(N278="zákl. přenesená",J278,0)</f>
        <v>0</v>
      </c>
      <c r="BH278" s="141">
        <f>IF(N278="sníž. přenesená",J278,0)</f>
        <v>0</v>
      </c>
      <c r="BI278" s="141">
        <f>IF(N278="nulová",J278,0)</f>
        <v>0</v>
      </c>
      <c r="BJ278" s="14" t="s">
        <v>82</v>
      </c>
      <c r="BK278" s="141">
        <f>ROUND(I278*H278,2)</f>
        <v>0</v>
      </c>
      <c r="BL278" s="14" t="s">
        <v>136</v>
      </c>
      <c r="BM278" s="14" t="s">
        <v>401</v>
      </c>
    </row>
    <row r="279" spans="2:65" s="7" customFormat="1">
      <c r="B279" s="145"/>
      <c r="C279" s="146"/>
      <c r="D279" s="142" t="s">
        <v>140</v>
      </c>
      <c r="E279" s="147" t="s">
        <v>30</v>
      </c>
      <c r="F279" s="148" t="s">
        <v>141</v>
      </c>
      <c r="G279" s="146"/>
      <c r="H279" s="149" t="s">
        <v>30</v>
      </c>
      <c r="I279" s="150"/>
      <c r="J279" s="146"/>
      <c r="K279" s="146"/>
      <c r="L279" s="151"/>
      <c r="M279" s="152"/>
      <c r="N279" s="153"/>
      <c r="O279" s="153"/>
      <c r="P279" s="153"/>
      <c r="Q279" s="153"/>
      <c r="R279" s="153"/>
      <c r="S279" s="153"/>
      <c r="T279" s="154"/>
      <c r="AT279" s="155" t="s">
        <v>140</v>
      </c>
      <c r="AU279" s="155" t="s">
        <v>84</v>
      </c>
      <c r="AV279" s="7" t="s">
        <v>82</v>
      </c>
      <c r="AW279" s="7" t="s">
        <v>37</v>
      </c>
      <c r="AX279" s="7" t="s">
        <v>74</v>
      </c>
      <c r="AY279" s="155" t="s">
        <v>129</v>
      </c>
    </row>
    <row r="280" spans="2:65" s="8" customFormat="1">
      <c r="B280" s="156"/>
      <c r="C280" s="157"/>
      <c r="D280" s="158" t="s">
        <v>140</v>
      </c>
      <c r="E280" s="159" t="s">
        <v>30</v>
      </c>
      <c r="F280" s="160" t="s">
        <v>402</v>
      </c>
      <c r="G280" s="157"/>
      <c r="H280" s="161">
        <v>265</v>
      </c>
      <c r="I280" s="162"/>
      <c r="J280" s="157"/>
      <c r="K280" s="157"/>
      <c r="L280" s="163"/>
      <c r="M280" s="164"/>
      <c r="N280" s="165"/>
      <c r="O280" s="165"/>
      <c r="P280" s="165"/>
      <c r="Q280" s="165"/>
      <c r="R280" s="165"/>
      <c r="S280" s="165"/>
      <c r="T280" s="166"/>
      <c r="AT280" s="167" t="s">
        <v>140</v>
      </c>
      <c r="AU280" s="167" t="s">
        <v>84</v>
      </c>
      <c r="AV280" s="8" t="s">
        <v>84</v>
      </c>
      <c r="AW280" s="8" t="s">
        <v>37</v>
      </c>
      <c r="AX280" s="8" t="s">
        <v>82</v>
      </c>
      <c r="AY280" s="167" t="s">
        <v>129</v>
      </c>
    </row>
    <row r="281" spans="2:65" s="1" customFormat="1" ht="31.5" customHeight="1">
      <c r="B281" s="25"/>
      <c r="C281" s="130" t="s">
        <v>403</v>
      </c>
      <c r="D281" s="130" t="s">
        <v>131</v>
      </c>
      <c r="E281" s="131" t="s">
        <v>404</v>
      </c>
      <c r="F281" s="132" t="s">
        <v>405</v>
      </c>
      <c r="G281" s="133" t="s">
        <v>173</v>
      </c>
      <c r="H281" s="134">
        <v>265</v>
      </c>
      <c r="I281" s="135"/>
      <c r="J281" s="136">
        <f>ROUND(I281*H281,2)</f>
        <v>0</v>
      </c>
      <c r="K281" s="132" t="s">
        <v>135</v>
      </c>
      <c r="L281" s="35"/>
      <c r="M281" s="137" t="s">
        <v>30</v>
      </c>
      <c r="N281" s="138" t="s">
        <v>45</v>
      </c>
      <c r="O281" s="26"/>
      <c r="P281" s="139">
        <f>O281*H281</f>
        <v>0</v>
      </c>
      <c r="Q281" s="139">
        <v>0</v>
      </c>
      <c r="R281" s="139">
        <f>Q281*H281</f>
        <v>0</v>
      </c>
      <c r="S281" s="139">
        <v>0</v>
      </c>
      <c r="T281" s="140">
        <f>S281*H281</f>
        <v>0</v>
      </c>
      <c r="AR281" s="14" t="s">
        <v>136</v>
      </c>
      <c r="AT281" s="14" t="s">
        <v>131</v>
      </c>
      <c r="AU281" s="14" t="s">
        <v>84</v>
      </c>
      <c r="AY281" s="14" t="s">
        <v>129</v>
      </c>
      <c r="BE281" s="141">
        <f>IF(N281="základní",J281,0)</f>
        <v>0</v>
      </c>
      <c r="BF281" s="141">
        <f>IF(N281="snížená",J281,0)</f>
        <v>0</v>
      </c>
      <c r="BG281" s="141">
        <f>IF(N281="zákl. přenesená",J281,0)</f>
        <v>0</v>
      </c>
      <c r="BH281" s="141">
        <f>IF(N281="sníž. přenesená",J281,0)</f>
        <v>0</v>
      </c>
      <c r="BI281" s="141">
        <f>IF(N281="nulová",J281,0)</f>
        <v>0</v>
      </c>
      <c r="BJ281" s="14" t="s">
        <v>82</v>
      </c>
      <c r="BK281" s="141">
        <f>ROUND(I281*H281,2)</f>
        <v>0</v>
      </c>
      <c r="BL281" s="14" t="s">
        <v>136</v>
      </c>
      <c r="BM281" s="14" t="s">
        <v>406</v>
      </c>
    </row>
    <row r="282" spans="2:65" s="1" customFormat="1" ht="22.5" customHeight="1">
      <c r="B282" s="25"/>
      <c r="C282" s="130" t="s">
        <v>407</v>
      </c>
      <c r="D282" s="130" t="s">
        <v>131</v>
      </c>
      <c r="E282" s="131" t="s">
        <v>388</v>
      </c>
      <c r="F282" s="132" t="s">
        <v>389</v>
      </c>
      <c r="G282" s="133" t="s">
        <v>173</v>
      </c>
      <c r="H282" s="134">
        <v>265</v>
      </c>
      <c r="I282" s="135"/>
      <c r="J282" s="136">
        <f>ROUND(I282*H282,2)</f>
        <v>0</v>
      </c>
      <c r="K282" s="132" t="s">
        <v>135</v>
      </c>
      <c r="L282" s="35"/>
      <c r="M282" s="137" t="s">
        <v>30</v>
      </c>
      <c r="N282" s="138" t="s">
        <v>45</v>
      </c>
      <c r="O282" s="26"/>
      <c r="P282" s="139">
        <f>O282*H282</f>
        <v>0</v>
      </c>
      <c r="Q282" s="139">
        <v>0</v>
      </c>
      <c r="R282" s="139">
        <f>Q282*H282</f>
        <v>0</v>
      </c>
      <c r="S282" s="139">
        <v>0</v>
      </c>
      <c r="T282" s="140">
        <f>S282*H282</f>
        <v>0</v>
      </c>
      <c r="AR282" s="14" t="s">
        <v>136</v>
      </c>
      <c r="AT282" s="14" t="s">
        <v>131</v>
      </c>
      <c r="AU282" s="14" t="s">
        <v>84</v>
      </c>
      <c r="AY282" s="14" t="s">
        <v>129</v>
      </c>
      <c r="BE282" s="141">
        <f>IF(N282="základní",J282,0)</f>
        <v>0</v>
      </c>
      <c r="BF282" s="141">
        <f>IF(N282="snížená",J282,0)</f>
        <v>0</v>
      </c>
      <c r="BG282" s="141">
        <f>IF(N282="zákl. přenesená",J282,0)</f>
        <v>0</v>
      </c>
      <c r="BH282" s="141">
        <f>IF(N282="sníž. přenesená",J282,0)</f>
        <v>0</v>
      </c>
      <c r="BI282" s="141">
        <f>IF(N282="nulová",J282,0)</f>
        <v>0</v>
      </c>
      <c r="BJ282" s="14" t="s">
        <v>82</v>
      </c>
      <c r="BK282" s="141">
        <f>ROUND(I282*H282,2)</f>
        <v>0</v>
      </c>
      <c r="BL282" s="14" t="s">
        <v>136</v>
      </c>
      <c r="BM282" s="14" t="s">
        <v>408</v>
      </c>
    </row>
    <row r="283" spans="2:65" s="1" customFormat="1" ht="22.5" customHeight="1">
      <c r="B283" s="25"/>
      <c r="C283" s="130" t="s">
        <v>409</v>
      </c>
      <c r="D283" s="130" t="s">
        <v>131</v>
      </c>
      <c r="E283" s="131" t="s">
        <v>392</v>
      </c>
      <c r="F283" s="132" t="s">
        <v>393</v>
      </c>
      <c r="G283" s="133" t="s">
        <v>173</v>
      </c>
      <c r="H283" s="134">
        <v>293</v>
      </c>
      <c r="I283" s="135"/>
      <c r="J283" s="136">
        <f>ROUND(I283*H283,2)</f>
        <v>0</v>
      </c>
      <c r="K283" s="132" t="s">
        <v>30</v>
      </c>
      <c r="L283" s="35"/>
      <c r="M283" s="137" t="s">
        <v>30</v>
      </c>
      <c r="N283" s="138" t="s">
        <v>45</v>
      </c>
      <c r="O283" s="26"/>
      <c r="P283" s="139">
        <f>O283*H283</f>
        <v>0</v>
      </c>
      <c r="Q283" s="139">
        <v>0</v>
      </c>
      <c r="R283" s="139">
        <f>Q283*H283</f>
        <v>0</v>
      </c>
      <c r="S283" s="139">
        <v>0</v>
      </c>
      <c r="T283" s="140">
        <f>S283*H283</f>
        <v>0</v>
      </c>
      <c r="AR283" s="14" t="s">
        <v>136</v>
      </c>
      <c r="AT283" s="14" t="s">
        <v>131</v>
      </c>
      <c r="AU283" s="14" t="s">
        <v>84</v>
      </c>
      <c r="AY283" s="14" t="s">
        <v>129</v>
      </c>
      <c r="BE283" s="141">
        <f>IF(N283="základní",J283,0)</f>
        <v>0</v>
      </c>
      <c r="BF283" s="141">
        <f>IF(N283="snížená",J283,0)</f>
        <v>0</v>
      </c>
      <c r="BG283" s="141">
        <f>IF(N283="zákl. přenesená",J283,0)</f>
        <v>0</v>
      </c>
      <c r="BH283" s="141">
        <f>IF(N283="sníž. přenesená",J283,0)</f>
        <v>0</v>
      </c>
      <c r="BI283" s="141">
        <f>IF(N283="nulová",J283,0)</f>
        <v>0</v>
      </c>
      <c r="BJ283" s="14" t="s">
        <v>82</v>
      </c>
      <c r="BK283" s="141">
        <f>ROUND(I283*H283,2)</f>
        <v>0</v>
      </c>
      <c r="BL283" s="14" t="s">
        <v>136</v>
      </c>
      <c r="BM283" s="14" t="s">
        <v>410</v>
      </c>
    </row>
    <row r="284" spans="2:65" s="7" customFormat="1">
      <c r="B284" s="145"/>
      <c r="C284" s="146"/>
      <c r="D284" s="142" t="s">
        <v>140</v>
      </c>
      <c r="E284" s="147" t="s">
        <v>30</v>
      </c>
      <c r="F284" s="148" t="s">
        <v>395</v>
      </c>
      <c r="G284" s="146"/>
      <c r="H284" s="149" t="s">
        <v>30</v>
      </c>
      <c r="I284" s="150"/>
      <c r="J284" s="146"/>
      <c r="K284" s="146"/>
      <c r="L284" s="151"/>
      <c r="M284" s="152"/>
      <c r="N284" s="153"/>
      <c r="O284" s="153"/>
      <c r="P284" s="153"/>
      <c r="Q284" s="153"/>
      <c r="R284" s="153"/>
      <c r="S284" s="153"/>
      <c r="T284" s="154"/>
      <c r="AT284" s="155" t="s">
        <v>140</v>
      </c>
      <c r="AU284" s="155" t="s">
        <v>84</v>
      </c>
      <c r="AV284" s="7" t="s">
        <v>82</v>
      </c>
      <c r="AW284" s="7" t="s">
        <v>37</v>
      </c>
      <c r="AX284" s="7" t="s">
        <v>74</v>
      </c>
      <c r="AY284" s="155" t="s">
        <v>129</v>
      </c>
    </row>
    <row r="285" spans="2:65" s="8" customFormat="1">
      <c r="B285" s="156"/>
      <c r="C285" s="157"/>
      <c r="D285" s="142" t="s">
        <v>140</v>
      </c>
      <c r="E285" s="168" t="s">
        <v>30</v>
      </c>
      <c r="F285" s="169" t="s">
        <v>402</v>
      </c>
      <c r="G285" s="157"/>
      <c r="H285" s="170">
        <v>265</v>
      </c>
      <c r="I285" s="162"/>
      <c r="J285" s="157"/>
      <c r="K285" s="157"/>
      <c r="L285" s="163"/>
      <c r="M285" s="164"/>
      <c r="N285" s="165"/>
      <c r="O285" s="165"/>
      <c r="P285" s="165"/>
      <c r="Q285" s="165"/>
      <c r="R285" s="165"/>
      <c r="S285" s="165"/>
      <c r="T285" s="166"/>
      <c r="AT285" s="167" t="s">
        <v>140</v>
      </c>
      <c r="AU285" s="167" t="s">
        <v>84</v>
      </c>
      <c r="AV285" s="8" t="s">
        <v>84</v>
      </c>
      <c r="AW285" s="8" t="s">
        <v>37</v>
      </c>
      <c r="AX285" s="8" t="s">
        <v>74</v>
      </c>
      <c r="AY285" s="167" t="s">
        <v>129</v>
      </c>
    </row>
    <row r="286" spans="2:65" s="7" customFormat="1">
      <c r="B286" s="145"/>
      <c r="C286" s="146"/>
      <c r="D286" s="142" t="s">
        <v>140</v>
      </c>
      <c r="E286" s="147" t="s">
        <v>30</v>
      </c>
      <c r="F286" s="148" t="s">
        <v>396</v>
      </c>
      <c r="G286" s="146"/>
      <c r="H286" s="149" t="s">
        <v>30</v>
      </c>
      <c r="I286" s="150"/>
      <c r="J286" s="146"/>
      <c r="K286" s="146"/>
      <c r="L286" s="151"/>
      <c r="M286" s="152"/>
      <c r="N286" s="153"/>
      <c r="O286" s="153"/>
      <c r="P286" s="153"/>
      <c r="Q286" s="153"/>
      <c r="R286" s="153"/>
      <c r="S286" s="153"/>
      <c r="T286" s="154"/>
      <c r="AT286" s="155" t="s">
        <v>140</v>
      </c>
      <c r="AU286" s="155" t="s">
        <v>84</v>
      </c>
      <c r="AV286" s="7" t="s">
        <v>82</v>
      </c>
      <c r="AW286" s="7" t="s">
        <v>37</v>
      </c>
      <c r="AX286" s="7" t="s">
        <v>74</v>
      </c>
      <c r="AY286" s="155" t="s">
        <v>129</v>
      </c>
    </row>
    <row r="287" spans="2:65" s="8" customFormat="1">
      <c r="B287" s="156"/>
      <c r="C287" s="157"/>
      <c r="D287" s="142" t="s">
        <v>140</v>
      </c>
      <c r="E287" s="168" t="s">
        <v>30</v>
      </c>
      <c r="F287" s="169" t="s">
        <v>411</v>
      </c>
      <c r="G287" s="157"/>
      <c r="H287" s="170">
        <v>28</v>
      </c>
      <c r="I287" s="162"/>
      <c r="J287" s="157"/>
      <c r="K287" s="157"/>
      <c r="L287" s="163"/>
      <c r="M287" s="164"/>
      <c r="N287" s="165"/>
      <c r="O287" s="165"/>
      <c r="P287" s="165"/>
      <c r="Q287" s="165"/>
      <c r="R287" s="165"/>
      <c r="S287" s="165"/>
      <c r="T287" s="166"/>
      <c r="AT287" s="167" t="s">
        <v>140</v>
      </c>
      <c r="AU287" s="167" t="s">
        <v>84</v>
      </c>
      <c r="AV287" s="8" t="s">
        <v>84</v>
      </c>
      <c r="AW287" s="8" t="s">
        <v>37</v>
      </c>
      <c r="AX287" s="8" t="s">
        <v>74</v>
      </c>
      <c r="AY287" s="167" t="s">
        <v>129</v>
      </c>
    </row>
    <row r="288" spans="2:65" s="9" customFormat="1">
      <c r="B288" s="171"/>
      <c r="C288" s="172"/>
      <c r="D288" s="142" t="s">
        <v>140</v>
      </c>
      <c r="E288" s="204" t="s">
        <v>30</v>
      </c>
      <c r="F288" s="205" t="s">
        <v>151</v>
      </c>
      <c r="G288" s="172"/>
      <c r="H288" s="206">
        <v>293</v>
      </c>
      <c r="I288" s="176"/>
      <c r="J288" s="172"/>
      <c r="K288" s="172"/>
      <c r="L288" s="177"/>
      <c r="M288" s="178"/>
      <c r="N288" s="179"/>
      <c r="O288" s="179"/>
      <c r="P288" s="179"/>
      <c r="Q288" s="179"/>
      <c r="R288" s="179"/>
      <c r="S288" s="179"/>
      <c r="T288" s="180"/>
      <c r="AT288" s="181" t="s">
        <v>140</v>
      </c>
      <c r="AU288" s="181" t="s">
        <v>84</v>
      </c>
      <c r="AV288" s="9" t="s">
        <v>136</v>
      </c>
      <c r="AW288" s="9" t="s">
        <v>37</v>
      </c>
      <c r="AX288" s="9" t="s">
        <v>82</v>
      </c>
      <c r="AY288" s="181" t="s">
        <v>129</v>
      </c>
    </row>
    <row r="289" spans="2:65" s="6" customFormat="1" ht="29.85" customHeight="1">
      <c r="B289" s="113"/>
      <c r="C289" s="114"/>
      <c r="D289" s="127" t="s">
        <v>73</v>
      </c>
      <c r="E289" s="128" t="s">
        <v>412</v>
      </c>
      <c r="F289" s="128" t="s">
        <v>413</v>
      </c>
      <c r="G289" s="114"/>
      <c r="H289" s="114"/>
      <c r="I289" s="117"/>
      <c r="J289" s="129">
        <f>BK289</f>
        <v>0</v>
      </c>
      <c r="K289" s="114"/>
      <c r="L289" s="119"/>
      <c r="M289" s="120"/>
      <c r="N289" s="121"/>
      <c r="O289" s="121"/>
      <c r="P289" s="122">
        <f>SUM(P290:P316)</f>
        <v>0</v>
      </c>
      <c r="Q289" s="121"/>
      <c r="R289" s="122">
        <f>SUM(R290:R316)</f>
        <v>1.8887200000000002</v>
      </c>
      <c r="S289" s="121"/>
      <c r="T289" s="123">
        <f>SUM(T290:T316)</f>
        <v>0</v>
      </c>
      <c r="AR289" s="124" t="s">
        <v>82</v>
      </c>
      <c r="AT289" s="125" t="s">
        <v>73</v>
      </c>
      <c r="AU289" s="125" t="s">
        <v>82</v>
      </c>
      <c r="AY289" s="124" t="s">
        <v>129</v>
      </c>
      <c r="BK289" s="126">
        <f>SUM(BK290:BK316)</f>
        <v>0</v>
      </c>
    </row>
    <row r="290" spans="2:65" s="1" customFormat="1" ht="57" customHeight="1">
      <c r="B290" s="25"/>
      <c r="C290" s="130" t="s">
        <v>414</v>
      </c>
      <c r="D290" s="130" t="s">
        <v>131</v>
      </c>
      <c r="E290" s="131" t="s">
        <v>415</v>
      </c>
      <c r="F290" s="132" t="s">
        <v>416</v>
      </c>
      <c r="G290" s="133" t="s">
        <v>173</v>
      </c>
      <c r="H290" s="134">
        <v>6</v>
      </c>
      <c r="I290" s="135"/>
      <c r="J290" s="136">
        <f>ROUND(I290*H290,2)</f>
        <v>0</v>
      </c>
      <c r="K290" s="132" t="s">
        <v>135</v>
      </c>
      <c r="L290" s="35"/>
      <c r="M290" s="137" t="s">
        <v>30</v>
      </c>
      <c r="N290" s="138" t="s">
        <v>45</v>
      </c>
      <c r="O290" s="26"/>
      <c r="P290" s="139">
        <f>O290*H290</f>
        <v>0</v>
      </c>
      <c r="Q290" s="139">
        <v>0.10362</v>
      </c>
      <c r="R290" s="139">
        <f>Q290*H290</f>
        <v>0.62172000000000005</v>
      </c>
      <c r="S290" s="139">
        <v>0</v>
      </c>
      <c r="T290" s="140">
        <f>S290*H290</f>
        <v>0</v>
      </c>
      <c r="AR290" s="14" t="s">
        <v>136</v>
      </c>
      <c r="AT290" s="14" t="s">
        <v>131</v>
      </c>
      <c r="AU290" s="14" t="s">
        <v>84</v>
      </c>
      <c r="AY290" s="14" t="s">
        <v>129</v>
      </c>
      <c r="BE290" s="141">
        <f>IF(N290="základní",J290,0)</f>
        <v>0</v>
      </c>
      <c r="BF290" s="141">
        <f>IF(N290="snížená",J290,0)</f>
        <v>0</v>
      </c>
      <c r="BG290" s="141">
        <f>IF(N290="zákl. přenesená",J290,0)</f>
        <v>0</v>
      </c>
      <c r="BH290" s="141">
        <f>IF(N290="sníž. přenesená",J290,0)</f>
        <v>0</v>
      </c>
      <c r="BI290" s="141">
        <f>IF(N290="nulová",J290,0)</f>
        <v>0</v>
      </c>
      <c r="BJ290" s="14" t="s">
        <v>82</v>
      </c>
      <c r="BK290" s="141">
        <f>ROUND(I290*H290,2)</f>
        <v>0</v>
      </c>
      <c r="BL290" s="14" t="s">
        <v>136</v>
      </c>
      <c r="BM290" s="14" t="s">
        <v>417</v>
      </c>
    </row>
    <row r="291" spans="2:65" s="1" customFormat="1" ht="121.5">
      <c r="B291" s="25"/>
      <c r="C291" s="37"/>
      <c r="D291" s="142" t="s">
        <v>138</v>
      </c>
      <c r="E291" s="37"/>
      <c r="F291" s="143" t="s">
        <v>418</v>
      </c>
      <c r="G291" s="37"/>
      <c r="H291" s="37"/>
      <c r="I291" s="100"/>
      <c r="J291" s="37"/>
      <c r="K291" s="37"/>
      <c r="L291" s="35"/>
      <c r="M291" s="144"/>
      <c r="N291" s="26"/>
      <c r="O291" s="26"/>
      <c r="P291" s="26"/>
      <c r="Q291" s="26"/>
      <c r="R291" s="26"/>
      <c r="S291" s="26"/>
      <c r="T291" s="40"/>
      <c r="AT291" s="14" t="s">
        <v>138</v>
      </c>
      <c r="AU291" s="14" t="s">
        <v>84</v>
      </c>
    </row>
    <row r="292" spans="2:65" s="7" customFormat="1">
      <c r="B292" s="145"/>
      <c r="C292" s="146"/>
      <c r="D292" s="142" t="s">
        <v>140</v>
      </c>
      <c r="E292" s="147" t="s">
        <v>30</v>
      </c>
      <c r="F292" s="148" t="s">
        <v>419</v>
      </c>
      <c r="G292" s="146"/>
      <c r="H292" s="149" t="s">
        <v>30</v>
      </c>
      <c r="I292" s="150"/>
      <c r="J292" s="146"/>
      <c r="K292" s="146"/>
      <c r="L292" s="151"/>
      <c r="M292" s="152"/>
      <c r="N292" s="153"/>
      <c r="O292" s="153"/>
      <c r="P292" s="153"/>
      <c r="Q292" s="153"/>
      <c r="R292" s="153"/>
      <c r="S292" s="153"/>
      <c r="T292" s="154"/>
      <c r="AT292" s="155" t="s">
        <v>140</v>
      </c>
      <c r="AU292" s="155" t="s">
        <v>84</v>
      </c>
      <c r="AV292" s="7" t="s">
        <v>82</v>
      </c>
      <c r="AW292" s="7" t="s">
        <v>37</v>
      </c>
      <c r="AX292" s="7" t="s">
        <v>74</v>
      </c>
      <c r="AY292" s="155" t="s">
        <v>129</v>
      </c>
    </row>
    <row r="293" spans="2:65" s="8" customFormat="1">
      <c r="B293" s="156"/>
      <c r="C293" s="157"/>
      <c r="D293" s="142" t="s">
        <v>140</v>
      </c>
      <c r="E293" s="168" t="s">
        <v>30</v>
      </c>
      <c r="F293" s="169" t="s">
        <v>420</v>
      </c>
      <c r="G293" s="157"/>
      <c r="H293" s="170">
        <v>4.8</v>
      </c>
      <c r="I293" s="162"/>
      <c r="J293" s="157"/>
      <c r="K293" s="157"/>
      <c r="L293" s="163"/>
      <c r="M293" s="164"/>
      <c r="N293" s="165"/>
      <c r="O293" s="165"/>
      <c r="P293" s="165"/>
      <c r="Q293" s="165"/>
      <c r="R293" s="165"/>
      <c r="S293" s="165"/>
      <c r="T293" s="166"/>
      <c r="AT293" s="167" t="s">
        <v>140</v>
      </c>
      <c r="AU293" s="167" t="s">
        <v>84</v>
      </c>
      <c r="AV293" s="8" t="s">
        <v>84</v>
      </c>
      <c r="AW293" s="8" t="s">
        <v>37</v>
      </c>
      <c r="AX293" s="8" t="s">
        <v>74</v>
      </c>
      <c r="AY293" s="167" t="s">
        <v>129</v>
      </c>
    </row>
    <row r="294" spans="2:65" s="10" customFormat="1">
      <c r="B294" s="182"/>
      <c r="C294" s="183"/>
      <c r="D294" s="142" t="s">
        <v>140</v>
      </c>
      <c r="E294" s="184" t="s">
        <v>30</v>
      </c>
      <c r="F294" s="185" t="s">
        <v>195</v>
      </c>
      <c r="G294" s="183"/>
      <c r="H294" s="186">
        <v>4.8</v>
      </c>
      <c r="I294" s="187"/>
      <c r="J294" s="183"/>
      <c r="K294" s="183"/>
      <c r="L294" s="188"/>
      <c r="M294" s="189"/>
      <c r="N294" s="190"/>
      <c r="O294" s="190"/>
      <c r="P294" s="190"/>
      <c r="Q294" s="190"/>
      <c r="R294" s="190"/>
      <c r="S294" s="190"/>
      <c r="T294" s="191"/>
      <c r="AT294" s="192" t="s">
        <v>140</v>
      </c>
      <c r="AU294" s="192" t="s">
        <v>84</v>
      </c>
      <c r="AV294" s="10" t="s">
        <v>152</v>
      </c>
      <c r="AW294" s="10" t="s">
        <v>37</v>
      </c>
      <c r="AX294" s="10" t="s">
        <v>74</v>
      </c>
      <c r="AY294" s="192" t="s">
        <v>129</v>
      </c>
    </row>
    <row r="295" spans="2:65" s="7" customFormat="1">
      <c r="B295" s="145"/>
      <c r="C295" s="146"/>
      <c r="D295" s="142" t="s">
        <v>140</v>
      </c>
      <c r="E295" s="147" t="s">
        <v>30</v>
      </c>
      <c r="F295" s="148" t="s">
        <v>421</v>
      </c>
      <c r="G295" s="146"/>
      <c r="H295" s="149" t="s">
        <v>30</v>
      </c>
      <c r="I295" s="150"/>
      <c r="J295" s="146"/>
      <c r="K295" s="146"/>
      <c r="L295" s="151"/>
      <c r="M295" s="152"/>
      <c r="N295" s="153"/>
      <c r="O295" s="153"/>
      <c r="P295" s="153"/>
      <c r="Q295" s="153"/>
      <c r="R295" s="153"/>
      <c r="S295" s="153"/>
      <c r="T295" s="154"/>
      <c r="AT295" s="155" t="s">
        <v>140</v>
      </c>
      <c r="AU295" s="155" t="s">
        <v>84</v>
      </c>
      <c r="AV295" s="7" t="s">
        <v>82</v>
      </c>
      <c r="AW295" s="7" t="s">
        <v>37</v>
      </c>
      <c r="AX295" s="7" t="s">
        <v>74</v>
      </c>
      <c r="AY295" s="155" t="s">
        <v>129</v>
      </c>
    </row>
    <row r="296" spans="2:65" s="8" customFormat="1">
      <c r="B296" s="156"/>
      <c r="C296" s="157"/>
      <c r="D296" s="142" t="s">
        <v>140</v>
      </c>
      <c r="E296" s="168" t="s">
        <v>30</v>
      </c>
      <c r="F296" s="169" t="s">
        <v>422</v>
      </c>
      <c r="G296" s="157"/>
      <c r="H296" s="170">
        <v>1.2</v>
      </c>
      <c r="I296" s="162"/>
      <c r="J296" s="157"/>
      <c r="K296" s="157"/>
      <c r="L296" s="163"/>
      <c r="M296" s="164"/>
      <c r="N296" s="165"/>
      <c r="O296" s="165"/>
      <c r="P296" s="165"/>
      <c r="Q296" s="165"/>
      <c r="R296" s="165"/>
      <c r="S296" s="165"/>
      <c r="T296" s="166"/>
      <c r="AT296" s="167" t="s">
        <v>140</v>
      </c>
      <c r="AU296" s="167" t="s">
        <v>84</v>
      </c>
      <c r="AV296" s="8" t="s">
        <v>84</v>
      </c>
      <c r="AW296" s="8" t="s">
        <v>37</v>
      </c>
      <c r="AX296" s="8" t="s">
        <v>74</v>
      </c>
      <c r="AY296" s="167" t="s">
        <v>129</v>
      </c>
    </row>
    <row r="297" spans="2:65" s="10" customFormat="1">
      <c r="B297" s="182"/>
      <c r="C297" s="183"/>
      <c r="D297" s="142" t="s">
        <v>140</v>
      </c>
      <c r="E297" s="184" t="s">
        <v>30</v>
      </c>
      <c r="F297" s="185" t="s">
        <v>237</v>
      </c>
      <c r="G297" s="183"/>
      <c r="H297" s="186">
        <v>1.2</v>
      </c>
      <c r="I297" s="187"/>
      <c r="J297" s="183"/>
      <c r="K297" s="183"/>
      <c r="L297" s="188"/>
      <c r="M297" s="189"/>
      <c r="N297" s="190"/>
      <c r="O297" s="190"/>
      <c r="P297" s="190"/>
      <c r="Q297" s="190"/>
      <c r="R297" s="190"/>
      <c r="S297" s="190"/>
      <c r="T297" s="191"/>
      <c r="AT297" s="192" t="s">
        <v>140</v>
      </c>
      <c r="AU297" s="192" t="s">
        <v>84</v>
      </c>
      <c r="AV297" s="10" t="s">
        <v>152</v>
      </c>
      <c r="AW297" s="10" t="s">
        <v>37</v>
      </c>
      <c r="AX297" s="10" t="s">
        <v>74</v>
      </c>
      <c r="AY297" s="192" t="s">
        <v>129</v>
      </c>
    </row>
    <row r="298" spans="2:65" s="9" customFormat="1">
      <c r="B298" s="171"/>
      <c r="C298" s="172"/>
      <c r="D298" s="158" t="s">
        <v>140</v>
      </c>
      <c r="E298" s="173" t="s">
        <v>30</v>
      </c>
      <c r="F298" s="174" t="s">
        <v>151</v>
      </c>
      <c r="G298" s="172"/>
      <c r="H298" s="175">
        <v>6</v>
      </c>
      <c r="I298" s="176"/>
      <c r="J298" s="172"/>
      <c r="K298" s="172"/>
      <c r="L298" s="177"/>
      <c r="M298" s="178"/>
      <c r="N298" s="179"/>
      <c r="O298" s="179"/>
      <c r="P298" s="179"/>
      <c r="Q298" s="179"/>
      <c r="R298" s="179"/>
      <c r="S298" s="179"/>
      <c r="T298" s="180"/>
      <c r="AT298" s="181" t="s">
        <v>140</v>
      </c>
      <c r="AU298" s="181" t="s">
        <v>84</v>
      </c>
      <c r="AV298" s="9" t="s">
        <v>136</v>
      </c>
      <c r="AW298" s="9" t="s">
        <v>37</v>
      </c>
      <c r="AX298" s="9" t="s">
        <v>82</v>
      </c>
      <c r="AY298" s="181" t="s">
        <v>129</v>
      </c>
    </row>
    <row r="299" spans="2:65" s="1" customFormat="1" ht="57" customHeight="1">
      <c r="B299" s="25"/>
      <c r="C299" s="130" t="s">
        <v>423</v>
      </c>
      <c r="D299" s="130" t="s">
        <v>131</v>
      </c>
      <c r="E299" s="131" t="s">
        <v>424</v>
      </c>
      <c r="F299" s="132" t="s">
        <v>425</v>
      </c>
      <c r="G299" s="133" t="s">
        <v>173</v>
      </c>
      <c r="H299" s="134">
        <v>6</v>
      </c>
      <c r="I299" s="135"/>
      <c r="J299" s="136">
        <f>ROUND(I299*H299,2)</f>
        <v>0</v>
      </c>
      <c r="K299" s="132" t="s">
        <v>135</v>
      </c>
      <c r="L299" s="35"/>
      <c r="M299" s="137" t="s">
        <v>30</v>
      </c>
      <c r="N299" s="138" t="s">
        <v>45</v>
      </c>
      <c r="O299" s="26"/>
      <c r="P299" s="139">
        <f>O299*H299</f>
        <v>0</v>
      </c>
      <c r="Q299" s="139">
        <v>0</v>
      </c>
      <c r="R299" s="139">
        <f>Q299*H299</f>
        <v>0</v>
      </c>
      <c r="S299" s="139">
        <v>0</v>
      </c>
      <c r="T299" s="140">
        <f>S299*H299</f>
        <v>0</v>
      </c>
      <c r="AR299" s="14" t="s">
        <v>136</v>
      </c>
      <c r="AT299" s="14" t="s">
        <v>131</v>
      </c>
      <c r="AU299" s="14" t="s">
        <v>84</v>
      </c>
      <c r="AY299" s="14" t="s">
        <v>129</v>
      </c>
      <c r="BE299" s="141">
        <f>IF(N299="základní",J299,0)</f>
        <v>0</v>
      </c>
      <c r="BF299" s="141">
        <f>IF(N299="snížená",J299,0)</f>
        <v>0</v>
      </c>
      <c r="BG299" s="141">
        <f>IF(N299="zákl. přenesená",J299,0)</f>
        <v>0</v>
      </c>
      <c r="BH299" s="141">
        <f>IF(N299="sníž. přenesená",J299,0)</f>
        <v>0</v>
      </c>
      <c r="BI299" s="141">
        <f>IF(N299="nulová",J299,0)</f>
        <v>0</v>
      </c>
      <c r="BJ299" s="14" t="s">
        <v>82</v>
      </c>
      <c r="BK299" s="141">
        <f>ROUND(I299*H299,2)</f>
        <v>0</v>
      </c>
      <c r="BL299" s="14" t="s">
        <v>136</v>
      </c>
      <c r="BM299" s="14" t="s">
        <v>426</v>
      </c>
    </row>
    <row r="300" spans="2:65" s="1" customFormat="1" ht="121.5">
      <c r="B300" s="25"/>
      <c r="C300" s="37"/>
      <c r="D300" s="142" t="s">
        <v>138</v>
      </c>
      <c r="E300" s="37"/>
      <c r="F300" s="143" t="s">
        <v>418</v>
      </c>
      <c r="G300" s="37"/>
      <c r="H300" s="37"/>
      <c r="I300" s="100"/>
      <c r="J300" s="37"/>
      <c r="K300" s="37"/>
      <c r="L300" s="35"/>
      <c r="M300" s="144"/>
      <c r="N300" s="26"/>
      <c r="O300" s="26"/>
      <c r="P300" s="26"/>
      <c r="Q300" s="26"/>
      <c r="R300" s="26"/>
      <c r="S300" s="26"/>
      <c r="T300" s="40"/>
      <c r="AT300" s="14" t="s">
        <v>138</v>
      </c>
      <c r="AU300" s="14" t="s">
        <v>84</v>
      </c>
    </row>
    <row r="301" spans="2:65" s="7" customFormat="1">
      <c r="B301" s="145"/>
      <c r="C301" s="146"/>
      <c r="D301" s="142" t="s">
        <v>140</v>
      </c>
      <c r="E301" s="147" t="s">
        <v>30</v>
      </c>
      <c r="F301" s="148" t="s">
        <v>427</v>
      </c>
      <c r="G301" s="146"/>
      <c r="H301" s="149" t="s">
        <v>30</v>
      </c>
      <c r="I301" s="150"/>
      <c r="J301" s="146"/>
      <c r="K301" s="146"/>
      <c r="L301" s="151"/>
      <c r="M301" s="152"/>
      <c r="N301" s="153"/>
      <c r="O301" s="153"/>
      <c r="P301" s="153"/>
      <c r="Q301" s="153"/>
      <c r="R301" s="153"/>
      <c r="S301" s="153"/>
      <c r="T301" s="154"/>
      <c r="AT301" s="155" t="s">
        <v>140</v>
      </c>
      <c r="AU301" s="155" t="s">
        <v>84</v>
      </c>
      <c r="AV301" s="7" t="s">
        <v>82</v>
      </c>
      <c r="AW301" s="7" t="s">
        <v>37</v>
      </c>
      <c r="AX301" s="7" t="s">
        <v>74</v>
      </c>
      <c r="AY301" s="155" t="s">
        <v>129</v>
      </c>
    </row>
    <row r="302" spans="2:65" s="8" customFormat="1">
      <c r="B302" s="156"/>
      <c r="C302" s="157"/>
      <c r="D302" s="158" t="s">
        <v>140</v>
      </c>
      <c r="E302" s="159" t="s">
        <v>30</v>
      </c>
      <c r="F302" s="160" t="s">
        <v>428</v>
      </c>
      <c r="G302" s="157"/>
      <c r="H302" s="161">
        <v>6</v>
      </c>
      <c r="I302" s="162"/>
      <c r="J302" s="157"/>
      <c r="K302" s="157"/>
      <c r="L302" s="163"/>
      <c r="M302" s="164"/>
      <c r="N302" s="165"/>
      <c r="O302" s="165"/>
      <c r="P302" s="165"/>
      <c r="Q302" s="165"/>
      <c r="R302" s="165"/>
      <c r="S302" s="165"/>
      <c r="T302" s="166"/>
      <c r="AT302" s="167" t="s">
        <v>140</v>
      </c>
      <c r="AU302" s="167" t="s">
        <v>84</v>
      </c>
      <c r="AV302" s="8" t="s">
        <v>84</v>
      </c>
      <c r="AW302" s="8" t="s">
        <v>37</v>
      </c>
      <c r="AX302" s="8" t="s">
        <v>82</v>
      </c>
      <c r="AY302" s="167" t="s">
        <v>129</v>
      </c>
    </row>
    <row r="303" spans="2:65" s="1" customFormat="1" ht="22.5" customHeight="1">
      <c r="B303" s="25"/>
      <c r="C303" s="193" t="s">
        <v>429</v>
      </c>
      <c r="D303" s="193" t="s">
        <v>199</v>
      </c>
      <c r="E303" s="194" t="s">
        <v>430</v>
      </c>
      <c r="F303" s="195" t="s">
        <v>431</v>
      </c>
      <c r="G303" s="196" t="s">
        <v>173</v>
      </c>
      <c r="H303" s="197">
        <v>5</v>
      </c>
      <c r="I303" s="198"/>
      <c r="J303" s="199">
        <f>ROUND(I303*H303,2)</f>
        <v>0</v>
      </c>
      <c r="K303" s="195" t="s">
        <v>135</v>
      </c>
      <c r="L303" s="200"/>
      <c r="M303" s="201" t="s">
        <v>30</v>
      </c>
      <c r="N303" s="202" t="s">
        <v>45</v>
      </c>
      <c r="O303" s="26"/>
      <c r="P303" s="139">
        <f>O303*H303</f>
        <v>0</v>
      </c>
      <c r="Q303" s="139">
        <v>0.183</v>
      </c>
      <c r="R303" s="139">
        <f>Q303*H303</f>
        <v>0.91500000000000004</v>
      </c>
      <c r="S303" s="139">
        <v>0</v>
      </c>
      <c r="T303" s="140">
        <f>S303*H303</f>
        <v>0</v>
      </c>
      <c r="AR303" s="14" t="s">
        <v>181</v>
      </c>
      <c r="AT303" s="14" t="s">
        <v>199</v>
      </c>
      <c r="AU303" s="14" t="s">
        <v>84</v>
      </c>
      <c r="AY303" s="14" t="s">
        <v>129</v>
      </c>
      <c r="BE303" s="141">
        <f>IF(N303="základní",J303,0)</f>
        <v>0</v>
      </c>
      <c r="BF303" s="141">
        <f>IF(N303="snížená",J303,0)</f>
        <v>0</v>
      </c>
      <c r="BG303" s="141">
        <f>IF(N303="zákl. přenesená",J303,0)</f>
        <v>0</v>
      </c>
      <c r="BH303" s="141">
        <f>IF(N303="sníž. přenesená",J303,0)</f>
        <v>0</v>
      </c>
      <c r="BI303" s="141">
        <f>IF(N303="nulová",J303,0)</f>
        <v>0</v>
      </c>
      <c r="BJ303" s="14" t="s">
        <v>82</v>
      </c>
      <c r="BK303" s="141">
        <f>ROUND(I303*H303,2)</f>
        <v>0</v>
      </c>
      <c r="BL303" s="14" t="s">
        <v>136</v>
      </c>
      <c r="BM303" s="14" t="s">
        <v>432</v>
      </c>
    </row>
    <row r="304" spans="2:65" s="7" customFormat="1">
      <c r="B304" s="145"/>
      <c r="C304" s="146"/>
      <c r="D304" s="142" t="s">
        <v>140</v>
      </c>
      <c r="E304" s="147" t="s">
        <v>30</v>
      </c>
      <c r="F304" s="148" t="s">
        <v>286</v>
      </c>
      <c r="G304" s="146"/>
      <c r="H304" s="149" t="s">
        <v>30</v>
      </c>
      <c r="I304" s="150"/>
      <c r="J304" s="146"/>
      <c r="K304" s="146"/>
      <c r="L304" s="151"/>
      <c r="M304" s="152"/>
      <c r="N304" s="153"/>
      <c r="O304" s="153"/>
      <c r="P304" s="153"/>
      <c r="Q304" s="153"/>
      <c r="R304" s="153"/>
      <c r="S304" s="153"/>
      <c r="T304" s="154"/>
      <c r="AT304" s="155" t="s">
        <v>140</v>
      </c>
      <c r="AU304" s="155" t="s">
        <v>84</v>
      </c>
      <c r="AV304" s="7" t="s">
        <v>82</v>
      </c>
      <c r="AW304" s="7" t="s">
        <v>37</v>
      </c>
      <c r="AX304" s="7" t="s">
        <v>74</v>
      </c>
      <c r="AY304" s="155" t="s">
        <v>129</v>
      </c>
    </row>
    <row r="305" spans="2:65" s="7" customFormat="1">
      <c r="B305" s="145"/>
      <c r="C305" s="146"/>
      <c r="D305" s="142" t="s">
        <v>140</v>
      </c>
      <c r="E305" s="147" t="s">
        <v>30</v>
      </c>
      <c r="F305" s="148" t="s">
        <v>433</v>
      </c>
      <c r="G305" s="146"/>
      <c r="H305" s="149" t="s">
        <v>30</v>
      </c>
      <c r="I305" s="150"/>
      <c r="J305" s="146"/>
      <c r="K305" s="146"/>
      <c r="L305" s="151"/>
      <c r="M305" s="152"/>
      <c r="N305" s="153"/>
      <c r="O305" s="153"/>
      <c r="P305" s="153"/>
      <c r="Q305" s="153"/>
      <c r="R305" s="153"/>
      <c r="S305" s="153"/>
      <c r="T305" s="154"/>
      <c r="AT305" s="155" t="s">
        <v>140</v>
      </c>
      <c r="AU305" s="155" t="s">
        <v>84</v>
      </c>
      <c r="AV305" s="7" t="s">
        <v>82</v>
      </c>
      <c r="AW305" s="7" t="s">
        <v>37</v>
      </c>
      <c r="AX305" s="7" t="s">
        <v>74</v>
      </c>
      <c r="AY305" s="155" t="s">
        <v>129</v>
      </c>
    </row>
    <row r="306" spans="2:65" s="8" customFormat="1">
      <c r="B306" s="156"/>
      <c r="C306" s="157"/>
      <c r="D306" s="158" t="s">
        <v>140</v>
      </c>
      <c r="E306" s="159" t="s">
        <v>30</v>
      </c>
      <c r="F306" s="160" t="s">
        <v>434</v>
      </c>
      <c r="G306" s="157"/>
      <c r="H306" s="161">
        <v>5</v>
      </c>
      <c r="I306" s="162"/>
      <c r="J306" s="157"/>
      <c r="K306" s="157"/>
      <c r="L306" s="163"/>
      <c r="M306" s="164"/>
      <c r="N306" s="165"/>
      <c r="O306" s="165"/>
      <c r="P306" s="165"/>
      <c r="Q306" s="165"/>
      <c r="R306" s="165"/>
      <c r="S306" s="165"/>
      <c r="T306" s="166"/>
      <c r="AT306" s="167" t="s">
        <v>140</v>
      </c>
      <c r="AU306" s="167" t="s">
        <v>84</v>
      </c>
      <c r="AV306" s="8" t="s">
        <v>84</v>
      </c>
      <c r="AW306" s="8" t="s">
        <v>37</v>
      </c>
      <c r="AX306" s="8" t="s">
        <v>82</v>
      </c>
      <c r="AY306" s="167" t="s">
        <v>129</v>
      </c>
    </row>
    <row r="307" spans="2:65" s="1" customFormat="1" ht="31.5" customHeight="1">
      <c r="B307" s="25"/>
      <c r="C307" s="193" t="s">
        <v>365</v>
      </c>
      <c r="D307" s="193" t="s">
        <v>199</v>
      </c>
      <c r="E307" s="194" t="s">
        <v>435</v>
      </c>
      <c r="F307" s="195" t="s">
        <v>436</v>
      </c>
      <c r="G307" s="196" t="s">
        <v>173</v>
      </c>
      <c r="H307" s="197">
        <v>2</v>
      </c>
      <c r="I307" s="198"/>
      <c r="J307" s="199">
        <f>ROUND(I307*H307,2)</f>
        <v>0</v>
      </c>
      <c r="K307" s="195" t="s">
        <v>30</v>
      </c>
      <c r="L307" s="200"/>
      <c r="M307" s="201" t="s">
        <v>30</v>
      </c>
      <c r="N307" s="202" t="s">
        <v>45</v>
      </c>
      <c r="O307" s="26"/>
      <c r="P307" s="139">
        <f>O307*H307</f>
        <v>0</v>
      </c>
      <c r="Q307" s="139">
        <v>0.17599999999999999</v>
      </c>
      <c r="R307" s="139">
        <f>Q307*H307</f>
        <v>0.35199999999999998</v>
      </c>
      <c r="S307" s="139">
        <v>0</v>
      </c>
      <c r="T307" s="140">
        <f>S307*H307</f>
        <v>0</v>
      </c>
      <c r="AR307" s="14" t="s">
        <v>181</v>
      </c>
      <c r="AT307" s="14" t="s">
        <v>199</v>
      </c>
      <c r="AU307" s="14" t="s">
        <v>84</v>
      </c>
      <c r="AY307" s="14" t="s">
        <v>129</v>
      </c>
      <c r="BE307" s="141">
        <f>IF(N307="základní",J307,0)</f>
        <v>0</v>
      </c>
      <c r="BF307" s="141">
        <f>IF(N307="snížená",J307,0)</f>
        <v>0</v>
      </c>
      <c r="BG307" s="141">
        <f>IF(N307="zákl. přenesená",J307,0)</f>
        <v>0</v>
      </c>
      <c r="BH307" s="141">
        <f>IF(N307="sníž. přenesená",J307,0)</f>
        <v>0</v>
      </c>
      <c r="BI307" s="141">
        <f>IF(N307="nulová",J307,0)</f>
        <v>0</v>
      </c>
      <c r="BJ307" s="14" t="s">
        <v>82</v>
      </c>
      <c r="BK307" s="141">
        <f>ROUND(I307*H307,2)</f>
        <v>0</v>
      </c>
      <c r="BL307" s="14" t="s">
        <v>136</v>
      </c>
      <c r="BM307" s="14" t="s">
        <v>437</v>
      </c>
    </row>
    <row r="308" spans="2:65" s="7" customFormat="1">
      <c r="B308" s="145"/>
      <c r="C308" s="146"/>
      <c r="D308" s="142" t="s">
        <v>140</v>
      </c>
      <c r="E308" s="147" t="s">
        <v>30</v>
      </c>
      <c r="F308" s="148" t="s">
        <v>286</v>
      </c>
      <c r="G308" s="146"/>
      <c r="H308" s="149" t="s">
        <v>30</v>
      </c>
      <c r="I308" s="150"/>
      <c r="J308" s="146"/>
      <c r="K308" s="146"/>
      <c r="L308" s="151"/>
      <c r="M308" s="152"/>
      <c r="N308" s="153"/>
      <c r="O308" s="153"/>
      <c r="P308" s="153"/>
      <c r="Q308" s="153"/>
      <c r="R308" s="153"/>
      <c r="S308" s="153"/>
      <c r="T308" s="154"/>
      <c r="AT308" s="155" t="s">
        <v>140</v>
      </c>
      <c r="AU308" s="155" t="s">
        <v>84</v>
      </c>
      <c r="AV308" s="7" t="s">
        <v>82</v>
      </c>
      <c r="AW308" s="7" t="s">
        <v>37</v>
      </c>
      <c r="AX308" s="7" t="s">
        <v>74</v>
      </c>
      <c r="AY308" s="155" t="s">
        <v>129</v>
      </c>
    </row>
    <row r="309" spans="2:65" s="7" customFormat="1">
      <c r="B309" s="145"/>
      <c r="C309" s="146"/>
      <c r="D309" s="142" t="s">
        <v>140</v>
      </c>
      <c r="E309" s="147" t="s">
        <v>30</v>
      </c>
      <c r="F309" s="148" t="s">
        <v>438</v>
      </c>
      <c r="G309" s="146"/>
      <c r="H309" s="149" t="s">
        <v>30</v>
      </c>
      <c r="I309" s="150"/>
      <c r="J309" s="146"/>
      <c r="K309" s="146"/>
      <c r="L309" s="151"/>
      <c r="M309" s="152"/>
      <c r="N309" s="153"/>
      <c r="O309" s="153"/>
      <c r="P309" s="153"/>
      <c r="Q309" s="153"/>
      <c r="R309" s="153"/>
      <c r="S309" s="153"/>
      <c r="T309" s="154"/>
      <c r="AT309" s="155" t="s">
        <v>140</v>
      </c>
      <c r="AU309" s="155" t="s">
        <v>84</v>
      </c>
      <c r="AV309" s="7" t="s">
        <v>82</v>
      </c>
      <c r="AW309" s="7" t="s">
        <v>37</v>
      </c>
      <c r="AX309" s="7" t="s">
        <v>74</v>
      </c>
      <c r="AY309" s="155" t="s">
        <v>129</v>
      </c>
    </row>
    <row r="310" spans="2:65" s="8" customFormat="1">
      <c r="B310" s="156"/>
      <c r="C310" s="157"/>
      <c r="D310" s="158" t="s">
        <v>140</v>
      </c>
      <c r="E310" s="159" t="s">
        <v>30</v>
      </c>
      <c r="F310" s="160" t="s">
        <v>439</v>
      </c>
      <c r="G310" s="157"/>
      <c r="H310" s="161">
        <v>2</v>
      </c>
      <c r="I310" s="162"/>
      <c r="J310" s="157"/>
      <c r="K310" s="157"/>
      <c r="L310" s="163"/>
      <c r="M310" s="164"/>
      <c r="N310" s="165"/>
      <c r="O310" s="165"/>
      <c r="P310" s="165"/>
      <c r="Q310" s="165"/>
      <c r="R310" s="165"/>
      <c r="S310" s="165"/>
      <c r="T310" s="166"/>
      <c r="AT310" s="167" t="s">
        <v>140</v>
      </c>
      <c r="AU310" s="167" t="s">
        <v>84</v>
      </c>
      <c r="AV310" s="8" t="s">
        <v>84</v>
      </c>
      <c r="AW310" s="8" t="s">
        <v>37</v>
      </c>
      <c r="AX310" s="8" t="s">
        <v>82</v>
      </c>
      <c r="AY310" s="167" t="s">
        <v>129</v>
      </c>
    </row>
    <row r="311" spans="2:65" s="1" customFormat="1" ht="22.5" customHeight="1">
      <c r="B311" s="25"/>
      <c r="C311" s="130" t="s">
        <v>440</v>
      </c>
      <c r="D311" s="130" t="s">
        <v>131</v>
      </c>
      <c r="E311" s="131" t="s">
        <v>441</v>
      </c>
      <c r="F311" s="132" t="s">
        <v>442</v>
      </c>
      <c r="G311" s="133" t="s">
        <v>173</v>
      </c>
      <c r="H311" s="134">
        <v>11</v>
      </c>
      <c r="I311" s="135"/>
      <c r="J311" s="136">
        <f>ROUND(I311*H311,2)</f>
        <v>0</v>
      </c>
      <c r="K311" s="132" t="s">
        <v>30</v>
      </c>
      <c r="L311" s="35"/>
      <c r="M311" s="137" t="s">
        <v>30</v>
      </c>
      <c r="N311" s="138" t="s">
        <v>45</v>
      </c>
      <c r="O311" s="26"/>
      <c r="P311" s="139">
        <f>O311*H311</f>
        <v>0</v>
      </c>
      <c r="Q311" s="139">
        <v>0</v>
      </c>
      <c r="R311" s="139">
        <f>Q311*H311</f>
        <v>0</v>
      </c>
      <c r="S311" s="139">
        <v>0</v>
      </c>
      <c r="T311" s="140">
        <f>S311*H311</f>
        <v>0</v>
      </c>
      <c r="AR311" s="14" t="s">
        <v>136</v>
      </c>
      <c r="AT311" s="14" t="s">
        <v>131</v>
      </c>
      <c r="AU311" s="14" t="s">
        <v>84</v>
      </c>
      <c r="AY311" s="14" t="s">
        <v>129</v>
      </c>
      <c r="BE311" s="141">
        <f>IF(N311="základní",J311,0)</f>
        <v>0</v>
      </c>
      <c r="BF311" s="141">
        <f>IF(N311="snížená",J311,0)</f>
        <v>0</v>
      </c>
      <c r="BG311" s="141">
        <f>IF(N311="zákl. přenesená",J311,0)</f>
        <v>0</v>
      </c>
      <c r="BH311" s="141">
        <f>IF(N311="sníž. přenesená",J311,0)</f>
        <v>0</v>
      </c>
      <c r="BI311" s="141">
        <f>IF(N311="nulová",J311,0)</f>
        <v>0</v>
      </c>
      <c r="BJ311" s="14" t="s">
        <v>82</v>
      </c>
      <c r="BK311" s="141">
        <f>ROUND(I311*H311,2)</f>
        <v>0</v>
      </c>
      <c r="BL311" s="14" t="s">
        <v>136</v>
      </c>
      <c r="BM311" s="14" t="s">
        <v>443</v>
      </c>
    </row>
    <row r="312" spans="2:65" s="7" customFormat="1">
      <c r="B312" s="145"/>
      <c r="C312" s="146"/>
      <c r="D312" s="142" t="s">
        <v>140</v>
      </c>
      <c r="E312" s="147" t="s">
        <v>30</v>
      </c>
      <c r="F312" s="148" t="s">
        <v>444</v>
      </c>
      <c r="G312" s="146"/>
      <c r="H312" s="149" t="s">
        <v>30</v>
      </c>
      <c r="I312" s="150"/>
      <c r="J312" s="146"/>
      <c r="K312" s="146"/>
      <c r="L312" s="151"/>
      <c r="M312" s="152"/>
      <c r="N312" s="153"/>
      <c r="O312" s="153"/>
      <c r="P312" s="153"/>
      <c r="Q312" s="153"/>
      <c r="R312" s="153"/>
      <c r="S312" s="153"/>
      <c r="T312" s="154"/>
      <c r="AT312" s="155" t="s">
        <v>140</v>
      </c>
      <c r="AU312" s="155" t="s">
        <v>84</v>
      </c>
      <c r="AV312" s="7" t="s">
        <v>82</v>
      </c>
      <c r="AW312" s="7" t="s">
        <v>37</v>
      </c>
      <c r="AX312" s="7" t="s">
        <v>74</v>
      </c>
      <c r="AY312" s="155" t="s">
        <v>129</v>
      </c>
    </row>
    <row r="313" spans="2:65" s="8" customFormat="1">
      <c r="B313" s="156"/>
      <c r="C313" s="157"/>
      <c r="D313" s="142" t="s">
        <v>140</v>
      </c>
      <c r="E313" s="168" t="s">
        <v>30</v>
      </c>
      <c r="F313" s="169" t="s">
        <v>190</v>
      </c>
      <c r="G313" s="157"/>
      <c r="H313" s="170">
        <v>6</v>
      </c>
      <c r="I313" s="162"/>
      <c r="J313" s="157"/>
      <c r="K313" s="157"/>
      <c r="L313" s="163"/>
      <c r="M313" s="164"/>
      <c r="N313" s="165"/>
      <c r="O313" s="165"/>
      <c r="P313" s="165"/>
      <c r="Q313" s="165"/>
      <c r="R313" s="165"/>
      <c r="S313" s="165"/>
      <c r="T313" s="166"/>
      <c r="AT313" s="167" t="s">
        <v>140</v>
      </c>
      <c r="AU313" s="167" t="s">
        <v>84</v>
      </c>
      <c r="AV313" s="8" t="s">
        <v>84</v>
      </c>
      <c r="AW313" s="8" t="s">
        <v>37</v>
      </c>
      <c r="AX313" s="8" t="s">
        <v>74</v>
      </c>
      <c r="AY313" s="167" t="s">
        <v>129</v>
      </c>
    </row>
    <row r="314" spans="2:65" s="7" customFormat="1">
      <c r="B314" s="145"/>
      <c r="C314" s="146"/>
      <c r="D314" s="142" t="s">
        <v>140</v>
      </c>
      <c r="E314" s="147" t="s">
        <v>30</v>
      </c>
      <c r="F314" s="148" t="s">
        <v>396</v>
      </c>
      <c r="G314" s="146"/>
      <c r="H314" s="149" t="s">
        <v>30</v>
      </c>
      <c r="I314" s="150"/>
      <c r="J314" s="146"/>
      <c r="K314" s="146"/>
      <c r="L314" s="151"/>
      <c r="M314" s="152"/>
      <c r="N314" s="153"/>
      <c r="O314" s="153"/>
      <c r="P314" s="153"/>
      <c r="Q314" s="153"/>
      <c r="R314" s="153"/>
      <c r="S314" s="153"/>
      <c r="T314" s="154"/>
      <c r="AT314" s="155" t="s">
        <v>140</v>
      </c>
      <c r="AU314" s="155" t="s">
        <v>84</v>
      </c>
      <c r="AV314" s="7" t="s">
        <v>82</v>
      </c>
      <c r="AW314" s="7" t="s">
        <v>37</v>
      </c>
      <c r="AX314" s="7" t="s">
        <v>74</v>
      </c>
      <c r="AY314" s="155" t="s">
        <v>129</v>
      </c>
    </row>
    <row r="315" spans="2:65" s="8" customFormat="1">
      <c r="B315" s="156"/>
      <c r="C315" s="157"/>
      <c r="D315" s="142" t="s">
        <v>140</v>
      </c>
      <c r="E315" s="168" t="s">
        <v>30</v>
      </c>
      <c r="F315" s="169" t="s">
        <v>445</v>
      </c>
      <c r="G315" s="157"/>
      <c r="H315" s="170">
        <v>5</v>
      </c>
      <c r="I315" s="162"/>
      <c r="J315" s="157"/>
      <c r="K315" s="157"/>
      <c r="L315" s="163"/>
      <c r="M315" s="164"/>
      <c r="N315" s="165"/>
      <c r="O315" s="165"/>
      <c r="P315" s="165"/>
      <c r="Q315" s="165"/>
      <c r="R315" s="165"/>
      <c r="S315" s="165"/>
      <c r="T315" s="166"/>
      <c r="AT315" s="167" t="s">
        <v>140</v>
      </c>
      <c r="AU315" s="167" t="s">
        <v>84</v>
      </c>
      <c r="AV315" s="8" t="s">
        <v>84</v>
      </c>
      <c r="AW315" s="8" t="s">
        <v>37</v>
      </c>
      <c r="AX315" s="8" t="s">
        <v>74</v>
      </c>
      <c r="AY315" s="167" t="s">
        <v>129</v>
      </c>
    </row>
    <row r="316" spans="2:65" s="9" customFormat="1">
      <c r="B316" s="171"/>
      <c r="C316" s="172"/>
      <c r="D316" s="142" t="s">
        <v>140</v>
      </c>
      <c r="E316" s="204" t="s">
        <v>30</v>
      </c>
      <c r="F316" s="205" t="s">
        <v>151</v>
      </c>
      <c r="G316" s="172"/>
      <c r="H316" s="206">
        <v>11</v>
      </c>
      <c r="I316" s="176"/>
      <c r="J316" s="172"/>
      <c r="K316" s="172"/>
      <c r="L316" s="177"/>
      <c r="M316" s="178"/>
      <c r="N316" s="179"/>
      <c r="O316" s="179"/>
      <c r="P316" s="179"/>
      <c r="Q316" s="179"/>
      <c r="R316" s="179"/>
      <c r="S316" s="179"/>
      <c r="T316" s="180"/>
      <c r="AT316" s="181" t="s">
        <v>140</v>
      </c>
      <c r="AU316" s="181" t="s">
        <v>84</v>
      </c>
      <c r="AV316" s="9" t="s">
        <v>136</v>
      </c>
      <c r="AW316" s="9" t="s">
        <v>37</v>
      </c>
      <c r="AX316" s="9" t="s">
        <v>82</v>
      </c>
      <c r="AY316" s="181" t="s">
        <v>129</v>
      </c>
    </row>
    <row r="317" spans="2:65" s="6" customFormat="1" ht="29.85" customHeight="1">
      <c r="B317" s="113"/>
      <c r="C317" s="114"/>
      <c r="D317" s="127" t="s">
        <v>73</v>
      </c>
      <c r="E317" s="128" t="s">
        <v>446</v>
      </c>
      <c r="F317" s="128" t="s">
        <v>447</v>
      </c>
      <c r="G317" s="114"/>
      <c r="H317" s="114"/>
      <c r="I317" s="117"/>
      <c r="J317" s="129">
        <f>BK317</f>
        <v>0</v>
      </c>
      <c r="K317" s="114"/>
      <c r="L317" s="119"/>
      <c r="M317" s="120"/>
      <c r="N317" s="121"/>
      <c r="O317" s="121"/>
      <c r="P317" s="122">
        <f>SUM(P318:P344)</f>
        <v>0</v>
      </c>
      <c r="Q317" s="121"/>
      <c r="R317" s="122">
        <f>SUM(R318:R344)</f>
        <v>16.381500000000003</v>
      </c>
      <c r="S317" s="121"/>
      <c r="T317" s="123">
        <f>SUM(T318:T344)</f>
        <v>0</v>
      </c>
      <c r="AR317" s="124" t="s">
        <v>82</v>
      </c>
      <c r="AT317" s="125" t="s">
        <v>73</v>
      </c>
      <c r="AU317" s="125" t="s">
        <v>82</v>
      </c>
      <c r="AY317" s="124" t="s">
        <v>129</v>
      </c>
      <c r="BK317" s="126">
        <f>SUM(BK318:BK344)</f>
        <v>0</v>
      </c>
    </row>
    <row r="318" spans="2:65" s="1" customFormat="1" ht="57" customHeight="1">
      <c r="B318" s="25"/>
      <c r="C318" s="130" t="s">
        <v>448</v>
      </c>
      <c r="D318" s="130" t="s">
        <v>131</v>
      </c>
      <c r="E318" s="131" t="s">
        <v>449</v>
      </c>
      <c r="F318" s="132" t="s">
        <v>450</v>
      </c>
      <c r="G318" s="133" t="s">
        <v>173</v>
      </c>
      <c r="H318" s="134">
        <v>74</v>
      </c>
      <c r="I318" s="135"/>
      <c r="J318" s="136">
        <f>ROUND(I318*H318,2)</f>
        <v>0</v>
      </c>
      <c r="K318" s="132" t="s">
        <v>135</v>
      </c>
      <c r="L318" s="35"/>
      <c r="M318" s="137" t="s">
        <v>30</v>
      </c>
      <c r="N318" s="138" t="s">
        <v>45</v>
      </c>
      <c r="O318" s="26"/>
      <c r="P318" s="139">
        <f>O318*H318</f>
        <v>0</v>
      </c>
      <c r="Q318" s="139">
        <v>8.4250000000000005E-2</v>
      </c>
      <c r="R318" s="139">
        <f>Q318*H318</f>
        <v>6.2345000000000006</v>
      </c>
      <c r="S318" s="139">
        <v>0</v>
      </c>
      <c r="T318" s="140">
        <f>S318*H318</f>
        <v>0</v>
      </c>
      <c r="AR318" s="14" t="s">
        <v>136</v>
      </c>
      <c r="AT318" s="14" t="s">
        <v>131</v>
      </c>
      <c r="AU318" s="14" t="s">
        <v>84</v>
      </c>
      <c r="AY318" s="14" t="s">
        <v>129</v>
      </c>
      <c r="BE318" s="141">
        <f>IF(N318="základní",J318,0)</f>
        <v>0</v>
      </c>
      <c r="BF318" s="141">
        <f>IF(N318="snížená",J318,0)</f>
        <v>0</v>
      </c>
      <c r="BG318" s="141">
        <f>IF(N318="zákl. přenesená",J318,0)</f>
        <v>0</v>
      </c>
      <c r="BH318" s="141">
        <f>IF(N318="sníž. přenesená",J318,0)</f>
        <v>0</v>
      </c>
      <c r="BI318" s="141">
        <f>IF(N318="nulová",J318,0)</f>
        <v>0</v>
      </c>
      <c r="BJ318" s="14" t="s">
        <v>82</v>
      </c>
      <c r="BK318" s="141">
        <f>ROUND(I318*H318,2)</f>
        <v>0</v>
      </c>
      <c r="BL318" s="14" t="s">
        <v>136</v>
      </c>
      <c r="BM318" s="14" t="s">
        <v>451</v>
      </c>
    </row>
    <row r="319" spans="2:65" s="1" customFormat="1" ht="121.5">
      <c r="B319" s="25"/>
      <c r="C319" s="37"/>
      <c r="D319" s="142" t="s">
        <v>138</v>
      </c>
      <c r="E319" s="37"/>
      <c r="F319" s="143" t="s">
        <v>452</v>
      </c>
      <c r="G319" s="37"/>
      <c r="H319" s="37"/>
      <c r="I319" s="100"/>
      <c r="J319" s="37"/>
      <c r="K319" s="37"/>
      <c r="L319" s="35"/>
      <c r="M319" s="144"/>
      <c r="N319" s="26"/>
      <c r="O319" s="26"/>
      <c r="P319" s="26"/>
      <c r="Q319" s="26"/>
      <c r="R319" s="26"/>
      <c r="S319" s="26"/>
      <c r="T319" s="40"/>
      <c r="AT319" s="14" t="s">
        <v>138</v>
      </c>
      <c r="AU319" s="14" t="s">
        <v>84</v>
      </c>
    </row>
    <row r="320" spans="2:65" s="7" customFormat="1">
      <c r="B320" s="145"/>
      <c r="C320" s="146"/>
      <c r="D320" s="142" t="s">
        <v>140</v>
      </c>
      <c r="E320" s="147" t="s">
        <v>30</v>
      </c>
      <c r="F320" s="148" t="s">
        <v>453</v>
      </c>
      <c r="G320" s="146"/>
      <c r="H320" s="149" t="s">
        <v>30</v>
      </c>
      <c r="I320" s="150"/>
      <c r="J320" s="146"/>
      <c r="K320" s="146"/>
      <c r="L320" s="151"/>
      <c r="M320" s="152"/>
      <c r="N320" s="153"/>
      <c r="O320" s="153"/>
      <c r="P320" s="153"/>
      <c r="Q320" s="153"/>
      <c r="R320" s="153"/>
      <c r="S320" s="153"/>
      <c r="T320" s="154"/>
      <c r="AT320" s="155" t="s">
        <v>140</v>
      </c>
      <c r="AU320" s="155" t="s">
        <v>84</v>
      </c>
      <c r="AV320" s="7" t="s">
        <v>82</v>
      </c>
      <c r="AW320" s="7" t="s">
        <v>37</v>
      </c>
      <c r="AX320" s="7" t="s">
        <v>74</v>
      </c>
      <c r="AY320" s="155" t="s">
        <v>129</v>
      </c>
    </row>
    <row r="321" spans="2:65" s="8" customFormat="1">
      <c r="B321" s="156"/>
      <c r="C321" s="157"/>
      <c r="D321" s="142" t="s">
        <v>140</v>
      </c>
      <c r="E321" s="168" t="s">
        <v>30</v>
      </c>
      <c r="F321" s="169" t="s">
        <v>454</v>
      </c>
      <c r="G321" s="157"/>
      <c r="H321" s="170">
        <v>70.8</v>
      </c>
      <c r="I321" s="162"/>
      <c r="J321" s="157"/>
      <c r="K321" s="157"/>
      <c r="L321" s="163"/>
      <c r="M321" s="164"/>
      <c r="N321" s="165"/>
      <c r="O321" s="165"/>
      <c r="P321" s="165"/>
      <c r="Q321" s="165"/>
      <c r="R321" s="165"/>
      <c r="S321" s="165"/>
      <c r="T321" s="166"/>
      <c r="AT321" s="167" t="s">
        <v>140</v>
      </c>
      <c r="AU321" s="167" t="s">
        <v>84</v>
      </c>
      <c r="AV321" s="8" t="s">
        <v>84</v>
      </c>
      <c r="AW321" s="8" t="s">
        <v>37</v>
      </c>
      <c r="AX321" s="8" t="s">
        <v>74</v>
      </c>
      <c r="AY321" s="167" t="s">
        <v>129</v>
      </c>
    </row>
    <row r="322" spans="2:65" s="10" customFormat="1">
      <c r="B322" s="182"/>
      <c r="C322" s="183"/>
      <c r="D322" s="142" t="s">
        <v>140</v>
      </c>
      <c r="E322" s="184" t="s">
        <v>30</v>
      </c>
      <c r="F322" s="185" t="s">
        <v>195</v>
      </c>
      <c r="G322" s="183"/>
      <c r="H322" s="186">
        <v>70.8</v>
      </c>
      <c r="I322" s="187"/>
      <c r="J322" s="183"/>
      <c r="K322" s="183"/>
      <c r="L322" s="188"/>
      <c r="M322" s="189"/>
      <c r="N322" s="190"/>
      <c r="O322" s="190"/>
      <c r="P322" s="190"/>
      <c r="Q322" s="190"/>
      <c r="R322" s="190"/>
      <c r="S322" s="190"/>
      <c r="T322" s="191"/>
      <c r="AT322" s="192" t="s">
        <v>140</v>
      </c>
      <c r="AU322" s="192" t="s">
        <v>84</v>
      </c>
      <c r="AV322" s="10" t="s">
        <v>152</v>
      </c>
      <c r="AW322" s="10" t="s">
        <v>37</v>
      </c>
      <c r="AX322" s="10" t="s">
        <v>74</v>
      </c>
      <c r="AY322" s="192" t="s">
        <v>129</v>
      </c>
    </row>
    <row r="323" spans="2:65" s="7" customFormat="1">
      <c r="B323" s="145"/>
      <c r="C323" s="146"/>
      <c r="D323" s="142" t="s">
        <v>140</v>
      </c>
      <c r="E323" s="147" t="s">
        <v>30</v>
      </c>
      <c r="F323" s="148" t="s">
        <v>455</v>
      </c>
      <c r="G323" s="146"/>
      <c r="H323" s="149" t="s">
        <v>30</v>
      </c>
      <c r="I323" s="150"/>
      <c r="J323" s="146"/>
      <c r="K323" s="146"/>
      <c r="L323" s="151"/>
      <c r="M323" s="152"/>
      <c r="N323" s="153"/>
      <c r="O323" s="153"/>
      <c r="P323" s="153"/>
      <c r="Q323" s="153"/>
      <c r="R323" s="153"/>
      <c r="S323" s="153"/>
      <c r="T323" s="154"/>
      <c r="AT323" s="155" t="s">
        <v>140</v>
      </c>
      <c r="AU323" s="155" t="s">
        <v>84</v>
      </c>
      <c r="AV323" s="7" t="s">
        <v>82</v>
      </c>
      <c r="AW323" s="7" t="s">
        <v>37</v>
      </c>
      <c r="AX323" s="7" t="s">
        <v>74</v>
      </c>
      <c r="AY323" s="155" t="s">
        <v>129</v>
      </c>
    </row>
    <row r="324" spans="2:65" s="8" customFormat="1">
      <c r="B324" s="156"/>
      <c r="C324" s="157"/>
      <c r="D324" s="142" t="s">
        <v>140</v>
      </c>
      <c r="E324" s="168" t="s">
        <v>30</v>
      </c>
      <c r="F324" s="169" t="s">
        <v>456</v>
      </c>
      <c r="G324" s="157"/>
      <c r="H324" s="170">
        <v>3.2</v>
      </c>
      <c r="I324" s="162"/>
      <c r="J324" s="157"/>
      <c r="K324" s="157"/>
      <c r="L324" s="163"/>
      <c r="M324" s="164"/>
      <c r="N324" s="165"/>
      <c r="O324" s="165"/>
      <c r="P324" s="165"/>
      <c r="Q324" s="165"/>
      <c r="R324" s="165"/>
      <c r="S324" s="165"/>
      <c r="T324" s="166"/>
      <c r="AT324" s="167" t="s">
        <v>140</v>
      </c>
      <c r="AU324" s="167" t="s">
        <v>84</v>
      </c>
      <c r="AV324" s="8" t="s">
        <v>84</v>
      </c>
      <c r="AW324" s="8" t="s">
        <v>37</v>
      </c>
      <c r="AX324" s="8" t="s">
        <v>74</v>
      </c>
      <c r="AY324" s="167" t="s">
        <v>129</v>
      </c>
    </row>
    <row r="325" spans="2:65" s="10" customFormat="1">
      <c r="B325" s="182"/>
      <c r="C325" s="183"/>
      <c r="D325" s="142" t="s">
        <v>140</v>
      </c>
      <c r="E325" s="184" t="s">
        <v>30</v>
      </c>
      <c r="F325" s="185" t="s">
        <v>237</v>
      </c>
      <c r="G325" s="183"/>
      <c r="H325" s="186">
        <v>3.2</v>
      </c>
      <c r="I325" s="187"/>
      <c r="J325" s="183"/>
      <c r="K325" s="183"/>
      <c r="L325" s="188"/>
      <c r="M325" s="189"/>
      <c r="N325" s="190"/>
      <c r="O325" s="190"/>
      <c r="P325" s="190"/>
      <c r="Q325" s="190"/>
      <c r="R325" s="190"/>
      <c r="S325" s="190"/>
      <c r="T325" s="191"/>
      <c r="AT325" s="192" t="s">
        <v>140</v>
      </c>
      <c r="AU325" s="192" t="s">
        <v>84</v>
      </c>
      <c r="AV325" s="10" t="s">
        <v>152</v>
      </c>
      <c r="AW325" s="10" t="s">
        <v>37</v>
      </c>
      <c r="AX325" s="10" t="s">
        <v>74</v>
      </c>
      <c r="AY325" s="192" t="s">
        <v>129</v>
      </c>
    </row>
    <row r="326" spans="2:65" s="9" customFormat="1">
      <c r="B326" s="171"/>
      <c r="C326" s="172"/>
      <c r="D326" s="158" t="s">
        <v>140</v>
      </c>
      <c r="E326" s="173" t="s">
        <v>30</v>
      </c>
      <c r="F326" s="174" t="s">
        <v>151</v>
      </c>
      <c r="G326" s="172"/>
      <c r="H326" s="175">
        <v>74</v>
      </c>
      <c r="I326" s="176"/>
      <c r="J326" s="172"/>
      <c r="K326" s="172"/>
      <c r="L326" s="177"/>
      <c r="M326" s="178"/>
      <c r="N326" s="179"/>
      <c r="O326" s="179"/>
      <c r="P326" s="179"/>
      <c r="Q326" s="179"/>
      <c r="R326" s="179"/>
      <c r="S326" s="179"/>
      <c r="T326" s="180"/>
      <c r="AT326" s="181" t="s">
        <v>140</v>
      </c>
      <c r="AU326" s="181" t="s">
        <v>84</v>
      </c>
      <c r="AV326" s="9" t="s">
        <v>136</v>
      </c>
      <c r="AW326" s="9" t="s">
        <v>37</v>
      </c>
      <c r="AX326" s="9" t="s">
        <v>82</v>
      </c>
      <c r="AY326" s="181" t="s">
        <v>129</v>
      </c>
    </row>
    <row r="327" spans="2:65" s="1" customFormat="1" ht="57" customHeight="1">
      <c r="B327" s="25"/>
      <c r="C327" s="130" t="s">
        <v>457</v>
      </c>
      <c r="D327" s="130" t="s">
        <v>131</v>
      </c>
      <c r="E327" s="131" t="s">
        <v>458</v>
      </c>
      <c r="F327" s="132" t="s">
        <v>459</v>
      </c>
      <c r="G327" s="133" t="s">
        <v>173</v>
      </c>
      <c r="H327" s="134">
        <v>10</v>
      </c>
      <c r="I327" s="135"/>
      <c r="J327" s="136">
        <f>ROUND(I327*H327,2)</f>
        <v>0</v>
      </c>
      <c r="K327" s="132" t="s">
        <v>135</v>
      </c>
      <c r="L327" s="35"/>
      <c r="M327" s="137" t="s">
        <v>30</v>
      </c>
      <c r="N327" s="138" t="s">
        <v>45</v>
      </c>
      <c r="O327" s="26"/>
      <c r="P327" s="139">
        <f>O327*H327</f>
        <v>0</v>
      </c>
      <c r="Q327" s="139">
        <v>0</v>
      </c>
      <c r="R327" s="139">
        <f>Q327*H327</f>
        <v>0</v>
      </c>
      <c r="S327" s="139">
        <v>0</v>
      </c>
      <c r="T327" s="140">
        <f>S327*H327</f>
        <v>0</v>
      </c>
      <c r="AR327" s="14" t="s">
        <v>136</v>
      </c>
      <c r="AT327" s="14" t="s">
        <v>131</v>
      </c>
      <c r="AU327" s="14" t="s">
        <v>84</v>
      </c>
      <c r="AY327" s="14" t="s">
        <v>129</v>
      </c>
      <c r="BE327" s="141">
        <f>IF(N327="základní",J327,0)</f>
        <v>0</v>
      </c>
      <c r="BF327" s="141">
        <f>IF(N327="snížená",J327,0)</f>
        <v>0</v>
      </c>
      <c r="BG327" s="141">
        <f>IF(N327="zákl. přenesená",J327,0)</f>
        <v>0</v>
      </c>
      <c r="BH327" s="141">
        <f>IF(N327="sníž. přenesená",J327,0)</f>
        <v>0</v>
      </c>
      <c r="BI327" s="141">
        <f>IF(N327="nulová",J327,0)</f>
        <v>0</v>
      </c>
      <c r="BJ327" s="14" t="s">
        <v>82</v>
      </c>
      <c r="BK327" s="141">
        <f>ROUND(I327*H327,2)</f>
        <v>0</v>
      </c>
      <c r="BL327" s="14" t="s">
        <v>136</v>
      </c>
      <c r="BM327" s="14" t="s">
        <v>460</v>
      </c>
    </row>
    <row r="328" spans="2:65" s="1" customFormat="1" ht="121.5">
      <c r="B328" s="25"/>
      <c r="C328" s="37"/>
      <c r="D328" s="158" t="s">
        <v>138</v>
      </c>
      <c r="E328" s="37"/>
      <c r="F328" s="203" t="s">
        <v>452</v>
      </c>
      <c r="G328" s="37"/>
      <c r="H328" s="37"/>
      <c r="I328" s="100"/>
      <c r="J328" s="37"/>
      <c r="K328" s="37"/>
      <c r="L328" s="35"/>
      <c r="M328" s="144"/>
      <c r="N328" s="26"/>
      <c r="O328" s="26"/>
      <c r="P328" s="26"/>
      <c r="Q328" s="26"/>
      <c r="R328" s="26"/>
      <c r="S328" s="26"/>
      <c r="T328" s="40"/>
      <c r="AT328" s="14" t="s">
        <v>138</v>
      </c>
      <c r="AU328" s="14" t="s">
        <v>84</v>
      </c>
    </row>
    <row r="329" spans="2:65" s="1" customFormat="1" ht="22.5" customHeight="1">
      <c r="B329" s="25"/>
      <c r="C329" s="193" t="s">
        <v>461</v>
      </c>
      <c r="D329" s="193" t="s">
        <v>199</v>
      </c>
      <c r="E329" s="194" t="s">
        <v>462</v>
      </c>
      <c r="F329" s="195" t="s">
        <v>463</v>
      </c>
      <c r="G329" s="196" t="s">
        <v>173</v>
      </c>
      <c r="H329" s="197">
        <v>73</v>
      </c>
      <c r="I329" s="198"/>
      <c r="J329" s="199">
        <f>ROUND(I329*H329,2)</f>
        <v>0</v>
      </c>
      <c r="K329" s="195" t="s">
        <v>30</v>
      </c>
      <c r="L329" s="200"/>
      <c r="M329" s="201" t="s">
        <v>30</v>
      </c>
      <c r="N329" s="202" t="s">
        <v>45</v>
      </c>
      <c r="O329" s="26"/>
      <c r="P329" s="139">
        <f>O329*H329</f>
        <v>0</v>
      </c>
      <c r="Q329" s="139">
        <v>0.13100000000000001</v>
      </c>
      <c r="R329" s="139">
        <f>Q329*H329</f>
        <v>9.5630000000000006</v>
      </c>
      <c r="S329" s="139">
        <v>0</v>
      </c>
      <c r="T329" s="140">
        <f>S329*H329</f>
        <v>0</v>
      </c>
      <c r="AR329" s="14" t="s">
        <v>181</v>
      </c>
      <c r="AT329" s="14" t="s">
        <v>199</v>
      </c>
      <c r="AU329" s="14" t="s">
        <v>84</v>
      </c>
      <c r="AY329" s="14" t="s">
        <v>129</v>
      </c>
      <c r="BE329" s="141">
        <f>IF(N329="základní",J329,0)</f>
        <v>0</v>
      </c>
      <c r="BF329" s="141">
        <f>IF(N329="snížená",J329,0)</f>
        <v>0</v>
      </c>
      <c r="BG329" s="141">
        <f>IF(N329="zákl. přenesená",J329,0)</f>
        <v>0</v>
      </c>
      <c r="BH329" s="141">
        <f>IF(N329="sníž. přenesená",J329,0)</f>
        <v>0</v>
      </c>
      <c r="BI329" s="141">
        <f>IF(N329="nulová",J329,0)</f>
        <v>0</v>
      </c>
      <c r="BJ329" s="14" t="s">
        <v>82</v>
      </c>
      <c r="BK329" s="141">
        <f>ROUND(I329*H329,2)</f>
        <v>0</v>
      </c>
      <c r="BL329" s="14" t="s">
        <v>136</v>
      </c>
      <c r="BM329" s="14" t="s">
        <v>464</v>
      </c>
    </row>
    <row r="330" spans="2:65" s="7" customFormat="1">
      <c r="B330" s="145"/>
      <c r="C330" s="146"/>
      <c r="D330" s="142" t="s">
        <v>140</v>
      </c>
      <c r="E330" s="147" t="s">
        <v>30</v>
      </c>
      <c r="F330" s="148" t="s">
        <v>465</v>
      </c>
      <c r="G330" s="146"/>
      <c r="H330" s="149" t="s">
        <v>30</v>
      </c>
      <c r="I330" s="150"/>
      <c r="J330" s="146"/>
      <c r="K330" s="146"/>
      <c r="L330" s="151"/>
      <c r="M330" s="152"/>
      <c r="N330" s="153"/>
      <c r="O330" s="153"/>
      <c r="P330" s="153"/>
      <c r="Q330" s="153"/>
      <c r="R330" s="153"/>
      <c r="S330" s="153"/>
      <c r="T330" s="154"/>
      <c r="AT330" s="155" t="s">
        <v>140</v>
      </c>
      <c r="AU330" s="155" t="s">
        <v>84</v>
      </c>
      <c r="AV330" s="7" t="s">
        <v>82</v>
      </c>
      <c r="AW330" s="7" t="s">
        <v>37</v>
      </c>
      <c r="AX330" s="7" t="s">
        <v>74</v>
      </c>
      <c r="AY330" s="155" t="s">
        <v>129</v>
      </c>
    </row>
    <row r="331" spans="2:65" s="7" customFormat="1">
      <c r="B331" s="145"/>
      <c r="C331" s="146"/>
      <c r="D331" s="142" t="s">
        <v>140</v>
      </c>
      <c r="E331" s="147" t="s">
        <v>30</v>
      </c>
      <c r="F331" s="148" t="s">
        <v>466</v>
      </c>
      <c r="G331" s="146"/>
      <c r="H331" s="149" t="s">
        <v>30</v>
      </c>
      <c r="I331" s="150"/>
      <c r="J331" s="146"/>
      <c r="K331" s="146"/>
      <c r="L331" s="151"/>
      <c r="M331" s="152"/>
      <c r="N331" s="153"/>
      <c r="O331" s="153"/>
      <c r="P331" s="153"/>
      <c r="Q331" s="153"/>
      <c r="R331" s="153"/>
      <c r="S331" s="153"/>
      <c r="T331" s="154"/>
      <c r="AT331" s="155" t="s">
        <v>140</v>
      </c>
      <c r="AU331" s="155" t="s">
        <v>84</v>
      </c>
      <c r="AV331" s="7" t="s">
        <v>82</v>
      </c>
      <c r="AW331" s="7" t="s">
        <v>37</v>
      </c>
      <c r="AX331" s="7" t="s">
        <v>74</v>
      </c>
      <c r="AY331" s="155" t="s">
        <v>129</v>
      </c>
    </row>
    <row r="332" spans="2:65" s="7" customFormat="1">
      <c r="B332" s="145"/>
      <c r="C332" s="146"/>
      <c r="D332" s="142" t="s">
        <v>140</v>
      </c>
      <c r="E332" s="147" t="s">
        <v>30</v>
      </c>
      <c r="F332" s="148" t="s">
        <v>286</v>
      </c>
      <c r="G332" s="146"/>
      <c r="H332" s="149" t="s">
        <v>30</v>
      </c>
      <c r="I332" s="150"/>
      <c r="J332" s="146"/>
      <c r="K332" s="146"/>
      <c r="L332" s="151"/>
      <c r="M332" s="152"/>
      <c r="N332" s="153"/>
      <c r="O332" s="153"/>
      <c r="P332" s="153"/>
      <c r="Q332" s="153"/>
      <c r="R332" s="153"/>
      <c r="S332" s="153"/>
      <c r="T332" s="154"/>
      <c r="AT332" s="155" t="s">
        <v>140</v>
      </c>
      <c r="AU332" s="155" t="s">
        <v>84</v>
      </c>
      <c r="AV332" s="7" t="s">
        <v>82</v>
      </c>
      <c r="AW332" s="7" t="s">
        <v>37</v>
      </c>
      <c r="AX332" s="7" t="s">
        <v>74</v>
      </c>
      <c r="AY332" s="155" t="s">
        <v>129</v>
      </c>
    </row>
    <row r="333" spans="2:65" s="8" customFormat="1">
      <c r="B333" s="156"/>
      <c r="C333" s="157"/>
      <c r="D333" s="158" t="s">
        <v>140</v>
      </c>
      <c r="E333" s="159" t="s">
        <v>30</v>
      </c>
      <c r="F333" s="160" t="s">
        <v>467</v>
      </c>
      <c r="G333" s="157"/>
      <c r="H333" s="161">
        <v>73</v>
      </c>
      <c r="I333" s="162"/>
      <c r="J333" s="157"/>
      <c r="K333" s="157"/>
      <c r="L333" s="163"/>
      <c r="M333" s="164"/>
      <c r="N333" s="165"/>
      <c r="O333" s="165"/>
      <c r="P333" s="165"/>
      <c r="Q333" s="165"/>
      <c r="R333" s="165"/>
      <c r="S333" s="165"/>
      <c r="T333" s="166"/>
      <c r="AT333" s="167" t="s">
        <v>140</v>
      </c>
      <c r="AU333" s="167" t="s">
        <v>84</v>
      </c>
      <c r="AV333" s="8" t="s">
        <v>84</v>
      </c>
      <c r="AW333" s="8" t="s">
        <v>37</v>
      </c>
      <c r="AX333" s="8" t="s">
        <v>82</v>
      </c>
      <c r="AY333" s="167" t="s">
        <v>129</v>
      </c>
    </row>
    <row r="334" spans="2:65" s="1" customFormat="1" ht="22.5" customHeight="1">
      <c r="B334" s="25"/>
      <c r="C334" s="193" t="s">
        <v>468</v>
      </c>
      <c r="D334" s="193" t="s">
        <v>199</v>
      </c>
      <c r="E334" s="194" t="s">
        <v>469</v>
      </c>
      <c r="F334" s="195" t="s">
        <v>470</v>
      </c>
      <c r="G334" s="196" t="s">
        <v>173</v>
      </c>
      <c r="H334" s="197">
        <v>4</v>
      </c>
      <c r="I334" s="198"/>
      <c r="J334" s="199">
        <f>ROUND(I334*H334,2)</f>
        <v>0</v>
      </c>
      <c r="K334" s="195" t="s">
        <v>30</v>
      </c>
      <c r="L334" s="200"/>
      <c r="M334" s="201" t="s">
        <v>30</v>
      </c>
      <c r="N334" s="202" t="s">
        <v>45</v>
      </c>
      <c r="O334" s="26"/>
      <c r="P334" s="139">
        <f>O334*H334</f>
        <v>0</v>
      </c>
      <c r="Q334" s="139">
        <v>0.14599999999999999</v>
      </c>
      <c r="R334" s="139">
        <f>Q334*H334</f>
        <v>0.58399999999999996</v>
      </c>
      <c r="S334" s="139">
        <v>0</v>
      </c>
      <c r="T334" s="140">
        <f>S334*H334</f>
        <v>0</v>
      </c>
      <c r="AR334" s="14" t="s">
        <v>181</v>
      </c>
      <c r="AT334" s="14" t="s">
        <v>199</v>
      </c>
      <c r="AU334" s="14" t="s">
        <v>84</v>
      </c>
      <c r="AY334" s="14" t="s">
        <v>129</v>
      </c>
      <c r="BE334" s="141">
        <f>IF(N334="základní",J334,0)</f>
        <v>0</v>
      </c>
      <c r="BF334" s="141">
        <f>IF(N334="snížená",J334,0)</f>
        <v>0</v>
      </c>
      <c r="BG334" s="141">
        <f>IF(N334="zákl. přenesená",J334,0)</f>
        <v>0</v>
      </c>
      <c r="BH334" s="141">
        <f>IF(N334="sníž. přenesená",J334,0)</f>
        <v>0</v>
      </c>
      <c r="BI334" s="141">
        <f>IF(N334="nulová",J334,0)</f>
        <v>0</v>
      </c>
      <c r="BJ334" s="14" t="s">
        <v>82</v>
      </c>
      <c r="BK334" s="141">
        <f>ROUND(I334*H334,2)</f>
        <v>0</v>
      </c>
      <c r="BL334" s="14" t="s">
        <v>136</v>
      </c>
      <c r="BM334" s="14" t="s">
        <v>471</v>
      </c>
    </row>
    <row r="335" spans="2:65" s="7" customFormat="1">
      <c r="B335" s="145"/>
      <c r="C335" s="146"/>
      <c r="D335" s="142" t="s">
        <v>140</v>
      </c>
      <c r="E335" s="147" t="s">
        <v>30</v>
      </c>
      <c r="F335" s="148" t="s">
        <v>465</v>
      </c>
      <c r="G335" s="146"/>
      <c r="H335" s="149" t="s">
        <v>30</v>
      </c>
      <c r="I335" s="150"/>
      <c r="J335" s="146"/>
      <c r="K335" s="146"/>
      <c r="L335" s="151"/>
      <c r="M335" s="152"/>
      <c r="N335" s="153"/>
      <c r="O335" s="153"/>
      <c r="P335" s="153"/>
      <c r="Q335" s="153"/>
      <c r="R335" s="153"/>
      <c r="S335" s="153"/>
      <c r="T335" s="154"/>
      <c r="AT335" s="155" t="s">
        <v>140</v>
      </c>
      <c r="AU335" s="155" t="s">
        <v>84</v>
      </c>
      <c r="AV335" s="7" t="s">
        <v>82</v>
      </c>
      <c r="AW335" s="7" t="s">
        <v>37</v>
      </c>
      <c r="AX335" s="7" t="s">
        <v>74</v>
      </c>
      <c r="AY335" s="155" t="s">
        <v>129</v>
      </c>
    </row>
    <row r="336" spans="2:65" s="7" customFormat="1">
      <c r="B336" s="145"/>
      <c r="C336" s="146"/>
      <c r="D336" s="142" t="s">
        <v>140</v>
      </c>
      <c r="E336" s="147" t="s">
        <v>30</v>
      </c>
      <c r="F336" s="148" t="s">
        <v>472</v>
      </c>
      <c r="G336" s="146"/>
      <c r="H336" s="149" t="s">
        <v>30</v>
      </c>
      <c r="I336" s="150"/>
      <c r="J336" s="146"/>
      <c r="K336" s="146"/>
      <c r="L336" s="151"/>
      <c r="M336" s="152"/>
      <c r="N336" s="153"/>
      <c r="O336" s="153"/>
      <c r="P336" s="153"/>
      <c r="Q336" s="153"/>
      <c r="R336" s="153"/>
      <c r="S336" s="153"/>
      <c r="T336" s="154"/>
      <c r="AT336" s="155" t="s">
        <v>140</v>
      </c>
      <c r="AU336" s="155" t="s">
        <v>84</v>
      </c>
      <c r="AV336" s="7" t="s">
        <v>82</v>
      </c>
      <c r="AW336" s="7" t="s">
        <v>37</v>
      </c>
      <c r="AX336" s="7" t="s">
        <v>74</v>
      </c>
      <c r="AY336" s="155" t="s">
        <v>129</v>
      </c>
    </row>
    <row r="337" spans="2:65" s="7" customFormat="1">
      <c r="B337" s="145"/>
      <c r="C337" s="146"/>
      <c r="D337" s="142" t="s">
        <v>140</v>
      </c>
      <c r="E337" s="147" t="s">
        <v>30</v>
      </c>
      <c r="F337" s="148" t="s">
        <v>286</v>
      </c>
      <c r="G337" s="146"/>
      <c r="H337" s="149" t="s">
        <v>30</v>
      </c>
      <c r="I337" s="150"/>
      <c r="J337" s="146"/>
      <c r="K337" s="146"/>
      <c r="L337" s="151"/>
      <c r="M337" s="152"/>
      <c r="N337" s="153"/>
      <c r="O337" s="153"/>
      <c r="P337" s="153"/>
      <c r="Q337" s="153"/>
      <c r="R337" s="153"/>
      <c r="S337" s="153"/>
      <c r="T337" s="154"/>
      <c r="AT337" s="155" t="s">
        <v>140</v>
      </c>
      <c r="AU337" s="155" t="s">
        <v>84</v>
      </c>
      <c r="AV337" s="7" t="s">
        <v>82</v>
      </c>
      <c r="AW337" s="7" t="s">
        <v>37</v>
      </c>
      <c r="AX337" s="7" t="s">
        <v>74</v>
      </c>
      <c r="AY337" s="155" t="s">
        <v>129</v>
      </c>
    </row>
    <row r="338" spans="2:65" s="8" customFormat="1">
      <c r="B338" s="156"/>
      <c r="C338" s="157"/>
      <c r="D338" s="158" t="s">
        <v>140</v>
      </c>
      <c r="E338" s="159" t="s">
        <v>30</v>
      </c>
      <c r="F338" s="160" t="s">
        <v>473</v>
      </c>
      <c r="G338" s="157"/>
      <c r="H338" s="161">
        <v>4</v>
      </c>
      <c r="I338" s="162"/>
      <c r="J338" s="157"/>
      <c r="K338" s="157"/>
      <c r="L338" s="163"/>
      <c r="M338" s="164"/>
      <c r="N338" s="165"/>
      <c r="O338" s="165"/>
      <c r="P338" s="165"/>
      <c r="Q338" s="165"/>
      <c r="R338" s="165"/>
      <c r="S338" s="165"/>
      <c r="T338" s="166"/>
      <c r="AT338" s="167" t="s">
        <v>140</v>
      </c>
      <c r="AU338" s="167" t="s">
        <v>84</v>
      </c>
      <c r="AV338" s="8" t="s">
        <v>84</v>
      </c>
      <c r="AW338" s="8" t="s">
        <v>37</v>
      </c>
      <c r="AX338" s="8" t="s">
        <v>82</v>
      </c>
      <c r="AY338" s="167" t="s">
        <v>129</v>
      </c>
    </row>
    <row r="339" spans="2:65" s="1" customFormat="1" ht="22.5" customHeight="1">
      <c r="B339" s="25"/>
      <c r="C339" s="130" t="s">
        <v>474</v>
      </c>
      <c r="D339" s="130" t="s">
        <v>131</v>
      </c>
      <c r="E339" s="131" t="s">
        <v>392</v>
      </c>
      <c r="F339" s="132" t="s">
        <v>393</v>
      </c>
      <c r="G339" s="133" t="s">
        <v>173</v>
      </c>
      <c r="H339" s="134">
        <v>105</v>
      </c>
      <c r="I339" s="135"/>
      <c r="J339" s="136">
        <f>ROUND(I339*H339,2)</f>
        <v>0</v>
      </c>
      <c r="K339" s="132" t="s">
        <v>30</v>
      </c>
      <c r="L339" s="35"/>
      <c r="M339" s="137" t="s">
        <v>30</v>
      </c>
      <c r="N339" s="138" t="s">
        <v>45</v>
      </c>
      <c r="O339" s="26"/>
      <c r="P339" s="139">
        <f>O339*H339</f>
        <v>0</v>
      </c>
      <c r="Q339" s="139">
        <v>0</v>
      </c>
      <c r="R339" s="139">
        <f>Q339*H339</f>
        <v>0</v>
      </c>
      <c r="S339" s="139">
        <v>0</v>
      </c>
      <c r="T339" s="140">
        <f>S339*H339</f>
        <v>0</v>
      </c>
      <c r="AR339" s="14" t="s">
        <v>136</v>
      </c>
      <c r="AT339" s="14" t="s">
        <v>131</v>
      </c>
      <c r="AU339" s="14" t="s">
        <v>84</v>
      </c>
      <c r="AY339" s="14" t="s">
        <v>129</v>
      </c>
      <c r="BE339" s="141">
        <f>IF(N339="základní",J339,0)</f>
        <v>0</v>
      </c>
      <c r="BF339" s="141">
        <f>IF(N339="snížená",J339,0)</f>
        <v>0</v>
      </c>
      <c r="BG339" s="141">
        <f>IF(N339="zákl. přenesená",J339,0)</f>
        <v>0</v>
      </c>
      <c r="BH339" s="141">
        <f>IF(N339="sníž. přenesená",J339,0)</f>
        <v>0</v>
      </c>
      <c r="BI339" s="141">
        <f>IF(N339="nulová",J339,0)</f>
        <v>0</v>
      </c>
      <c r="BJ339" s="14" t="s">
        <v>82</v>
      </c>
      <c r="BK339" s="141">
        <f>ROUND(I339*H339,2)</f>
        <v>0</v>
      </c>
      <c r="BL339" s="14" t="s">
        <v>136</v>
      </c>
      <c r="BM339" s="14" t="s">
        <v>475</v>
      </c>
    </row>
    <row r="340" spans="2:65" s="7" customFormat="1">
      <c r="B340" s="145"/>
      <c r="C340" s="146"/>
      <c r="D340" s="142" t="s">
        <v>140</v>
      </c>
      <c r="E340" s="147" t="s">
        <v>30</v>
      </c>
      <c r="F340" s="148" t="s">
        <v>476</v>
      </c>
      <c r="G340" s="146"/>
      <c r="H340" s="149" t="s">
        <v>30</v>
      </c>
      <c r="I340" s="150"/>
      <c r="J340" s="146"/>
      <c r="K340" s="146"/>
      <c r="L340" s="151"/>
      <c r="M340" s="152"/>
      <c r="N340" s="153"/>
      <c r="O340" s="153"/>
      <c r="P340" s="153"/>
      <c r="Q340" s="153"/>
      <c r="R340" s="153"/>
      <c r="S340" s="153"/>
      <c r="T340" s="154"/>
      <c r="AT340" s="155" t="s">
        <v>140</v>
      </c>
      <c r="AU340" s="155" t="s">
        <v>84</v>
      </c>
      <c r="AV340" s="7" t="s">
        <v>82</v>
      </c>
      <c r="AW340" s="7" t="s">
        <v>37</v>
      </c>
      <c r="AX340" s="7" t="s">
        <v>74</v>
      </c>
      <c r="AY340" s="155" t="s">
        <v>129</v>
      </c>
    </row>
    <row r="341" spans="2:65" s="8" customFormat="1">
      <c r="B341" s="156"/>
      <c r="C341" s="157"/>
      <c r="D341" s="142" t="s">
        <v>140</v>
      </c>
      <c r="E341" s="168" t="s">
        <v>30</v>
      </c>
      <c r="F341" s="169" t="s">
        <v>477</v>
      </c>
      <c r="G341" s="157"/>
      <c r="H341" s="170">
        <v>74</v>
      </c>
      <c r="I341" s="162"/>
      <c r="J341" s="157"/>
      <c r="K341" s="157"/>
      <c r="L341" s="163"/>
      <c r="M341" s="164"/>
      <c r="N341" s="165"/>
      <c r="O341" s="165"/>
      <c r="P341" s="165"/>
      <c r="Q341" s="165"/>
      <c r="R341" s="165"/>
      <c r="S341" s="165"/>
      <c r="T341" s="166"/>
      <c r="AT341" s="167" t="s">
        <v>140</v>
      </c>
      <c r="AU341" s="167" t="s">
        <v>84</v>
      </c>
      <c r="AV341" s="8" t="s">
        <v>84</v>
      </c>
      <c r="AW341" s="8" t="s">
        <v>37</v>
      </c>
      <c r="AX341" s="8" t="s">
        <v>74</v>
      </c>
      <c r="AY341" s="167" t="s">
        <v>129</v>
      </c>
    </row>
    <row r="342" spans="2:65" s="7" customFormat="1">
      <c r="B342" s="145"/>
      <c r="C342" s="146"/>
      <c r="D342" s="142" t="s">
        <v>140</v>
      </c>
      <c r="E342" s="147" t="s">
        <v>30</v>
      </c>
      <c r="F342" s="148" t="s">
        <v>396</v>
      </c>
      <c r="G342" s="146"/>
      <c r="H342" s="149" t="s">
        <v>30</v>
      </c>
      <c r="I342" s="150"/>
      <c r="J342" s="146"/>
      <c r="K342" s="146"/>
      <c r="L342" s="151"/>
      <c r="M342" s="152"/>
      <c r="N342" s="153"/>
      <c r="O342" s="153"/>
      <c r="P342" s="153"/>
      <c r="Q342" s="153"/>
      <c r="R342" s="153"/>
      <c r="S342" s="153"/>
      <c r="T342" s="154"/>
      <c r="AT342" s="155" t="s">
        <v>140</v>
      </c>
      <c r="AU342" s="155" t="s">
        <v>84</v>
      </c>
      <c r="AV342" s="7" t="s">
        <v>82</v>
      </c>
      <c r="AW342" s="7" t="s">
        <v>37</v>
      </c>
      <c r="AX342" s="7" t="s">
        <v>74</v>
      </c>
      <c r="AY342" s="155" t="s">
        <v>129</v>
      </c>
    </row>
    <row r="343" spans="2:65" s="8" customFormat="1">
      <c r="B343" s="156"/>
      <c r="C343" s="157"/>
      <c r="D343" s="142" t="s">
        <v>140</v>
      </c>
      <c r="E343" s="168" t="s">
        <v>30</v>
      </c>
      <c r="F343" s="169" t="s">
        <v>478</v>
      </c>
      <c r="G343" s="157"/>
      <c r="H343" s="170">
        <v>31</v>
      </c>
      <c r="I343" s="162"/>
      <c r="J343" s="157"/>
      <c r="K343" s="157"/>
      <c r="L343" s="163"/>
      <c r="M343" s="164"/>
      <c r="N343" s="165"/>
      <c r="O343" s="165"/>
      <c r="P343" s="165"/>
      <c r="Q343" s="165"/>
      <c r="R343" s="165"/>
      <c r="S343" s="165"/>
      <c r="T343" s="166"/>
      <c r="AT343" s="167" t="s">
        <v>140</v>
      </c>
      <c r="AU343" s="167" t="s">
        <v>84</v>
      </c>
      <c r="AV343" s="8" t="s">
        <v>84</v>
      </c>
      <c r="AW343" s="8" t="s">
        <v>37</v>
      </c>
      <c r="AX343" s="8" t="s">
        <v>74</v>
      </c>
      <c r="AY343" s="167" t="s">
        <v>129</v>
      </c>
    </row>
    <row r="344" spans="2:65" s="9" customFormat="1">
      <c r="B344" s="171"/>
      <c r="C344" s="172"/>
      <c r="D344" s="142" t="s">
        <v>140</v>
      </c>
      <c r="E344" s="204" t="s">
        <v>30</v>
      </c>
      <c r="F344" s="205" t="s">
        <v>151</v>
      </c>
      <c r="G344" s="172"/>
      <c r="H344" s="206">
        <v>105</v>
      </c>
      <c r="I344" s="176"/>
      <c r="J344" s="172"/>
      <c r="K344" s="172"/>
      <c r="L344" s="177"/>
      <c r="M344" s="178"/>
      <c r="N344" s="179"/>
      <c r="O344" s="179"/>
      <c r="P344" s="179"/>
      <c r="Q344" s="179"/>
      <c r="R344" s="179"/>
      <c r="S344" s="179"/>
      <c r="T344" s="180"/>
      <c r="AT344" s="181" t="s">
        <v>140</v>
      </c>
      <c r="AU344" s="181" t="s">
        <v>84</v>
      </c>
      <c r="AV344" s="9" t="s">
        <v>136</v>
      </c>
      <c r="AW344" s="9" t="s">
        <v>37</v>
      </c>
      <c r="AX344" s="9" t="s">
        <v>82</v>
      </c>
      <c r="AY344" s="181" t="s">
        <v>129</v>
      </c>
    </row>
    <row r="345" spans="2:65" s="6" customFormat="1" ht="29.85" customHeight="1">
      <c r="B345" s="113"/>
      <c r="C345" s="114"/>
      <c r="D345" s="127" t="s">
        <v>73</v>
      </c>
      <c r="E345" s="128" t="s">
        <v>479</v>
      </c>
      <c r="F345" s="128" t="s">
        <v>480</v>
      </c>
      <c r="G345" s="114"/>
      <c r="H345" s="114"/>
      <c r="I345" s="117"/>
      <c r="J345" s="129">
        <f>BK345</f>
        <v>0</v>
      </c>
      <c r="K345" s="114"/>
      <c r="L345" s="119"/>
      <c r="M345" s="120"/>
      <c r="N345" s="121"/>
      <c r="O345" s="121"/>
      <c r="P345" s="122">
        <f>SUM(P346:P348)</f>
        <v>0</v>
      </c>
      <c r="Q345" s="121"/>
      <c r="R345" s="122">
        <f>SUM(R346:R348)</f>
        <v>0</v>
      </c>
      <c r="S345" s="121"/>
      <c r="T345" s="123">
        <f>SUM(T346:T348)</f>
        <v>0</v>
      </c>
      <c r="AR345" s="124" t="s">
        <v>82</v>
      </c>
      <c r="AT345" s="125" t="s">
        <v>73</v>
      </c>
      <c r="AU345" s="125" t="s">
        <v>82</v>
      </c>
      <c r="AY345" s="124" t="s">
        <v>129</v>
      </c>
      <c r="BK345" s="126">
        <f>SUM(BK346:BK348)</f>
        <v>0</v>
      </c>
    </row>
    <row r="346" spans="2:65" s="1" customFormat="1" ht="22.5" customHeight="1">
      <c r="B346" s="25"/>
      <c r="C346" s="130" t="s">
        <v>481</v>
      </c>
      <c r="D346" s="130" t="s">
        <v>131</v>
      </c>
      <c r="E346" s="131" t="s">
        <v>482</v>
      </c>
      <c r="F346" s="132" t="s">
        <v>483</v>
      </c>
      <c r="G346" s="133" t="s">
        <v>173</v>
      </c>
      <c r="H346" s="134">
        <v>150</v>
      </c>
      <c r="I346" s="135"/>
      <c r="J346" s="136">
        <f>ROUND(I346*H346,2)</f>
        <v>0</v>
      </c>
      <c r="K346" s="132" t="s">
        <v>135</v>
      </c>
      <c r="L346" s="35"/>
      <c r="M346" s="137" t="s">
        <v>30</v>
      </c>
      <c r="N346" s="138" t="s">
        <v>45</v>
      </c>
      <c r="O346" s="26"/>
      <c r="P346" s="139">
        <f>O346*H346</f>
        <v>0</v>
      </c>
      <c r="Q346" s="139">
        <v>0</v>
      </c>
      <c r="R346" s="139">
        <f>Q346*H346</f>
        <v>0</v>
      </c>
      <c r="S346" s="139">
        <v>0</v>
      </c>
      <c r="T346" s="140">
        <f>S346*H346</f>
        <v>0</v>
      </c>
      <c r="AR346" s="14" t="s">
        <v>136</v>
      </c>
      <c r="AT346" s="14" t="s">
        <v>131</v>
      </c>
      <c r="AU346" s="14" t="s">
        <v>84</v>
      </c>
      <c r="AY346" s="14" t="s">
        <v>129</v>
      </c>
      <c r="BE346" s="141">
        <f>IF(N346="základní",J346,0)</f>
        <v>0</v>
      </c>
      <c r="BF346" s="141">
        <f>IF(N346="snížená",J346,0)</f>
        <v>0</v>
      </c>
      <c r="BG346" s="141">
        <f>IF(N346="zákl. přenesená",J346,0)</f>
        <v>0</v>
      </c>
      <c r="BH346" s="141">
        <f>IF(N346="sníž. přenesená",J346,0)</f>
        <v>0</v>
      </c>
      <c r="BI346" s="141">
        <f>IF(N346="nulová",J346,0)</f>
        <v>0</v>
      </c>
      <c r="BJ346" s="14" t="s">
        <v>82</v>
      </c>
      <c r="BK346" s="141">
        <f>ROUND(I346*H346,2)</f>
        <v>0</v>
      </c>
      <c r="BL346" s="14" t="s">
        <v>136</v>
      </c>
      <c r="BM346" s="14" t="s">
        <v>484</v>
      </c>
    </row>
    <row r="347" spans="2:65" s="7" customFormat="1">
      <c r="B347" s="145"/>
      <c r="C347" s="146"/>
      <c r="D347" s="142" t="s">
        <v>140</v>
      </c>
      <c r="E347" s="147" t="s">
        <v>30</v>
      </c>
      <c r="F347" s="148" t="s">
        <v>485</v>
      </c>
      <c r="G347" s="146"/>
      <c r="H347" s="149" t="s">
        <v>30</v>
      </c>
      <c r="I347" s="150"/>
      <c r="J347" s="146"/>
      <c r="K347" s="146"/>
      <c r="L347" s="151"/>
      <c r="M347" s="152"/>
      <c r="N347" s="153"/>
      <c r="O347" s="153"/>
      <c r="P347" s="153"/>
      <c r="Q347" s="153"/>
      <c r="R347" s="153"/>
      <c r="S347" s="153"/>
      <c r="T347" s="154"/>
      <c r="AT347" s="155" t="s">
        <v>140</v>
      </c>
      <c r="AU347" s="155" t="s">
        <v>84</v>
      </c>
      <c r="AV347" s="7" t="s">
        <v>82</v>
      </c>
      <c r="AW347" s="7" t="s">
        <v>37</v>
      </c>
      <c r="AX347" s="7" t="s">
        <v>74</v>
      </c>
      <c r="AY347" s="155" t="s">
        <v>129</v>
      </c>
    </row>
    <row r="348" spans="2:65" s="8" customFormat="1">
      <c r="B348" s="156"/>
      <c r="C348" s="157"/>
      <c r="D348" s="142" t="s">
        <v>140</v>
      </c>
      <c r="E348" s="168" t="s">
        <v>30</v>
      </c>
      <c r="F348" s="169" t="s">
        <v>486</v>
      </c>
      <c r="G348" s="157"/>
      <c r="H348" s="170">
        <v>150</v>
      </c>
      <c r="I348" s="162"/>
      <c r="J348" s="157"/>
      <c r="K348" s="157"/>
      <c r="L348" s="163"/>
      <c r="M348" s="164"/>
      <c r="N348" s="165"/>
      <c r="O348" s="165"/>
      <c r="P348" s="165"/>
      <c r="Q348" s="165"/>
      <c r="R348" s="165"/>
      <c r="S348" s="165"/>
      <c r="T348" s="166"/>
      <c r="AT348" s="167" t="s">
        <v>140</v>
      </c>
      <c r="AU348" s="167" t="s">
        <v>84</v>
      </c>
      <c r="AV348" s="8" t="s">
        <v>84</v>
      </c>
      <c r="AW348" s="8" t="s">
        <v>37</v>
      </c>
      <c r="AX348" s="8" t="s">
        <v>82</v>
      </c>
      <c r="AY348" s="167" t="s">
        <v>129</v>
      </c>
    </row>
    <row r="349" spans="2:65" s="6" customFormat="1" ht="29.85" customHeight="1">
      <c r="B349" s="113"/>
      <c r="C349" s="114"/>
      <c r="D349" s="127" t="s">
        <v>73</v>
      </c>
      <c r="E349" s="128" t="s">
        <v>487</v>
      </c>
      <c r="F349" s="128" t="s">
        <v>488</v>
      </c>
      <c r="G349" s="114"/>
      <c r="H349" s="114"/>
      <c r="I349" s="117"/>
      <c r="J349" s="129">
        <f>BK349</f>
        <v>0</v>
      </c>
      <c r="K349" s="114"/>
      <c r="L349" s="119"/>
      <c r="M349" s="120"/>
      <c r="N349" s="121"/>
      <c r="O349" s="121"/>
      <c r="P349" s="122">
        <f>SUM(P350:P401)</f>
        <v>0</v>
      </c>
      <c r="Q349" s="121"/>
      <c r="R349" s="122">
        <f>SUM(R350:R401)</f>
        <v>41.342074460000006</v>
      </c>
      <c r="S349" s="121"/>
      <c r="T349" s="123">
        <f>SUM(T350:T401)</f>
        <v>0</v>
      </c>
      <c r="AR349" s="124" t="s">
        <v>82</v>
      </c>
      <c r="AT349" s="125" t="s">
        <v>73</v>
      </c>
      <c r="AU349" s="125" t="s">
        <v>82</v>
      </c>
      <c r="AY349" s="124" t="s">
        <v>129</v>
      </c>
      <c r="BK349" s="126">
        <f>SUM(BK350:BK401)</f>
        <v>0</v>
      </c>
    </row>
    <row r="350" spans="2:65" s="1" customFormat="1" ht="44.25" customHeight="1">
      <c r="B350" s="25"/>
      <c r="C350" s="130" t="s">
        <v>489</v>
      </c>
      <c r="D350" s="130" t="s">
        <v>131</v>
      </c>
      <c r="E350" s="131" t="s">
        <v>490</v>
      </c>
      <c r="F350" s="132" t="s">
        <v>491</v>
      </c>
      <c r="G350" s="133" t="s">
        <v>324</v>
      </c>
      <c r="H350" s="134">
        <v>77</v>
      </c>
      <c r="I350" s="135"/>
      <c r="J350" s="136">
        <f>ROUND(I350*H350,2)</f>
        <v>0</v>
      </c>
      <c r="K350" s="132" t="s">
        <v>135</v>
      </c>
      <c r="L350" s="35"/>
      <c r="M350" s="137" t="s">
        <v>30</v>
      </c>
      <c r="N350" s="138" t="s">
        <v>45</v>
      </c>
      <c r="O350" s="26"/>
      <c r="P350" s="139">
        <f>O350*H350</f>
        <v>0</v>
      </c>
      <c r="Q350" s="139">
        <v>0.1295</v>
      </c>
      <c r="R350" s="139">
        <f>Q350*H350</f>
        <v>9.9715000000000007</v>
      </c>
      <c r="S350" s="139">
        <v>0</v>
      </c>
      <c r="T350" s="140">
        <f>S350*H350</f>
        <v>0</v>
      </c>
      <c r="AR350" s="14" t="s">
        <v>136</v>
      </c>
      <c r="AT350" s="14" t="s">
        <v>131</v>
      </c>
      <c r="AU350" s="14" t="s">
        <v>84</v>
      </c>
      <c r="AY350" s="14" t="s">
        <v>129</v>
      </c>
      <c r="BE350" s="141">
        <f>IF(N350="základní",J350,0)</f>
        <v>0</v>
      </c>
      <c r="BF350" s="141">
        <f>IF(N350="snížená",J350,0)</f>
        <v>0</v>
      </c>
      <c r="BG350" s="141">
        <f>IF(N350="zákl. přenesená",J350,0)</f>
        <v>0</v>
      </c>
      <c r="BH350" s="141">
        <f>IF(N350="sníž. přenesená",J350,0)</f>
        <v>0</v>
      </c>
      <c r="BI350" s="141">
        <f>IF(N350="nulová",J350,0)</f>
        <v>0</v>
      </c>
      <c r="BJ350" s="14" t="s">
        <v>82</v>
      </c>
      <c r="BK350" s="141">
        <f>ROUND(I350*H350,2)</f>
        <v>0</v>
      </c>
      <c r="BL350" s="14" t="s">
        <v>136</v>
      </c>
      <c r="BM350" s="14" t="s">
        <v>492</v>
      </c>
    </row>
    <row r="351" spans="2:65" s="1" customFormat="1" ht="94.5">
      <c r="B351" s="25"/>
      <c r="C351" s="37"/>
      <c r="D351" s="142" t="s">
        <v>138</v>
      </c>
      <c r="E351" s="37"/>
      <c r="F351" s="143" t="s">
        <v>493</v>
      </c>
      <c r="G351" s="37"/>
      <c r="H351" s="37"/>
      <c r="I351" s="100"/>
      <c r="J351" s="37"/>
      <c r="K351" s="37"/>
      <c r="L351" s="35"/>
      <c r="M351" s="144"/>
      <c r="N351" s="26"/>
      <c r="O351" s="26"/>
      <c r="P351" s="26"/>
      <c r="Q351" s="26"/>
      <c r="R351" s="26"/>
      <c r="S351" s="26"/>
      <c r="T351" s="40"/>
      <c r="AT351" s="14" t="s">
        <v>138</v>
      </c>
      <c r="AU351" s="14" t="s">
        <v>84</v>
      </c>
    </row>
    <row r="352" spans="2:65" s="7" customFormat="1">
      <c r="B352" s="145"/>
      <c r="C352" s="146"/>
      <c r="D352" s="142" t="s">
        <v>140</v>
      </c>
      <c r="E352" s="147" t="s">
        <v>30</v>
      </c>
      <c r="F352" s="148" t="s">
        <v>494</v>
      </c>
      <c r="G352" s="146"/>
      <c r="H352" s="149" t="s">
        <v>30</v>
      </c>
      <c r="I352" s="150"/>
      <c r="J352" s="146"/>
      <c r="K352" s="146"/>
      <c r="L352" s="151"/>
      <c r="M352" s="152"/>
      <c r="N352" s="153"/>
      <c r="O352" s="153"/>
      <c r="P352" s="153"/>
      <c r="Q352" s="153"/>
      <c r="R352" s="153"/>
      <c r="S352" s="153"/>
      <c r="T352" s="154"/>
      <c r="AT352" s="155" t="s">
        <v>140</v>
      </c>
      <c r="AU352" s="155" t="s">
        <v>84</v>
      </c>
      <c r="AV352" s="7" t="s">
        <v>82</v>
      </c>
      <c r="AW352" s="7" t="s">
        <v>37</v>
      </c>
      <c r="AX352" s="7" t="s">
        <v>74</v>
      </c>
      <c r="AY352" s="155" t="s">
        <v>129</v>
      </c>
    </row>
    <row r="353" spans="2:65" s="8" customFormat="1">
      <c r="B353" s="156"/>
      <c r="C353" s="157"/>
      <c r="D353" s="142" t="s">
        <v>140</v>
      </c>
      <c r="E353" s="168" t="s">
        <v>30</v>
      </c>
      <c r="F353" s="169" t="s">
        <v>495</v>
      </c>
      <c r="G353" s="157"/>
      <c r="H353" s="170">
        <v>77</v>
      </c>
      <c r="I353" s="162"/>
      <c r="J353" s="157"/>
      <c r="K353" s="157"/>
      <c r="L353" s="163"/>
      <c r="M353" s="164"/>
      <c r="N353" s="165"/>
      <c r="O353" s="165"/>
      <c r="P353" s="165"/>
      <c r="Q353" s="165"/>
      <c r="R353" s="165"/>
      <c r="S353" s="165"/>
      <c r="T353" s="166"/>
      <c r="AT353" s="167" t="s">
        <v>140</v>
      </c>
      <c r="AU353" s="167" t="s">
        <v>84</v>
      </c>
      <c r="AV353" s="8" t="s">
        <v>84</v>
      </c>
      <c r="AW353" s="8" t="s">
        <v>37</v>
      </c>
      <c r="AX353" s="8" t="s">
        <v>82</v>
      </c>
      <c r="AY353" s="167" t="s">
        <v>129</v>
      </c>
    </row>
    <row r="354" spans="2:65" s="7" customFormat="1">
      <c r="B354" s="145"/>
      <c r="C354" s="146"/>
      <c r="D354" s="142" t="s">
        <v>140</v>
      </c>
      <c r="E354" s="147" t="s">
        <v>30</v>
      </c>
      <c r="F354" s="148" t="s">
        <v>496</v>
      </c>
      <c r="G354" s="146"/>
      <c r="H354" s="149" t="s">
        <v>30</v>
      </c>
      <c r="I354" s="150"/>
      <c r="J354" s="146"/>
      <c r="K354" s="146"/>
      <c r="L354" s="151"/>
      <c r="M354" s="152"/>
      <c r="N354" s="153"/>
      <c r="O354" s="153"/>
      <c r="P354" s="153"/>
      <c r="Q354" s="153"/>
      <c r="R354" s="153"/>
      <c r="S354" s="153"/>
      <c r="T354" s="154"/>
      <c r="AT354" s="155" t="s">
        <v>140</v>
      </c>
      <c r="AU354" s="155" t="s">
        <v>84</v>
      </c>
      <c r="AV354" s="7" t="s">
        <v>82</v>
      </c>
      <c r="AW354" s="7" t="s">
        <v>37</v>
      </c>
      <c r="AX354" s="7" t="s">
        <v>74</v>
      </c>
      <c r="AY354" s="155" t="s">
        <v>129</v>
      </c>
    </row>
    <row r="355" spans="2:65" s="7" customFormat="1">
      <c r="B355" s="145"/>
      <c r="C355" s="146"/>
      <c r="D355" s="158" t="s">
        <v>140</v>
      </c>
      <c r="E355" s="207" t="s">
        <v>30</v>
      </c>
      <c r="F355" s="208" t="s">
        <v>497</v>
      </c>
      <c r="G355" s="146"/>
      <c r="H355" s="209" t="s">
        <v>30</v>
      </c>
      <c r="I355" s="150"/>
      <c r="J355" s="146"/>
      <c r="K355" s="146"/>
      <c r="L355" s="151"/>
      <c r="M355" s="152"/>
      <c r="N355" s="153"/>
      <c r="O355" s="153"/>
      <c r="P355" s="153"/>
      <c r="Q355" s="153"/>
      <c r="R355" s="153"/>
      <c r="S355" s="153"/>
      <c r="T355" s="154"/>
      <c r="AT355" s="155" t="s">
        <v>140</v>
      </c>
      <c r="AU355" s="155" t="s">
        <v>84</v>
      </c>
      <c r="AV355" s="7" t="s">
        <v>82</v>
      </c>
      <c r="AW355" s="7" t="s">
        <v>37</v>
      </c>
      <c r="AX355" s="7" t="s">
        <v>74</v>
      </c>
      <c r="AY355" s="155" t="s">
        <v>129</v>
      </c>
    </row>
    <row r="356" spans="2:65" s="1" customFormat="1" ht="22.5" customHeight="1">
      <c r="B356" s="25"/>
      <c r="C356" s="193" t="s">
        <v>498</v>
      </c>
      <c r="D356" s="193" t="s">
        <v>199</v>
      </c>
      <c r="E356" s="194" t="s">
        <v>499</v>
      </c>
      <c r="F356" s="195" t="s">
        <v>500</v>
      </c>
      <c r="G356" s="196" t="s">
        <v>501</v>
      </c>
      <c r="H356" s="197">
        <v>78</v>
      </c>
      <c r="I356" s="198"/>
      <c r="J356" s="199">
        <f>ROUND(I356*H356,2)</f>
        <v>0</v>
      </c>
      <c r="K356" s="195" t="s">
        <v>135</v>
      </c>
      <c r="L356" s="200"/>
      <c r="M356" s="201" t="s">
        <v>30</v>
      </c>
      <c r="N356" s="202" t="s">
        <v>45</v>
      </c>
      <c r="O356" s="26"/>
      <c r="P356" s="139">
        <f>O356*H356</f>
        <v>0</v>
      </c>
      <c r="Q356" s="139">
        <v>4.4999999999999998E-2</v>
      </c>
      <c r="R356" s="139">
        <f>Q356*H356</f>
        <v>3.51</v>
      </c>
      <c r="S356" s="139">
        <v>0</v>
      </c>
      <c r="T356" s="140">
        <f>S356*H356</f>
        <v>0</v>
      </c>
      <c r="AR356" s="14" t="s">
        <v>181</v>
      </c>
      <c r="AT356" s="14" t="s">
        <v>199</v>
      </c>
      <c r="AU356" s="14" t="s">
        <v>84</v>
      </c>
      <c r="AY356" s="14" t="s">
        <v>129</v>
      </c>
      <c r="BE356" s="141">
        <f>IF(N356="základní",J356,0)</f>
        <v>0</v>
      </c>
      <c r="BF356" s="141">
        <f>IF(N356="snížená",J356,0)</f>
        <v>0</v>
      </c>
      <c r="BG356" s="141">
        <f>IF(N356="zákl. přenesená",J356,0)</f>
        <v>0</v>
      </c>
      <c r="BH356" s="141">
        <f>IF(N356="sníž. přenesená",J356,0)</f>
        <v>0</v>
      </c>
      <c r="BI356" s="141">
        <f>IF(N356="nulová",J356,0)</f>
        <v>0</v>
      </c>
      <c r="BJ356" s="14" t="s">
        <v>82</v>
      </c>
      <c r="BK356" s="141">
        <f>ROUND(I356*H356,2)</f>
        <v>0</v>
      </c>
      <c r="BL356" s="14" t="s">
        <v>136</v>
      </c>
      <c r="BM356" s="14" t="s">
        <v>502</v>
      </c>
    </row>
    <row r="357" spans="2:65" s="7" customFormat="1">
      <c r="B357" s="145"/>
      <c r="C357" s="146"/>
      <c r="D357" s="142" t="s">
        <v>140</v>
      </c>
      <c r="E357" s="147" t="s">
        <v>30</v>
      </c>
      <c r="F357" s="148" t="s">
        <v>503</v>
      </c>
      <c r="G357" s="146"/>
      <c r="H357" s="149" t="s">
        <v>30</v>
      </c>
      <c r="I357" s="150"/>
      <c r="J357" s="146"/>
      <c r="K357" s="146"/>
      <c r="L357" s="151"/>
      <c r="M357" s="152"/>
      <c r="N357" s="153"/>
      <c r="O357" s="153"/>
      <c r="P357" s="153"/>
      <c r="Q357" s="153"/>
      <c r="R357" s="153"/>
      <c r="S357" s="153"/>
      <c r="T357" s="154"/>
      <c r="AT357" s="155" t="s">
        <v>140</v>
      </c>
      <c r="AU357" s="155" t="s">
        <v>84</v>
      </c>
      <c r="AV357" s="7" t="s">
        <v>82</v>
      </c>
      <c r="AW357" s="7" t="s">
        <v>37</v>
      </c>
      <c r="AX357" s="7" t="s">
        <v>74</v>
      </c>
      <c r="AY357" s="155" t="s">
        <v>129</v>
      </c>
    </row>
    <row r="358" spans="2:65" s="7" customFormat="1">
      <c r="B358" s="145"/>
      <c r="C358" s="146"/>
      <c r="D358" s="142" t="s">
        <v>140</v>
      </c>
      <c r="E358" s="147" t="s">
        <v>30</v>
      </c>
      <c r="F358" s="148" t="s">
        <v>504</v>
      </c>
      <c r="G358" s="146"/>
      <c r="H358" s="149" t="s">
        <v>30</v>
      </c>
      <c r="I358" s="150"/>
      <c r="J358" s="146"/>
      <c r="K358" s="146"/>
      <c r="L358" s="151"/>
      <c r="M358" s="152"/>
      <c r="N358" s="153"/>
      <c r="O358" s="153"/>
      <c r="P358" s="153"/>
      <c r="Q358" s="153"/>
      <c r="R358" s="153"/>
      <c r="S358" s="153"/>
      <c r="T358" s="154"/>
      <c r="AT358" s="155" t="s">
        <v>140</v>
      </c>
      <c r="AU358" s="155" t="s">
        <v>84</v>
      </c>
      <c r="AV358" s="7" t="s">
        <v>82</v>
      </c>
      <c r="AW358" s="7" t="s">
        <v>37</v>
      </c>
      <c r="AX358" s="7" t="s">
        <v>74</v>
      </c>
      <c r="AY358" s="155" t="s">
        <v>129</v>
      </c>
    </row>
    <row r="359" spans="2:65" s="8" customFormat="1">
      <c r="B359" s="156"/>
      <c r="C359" s="157"/>
      <c r="D359" s="158" t="s">
        <v>140</v>
      </c>
      <c r="E359" s="159" t="s">
        <v>30</v>
      </c>
      <c r="F359" s="160" t="s">
        <v>505</v>
      </c>
      <c r="G359" s="157"/>
      <c r="H359" s="161">
        <v>78</v>
      </c>
      <c r="I359" s="162"/>
      <c r="J359" s="157"/>
      <c r="K359" s="157"/>
      <c r="L359" s="163"/>
      <c r="M359" s="164"/>
      <c r="N359" s="165"/>
      <c r="O359" s="165"/>
      <c r="P359" s="165"/>
      <c r="Q359" s="165"/>
      <c r="R359" s="165"/>
      <c r="S359" s="165"/>
      <c r="T359" s="166"/>
      <c r="AT359" s="167" t="s">
        <v>140</v>
      </c>
      <c r="AU359" s="167" t="s">
        <v>84</v>
      </c>
      <c r="AV359" s="8" t="s">
        <v>84</v>
      </c>
      <c r="AW359" s="8" t="s">
        <v>37</v>
      </c>
      <c r="AX359" s="8" t="s">
        <v>82</v>
      </c>
      <c r="AY359" s="167" t="s">
        <v>129</v>
      </c>
    </row>
    <row r="360" spans="2:65" s="1" customFormat="1" ht="44.25" customHeight="1">
      <c r="B360" s="25"/>
      <c r="C360" s="130" t="s">
        <v>506</v>
      </c>
      <c r="D360" s="130" t="s">
        <v>131</v>
      </c>
      <c r="E360" s="131" t="s">
        <v>507</v>
      </c>
      <c r="F360" s="132" t="s">
        <v>508</v>
      </c>
      <c r="G360" s="133" t="s">
        <v>324</v>
      </c>
      <c r="H360" s="134">
        <v>91</v>
      </c>
      <c r="I360" s="135"/>
      <c r="J360" s="136">
        <f>ROUND(I360*H360,2)</f>
        <v>0</v>
      </c>
      <c r="K360" s="132" t="s">
        <v>135</v>
      </c>
      <c r="L360" s="35"/>
      <c r="M360" s="137" t="s">
        <v>30</v>
      </c>
      <c r="N360" s="138" t="s">
        <v>45</v>
      </c>
      <c r="O360" s="26"/>
      <c r="P360" s="139">
        <f>O360*H360</f>
        <v>0</v>
      </c>
      <c r="Q360" s="139">
        <v>0.15540000000000001</v>
      </c>
      <c r="R360" s="139">
        <f>Q360*H360</f>
        <v>14.141400000000001</v>
      </c>
      <c r="S360" s="139">
        <v>0</v>
      </c>
      <c r="T360" s="140">
        <f>S360*H360</f>
        <v>0</v>
      </c>
      <c r="AR360" s="14" t="s">
        <v>136</v>
      </c>
      <c r="AT360" s="14" t="s">
        <v>131</v>
      </c>
      <c r="AU360" s="14" t="s">
        <v>84</v>
      </c>
      <c r="AY360" s="14" t="s">
        <v>129</v>
      </c>
      <c r="BE360" s="141">
        <f>IF(N360="základní",J360,0)</f>
        <v>0</v>
      </c>
      <c r="BF360" s="141">
        <f>IF(N360="snížená",J360,0)</f>
        <v>0</v>
      </c>
      <c r="BG360" s="141">
        <f>IF(N360="zákl. přenesená",J360,0)</f>
        <v>0</v>
      </c>
      <c r="BH360" s="141">
        <f>IF(N360="sníž. přenesená",J360,0)</f>
        <v>0</v>
      </c>
      <c r="BI360" s="141">
        <f>IF(N360="nulová",J360,0)</f>
        <v>0</v>
      </c>
      <c r="BJ360" s="14" t="s">
        <v>82</v>
      </c>
      <c r="BK360" s="141">
        <f>ROUND(I360*H360,2)</f>
        <v>0</v>
      </c>
      <c r="BL360" s="14" t="s">
        <v>136</v>
      </c>
      <c r="BM360" s="14" t="s">
        <v>509</v>
      </c>
    </row>
    <row r="361" spans="2:65" s="1" customFormat="1" ht="94.5">
      <c r="B361" s="25"/>
      <c r="C361" s="37"/>
      <c r="D361" s="142" t="s">
        <v>138</v>
      </c>
      <c r="E361" s="37"/>
      <c r="F361" s="143" t="s">
        <v>510</v>
      </c>
      <c r="G361" s="37"/>
      <c r="H361" s="37"/>
      <c r="I361" s="100"/>
      <c r="J361" s="37"/>
      <c r="K361" s="37"/>
      <c r="L361" s="35"/>
      <c r="M361" s="144"/>
      <c r="N361" s="26"/>
      <c r="O361" s="26"/>
      <c r="P361" s="26"/>
      <c r="Q361" s="26"/>
      <c r="R361" s="26"/>
      <c r="S361" s="26"/>
      <c r="T361" s="40"/>
      <c r="AT361" s="14" t="s">
        <v>138</v>
      </c>
      <c r="AU361" s="14" t="s">
        <v>84</v>
      </c>
    </row>
    <row r="362" spans="2:65" s="7" customFormat="1">
      <c r="B362" s="145"/>
      <c r="C362" s="146"/>
      <c r="D362" s="142" t="s">
        <v>140</v>
      </c>
      <c r="E362" s="147" t="s">
        <v>30</v>
      </c>
      <c r="F362" s="148" t="s">
        <v>511</v>
      </c>
      <c r="G362" s="146"/>
      <c r="H362" s="149" t="s">
        <v>30</v>
      </c>
      <c r="I362" s="150"/>
      <c r="J362" s="146"/>
      <c r="K362" s="146"/>
      <c r="L362" s="151"/>
      <c r="M362" s="152"/>
      <c r="N362" s="153"/>
      <c r="O362" s="153"/>
      <c r="P362" s="153"/>
      <c r="Q362" s="153"/>
      <c r="R362" s="153"/>
      <c r="S362" s="153"/>
      <c r="T362" s="154"/>
      <c r="AT362" s="155" t="s">
        <v>140</v>
      </c>
      <c r="AU362" s="155" t="s">
        <v>84</v>
      </c>
      <c r="AV362" s="7" t="s">
        <v>82</v>
      </c>
      <c r="AW362" s="7" t="s">
        <v>37</v>
      </c>
      <c r="AX362" s="7" t="s">
        <v>74</v>
      </c>
      <c r="AY362" s="155" t="s">
        <v>129</v>
      </c>
    </row>
    <row r="363" spans="2:65" s="7" customFormat="1">
      <c r="B363" s="145"/>
      <c r="C363" s="146"/>
      <c r="D363" s="142" t="s">
        <v>140</v>
      </c>
      <c r="E363" s="147" t="s">
        <v>30</v>
      </c>
      <c r="F363" s="148" t="s">
        <v>512</v>
      </c>
      <c r="G363" s="146"/>
      <c r="H363" s="149" t="s">
        <v>30</v>
      </c>
      <c r="I363" s="150"/>
      <c r="J363" s="146"/>
      <c r="K363" s="146"/>
      <c r="L363" s="151"/>
      <c r="M363" s="152"/>
      <c r="N363" s="153"/>
      <c r="O363" s="153"/>
      <c r="P363" s="153"/>
      <c r="Q363" s="153"/>
      <c r="R363" s="153"/>
      <c r="S363" s="153"/>
      <c r="T363" s="154"/>
      <c r="AT363" s="155" t="s">
        <v>140</v>
      </c>
      <c r="AU363" s="155" t="s">
        <v>84</v>
      </c>
      <c r="AV363" s="7" t="s">
        <v>82</v>
      </c>
      <c r="AW363" s="7" t="s">
        <v>37</v>
      </c>
      <c r="AX363" s="7" t="s">
        <v>74</v>
      </c>
      <c r="AY363" s="155" t="s">
        <v>129</v>
      </c>
    </row>
    <row r="364" spans="2:65" s="8" customFormat="1">
      <c r="B364" s="156"/>
      <c r="C364" s="157"/>
      <c r="D364" s="142" t="s">
        <v>140</v>
      </c>
      <c r="E364" s="168" t="s">
        <v>30</v>
      </c>
      <c r="F364" s="169" t="s">
        <v>513</v>
      </c>
      <c r="G364" s="157"/>
      <c r="H364" s="170">
        <v>78</v>
      </c>
      <c r="I364" s="162"/>
      <c r="J364" s="157"/>
      <c r="K364" s="157"/>
      <c r="L364" s="163"/>
      <c r="M364" s="164"/>
      <c r="N364" s="165"/>
      <c r="O364" s="165"/>
      <c r="P364" s="165"/>
      <c r="Q364" s="165"/>
      <c r="R364" s="165"/>
      <c r="S364" s="165"/>
      <c r="T364" s="166"/>
      <c r="AT364" s="167" t="s">
        <v>140</v>
      </c>
      <c r="AU364" s="167" t="s">
        <v>84</v>
      </c>
      <c r="AV364" s="8" t="s">
        <v>84</v>
      </c>
      <c r="AW364" s="8" t="s">
        <v>37</v>
      </c>
      <c r="AX364" s="8" t="s">
        <v>74</v>
      </c>
      <c r="AY364" s="167" t="s">
        <v>129</v>
      </c>
    </row>
    <row r="365" spans="2:65" s="10" customFormat="1">
      <c r="B365" s="182"/>
      <c r="C365" s="183"/>
      <c r="D365" s="142" t="s">
        <v>140</v>
      </c>
      <c r="E365" s="184" t="s">
        <v>30</v>
      </c>
      <c r="F365" s="185" t="s">
        <v>195</v>
      </c>
      <c r="G365" s="183"/>
      <c r="H365" s="186">
        <v>78</v>
      </c>
      <c r="I365" s="187"/>
      <c r="J365" s="183"/>
      <c r="K365" s="183"/>
      <c r="L365" s="188"/>
      <c r="M365" s="189"/>
      <c r="N365" s="190"/>
      <c r="O365" s="190"/>
      <c r="P365" s="190"/>
      <c r="Q365" s="190"/>
      <c r="R365" s="190"/>
      <c r="S365" s="190"/>
      <c r="T365" s="191"/>
      <c r="AT365" s="192" t="s">
        <v>140</v>
      </c>
      <c r="AU365" s="192" t="s">
        <v>84</v>
      </c>
      <c r="AV365" s="10" t="s">
        <v>152</v>
      </c>
      <c r="AW365" s="10" t="s">
        <v>37</v>
      </c>
      <c r="AX365" s="10" t="s">
        <v>74</v>
      </c>
      <c r="AY365" s="192" t="s">
        <v>129</v>
      </c>
    </row>
    <row r="366" spans="2:65" s="7" customFormat="1">
      <c r="B366" s="145"/>
      <c r="C366" s="146"/>
      <c r="D366" s="142" t="s">
        <v>140</v>
      </c>
      <c r="E366" s="147" t="s">
        <v>30</v>
      </c>
      <c r="F366" s="148" t="s">
        <v>514</v>
      </c>
      <c r="G366" s="146"/>
      <c r="H366" s="149" t="s">
        <v>30</v>
      </c>
      <c r="I366" s="150"/>
      <c r="J366" s="146"/>
      <c r="K366" s="146"/>
      <c r="L366" s="151"/>
      <c r="M366" s="152"/>
      <c r="N366" s="153"/>
      <c r="O366" s="153"/>
      <c r="P366" s="153"/>
      <c r="Q366" s="153"/>
      <c r="R366" s="153"/>
      <c r="S366" s="153"/>
      <c r="T366" s="154"/>
      <c r="AT366" s="155" t="s">
        <v>140</v>
      </c>
      <c r="AU366" s="155" t="s">
        <v>84</v>
      </c>
      <c r="AV366" s="7" t="s">
        <v>82</v>
      </c>
      <c r="AW366" s="7" t="s">
        <v>37</v>
      </c>
      <c r="AX366" s="7" t="s">
        <v>74</v>
      </c>
      <c r="AY366" s="155" t="s">
        <v>129</v>
      </c>
    </row>
    <row r="367" spans="2:65" s="8" customFormat="1">
      <c r="B367" s="156"/>
      <c r="C367" s="157"/>
      <c r="D367" s="142" t="s">
        <v>140</v>
      </c>
      <c r="E367" s="168" t="s">
        <v>30</v>
      </c>
      <c r="F367" s="169" t="s">
        <v>515</v>
      </c>
      <c r="G367" s="157"/>
      <c r="H367" s="170">
        <v>7</v>
      </c>
      <c r="I367" s="162"/>
      <c r="J367" s="157"/>
      <c r="K367" s="157"/>
      <c r="L367" s="163"/>
      <c r="M367" s="164"/>
      <c r="N367" s="165"/>
      <c r="O367" s="165"/>
      <c r="P367" s="165"/>
      <c r="Q367" s="165"/>
      <c r="R367" s="165"/>
      <c r="S367" s="165"/>
      <c r="T367" s="166"/>
      <c r="AT367" s="167" t="s">
        <v>140</v>
      </c>
      <c r="AU367" s="167" t="s">
        <v>84</v>
      </c>
      <c r="AV367" s="8" t="s">
        <v>84</v>
      </c>
      <c r="AW367" s="8" t="s">
        <v>37</v>
      </c>
      <c r="AX367" s="8" t="s">
        <v>74</v>
      </c>
      <c r="AY367" s="167" t="s">
        <v>129</v>
      </c>
    </row>
    <row r="368" spans="2:65" s="10" customFormat="1">
      <c r="B368" s="182"/>
      <c r="C368" s="183"/>
      <c r="D368" s="142" t="s">
        <v>140</v>
      </c>
      <c r="E368" s="184" t="s">
        <v>30</v>
      </c>
      <c r="F368" s="185" t="s">
        <v>237</v>
      </c>
      <c r="G368" s="183"/>
      <c r="H368" s="186">
        <v>7</v>
      </c>
      <c r="I368" s="187"/>
      <c r="J368" s="183"/>
      <c r="K368" s="183"/>
      <c r="L368" s="188"/>
      <c r="M368" s="189"/>
      <c r="N368" s="190"/>
      <c r="O368" s="190"/>
      <c r="P368" s="190"/>
      <c r="Q368" s="190"/>
      <c r="R368" s="190"/>
      <c r="S368" s="190"/>
      <c r="T368" s="191"/>
      <c r="AT368" s="192" t="s">
        <v>140</v>
      </c>
      <c r="AU368" s="192" t="s">
        <v>84</v>
      </c>
      <c r="AV368" s="10" t="s">
        <v>152</v>
      </c>
      <c r="AW368" s="10" t="s">
        <v>37</v>
      </c>
      <c r="AX368" s="10" t="s">
        <v>74</v>
      </c>
      <c r="AY368" s="192" t="s">
        <v>129</v>
      </c>
    </row>
    <row r="369" spans="2:65" s="7" customFormat="1">
      <c r="B369" s="145"/>
      <c r="C369" s="146"/>
      <c r="D369" s="142" t="s">
        <v>140</v>
      </c>
      <c r="E369" s="147" t="s">
        <v>30</v>
      </c>
      <c r="F369" s="148" t="s">
        <v>516</v>
      </c>
      <c r="G369" s="146"/>
      <c r="H369" s="149" t="s">
        <v>30</v>
      </c>
      <c r="I369" s="150"/>
      <c r="J369" s="146"/>
      <c r="K369" s="146"/>
      <c r="L369" s="151"/>
      <c r="M369" s="152"/>
      <c r="N369" s="153"/>
      <c r="O369" s="153"/>
      <c r="P369" s="153"/>
      <c r="Q369" s="153"/>
      <c r="R369" s="153"/>
      <c r="S369" s="153"/>
      <c r="T369" s="154"/>
      <c r="AT369" s="155" t="s">
        <v>140</v>
      </c>
      <c r="AU369" s="155" t="s">
        <v>84</v>
      </c>
      <c r="AV369" s="7" t="s">
        <v>82</v>
      </c>
      <c r="AW369" s="7" t="s">
        <v>37</v>
      </c>
      <c r="AX369" s="7" t="s">
        <v>74</v>
      </c>
      <c r="AY369" s="155" t="s">
        <v>129</v>
      </c>
    </row>
    <row r="370" spans="2:65" s="8" customFormat="1">
      <c r="B370" s="156"/>
      <c r="C370" s="157"/>
      <c r="D370" s="142" t="s">
        <v>140</v>
      </c>
      <c r="E370" s="168" t="s">
        <v>30</v>
      </c>
      <c r="F370" s="169" t="s">
        <v>517</v>
      </c>
      <c r="G370" s="157"/>
      <c r="H370" s="170">
        <v>6</v>
      </c>
      <c r="I370" s="162"/>
      <c r="J370" s="157"/>
      <c r="K370" s="157"/>
      <c r="L370" s="163"/>
      <c r="M370" s="164"/>
      <c r="N370" s="165"/>
      <c r="O370" s="165"/>
      <c r="P370" s="165"/>
      <c r="Q370" s="165"/>
      <c r="R370" s="165"/>
      <c r="S370" s="165"/>
      <c r="T370" s="166"/>
      <c r="AT370" s="167" t="s">
        <v>140</v>
      </c>
      <c r="AU370" s="167" t="s">
        <v>84</v>
      </c>
      <c r="AV370" s="8" t="s">
        <v>84</v>
      </c>
      <c r="AW370" s="8" t="s">
        <v>37</v>
      </c>
      <c r="AX370" s="8" t="s">
        <v>74</v>
      </c>
      <c r="AY370" s="167" t="s">
        <v>129</v>
      </c>
    </row>
    <row r="371" spans="2:65" s="10" customFormat="1">
      <c r="B371" s="182"/>
      <c r="C371" s="183"/>
      <c r="D371" s="142" t="s">
        <v>140</v>
      </c>
      <c r="E371" s="184" t="s">
        <v>30</v>
      </c>
      <c r="F371" s="185" t="s">
        <v>518</v>
      </c>
      <c r="G371" s="183"/>
      <c r="H371" s="186">
        <v>6</v>
      </c>
      <c r="I371" s="187"/>
      <c r="J371" s="183"/>
      <c r="K371" s="183"/>
      <c r="L371" s="188"/>
      <c r="M371" s="189"/>
      <c r="N371" s="190"/>
      <c r="O371" s="190"/>
      <c r="P371" s="190"/>
      <c r="Q371" s="190"/>
      <c r="R371" s="190"/>
      <c r="S371" s="190"/>
      <c r="T371" s="191"/>
      <c r="AT371" s="192" t="s">
        <v>140</v>
      </c>
      <c r="AU371" s="192" t="s">
        <v>84</v>
      </c>
      <c r="AV371" s="10" t="s">
        <v>152</v>
      </c>
      <c r="AW371" s="10" t="s">
        <v>37</v>
      </c>
      <c r="AX371" s="10" t="s">
        <v>74</v>
      </c>
      <c r="AY371" s="192" t="s">
        <v>129</v>
      </c>
    </row>
    <row r="372" spans="2:65" s="9" customFormat="1">
      <c r="B372" s="171"/>
      <c r="C372" s="172"/>
      <c r="D372" s="142" t="s">
        <v>140</v>
      </c>
      <c r="E372" s="204" t="s">
        <v>30</v>
      </c>
      <c r="F372" s="205" t="s">
        <v>151</v>
      </c>
      <c r="G372" s="172"/>
      <c r="H372" s="206">
        <v>91</v>
      </c>
      <c r="I372" s="176"/>
      <c r="J372" s="172"/>
      <c r="K372" s="172"/>
      <c r="L372" s="177"/>
      <c r="M372" s="178"/>
      <c r="N372" s="179"/>
      <c r="O372" s="179"/>
      <c r="P372" s="179"/>
      <c r="Q372" s="179"/>
      <c r="R372" s="179"/>
      <c r="S372" s="179"/>
      <c r="T372" s="180"/>
      <c r="AT372" s="181" t="s">
        <v>140</v>
      </c>
      <c r="AU372" s="181" t="s">
        <v>84</v>
      </c>
      <c r="AV372" s="9" t="s">
        <v>136</v>
      </c>
      <c r="AW372" s="9" t="s">
        <v>37</v>
      </c>
      <c r="AX372" s="9" t="s">
        <v>82</v>
      </c>
      <c r="AY372" s="181" t="s">
        <v>129</v>
      </c>
    </row>
    <row r="373" spans="2:65" s="7" customFormat="1">
      <c r="B373" s="145"/>
      <c r="C373" s="146"/>
      <c r="D373" s="142" t="s">
        <v>140</v>
      </c>
      <c r="E373" s="147" t="s">
        <v>30</v>
      </c>
      <c r="F373" s="148" t="s">
        <v>496</v>
      </c>
      <c r="G373" s="146"/>
      <c r="H373" s="149" t="s">
        <v>30</v>
      </c>
      <c r="I373" s="150"/>
      <c r="J373" s="146"/>
      <c r="K373" s="146"/>
      <c r="L373" s="151"/>
      <c r="M373" s="152"/>
      <c r="N373" s="153"/>
      <c r="O373" s="153"/>
      <c r="P373" s="153"/>
      <c r="Q373" s="153"/>
      <c r="R373" s="153"/>
      <c r="S373" s="153"/>
      <c r="T373" s="154"/>
      <c r="AT373" s="155" t="s">
        <v>140</v>
      </c>
      <c r="AU373" s="155" t="s">
        <v>84</v>
      </c>
      <c r="AV373" s="7" t="s">
        <v>82</v>
      </c>
      <c r="AW373" s="7" t="s">
        <v>37</v>
      </c>
      <c r="AX373" s="7" t="s">
        <v>74</v>
      </c>
      <c r="AY373" s="155" t="s">
        <v>129</v>
      </c>
    </row>
    <row r="374" spans="2:65" s="7" customFormat="1">
      <c r="B374" s="145"/>
      <c r="C374" s="146"/>
      <c r="D374" s="158" t="s">
        <v>140</v>
      </c>
      <c r="E374" s="207" t="s">
        <v>30</v>
      </c>
      <c r="F374" s="208" t="s">
        <v>497</v>
      </c>
      <c r="G374" s="146"/>
      <c r="H374" s="209" t="s">
        <v>30</v>
      </c>
      <c r="I374" s="150"/>
      <c r="J374" s="146"/>
      <c r="K374" s="146"/>
      <c r="L374" s="151"/>
      <c r="M374" s="152"/>
      <c r="N374" s="153"/>
      <c r="O374" s="153"/>
      <c r="P374" s="153"/>
      <c r="Q374" s="153"/>
      <c r="R374" s="153"/>
      <c r="S374" s="153"/>
      <c r="T374" s="154"/>
      <c r="AT374" s="155" t="s">
        <v>140</v>
      </c>
      <c r="AU374" s="155" t="s">
        <v>84</v>
      </c>
      <c r="AV374" s="7" t="s">
        <v>82</v>
      </c>
      <c r="AW374" s="7" t="s">
        <v>37</v>
      </c>
      <c r="AX374" s="7" t="s">
        <v>74</v>
      </c>
      <c r="AY374" s="155" t="s">
        <v>129</v>
      </c>
    </row>
    <row r="375" spans="2:65" s="1" customFormat="1" ht="31.5" customHeight="1">
      <c r="B375" s="25"/>
      <c r="C375" s="130" t="s">
        <v>519</v>
      </c>
      <c r="D375" s="130" t="s">
        <v>131</v>
      </c>
      <c r="E375" s="131" t="s">
        <v>520</v>
      </c>
      <c r="F375" s="132" t="s">
        <v>521</v>
      </c>
      <c r="G375" s="133" t="s">
        <v>134</v>
      </c>
      <c r="H375" s="134">
        <v>2.1190000000000002</v>
      </c>
      <c r="I375" s="135"/>
      <c r="J375" s="136">
        <f>ROUND(I375*H375,2)</f>
        <v>0</v>
      </c>
      <c r="K375" s="132" t="s">
        <v>135</v>
      </c>
      <c r="L375" s="35"/>
      <c r="M375" s="137" t="s">
        <v>30</v>
      </c>
      <c r="N375" s="138" t="s">
        <v>45</v>
      </c>
      <c r="O375" s="26"/>
      <c r="P375" s="139">
        <f>O375*H375</f>
        <v>0</v>
      </c>
      <c r="Q375" s="139">
        <v>2.2563399999999998</v>
      </c>
      <c r="R375" s="139">
        <f>Q375*H375</f>
        <v>4.7811844600000004</v>
      </c>
      <c r="S375" s="139">
        <v>0</v>
      </c>
      <c r="T375" s="140">
        <f>S375*H375</f>
        <v>0</v>
      </c>
      <c r="AR375" s="14" t="s">
        <v>136</v>
      </c>
      <c r="AT375" s="14" t="s">
        <v>131</v>
      </c>
      <c r="AU375" s="14" t="s">
        <v>84</v>
      </c>
      <c r="AY375" s="14" t="s">
        <v>129</v>
      </c>
      <c r="BE375" s="141">
        <f>IF(N375="základní",J375,0)</f>
        <v>0</v>
      </c>
      <c r="BF375" s="141">
        <f>IF(N375="snížená",J375,0)</f>
        <v>0</v>
      </c>
      <c r="BG375" s="141">
        <f>IF(N375="zákl. přenesená",J375,0)</f>
        <v>0</v>
      </c>
      <c r="BH375" s="141">
        <f>IF(N375="sníž. přenesená",J375,0)</f>
        <v>0</v>
      </c>
      <c r="BI375" s="141">
        <f>IF(N375="nulová",J375,0)</f>
        <v>0</v>
      </c>
      <c r="BJ375" s="14" t="s">
        <v>82</v>
      </c>
      <c r="BK375" s="141">
        <f>ROUND(I375*H375,2)</f>
        <v>0</v>
      </c>
      <c r="BL375" s="14" t="s">
        <v>136</v>
      </c>
      <c r="BM375" s="14" t="s">
        <v>522</v>
      </c>
    </row>
    <row r="376" spans="2:65" s="7" customFormat="1">
      <c r="B376" s="145"/>
      <c r="C376" s="146"/>
      <c r="D376" s="142" t="s">
        <v>140</v>
      </c>
      <c r="E376" s="147" t="s">
        <v>30</v>
      </c>
      <c r="F376" s="148" t="s">
        <v>523</v>
      </c>
      <c r="G376" s="146"/>
      <c r="H376" s="149" t="s">
        <v>30</v>
      </c>
      <c r="I376" s="150"/>
      <c r="J376" s="146"/>
      <c r="K376" s="146"/>
      <c r="L376" s="151"/>
      <c r="M376" s="152"/>
      <c r="N376" s="153"/>
      <c r="O376" s="153"/>
      <c r="P376" s="153"/>
      <c r="Q376" s="153"/>
      <c r="R376" s="153"/>
      <c r="S376" s="153"/>
      <c r="T376" s="154"/>
      <c r="AT376" s="155" t="s">
        <v>140</v>
      </c>
      <c r="AU376" s="155" t="s">
        <v>84</v>
      </c>
      <c r="AV376" s="7" t="s">
        <v>82</v>
      </c>
      <c r="AW376" s="7" t="s">
        <v>37</v>
      </c>
      <c r="AX376" s="7" t="s">
        <v>74</v>
      </c>
      <c r="AY376" s="155" t="s">
        <v>129</v>
      </c>
    </row>
    <row r="377" spans="2:65" s="7" customFormat="1">
      <c r="B377" s="145"/>
      <c r="C377" s="146"/>
      <c r="D377" s="142" t="s">
        <v>140</v>
      </c>
      <c r="E377" s="147" t="s">
        <v>30</v>
      </c>
      <c r="F377" s="148" t="s">
        <v>524</v>
      </c>
      <c r="G377" s="146"/>
      <c r="H377" s="149" t="s">
        <v>30</v>
      </c>
      <c r="I377" s="150"/>
      <c r="J377" s="146"/>
      <c r="K377" s="146"/>
      <c r="L377" s="151"/>
      <c r="M377" s="152"/>
      <c r="N377" s="153"/>
      <c r="O377" s="153"/>
      <c r="P377" s="153"/>
      <c r="Q377" s="153"/>
      <c r="R377" s="153"/>
      <c r="S377" s="153"/>
      <c r="T377" s="154"/>
      <c r="AT377" s="155" t="s">
        <v>140</v>
      </c>
      <c r="AU377" s="155" t="s">
        <v>84</v>
      </c>
      <c r="AV377" s="7" t="s">
        <v>82</v>
      </c>
      <c r="AW377" s="7" t="s">
        <v>37</v>
      </c>
      <c r="AX377" s="7" t="s">
        <v>74</v>
      </c>
      <c r="AY377" s="155" t="s">
        <v>129</v>
      </c>
    </row>
    <row r="378" spans="2:65" s="7" customFormat="1">
      <c r="B378" s="145"/>
      <c r="C378" s="146"/>
      <c r="D378" s="142" t="s">
        <v>140</v>
      </c>
      <c r="E378" s="147" t="s">
        <v>30</v>
      </c>
      <c r="F378" s="148" t="s">
        <v>525</v>
      </c>
      <c r="G378" s="146"/>
      <c r="H378" s="149" t="s">
        <v>30</v>
      </c>
      <c r="I378" s="150"/>
      <c r="J378" s="146"/>
      <c r="K378" s="146"/>
      <c r="L378" s="151"/>
      <c r="M378" s="152"/>
      <c r="N378" s="153"/>
      <c r="O378" s="153"/>
      <c r="P378" s="153"/>
      <c r="Q378" s="153"/>
      <c r="R378" s="153"/>
      <c r="S378" s="153"/>
      <c r="T378" s="154"/>
      <c r="AT378" s="155" t="s">
        <v>140</v>
      </c>
      <c r="AU378" s="155" t="s">
        <v>84</v>
      </c>
      <c r="AV378" s="7" t="s">
        <v>82</v>
      </c>
      <c r="AW378" s="7" t="s">
        <v>37</v>
      </c>
      <c r="AX378" s="7" t="s">
        <v>74</v>
      </c>
      <c r="AY378" s="155" t="s">
        <v>129</v>
      </c>
    </row>
    <row r="379" spans="2:65" s="8" customFormat="1">
      <c r="B379" s="156"/>
      <c r="C379" s="157"/>
      <c r="D379" s="158" t="s">
        <v>140</v>
      </c>
      <c r="E379" s="159" t="s">
        <v>30</v>
      </c>
      <c r="F379" s="160" t="s">
        <v>526</v>
      </c>
      <c r="G379" s="157"/>
      <c r="H379" s="161">
        <v>2.1190000000000002</v>
      </c>
      <c r="I379" s="162"/>
      <c r="J379" s="157"/>
      <c r="K379" s="157"/>
      <c r="L379" s="163"/>
      <c r="M379" s="164"/>
      <c r="N379" s="165"/>
      <c r="O379" s="165"/>
      <c r="P379" s="165"/>
      <c r="Q379" s="165"/>
      <c r="R379" s="165"/>
      <c r="S379" s="165"/>
      <c r="T379" s="166"/>
      <c r="AT379" s="167" t="s">
        <v>140</v>
      </c>
      <c r="AU379" s="167" t="s">
        <v>84</v>
      </c>
      <c r="AV379" s="8" t="s">
        <v>84</v>
      </c>
      <c r="AW379" s="8" t="s">
        <v>37</v>
      </c>
      <c r="AX379" s="8" t="s">
        <v>82</v>
      </c>
      <c r="AY379" s="167" t="s">
        <v>129</v>
      </c>
    </row>
    <row r="380" spans="2:65" s="1" customFormat="1" ht="22.5" customHeight="1">
      <c r="B380" s="25"/>
      <c r="C380" s="193" t="s">
        <v>527</v>
      </c>
      <c r="D380" s="193" t="s">
        <v>199</v>
      </c>
      <c r="E380" s="194" t="s">
        <v>528</v>
      </c>
      <c r="F380" s="195" t="s">
        <v>529</v>
      </c>
      <c r="G380" s="196" t="s">
        <v>501</v>
      </c>
      <c r="H380" s="197">
        <v>79</v>
      </c>
      <c r="I380" s="198"/>
      <c r="J380" s="199">
        <f>ROUND(I380*H380,2)</f>
        <v>0</v>
      </c>
      <c r="K380" s="195" t="s">
        <v>135</v>
      </c>
      <c r="L380" s="200"/>
      <c r="M380" s="201" t="s">
        <v>30</v>
      </c>
      <c r="N380" s="202" t="s">
        <v>45</v>
      </c>
      <c r="O380" s="26"/>
      <c r="P380" s="139">
        <f>O380*H380</f>
        <v>0</v>
      </c>
      <c r="Q380" s="139">
        <v>0.10199999999999999</v>
      </c>
      <c r="R380" s="139">
        <f>Q380*H380</f>
        <v>8.0579999999999998</v>
      </c>
      <c r="S380" s="139">
        <v>0</v>
      </c>
      <c r="T380" s="140">
        <f>S380*H380</f>
        <v>0</v>
      </c>
      <c r="AR380" s="14" t="s">
        <v>181</v>
      </c>
      <c r="AT380" s="14" t="s">
        <v>199</v>
      </c>
      <c r="AU380" s="14" t="s">
        <v>84</v>
      </c>
      <c r="AY380" s="14" t="s">
        <v>129</v>
      </c>
      <c r="BE380" s="141">
        <f>IF(N380="základní",J380,0)</f>
        <v>0</v>
      </c>
      <c r="BF380" s="141">
        <f>IF(N380="snížená",J380,0)</f>
        <v>0</v>
      </c>
      <c r="BG380" s="141">
        <f>IF(N380="zákl. přenesená",J380,0)</f>
        <v>0</v>
      </c>
      <c r="BH380" s="141">
        <f>IF(N380="sníž. přenesená",J380,0)</f>
        <v>0</v>
      </c>
      <c r="BI380" s="141">
        <f>IF(N380="nulová",J380,0)</f>
        <v>0</v>
      </c>
      <c r="BJ380" s="14" t="s">
        <v>82</v>
      </c>
      <c r="BK380" s="141">
        <f>ROUND(I380*H380,2)</f>
        <v>0</v>
      </c>
      <c r="BL380" s="14" t="s">
        <v>136</v>
      </c>
      <c r="BM380" s="14" t="s">
        <v>530</v>
      </c>
    </row>
    <row r="381" spans="2:65" s="7" customFormat="1">
      <c r="B381" s="145"/>
      <c r="C381" s="146"/>
      <c r="D381" s="142" t="s">
        <v>140</v>
      </c>
      <c r="E381" s="147" t="s">
        <v>30</v>
      </c>
      <c r="F381" s="148" t="s">
        <v>531</v>
      </c>
      <c r="G381" s="146"/>
      <c r="H381" s="149" t="s">
        <v>30</v>
      </c>
      <c r="I381" s="150"/>
      <c r="J381" s="146"/>
      <c r="K381" s="146"/>
      <c r="L381" s="151"/>
      <c r="M381" s="152"/>
      <c r="N381" s="153"/>
      <c r="O381" s="153"/>
      <c r="P381" s="153"/>
      <c r="Q381" s="153"/>
      <c r="R381" s="153"/>
      <c r="S381" s="153"/>
      <c r="T381" s="154"/>
      <c r="AT381" s="155" t="s">
        <v>140</v>
      </c>
      <c r="AU381" s="155" t="s">
        <v>84</v>
      </c>
      <c r="AV381" s="7" t="s">
        <v>82</v>
      </c>
      <c r="AW381" s="7" t="s">
        <v>37</v>
      </c>
      <c r="AX381" s="7" t="s">
        <v>74</v>
      </c>
      <c r="AY381" s="155" t="s">
        <v>129</v>
      </c>
    </row>
    <row r="382" spans="2:65" s="8" customFormat="1">
      <c r="B382" s="156"/>
      <c r="C382" s="157"/>
      <c r="D382" s="158" t="s">
        <v>140</v>
      </c>
      <c r="E382" s="159" t="s">
        <v>30</v>
      </c>
      <c r="F382" s="160" t="s">
        <v>532</v>
      </c>
      <c r="G382" s="157"/>
      <c r="H382" s="161">
        <v>79</v>
      </c>
      <c r="I382" s="162"/>
      <c r="J382" s="157"/>
      <c r="K382" s="157"/>
      <c r="L382" s="163"/>
      <c r="M382" s="164"/>
      <c r="N382" s="165"/>
      <c r="O382" s="165"/>
      <c r="P382" s="165"/>
      <c r="Q382" s="165"/>
      <c r="R382" s="165"/>
      <c r="S382" s="165"/>
      <c r="T382" s="166"/>
      <c r="AT382" s="167" t="s">
        <v>140</v>
      </c>
      <c r="AU382" s="167" t="s">
        <v>84</v>
      </c>
      <c r="AV382" s="8" t="s">
        <v>84</v>
      </c>
      <c r="AW382" s="8" t="s">
        <v>37</v>
      </c>
      <c r="AX382" s="8" t="s">
        <v>82</v>
      </c>
      <c r="AY382" s="167" t="s">
        <v>129</v>
      </c>
    </row>
    <row r="383" spans="2:65" s="1" customFormat="1" ht="22.5" customHeight="1">
      <c r="B383" s="25"/>
      <c r="C383" s="193" t="s">
        <v>533</v>
      </c>
      <c r="D383" s="193" t="s">
        <v>199</v>
      </c>
      <c r="E383" s="194" t="s">
        <v>534</v>
      </c>
      <c r="F383" s="195" t="s">
        <v>535</v>
      </c>
      <c r="G383" s="196" t="s">
        <v>501</v>
      </c>
      <c r="H383" s="197">
        <v>7.07</v>
      </c>
      <c r="I383" s="198"/>
      <c r="J383" s="199">
        <f>ROUND(I383*H383,2)</f>
        <v>0</v>
      </c>
      <c r="K383" s="195" t="s">
        <v>30</v>
      </c>
      <c r="L383" s="200"/>
      <c r="M383" s="201" t="s">
        <v>30</v>
      </c>
      <c r="N383" s="202" t="s">
        <v>45</v>
      </c>
      <c r="O383" s="26"/>
      <c r="P383" s="139">
        <f>O383*H383</f>
        <v>0</v>
      </c>
      <c r="Q383" s="139">
        <v>6.3E-2</v>
      </c>
      <c r="R383" s="139">
        <f>Q383*H383</f>
        <v>0.44541000000000003</v>
      </c>
      <c r="S383" s="139">
        <v>0</v>
      </c>
      <c r="T383" s="140">
        <f>S383*H383</f>
        <v>0</v>
      </c>
      <c r="AR383" s="14" t="s">
        <v>181</v>
      </c>
      <c r="AT383" s="14" t="s">
        <v>199</v>
      </c>
      <c r="AU383" s="14" t="s">
        <v>84</v>
      </c>
      <c r="AY383" s="14" t="s">
        <v>129</v>
      </c>
      <c r="BE383" s="141">
        <f>IF(N383="základní",J383,0)</f>
        <v>0</v>
      </c>
      <c r="BF383" s="141">
        <f>IF(N383="snížená",J383,0)</f>
        <v>0</v>
      </c>
      <c r="BG383" s="141">
        <f>IF(N383="zákl. přenesená",J383,0)</f>
        <v>0</v>
      </c>
      <c r="BH383" s="141">
        <f>IF(N383="sníž. přenesená",J383,0)</f>
        <v>0</v>
      </c>
      <c r="BI383" s="141">
        <f>IF(N383="nulová",J383,0)</f>
        <v>0</v>
      </c>
      <c r="BJ383" s="14" t="s">
        <v>82</v>
      </c>
      <c r="BK383" s="141">
        <f>ROUND(I383*H383,2)</f>
        <v>0</v>
      </c>
      <c r="BL383" s="14" t="s">
        <v>136</v>
      </c>
      <c r="BM383" s="14" t="s">
        <v>536</v>
      </c>
    </row>
    <row r="384" spans="2:65" s="7" customFormat="1">
      <c r="B384" s="145"/>
      <c r="C384" s="146"/>
      <c r="D384" s="142" t="s">
        <v>140</v>
      </c>
      <c r="E384" s="147" t="s">
        <v>30</v>
      </c>
      <c r="F384" s="148" t="s">
        <v>537</v>
      </c>
      <c r="G384" s="146"/>
      <c r="H384" s="149" t="s">
        <v>30</v>
      </c>
      <c r="I384" s="150"/>
      <c r="J384" s="146"/>
      <c r="K384" s="146"/>
      <c r="L384" s="151"/>
      <c r="M384" s="152"/>
      <c r="N384" s="153"/>
      <c r="O384" s="153"/>
      <c r="P384" s="153"/>
      <c r="Q384" s="153"/>
      <c r="R384" s="153"/>
      <c r="S384" s="153"/>
      <c r="T384" s="154"/>
      <c r="AT384" s="155" t="s">
        <v>140</v>
      </c>
      <c r="AU384" s="155" t="s">
        <v>84</v>
      </c>
      <c r="AV384" s="7" t="s">
        <v>82</v>
      </c>
      <c r="AW384" s="7" t="s">
        <v>37</v>
      </c>
      <c r="AX384" s="7" t="s">
        <v>74</v>
      </c>
      <c r="AY384" s="155" t="s">
        <v>129</v>
      </c>
    </row>
    <row r="385" spans="2:65" s="8" customFormat="1">
      <c r="B385" s="156"/>
      <c r="C385" s="157"/>
      <c r="D385" s="158" t="s">
        <v>140</v>
      </c>
      <c r="E385" s="159" t="s">
        <v>30</v>
      </c>
      <c r="F385" s="160" t="s">
        <v>538</v>
      </c>
      <c r="G385" s="157"/>
      <c r="H385" s="161">
        <v>7.07</v>
      </c>
      <c r="I385" s="162"/>
      <c r="J385" s="157"/>
      <c r="K385" s="157"/>
      <c r="L385" s="163"/>
      <c r="M385" s="164"/>
      <c r="N385" s="165"/>
      <c r="O385" s="165"/>
      <c r="P385" s="165"/>
      <c r="Q385" s="165"/>
      <c r="R385" s="165"/>
      <c r="S385" s="165"/>
      <c r="T385" s="166"/>
      <c r="AT385" s="167" t="s">
        <v>140</v>
      </c>
      <c r="AU385" s="167" t="s">
        <v>84</v>
      </c>
      <c r="AV385" s="8" t="s">
        <v>84</v>
      </c>
      <c r="AW385" s="8" t="s">
        <v>37</v>
      </c>
      <c r="AX385" s="8" t="s">
        <v>82</v>
      </c>
      <c r="AY385" s="167" t="s">
        <v>129</v>
      </c>
    </row>
    <row r="386" spans="2:65" s="1" customFormat="1" ht="22.5" customHeight="1">
      <c r="B386" s="25"/>
      <c r="C386" s="193" t="s">
        <v>539</v>
      </c>
      <c r="D386" s="193" t="s">
        <v>199</v>
      </c>
      <c r="E386" s="194" t="s">
        <v>540</v>
      </c>
      <c r="F386" s="195" t="s">
        <v>541</v>
      </c>
      <c r="G386" s="196" t="s">
        <v>501</v>
      </c>
      <c r="H386" s="197">
        <v>6.06</v>
      </c>
      <c r="I386" s="198"/>
      <c r="J386" s="199">
        <f>ROUND(I386*H386,2)</f>
        <v>0</v>
      </c>
      <c r="K386" s="195" t="s">
        <v>135</v>
      </c>
      <c r="L386" s="200"/>
      <c r="M386" s="201" t="s">
        <v>30</v>
      </c>
      <c r="N386" s="202" t="s">
        <v>45</v>
      </c>
      <c r="O386" s="26"/>
      <c r="P386" s="139">
        <f>O386*H386</f>
        <v>0</v>
      </c>
      <c r="Q386" s="139">
        <v>7.0000000000000007E-2</v>
      </c>
      <c r="R386" s="139">
        <f>Q386*H386</f>
        <v>0.42420000000000002</v>
      </c>
      <c r="S386" s="139">
        <v>0</v>
      </c>
      <c r="T386" s="140">
        <f>S386*H386</f>
        <v>0</v>
      </c>
      <c r="AR386" s="14" t="s">
        <v>181</v>
      </c>
      <c r="AT386" s="14" t="s">
        <v>199</v>
      </c>
      <c r="AU386" s="14" t="s">
        <v>84</v>
      </c>
      <c r="AY386" s="14" t="s">
        <v>129</v>
      </c>
      <c r="BE386" s="141">
        <f>IF(N386="základní",J386,0)</f>
        <v>0</v>
      </c>
      <c r="BF386" s="141">
        <f>IF(N386="snížená",J386,0)</f>
        <v>0</v>
      </c>
      <c r="BG386" s="141">
        <f>IF(N386="zákl. přenesená",J386,0)</f>
        <v>0</v>
      </c>
      <c r="BH386" s="141">
        <f>IF(N386="sníž. přenesená",J386,0)</f>
        <v>0</v>
      </c>
      <c r="BI386" s="141">
        <f>IF(N386="nulová",J386,0)</f>
        <v>0</v>
      </c>
      <c r="BJ386" s="14" t="s">
        <v>82</v>
      </c>
      <c r="BK386" s="141">
        <f>ROUND(I386*H386,2)</f>
        <v>0</v>
      </c>
      <c r="BL386" s="14" t="s">
        <v>136</v>
      </c>
      <c r="BM386" s="14" t="s">
        <v>542</v>
      </c>
    </row>
    <row r="387" spans="2:65" s="7" customFormat="1">
      <c r="B387" s="145"/>
      <c r="C387" s="146"/>
      <c r="D387" s="142" t="s">
        <v>140</v>
      </c>
      <c r="E387" s="147" t="s">
        <v>30</v>
      </c>
      <c r="F387" s="148" t="s">
        <v>543</v>
      </c>
      <c r="G387" s="146"/>
      <c r="H387" s="149" t="s">
        <v>30</v>
      </c>
      <c r="I387" s="150"/>
      <c r="J387" s="146"/>
      <c r="K387" s="146"/>
      <c r="L387" s="151"/>
      <c r="M387" s="152"/>
      <c r="N387" s="153"/>
      <c r="O387" s="153"/>
      <c r="P387" s="153"/>
      <c r="Q387" s="153"/>
      <c r="R387" s="153"/>
      <c r="S387" s="153"/>
      <c r="T387" s="154"/>
      <c r="AT387" s="155" t="s">
        <v>140</v>
      </c>
      <c r="AU387" s="155" t="s">
        <v>84</v>
      </c>
      <c r="AV387" s="7" t="s">
        <v>82</v>
      </c>
      <c r="AW387" s="7" t="s">
        <v>37</v>
      </c>
      <c r="AX387" s="7" t="s">
        <v>74</v>
      </c>
      <c r="AY387" s="155" t="s">
        <v>129</v>
      </c>
    </row>
    <row r="388" spans="2:65" s="7" customFormat="1">
      <c r="B388" s="145"/>
      <c r="C388" s="146"/>
      <c r="D388" s="142" t="s">
        <v>140</v>
      </c>
      <c r="E388" s="147" t="s">
        <v>30</v>
      </c>
      <c r="F388" s="148" t="s">
        <v>544</v>
      </c>
      <c r="G388" s="146"/>
      <c r="H388" s="149" t="s">
        <v>30</v>
      </c>
      <c r="I388" s="150"/>
      <c r="J388" s="146"/>
      <c r="K388" s="146"/>
      <c r="L388" s="151"/>
      <c r="M388" s="152"/>
      <c r="N388" s="153"/>
      <c r="O388" s="153"/>
      <c r="P388" s="153"/>
      <c r="Q388" s="153"/>
      <c r="R388" s="153"/>
      <c r="S388" s="153"/>
      <c r="T388" s="154"/>
      <c r="AT388" s="155" t="s">
        <v>140</v>
      </c>
      <c r="AU388" s="155" t="s">
        <v>84</v>
      </c>
      <c r="AV388" s="7" t="s">
        <v>82</v>
      </c>
      <c r="AW388" s="7" t="s">
        <v>37</v>
      </c>
      <c r="AX388" s="7" t="s">
        <v>74</v>
      </c>
      <c r="AY388" s="155" t="s">
        <v>129</v>
      </c>
    </row>
    <row r="389" spans="2:65" s="8" customFormat="1">
      <c r="B389" s="156"/>
      <c r="C389" s="157"/>
      <c r="D389" s="142" t="s">
        <v>140</v>
      </c>
      <c r="E389" s="168" t="s">
        <v>30</v>
      </c>
      <c r="F389" s="169" t="s">
        <v>545</v>
      </c>
      <c r="G389" s="157"/>
      <c r="H389" s="170">
        <v>3.03</v>
      </c>
      <c r="I389" s="162"/>
      <c r="J389" s="157"/>
      <c r="K389" s="157"/>
      <c r="L389" s="163"/>
      <c r="M389" s="164"/>
      <c r="N389" s="165"/>
      <c r="O389" s="165"/>
      <c r="P389" s="165"/>
      <c r="Q389" s="165"/>
      <c r="R389" s="165"/>
      <c r="S389" s="165"/>
      <c r="T389" s="166"/>
      <c r="AT389" s="167" t="s">
        <v>140</v>
      </c>
      <c r="AU389" s="167" t="s">
        <v>84</v>
      </c>
      <c r="AV389" s="8" t="s">
        <v>84</v>
      </c>
      <c r="AW389" s="8" t="s">
        <v>37</v>
      </c>
      <c r="AX389" s="8" t="s">
        <v>74</v>
      </c>
      <c r="AY389" s="167" t="s">
        <v>129</v>
      </c>
    </row>
    <row r="390" spans="2:65" s="7" customFormat="1">
      <c r="B390" s="145"/>
      <c r="C390" s="146"/>
      <c r="D390" s="142" t="s">
        <v>140</v>
      </c>
      <c r="E390" s="147" t="s">
        <v>30</v>
      </c>
      <c r="F390" s="148" t="s">
        <v>546</v>
      </c>
      <c r="G390" s="146"/>
      <c r="H390" s="149" t="s">
        <v>30</v>
      </c>
      <c r="I390" s="150"/>
      <c r="J390" s="146"/>
      <c r="K390" s="146"/>
      <c r="L390" s="151"/>
      <c r="M390" s="152"/>
      <c r="N390" s="153"/>
      <c r="O390" s="153"/>
      <c r="P390" s="153"/>
      <c r="Q390" s="153"/>
      <c r="R390" s="153"/>
      <c r="S390" s="153"/>
      <c r="T390" s="154"/>
      <c r="AT390" s="155" t="s">
        <v>140</v>
      </c>
      <c r="AU390" s="155" t="s">
        <v>84</v>
      </c>
      <c r="AV390" s="7" t="s">
        <v>82</v>
      </c>
      <c r="AW390" s="7" t="s">
        <v>37</v>
      </c>
      <c r="AX390" s="7" t="s">
        <v>74</v>
      </c>
      <c r="AY390" s="155" t="s">
        <v>129</v>
      </c>
    </row>
    <row r="391" spans="2:65" s="8" customFormat="1">
      <c r="B391" s="156"/>
      <c r="C391" s="157"/>
      <c r="D391" s="142" t="s">
        <v>140</v>
      </c>
      <c r="E391" s="168" t="s">
        <v>30</v>
      </c>
      <c r="F391" s="169" t="s">
        <v>545</v>
      </c>
      <c r="G391" s="157"/>
      <c r="H391" s="170">
        <v>3.03</v>
      </c>
      <c r="I391" s="162"/>
      <c r="J391" s="157"/>
      <c r="K391" s="157"/>
      <c r="L391" s="163"/>
      <c r="M391" s="164"/>
      <c r="N391" s="165"/>
      <c r="O391" s="165"/>
      <c r="P391" s="165"/>
      <c r="Q391" s="165"/>
      <c r="R391" s="165"/>
      <c r="S391" s="165"/>
      <c r="T391" s="166"/>
      <c r="AT391" s="167" t="s">
        <v>140</v>
      </c>
      <c r="AU391" s="167" t="s">
        <v>84</v>
      </c>
      <c r="AV391" s="8" t="s">
        <v>84</v>
      </c>
      <c r="AW391" s="8" t="s">
        <v>37</v>
      </c>
      <c r="AX391" s="8" t="s">
        <v>74</v>
      </c>
      <c r="AY391" s="167" t="s">
        <v>129</v>
      </c>
    </row>
    <row r="392" spans="2:65" s="9" customFormat="1">
      <c r="B392" s="171"/>
      <c r="C392" s="172"/>
      <c r="D392" s="158" t="s">
        <v>140</v>
      </c>
      <c r="E392" s="173" t="s">
        <v>30</v>
      </c>
      <c r="F392" s="174" t="s">
        <v>151</v>
      </c>
      <c r="G392" s="172"/>
      <c r="H392" s="175">
        <v>6.06</v>
      </c>
      <c r="I392" s="176"/>
      <c r="J392" s="172"/>
      <c r="K392" s="172"/>
      <c r="L392" s="177"/>
      <c r="M392" s="178"/>
      <c r="N392" s="179"/>
      <c r="O392" s="179"/>
      <c r="P392" s="179"/>
      <c r="Q392" s="179"/>
      <c r="R392" s="179"/>
      <c r="S392" s="179"/>
      <c r="T392" s="180"/>
      <c r="AT392" s="181" t="s">
        <v>140</v>
      </c>
      <c r="AU392" s="181" t="s">
        <v>84</v>
      </c>
      <c r="AV392" s="9" t="s">
        <v>136</v>
      </c>
      <c r="AW392" s="9" t="s">
        <v>37</v>
      </c>
      <c r="AX392" s="9" t="s">
        <v>82</v>
      </c>
      <c r="AY392" s="181" t="s">
        <v>129</v>
      </c>
    </row>
    <row r="393" spans="2:65" s="1" customFormat="1" ht="44.25" customHeight="1">
      <c r="B393" s="25"/>
      <c r="C393" s="130" t="s">
        <v>547</v>
      </c>
      <c r="D393" s="130" t="s">
        <v>131</v>
      </c>
      <c r="E393" s="131" t="s">
        <v>548</v>
      </c>
      <c r="F393" s="132" t="s">
        <v>549</v>
      </c>
      <c r="G393" s="133" t="s">
        <v>324</v>
      </c>
      <c r="H393" s="134">
        <v>16.5</v>
      </c>
      <c r="I393" s="135"/>
      <c r="J393" s="136">
        <f>ROUND(I393*H393,2)</f>
        <v>0</v>
      </c>
      <c r="K393" s="132" t="s">
        <v>30</v>
      </c>
      <c r="L393" s="35"/>
      <c r="M393" s="137" t="s">
        <v>30</v>
      </c>
      <c r="N393" s="138" t="s">
        <v>45</v>
      </c>
      <c r="O393" s="26"/>
      <c r="P393" s="139">
        <f>O393*H393</f>
        <v>0</v>
      </c>
      <c r="Q393" s="139">
        <v>5.9999999999999995E-4</v>
      </c>
      <c r="R393" s="139">
        <f>Q393*H393</f>
        <v>9.8999999999999991E-3</v>
      </c>
      <c r="S393" s="139">
        <v>0</v>
      </c>
      <c r="T393" s="140">
        <f>S393*H393</f>
        <v>0</v>
      </c>
      <c r="AR393" s="14" t="s">
        <v>136</v>
      </c>
      <c r="AT393" s="14" t="s">
        <v>131</v>
      </c>
      <c r="AU393" s="14" t="s">
        <v>84</v>
      </c>
      <c r="AY393" s="14" t="s">
        <v>129</v>
      </c>
      <c r="BE393" s="141">
        <f>IF(N393="základní",J393,0)</f>
        <v>0</v>
      </c>
      <c r="BF393" s="141">
        <f>IF(N393="snížená",J393,0)</f>
        <v>0</v>
      </c>
      <c r="BG393" s="141">
        <f>IF(N393="zákl. přenesená",J393,0)</f>
        <v>0</v>
      </c>
      <c r="BH393" s="141">
        <f>IF(N393="sníž. přenesená",J393,0)</f>
        <v>0</v>
      </c>
      <c r="BI393" s="141">
        <f>IF(N393="nulová",J393,0)</f>
        <v>0</v>
      </c>
      <c r="BJ393" s="14" t="s">
        <v>82</v>
      </c>
      <c r="BK393" s="141">
        <f>ROUND(I393*H393,2)</f>
        <v>0</v>
      </c>
      <c r="BL393" s="14" t="s">
        <v>136</v>
      </c>
      <c r="BM393" s="14" t="s">
        <v>550</v>
      </c>
    </row>
    <row r="394" spans="2:65" s="1" customFormat="1" ht="40.5">
      <c r="B394" s="25"/>
      <c r="C394" s="37"/>
      <c r="D394" s="142" t="s">
        <v>138</v>
      </c>
      <c r="E394" s="37"/>
      <c r="F394" s="143" t="s">
        <v>551</v>
      </c>
      <c r="G394" s="37"/>
      <c r="H394" s="37"/>
      <c r="I394" s="100"/>
      <c r="J394" s="37"/>
      <c r="K394" s="37"/>
      <c r="L394" s="35"/>
      <c r="M394" s="144"/>
      <c r="N394" s="26"/>
      <c r="O394" s="26"/>
      <c r="P394" s="26"/>
      <c r="Q394" s="26"/>
      <c r="R394" s="26"/>
      <c r="S394" s="26"/>
      <c r="T394" s="40"/>
      <c r="AT394" s="14" t="s">
        <v>138</v>
      </c>
      <c r="AU394" s="14" t="s">
        <v>84</v>
      </c>
    </row>
    <row r="395" spans="2:65" s="7" customFormat="1">
      <c r="B395" s="145"/>
      <c r="C395" s="146"/>
      <c r="D395" s="142" t="s">
        <v>140</v>
      </c>
      <c r="E395" s="147" t="s">
        <v>30</v>
      </c>
      <c r="F395" s="148" t="s">
        <v>552</v>
      </c>
      <c r="G395" s="146"/>
      <c r="H395" s="149" t="s">
        <v>30</v>
      </c>
      <c r="I395" s="150"/>
      <c r="J395" s="146"/>
      <c r="K395" s="146"/>
      <c r="L395" s="151"/>
      <c r="M395" s="152"/>
      <c r="N395" s="153"/>
      <c r="O395" s="153"/>
      <c r="P395" s="153"/>
      <c r="Q395" s="153"/>
      <c r="R395" s="153"/>
      <c r="S395" s="153"/>
      <c r="T395" s="154"/>
      <c r="AT395" s="155" t="s">
        <v>140</v>
      </c>
      <c r="AU395" s="155" t="s">
        <v>84</v>
      </c>
      <c r="AV395" s="7" t="s">
        <v>82</v>
      </c>
      <c r="AW395" s="7" t="s">
        <v>37</v>
      </c>
      <c r="AX395" s="7" t="s">
        <v>74</v>
      </c>
      <c r="AY395" s="155" t="s">
        <v>129</v>
      </c>
    </row>
    <row r="396" spans="2:65" s="8" customFormat="1">
      <c r="B396" s="156"/>
      <c r="C396" s="157"/>
      <c r="D396" s="158" t="s">
        <v>140</v>
      </c>
      <c r="E396" s="159" t="s">
        <v>30</v>
      </c>
      <c r="F396" s="160" t="s">
        <v>327</v>
      </c>
      <c r="G396" s="157"/>
      <c r="H396" s="161">
        <v>16.5</v>
      </c>
      <c r="I396" s="162"/>
      <c r="J396" s="157"/>
      <c r="K396" s="157"/>
      <c r="L396" s="163"/>
      <c r="M396" s="164"/>
      <c r="N396" s="165"/>
      <c r="O396" s="165"/>
      <c r="P396" s="165"/>
      <c r="Q396" s="165"/>
      <c r="R396" s="165"/>
      <c r="S396" s="165"/>
      <c r="T396" s="166"/>
      <c r="AT396" s="167" t="s">
        <v>140</v>
      </c>
      <c r="AU396" s="167" t="s">
        <v>84</v>
      </c>
      <c r="AV396" s="8" t="s">
        <v>84</v>
      </c>
      <c r="AW396" s="8" t="s">
        <v>37</v>
      </c>
      <c r="AX396" s="8" t="s">
        <v>82</v>
      </c>
      <c r="AY396" s="167" t="s">
        <v>129</v>
      </c>
    </row>
    <row r="397" spans="2:65" s="1" customFormat="1" ht="22.5" customHeight="1">
      <c r="B397" s="25"/>
      <c r="C397" s="130" t="s">
        <v>553</v>
      </c>
      <c r="D397" s="130" t="s">
        <v>131</v>
      </c>
      <c r="E397" s="131" t="s">
        <v>554</v>
      </c>
      <c r="F397" s="132" t="s">
        <v>555</v>
      </c>
      <c r="G397" s="133" t="s">
        <v>324</v>
      </c>
      <c r="H397" s="134">
        <v>8</v>
      </c>
      <c r="I397" s="135"/>
      <c r="J397" s="136">
        <f>ROUND(I397*H397,2)</f>
        <v>0</v>
      </c>
      <c r="K397" s="132" t="s">
        <v>30</v>
      </c>
      <c r="L397" s="35"/>
      <c r="M397" s="137" t="s">
        <v>30</v>
      </c>
      <c r="N397" s="138" t="s">
        <v>45</v>
      </c>
      <c r="O397" s="26"/>
      <c r="P397" s="139">
        <f>O397*H397</f>
        <v>0</v>
      </c>
      <c r="Q397" s="139">
        <v>0</v>
      </c>
      <c r="R397" s="139">
        <f>Q397*H397</f>
        <v>0</v>
      </c>
      <c r="S397" s="139">
        <v>0</v>
      </c>
      <c r="T397" s="140">
        <f>S397*H397</f>
        <v>0</v>
      </c>
      <c r="AR397" s="14" t="s">
        <v>136</v>
      </c>
      <c r="AT397" s="14" t="s">
        <v>131</v>
      </c>
      <c r="AU397" s="14" t="s">
        <v>84</v>
      </c>
      <c r="AY397" s="14" t="s">
        <v>129</v>
      </c>
      <c r="BE397" s="141">
        <f>IF(N397="základní",J397,0)</f>
        <v>0</v>
      </c>
      <c r="BF397" s="141">
        <f>IF(N397="snížená",J397,0)</f>
        <v>0</v>
      </c>
      <c r="BG397" s="141">
        <f>IF(N397="zákl. přenesená",J397,0)</f>
        <v>0</v>
      </c>
      <c r="BH397" s="141">
        <f>IF(N397="sníž. přenesená",J397,0)</f>
        <v>0</v>
      </c>
      <c r="BI397" s="141">
        <f>IF(N397="nulová",J397,0)</f>
        <v>0</v>
      </c>
      <c r="BJ397" s="14" t="s">
        <v>82</v>
      </c>
      <c r="BK397" s="141">
        <f>ROUND(I397*H397,2)</f>
        <v>0</v>
      </c>
      <c r="BL397" s="14" t="s">
        <v>136</v>
      </c>
      <c r="BM397" s="14" t="s">
        <v>556</v>
      </c>
    </row>
    <row r="398" spans="2:65" s="7" customFormat="1">
      <c r="B398" s="145"/>
      <c r="C398" s="146"/>
      <c r="D398" s="142" t="s">
        <v>140</v>
      </c>
      <c r="E398" s="147" t="s">
        <v>30</v>
      </c>
      <c r="F398" s="148" t="s">
        <v>141</v>
      </c>
      <c r="G398" s="146"/>
      <c r="H398" s="149" t="s">
        <v>30</v>
      </c>
      <c r="I398" s="150"/>
      <c r="J398" s="146"/>
      <c r="K398" s="146"/>
      <c r="L398" s="151"/>
      <c r="M398" s="152"/>
      <c r="N398" s="153"/>
      <c r="O398" s="153"/>
      <c r="P398" s="153"/>
      <c r="Q398" s="153"/>
      <c r="R398" s="153"/>
      <c r="S398" s="153"/>
      <c r="T398" s="154"/>
      <c r="AT398" s="155" t="s">
        <v>140</v>
      </c>
      <c r="AU398" s="155" t="s">
        <v>84</v>
      </c>
      <c r="AV398" s="7" t="s">
        <v>82</v>
      </c>
      <c r="AW398" s="7" t="s">
        <v>37</v>
      </c>
      <c r="AX398" s="7" t="s">
        <v>74</v>
      </c>
      <c r="AY398" s="155" t="s">
        <v>129</v>
      </c>
    </row>
    <row r="399" spans="2:65" s="8" customFormat="1">
      <c r="B399" s="156"/>
      <c r="C399" s="157"/>
      <c r="D399" s="158" t="s">
        <v>140</v>
      </c>
      <c r="E399" s="159" t="s">
        <v>30</v>
      </c>
      <c r="F399" s="160" t="s">
        <v>557</v>
      </c>
      <c r="G399" s="157"/>
      <c r="H399" s="161">
        <v>8</v>
      </c>
      <c r="I399" s="162"/>
      <c r="J399" s="157"/>
      <c r="K399" s="157"/>
      <c r="L399" s="163"/>
      <c r="M399" s="164"/>
      <c r="N399" s="165"/>
      <c r="O399" s="165"/>
      <c r="P399" s="165"/>
      <c r="Q399" s="165"/>
      <c r="R399" s="165"/>
      <c r="S399" s="165"/>
      <c r="T399" s="166"/>
      <c r="AT399" s="167" t="s">
        <v>140</v>
      </c>
      <c r="AU399" s="167" t="s">
        <v>84</v>
      </c>
      <c r="AV399" s="8" t="s">
        <v>84</v>
      </c>
      <c r="AW399" s="8" t="s">
        <v>37</v>
      </c>
      <c r="AX399" s="8" t="s">
        <v>82</v>
      </c>
      <c r="AY399" s="167" t="s">
        <v>129</v>
      </c>
    </row>
    <row r="400" spans="2:65" s="1" customFormat="1" ht="22.5" customHeight="1">
      <c r="B400" s="25"/>
      <c r="C400" s="193" t="s">
        <v>558</v>
      </c>
      <c r="D400" s="193" t="s">
        <v>199</v>
      </c>
      <c r="E400" s="194" t="s">
        <v>559</v>
      </c>
      <c r="F400" s="195" t="s">
        <v>560</v>
      </c>
      <c r="G400" s="196" t="s">
        <v>324</v>
      </c>
      <c r="H400" s="197">
        <v>8</v>
      </c>
      <c r="I400" s="198"/>
      <c r="J400" s="199">
        <f>ROUND(I400*H400,2)</f>
        <v>0</v>
      </c>
      <c r="K400" s="195" t="s">
        <v>30</v>
      </c>
      <c r="L400" s="200"/>
      <c r="M400" s="201" t="s">
        <v>30</v>
      </c>
      <c r="N400" s="202" t="s">
        <v>45</v>
      </c>
      <c r="O400" s="26"/>
      <c r="P400" s="139">
        <f>O400*H400</f>
        <v>0</v>
      </c>
      <c r="Q400" s="139">
        <v>0</v>
      </c>
      <c r="R400" s="139">
        <f>Q400*H400</f>
        <v>0</v>
      </c>
      <c r="S400" s="139">
        <v>0</v>
      </c>
      <c r="T400" s="140">
        <f>S400*H400</f>
        <v>0</v>
      </c>
      <c r="AR400" s="14" t="s">
        <v>181</v>
      </c>
      <c r="AT400" s="14" t="s">
        <v>199</v>
      </c>
      <c r="AU400" s="14" t="s">
        <v>84</v>
      </c>
      <c r="AY400" s="14" t="s">
        <v>129</v>
      </c>
      <c r="BE400" s="141">
        <f>IF(N400="základní",J400,0)</f>
        <v>0</v>
      </c>
      <c r="BF400" s="141">
        <f>IF(N400="snížená",J400,0)</f>
        <v>0</v>
      </c>
      <c r="BG400" s="141">
        <f>IF(N400="zákl. přenesená",J400,0)</f>
        <v>0</v>
      </c>
      <c r="BH400" s="141">
        <f>IF(N400="sníž. přenesená",J400,0)</f>
        <v>0</v>
      </c>
      <c r="BI400" s="141">
        <f>IF(N400="nulová",J400,0)</f>
        <v>0</v>
      </c>
      <c r="BJ400" s="14" t="s">
        <v>82</v>
      </c>
      <c r="BK400" s="141">
        <f>ROUND(I400*H400,2)</f>
        <v>0</v>
      </c>
      <c r="BL400" s="14" t="s">
        <v>136</v>
      </c>
      <c r="BM400" s="14" t="s">
        <v>561</v>
      </c>
    </row>
    <row r="401" spans="2:65" s="1" customFormat="1" ht="31.5" customHeight="1">
      <c r="B401" s="25"/>
      <c r="C401" s="130" t="s">
        <v>562</v>
      </c>
      <c r="D401" s="130" t="s">
        <v>131</v>
      </c>
      <c r="E401" s="131" t="s">
        <v>563</v>
      </c>
      <c r="F401" s="132" t="s">
        <v>564</v>
      </c>
      <c r="G401" s="133" t="s">
        <v>324</v>
      </c>
      <c r="H401" s="134">
        <v>8</v>
      </c>
      <c r="I401" s="135"/>
      <c r="J401" s="136">
        <f>ROUND(I401*H401,2)</f>
        <v>0</v>
      </c>
      <c r="K401" s="132" t="s">
        <v>135</v>
      </c>
      <c r="L401" s="35"/>
      <c r="M401" s="137" t="s">
        <v>30</v>
      </c>
      <c r="N401" s="138" t="s">
        <v>45</v>
      </c>
      <c r="O401" s="26"/>
      <c r="P401" s="139">
        <f>O401*H401</f>
        <v>0</v>
      </c>
      <c r="Q401" s="139">
        <v>6.0000000000000002E-5</v>
      </c>
      <c r="R401" s="139">
        <f>Q401*H401</f>
        <v>4.8000000000000001E-4</v>
      </c>
      <c r="S401" s="139">
        <v>0</v>
      </c>
      <c r="T401" s="140">
        <f>S401*H401</f>
        <v>0</v>
      </c>
      <c r="AR401" s="14" t="s">
        <v>136</v>
      </c>
      <c r="AT401" s="14" t="s">
        <v>131</v>
      </c>
      <c r="AU401" s="14" t="s">
        <v>84</v>
      </c>
      <c r="AY401" s="14" t="s">
        <v>129</v>
      </c>
      <c r="BE401" s="141">
        <f>IF(N401="základní",J401,0)</f>
        <v>0</v>
      </c>
      <c r="BF401" s="141">
        <f>IF(N401="snížená",J401,0)</f>
        <v>0</v>
      </c>
      <c r="BG401" s="141">
        <f>IF(N401="zákl. přenesená",J401,0)</f>
        <v>0</v>
      </c>
      <c r="BH401" s="141">
        <f>IF(N401="sníž. přenesená",J401,0)</f>
        <v>0</v>
      </c>
      <c r="BI401" s="141">
        <f>IF(N401="nulová",J401,0)</f>
        <v>0</v>
      </c>
      <c r="BJ401" s="14" t="s">
        <v>82</v>
      </c>
      <c r="BK401" s="141">
        <f>ROUND(I401*H401,2)</f>
        <v>0</v>
      </c>
      <c r="BL401" s="14" t="s">
        <v>136</v>
      </c>
      <c r="BM401" s="14" t="s">
        <v>565</v>
      </c>
    </row>
    <row r="402" spans="2:65" s="6" customFormat="1" ht="29.85" customHeight="1">
      <c r="B402" s="113"/>
      <c r="C402" s="114"/>
      <c r="D402" s="127" t="s">
        <v>73</v>
      </c>
      <c r="E402" s="128" t="s">
        <v>566</v>
      </c>
      <c r="F402" s="128" t="s">
        <v>567</v>
      </c>
      <c r="G402" s="114"/>
      <c r="H402" s="114"/>
      <c r="I402" s="117"/>
      <c r="J402" s="129">
        <f>BK402</f>
        <v>0</v>
      </c>
      <c r="K402" s="114"/>
      <c r="L402" s="119"/>
      <c r="M402" s="120"/>
      <c r="N402" s="121"/>
      <c r="O402" s="121"/>
      <c r="P402" s="122">
        <f>SUM(P403:P432)</f>
        <v>0</v>
      </c>
      <c r="Q402" s="121"/>
      <c r="R402" s="122">
        <f>SUM(R403:R432)</f>
        <v>0</v>
      </c>
      <c r="S402" s="121"/>
      <c r="T402" s="123">
        <f>SUM(T403:T432)</f>
        <v>0</v>
      </c>
      <c r="AR402" s="124" t="s">
        <v>82</v>
      </c>
      <c r="AT402" s="125" t="s">
        <v>73</v>
      </c>
      <c r="AU402" s="125" t="s">
        <v>82</v>
      </c>
      <c r="AY402" s="124" t="s">
        <v>129</v>
      </c>
      <c r="BK402" s="126">
        <f>SUM(BK403:BK432)</f>
        <v>0</v>
      </c>
    </row>
    <row r="403" spans="2:65" s="1" customFormat="1" ht="31.5" customHeight="1">
      <c r="B403" s="25"/>
      <c r="C403" s="130" t="s">
        <v>568</v>
      </c>
      <c r="D403" s="130" t="s">
        <v>131</v>
      </c>
      <c r="E403" s="131" t="s">
        <v>569</v>
      </c>
      <c r="F403" s="132" t="s">
        <v>570</v>
      </c>
      <c r="G403" s="133" t="s">
        <v>202</v>
      </c>
      <c r="H403" s="134">
        <v>324.22000000000003</v>
      </c>
      <c r="I403" s="135"/>
      <c r="J403" s="136">
        <f>ROUND(I403*H403,2)</f>
        <v>0</v>
      </c>
      <c r="K403" s="132" t="s">
        <v>135</v>
      </c>
      <c r="L403" s="35"/>
      <c r="M403" s="137" t="s">
        <v>30</v>
      </c>
      <c r="N403" s="138" t="s">
        <v>45</v>
      </c>
      <c r="O403" s="26"/>
      <c r="P403" s="139">
        <f>O403*H403</f>
        <v>0</v>
      </c>
      <c r="Q403" s="139">
        <v>0</v>
      </c>
      <c r="R403" s="139">
        <f>Q403*H403</f>
        <v>0</v>
      </c>
      <c r="S403" s="139">
        <v>0</v>
      </c>
      <c r="T403" s="140">
        <f>S403*H403</f>
        <v>0</v>
      </c>
      <c r="AR403" s="14" t="s">
        <v>136</v>
      </c>
      <c r="AT403" s="14" t="s">
        <v>131</v>
      </c>
      <c r="AU403" s="14" t="s">
        <v>84</v>
      </c>
      <c r="AY403" s="14" t="s">
        <v>129</v>
      </c>
      <c r="BE403" s="141">
        <f>IF(N403="základní",J403,0)</f>
        <v>0</v>
      </c>
      <c r="BF403" s="141">
        <f>IF(N403="snížená",J403,0)</f>
        <v>0</v>
      </c>
      <c r="BG403" s="141">
        <f>IF(N403="zákl. přenesená",J403,0)</f>
        <v>0</v>
      </c>
      <c r="BH403" s="141">
        <f>IF(N403="sníž. přenesená",J403,0)</f>
        <v>0</v>
      </c>
      <c r="BI403" s="141">
        <f>IF(N403="nulová",J403,0)</f>
        <v>0</v>
      </c>
      <c r="BJ403" s="14" t="s">
        <v>82</v>
      </c>
      <c r="BK403" s="141">
        <f>ROUND(I403*H403,2)</f>
        <v>0</v>
      </c>
      <c r="BL403" s="14" t="s">
        <v>136</v>
      </c>
      <c r="BM403" s="14" t="s">
        <v>571</v>
      </c>
    </row>
    <row r="404" spans="2:65" s="1" customFormat="1" ht="94.5">
      <c r="B404" s="25"/>
      <c r="C404" s="37"/>
      <c r="D404" s="142" t="s">
        <v>138</v>
      </c>
      <c r="E404" s="37"/>
      <c r="F404" s="143" t="s">
        <v>572</v>
      </c>
      <c r="G404" s="37"/>
      <c r="H404" s="37"/>
      <c r="I404" s="100"/>
      <c r="J404" s="37"/>
      <c r="K404" s="37"/>
      <c r="L404" s="35"/>
      <c r="M404" s="144"/>
      <c r="N404" s="26"/>
      <c r="O404" s="26"/>
      <c r="P404" s="26"/>
      <c r="Q404" s="26"/>
      <c r="R404" s="26"/>
      <c r="S404" s="26"/>
      <c r="T404" s="40"/>
      <c r="AT404" s="14" t="s">
        <v>138</v>
      </c>
      <c r="AU404" s="14" t="s">
        <v>84</v>
      </c>
    </row>
    <row r="405" spans="2:65" s="7" customFormat="1">
      <c r="B405" s="145"/>
      <c r="C405" s="146"/>
      <c r="D405" s="142" t="s">
        <v>140</v>
      </c>
      <c r="E405" s="147" t="s">
        <v>30</v>
      </c>
      <c r="F405" s="148" t="s">
        <v>573</v>
      </c>
      <c r="G405" s="146"/>
      <c r="H405" s="149" t="s">
        <v>30</v>
      </c>
      <c r="I405" s="150"/>
      <c r="J405" s="146"/>
      <c r="K405" s="146"/>
      <c r="L405" s="151"/>
      <c r="M405" s="152"/>
      <c r="N405" s="153"/>
      <c r="O405" s="153"/>
      <c r="P405" s="153"/>
      <c r="Q405" s="153"/>
      <c r="R405" s="153"/>
      <c r="S405" s="153"/>
      <c r="T405" s="154"/>
      <c r="AT405" s="155" t="s">
        <v>140</v>
      </c>
      <c r="AU405" s="155" t="s">
        <v>84</v>
      </c>
      <c r="AV405" s="7" t="s">
        <v>82</v>
      </c>
      <c r="AW405" s="7" t="s">
        <v>37</v>
      </c>
      <c r="AX405" s="7" t="s">
        <v>74</v>
      </c>
      <c r="AY405" s="155" t="s">
        <v>129</v>
      </c>
    </row>
    <row r="406" spans="2:65" s="7" customFormat="1">
      <c r="B406" s="145"/>
      <c r="C406" s="146"/>
      <c r="D406" s="142" t="s">
        <v>140</v>
      </c>
      <c r="E406" s="147" t="s">
        <v>30</v>
      </c>
      <c r="F406" s="148" t="s">
        <v>574</v>
      </c>
      <c r="G406" s="146"/>
      <c r="H406" s="149" t="s">
        <v>30</v>
      </c>
      <c r="I406" s="150"/>
      <c r="J406" s="146"/>
      <c r="K406" s="146"/>
      <c r="L406" s="151"/>
      <c r="M406" s="152"/>
      <c r="N406" s="153"/>
      <c r="O406" s="153"/>
      <c r="P406" s="153"/>
      <c r="Q406" s="153"/>
      <c r="R406" s="153"/>
      <c r="S406" s="153"/>
      <c r="T406" s="154"/>
      <c r="AT406" s="155" t="s">
        <v>140</v>
      </c>
      <c r="AU406" s="155" t="s">
        <v>84</v>
      </c>
      <c r="AV406" s="7" t="s">
        <v>82</v>
      </c>
      <c r="AW406" s="7" t="s">
        <v>37</v>
      </c>
      <c r="AX406" s="7" t="s">
        <v>74</v>
      </c>
      <c r="AY406" s="155" t="s">
        <v>129</v>
      </c>
    </row>
    <row r="407" spans="2:65" s="8" customFormat="1">
      <c r="B407" s="156"/>
      <c r="C407" s="157"/>
      <c r="D407" s="142" t="s">
        <v>140</v>
      </c>
      <c r="E407" s="168" t="s">
        <v>30</v>
      </c>
      <c r="F407" s="169" t="s">
        <v>575</v>
      </c>
      <c r="G407" s="157"/>
      <c r="H407" s="170">
        <v>118.36</v>
      </c>
      <c r="I407" s="162"/>
      <c r="J407" s="157"/>
      <c r="K407" s="157"/>
      <c r="L407" s="163"/>
      <c r="M407" s="164"/>
      <c r="N407" s="165"/>
      <c r="O407" s="165"/>
      <c r="P407" s="165"/>
      <c r="Q407" s="165"/>
      <c r="R407" s="165"/>
      <c r="S407" s="165"/>
      <c r="T407" s="166"/>
      <c r="AT407" s="167" t="s">
        <v>140</v>
      </c>
      <c r="AU407" s="167" t="s">
        <v>84</v>
      </c>
      <c r="AV407" s="8" t="s">
        <v>84</v>
      </c>
      <c r="AW407" s="8" t="s">
        <v>37</v>
      </c>
      <c r="AX407" s="8" t="s">
        <v>74</v>
      </c>
      <c r="AY407" s="167" t="s">
        <v>129</v>
      </c>
    </row>
    <row r="408" spans="2:65" s="10" customFormat="1">
      <c r="B408" s="182"/>
      <c r="C408" s="183"/>
      <c r="D408" s="142" t="s">
        <v>140</v>
      </c>
      <c r="E408" s="184" t="s">
        <v>30</v>
      </c>
      <c r="F408" s="185" t="s">
        <v>195</v>
      </c>
      <c r="G408" s="183"/>
      <c r="H408" s="186">
        <v>118.36</v>
      </c>
      <c r="I408" s="187"/>
      <c r="J408" s="183"/>
      <c r="K408" s="183"/>
      <c r="L408" s="188"/>
      <c r="M408" s="189"/>
      <c r="N408" s="190"/>
      <c r="O408" s="190"/>
      <c r="P408" s="190"/>
      <c r="Q408" s="190"/>
      <c r="R408" s="190"/>
      <c r="S408" s="190"/>
      <c r="T408" s="191"/>
      <c r="AT408" s="192" t="s">
        <v>140</v>
      </c>
      <c r="AU408" s="192" t="s">
        <v>84</v>
      </c>
      <c r="AV408" s="10" t="s">
        <v>152</v>
      </c>
      <c r="AW408" s="10" t="s">
        <v>37</v>
      </c>
      <c r="AX408" s="10" t="s">
        <v>74</v>
      </c>
      <c r="AY408" s="192" t="s">
        <v>129</v>
      </c>
    </row>
    <row r="409" spans="2:65" s="7" customFormat="1">
      <c r="B409" s="145"/>
      <c r="C409" s="146"/>
      <c r="D409" s="142" t="s">
        <v>140</v>
      </c>
      <c r="E409" s="147" t="s">
        <v>30</v>
      </c>
      <c r="F409" s="148" t="s">
        <v>576</v>
      </c>
      <c r="G409" s="146"/>
      <c r="H409" s="149" t="s">
        <v>30</v>
      </c>
      <c r="I409" s="150"/>
      <c r="J409" s="146"/>
      <c r="K409" s="146"/>
      <c r="L409" s="151"/>
      <c r="M409" s="152"/>
      <c r="N409" s="153"/>
      <c r="O409" s="153"/>
      <c r="P409" s="153"/>
      <c r="Q409" s="153"/>
      <c r="R409" s="153"/>
      <c r="S409" s="153"/>
      <c r="T409" s="154"/>
      <c r="AT409" s="155" t="s">
        <v>140</v>
      </c>
      <c r="AU409" s="155" t="s">
        <v>84</v>
      </c>
      <c r="AV409" s="7" t="s">
        <v>82</v>
      </c>
      <c r="AW409" s="7" t="s">
        <v>37</v>
      </c>
      <c r="AX409" s="7" t="s">
        <v>74</v>
      </c>
      <c r="AY409" s="155" t="s">
        <v>129</v>
      </c>
    </row>
    <row r="410" spans="2:65" s="7" customFormat="1">
      <c r="B410" s="145"/>
      <c r="C410" s="146"/>
      <c r="D410" s="142" t="s">
        <v>140</v>
      </c>
      <c r="E410" s="147" t="s">
        <v>30</v>
      </c>
      <c r="F410" s="148" t="s">
        <v>577</v>
      </c>
      <c r="G410" s="146"/>
      <c r="H410" s="149" t="s">
        <v>30</v>
      </c>
      <c r="I410" s="150"/>
      <c r="J410" s="146"/>
      <c r="K410" s="146"/>
      <c r="L410" s="151"/>
      <c r="M410" s="152"/>
      <c r="N410" s="153"/>
      <c r="O410" s="153"/>
      <c r="P410" s="153"/>
      <c r="Q410" s="153"/>
      <c r="R410" s="153"/>
      <c r="S410" s="153"/>
      <c r="T410" s="154"/>
      <c r="AT410" s="155" t="s">
        <v>140</v>
      </c>
      <c r="AU410" s="155" t="s">
        <v>84</v>
      </c>
      <c r="AV410" s="7" t="s">
        <v>82</v>
      </c>
      <c r="AW410" s="7" t="s">
        <v>37</v>
      </c>
      <c r="AX410" s="7" t="s">
        <v>74</v>
      </c>
      <c r="AY410" s="155" t="s">
        <v>129</v>
      </c>
    </row>
    <row r="411" spans="2:65" s="8" customFormat="1">
      <c r="B411" s="156"/>
      <c r="C411" s="157"/>
      <c r="D411" s="142" t="s">
        <v>140</v>
      </c>
      <c r="E411" s="168" t="s">
        <v>30</v>
      </c>
      <c r="F411" s="169" t="s">
        <v>578</v>
      </c>
      <c r="G411" s="157"/>
      <c r="H411" s="170">
        <v>205.86</v>
      </c>
      <c r="I411" s="162"/>
      <c r="J411" s="157"/>
      <c r="K411" s="157"/>
      <c r="L411" s="163"/>
      <c r="M411" s="164"/>
      <c r="N411" s="165"/>
      <c r="O411" s="165"/>
      <c r="P411" s="165"/>
      <c r="Q411" s="165"/>
      <c r="R411" s="165"/>
      <c r="S411" s="165"/>
      <c r="T411" s="166"/>
      <c r="AT411" s="167" t="s">
        <v>140</v>
      </c>
      <c r="AU411" s="167" t="s">
        <v>84</v>
      </c>
      <c r="AV411" s="8" t="s">
        <v>84</v>
      </c>
      <c r="AW411" s="8" t="s">
        <v>37</v>
      </c>
      <c r="AX411" s="8" t="s">
        <v>74</v>
      </c>
      <c r="AY411" s="167" t="s">
        <v>129</v>
      </c>
    </row>
    <row r="412" spans="2:65" s="10" customFormat="1">
      <c r="B412" s="182"/>
      <c r="C412" s="183"/>
      <c r="D412" s="142" t="s">
        <v>140</v>
      </c>
      <c r="E412" s="184" t="s">
        <v>30</v>
      </c>
      <c r="F412" s="185" t="s">
        <v>237</v>
      </c>
      <c r="G412" s="183"/>
      <c r="H412" s="186">
        <v>205.86</v>
      </c>
      <c r="I412" s="187"/>
      <c r="J412" s="183"/>
      <c r="K412" s="183"/>
      <c r="L412" s="188"/>
      <c r="M412" s="189"/>
      <c r="N412" s="190"/>
      <c r="O412" s="190"/>
      <c r="P412" s="190"/>
      <c r="Q412" s="190"/>
      <c r="R412" s="190"/>
      <c r="S412" s="190"/>
      <c r="T412" s="191"/>
      <c r="AT412" s="192" t="s">
        <v>140</v>
      </c>
      <c r="AU412" s="192" t="s">
        <v>84</v>
      </c>
      <c r="AV412" s="10" t="s">
        <v>152</v>
      </c>
      <c r="AW412" s="10" t="s">
        <v>37</v>
      </c>
      <c r="AX412" s="10" t="s">
        <v>74</v>
      </c>
      <c r="AY412" s="192" t="s">
        <v>129</v>
      </c>
    </row>
    <row r="413" spans="2:65" s="9" customFormat="1">
      <c r="B413" s="171"/>
      <c r="C413" s="172"/>
      <c r="D413" s="158" t="s">
        <v>140</v>
      </c>
      <c r="E413" s="173" t="s">
        <v>30</v>
      </c>
      <c r="F413" s="174" t="s">
        <v>151</v>
      </c>
      <c r="G413" s="172"/>
      <c r="H413" s="175">
        <v>324.22000000000003</v>
      </c>
      <c r="I413" s="176"/>
      <c r="J413" s="172"/>
      <c r="K413" s="172"/>
      <c r="L413" s="177"/>
      <c r="M413" s="178"/>
      <c r="N413" s="179"/>
      <c r="O413" s="179"/>
      <c r="P413" s="179"/>
      <c r="Q413" s="179"/>
      <c r="R413" s="179"/>
      <c r="S413" s="179"/>
      <c r="T413" s="180"/>
      <c r="AT413" s="181" t="s">
        <v>140</v>
      </c>
      <c r="AU413" s="181" t="s">
        <v>84</v>
      </c>
      <c r="AV413" s="9" t="s">
        <v>136</v>
      </c>
      <c r="AW413" s="9" t="s">
        <v>37</v>
      </c>
      <c r="AX413" s="9" t="s">
        <v>82</v>
      </c>
      <c r="AY413" s="181" t="s">
        <v>129</v>
      </c>
    </row>
    <row r="414" spans="2:65" s="1" customFormat="1" ht="31.5" customHeight="1">
      <c r="B414" s="25"/>
      <c r="C414" s="130" t="s">
        <v>579</v>
      </c>
      <c r="D414" s="130" t="s">
        <v>131</v>
      </c>
      <c r="E414" s="131" t="s">
        <v>580</v>
      </c>
      <c r="F414" s="132" t="s">
        <v>581</v>
      </c>
      <c r="G414" s="133" t="s">
        <v>202</v>
      </c>
      <c r="H414" s="134">
        <v>9726.6</v>
      </c>
      <c r="I414" s="135"/>
      <c r="J414" s="136">
        <f>ROUND(I414*H414,2)</f>
        <v>0</v>
      </c>
      <c r="K414" s="132" t="s">
        <v>135</v>
      </c>
      <c r="L414" s="35"/>
      <c r="M414" s="137" t="s">
        <v>30</v>
      </c>
      <c r="N414" s="138" t="s">
        <v>45</v>
      </c>
      <c r="O414" s="26"/>
      <c r="P414" s="139">
        <f>O414*H414</f>
        <v>0</v>
      </c>
      <c r="Q414" s="139">
        <v>0</v>
      </c>
      <c r="R414" s="139">
        <f>Q414*H414</f>
        <v>0</v>
      </c>
      <c r="S414" s="139">
        <v>0</v>
      </c>
      <c r="T414" s="140">
        <f>S414*H414</f>
        <v>0</v>
      </c>
      <c r="AR414" s="14" t="s">
        <v>136</v>
      </c>
      <c r="AT414" s="14" t="s">
        <v>131</v>
      </c>
      <c r="AU414" s="14" t="s">
        <v>84</v>
      </c>
      <c r="AY414" s="14" t="s">
        <v>129</v>
      </c>
      <c r="BE414" s="141">
        <f>IF(N414="základní",J414,0)</f>
        <v>0</v>
      </c>
      <c r="BF414" s="141">
        <f>IF(N414="snížená",J414,0)</f>
        <v>0</v>
      </c>
      <c r="BG414" s="141">
        <f>IF(N414="zákl. přenesená",J414,0)</f>
        <v>0</v>
      </c>
      <c r="BH414" s="141">
        <f>IF(N414="sníž. přenesená",J414,0)</f>
        <v>0</v>
      </c>
      <c r="BI414" s="141">
        <f>IF(N414="nulová",J414,0)</f>
        <v>0</v>
      </c>
      <c r="BJ414" s="14" t="s">
        <v>82</v>
      </c>
      <c r="BK414" s="141">
        <f>ROUND(I414*H414,2)</f>
        <v>0</v>
      </c>
      <c r="BL414" s="14" t="s">
        <v>136</v>
      </c>
      <c r="BM414" s="14" t="s">
        <v>582</v>
      </c>
    </row>
    <row r="415" spans="2:65" s="1" customFormat="1" ht="94.5">
      <c r="B415" s="25"/>
      <c r="C415" s="37"/>
      <c r="D415" s="142" t="s">
        <v>138</v>
      </c>
      <c r="E415" s="37"/>
      <c r="F415" s="143" t="s">
        <v>572</v>
      </c>
      <c r="G415" s="37"/>
      <c r="H415" s="37"/>
      <c r="I415" s="100"/>
      <c r="J415" s="37"/>
      <c r="K415" s="37"/>
      <c r="L415" s="35"/>
      <c r="M415" s="144"/>
      <c r="N415" s="26"/>
      <c r="O415" s="26"/>
      <c r="P415" s="26"/>
      <c r="Q415" s="26"/>
      <c r="R415" s="26"/>
      <c r="S415" s="26"/>
      <c r="T415" s="40"/>
      <c r="AT415" s="14" t="s">
        <v>138</v>
      </c>
      <c r="AU415" s="14" t="s">
        <v>84</v>
      </c>
    </row>
    <row r="416" spans="2:65" s="7" customFormat="1">
      <c r="B416" s="145"/>
      <c r="C416" s="146"/>
      <c r="D416" s="142" t="s">
        <v>140</v>
      </c>
      <c r="E416" s="147" t="s">
        <v>30</v>
      </c>
      <c r="F416" s="148" t="s">
        <v>242</v>
      </c>
      <c r="G416" s="146"/>
      <c r="H416" s="149" t="s">
        <v>30</v>
      </c>
      <c r="I416" s="150"/>
      <c r="J416" s="146"/>
      <c r="K416" s="146"/>
      <c r="L416" s="151"/>
      <c r="M416" s="152"/>
      <c r="N416" s="153"/>
      <c r="O416" s="153"/>
      <c r="P416" s="153"/>
      <c r="Q416" s="153"/>
      <c r="R416" s="153"/>
      <c r="S416" s="153"/>
      <c r="T416" s="154"/>
      <c r="AT416" s="155" t="s">
        <v>140</v>
      </c>
      <c r="AU416" s="155" t="s">
        <v>84</v>
      </c>
      <c r="AV416" s="7" t="s">
        <v>82</v>
      </c>
      <c r="AW416" s="7" t="s">
        <v>37</v>
      </c>
      <c r="AX416" s="7" t="s">
        <v>74</v>
      </c>
      <c r="AY416" s="155" t="s">
        <v>129</v>
      </c>
    </row>
    <row r="417" spans="2:65" s="7" customFormat="1">
      <c r="B417" s="145"/>
      <c r="C417" s="146"/>
      <c r="D417" s="142" t="s">
        <v>140</v>
      </c>
      <c r="E417" s="147" t="s">
        <v>30</v>
      </c>
      <c r="F417" s="148" t="s">
        <v>583</v>
      </c>
      <c r="G417" s="146"/>
      <c r="H417" s="149" t="s">
        <v>30</v>
      </c>
      <c r="I417" s="150"/>
      <c r="J417" s="146"/>
      <c r="K417" s="146"/>
      <c r="L417" s="151"/>
      <c r="M417" s="152"/>
      <c r="N417" s="153"/>
      <c r="O417" s="153"/>
      <c r="P417" s="153"/>
      <c r="Q417" s="153"/>
      <c r="R417" s="153"/>
      <c r="S417" s="153"/>
      <c r="T417" s="154"/>
      <c r="AT417" s="155" t="s">
        <v>140</v>
      </c>
      <c r="AU417" s="155" t="s">
        <v>84</v>
      </c>
      <c r="AV417" s="7" t="s">
        <v>82</v>
      </c>
      <c r="AW417" s="7" t="s">
        <v>37</v>
      </c>
      <c r="AX417" s="7" t="s">
        <v>74</v>
      </c>
      <c r="AY417" s="155" t="s">
        <v>129</v>
      </c>
    </row>
    <row r="418" spans="2:65" s="8" customFormat="1">
      <c r="B418" s="156"/>
      <c r="C418" s="157"/>
      <c r="D418" s="158" t="s">
        <v>140</v>
      </c>
      <c r="E418" s="159" t="s">
        <v>30</v>
      </c>
      <c r="F418" s="160" t="s">
        <v>584</v>
      </c>
      <c r="G418" s="157"/>
      <c r="H418" s="161">
        <v>9726.6</v>
      </c>
      <c r="I418" s="162"/>
      <c r="J418" s="157"/>
      <c r="K418" s="157"/>
      <c r="L418" s="163"/>
      <c r="M418" s="164"/>
      <c r="N418" s="165"/>
      <c r="O418" s="165"/>
      <c r="P418" s="165"/>
      <c r="Q418" s="165"/>
      <c r="R418" s="165"/>
      <c r="S418" s="165"/>
      <c r="T418" s="166"/>
      <c r="AT418" s="167" t="s">
        <v>140</v>
      </c>
      <c r="AU418" s="167" t="s">
        <v>84</v>
      </c>
      <c r="AV418" s="8" t="s">
        <v>84</v>
      </c>
      <c r="AW418" s="8" t="s">
        <v>37</v>
      </c>
      <c r="AX418" s="8" t="s">
        <v>82</v>
      </c>
      <c r="AY418" s="167" t="s">
        <v>129</v>
      </c>
    </row>
    <row r="419" spans="2:65" s="1" customFormat="1" ht="22.5" customHeight="1">
      <c r="B419" s="25"/>
      <c r="C419" s="130" t="s">
        <v>585</v>
      </c>
      <c r="D419" s="130" t="s">
        <v>131</v>
      </c>
      <c r="E419" s="131" t="s">
        <v>586</v>
      </c>
      <c r="F419" s="132" t="s">
        <v>587</v>
      </c>
      <c r="G419" s="133" t="s">
        <v>202</v>
      </c>
      <c r="H419" s="134">
        <v>118.36</v>
      </c>
      <c r="I419" s="135"/>
      <c r="J419" s="136">
        <f>ROUND(I419*H419,2)</f>
        <v>0</v>
      </c>
      <c r="K419" s="132" t="s">
        <v>30</v>
      </c>
      <c r="L419" s="35"/>
      <c r="M419" s="137" t="s">
        <v>30</v>
      </c>
      <c r="N419" s="138" t="s">
        <v>45</v>
      </c>
      <c r="O419" s="26"/>
      <c r="P419" s="139">
        <f>O419*H419</f>
        <v>0</v>
      </c>
      <c r="Q419" s="139">
        <v>0</v>
      </c>
      <c r="R419" s="139">
        <f>Q419*H419</f>
        <v>0</v>
      </c>
      <c r="S419" s="139">
        <v>0</v>
      </c>
      <c r="T419" s="140">
        <f>S419*H419</f>
        <v>0</v>
      </c>
      <c r="AR419" s="14" t="s">
        <v>136</v>
      </c>
      <c r="AT419" s="14" t="s">
        <v>131</v>
      </c>
      <c r="AU419" s="14" t="s">
        <v>84</v>
      </c>
      <c r="AY419" s="14" t="s">
        <v>129</v>
      </c>
      <c r="BE419" s="141">
        <f>IF(N419="základní",J419,0)</f>
        <v>0</v>
      </c>
      <c r="BF419" s="141">
        <f>IF(N419="snížená",J419,0)</f>
        <v>0</v>
      </c>
      <c r="BG419" s="141">
        <f>IF(N419="zákl. přenesená",J419,0)</f>
        <v>0</v>
      </c>
      <c r="BH419" s="141">
        <f>IF(N419="sníž. přenesená",J419,0)</f>
        <v>0</v>
      </c>
      <c r="BI419" s="141">
        <f>IF(N419="nulová",J419,0)</f>
        <v>0</v>
      </c>
      <c r="BJ419" s="14" t="s">
        <v>82</v>
      </c>
      <c r="BK419" s="141">
        <f>ROUND(I419*H419,2)</f>
        <v>0</v>
      </c>
      <c r="BL419" s="14" t="s">
        <v>136</v>
      </c>
      <c r="BM419" s="14" t="s">
        <v>588</v>
      </c>
    </row>
    <row r="420" spans="2:65" s="1" customFormat="1" ht="67.5">
      <c r="B420" s="25"/>
      <c r="C420" s="37"/>
      <c r="D420" s="142" t="s">
        <v>138</v>
      </c>
      <c r="E420" s="37"/>
      <c r="F420" s="143" t="s">
        <v>589</v>
      </c>
      <c r="G420" s="37"/>
      <c r="H420" s="37"/>
      <c r="I420" s="100"/>
      <c r="J420" s="37"/>
      <c r="K420" s="37"/>
      <c r="L420" s="35"/>
      <c r="M420" s="144"/>
      <c r="N420" s="26"/>
      <c r="O420" s="26"/>
      <c r="P420" s="26"/>
      <c r="Q420" s="26"/>
      <c r="R420" s="26"/>
      <c r="S420" s="26"/>
      <c r="T420" s="40"/>
      <c r="AT420" s="14" t="s">
        <v>138</v>
      </c>
      <c r="AU420" s="14" t="s">
        <v>84</v>
      </c>
    </row>
    <row r="421" spans="2:65" s="7" customFormat="1">
      <c r="B421" s="145"/>
      <c r="C421" s="146"/>
      <c r="D421" s="142" t="s">
        <v>140</v>
      </c>
      <c r="E421" s="147" t="s">
        <v>30</v>
      </c>
      <c r="F421" s="148" t="s">
        <v>590</v>
      </c>
      <c r="G421" s="146"/>
      <c r="H421" s="149" t="s">
        <v>30</v>
      </c>
      <c r="I421" s="150"/>
      <c r="J421" s="146"/>
      <c r="K421" s="146"/>
      <c r="L421" s="151"/>
      <c r="M421" s="152"/>
      <c r="N421" s="153"/>
      <c r="O421" s="153"/>
      <c r="P421" s="153"/>
      <c r="Q421" s="153"/>
      <c r="R421" s="153"/>
      <c r="S421" s="153"/>
      <c r="T421" s="154"/>
      <c r="AT421" s="155" t="s">
        <v>140</v>
      </c>
      <c r="AU421" s="155" t="s">
        <v>84</v>
      </c>
      <c r="AV421" s="7" t="s">
        <v>82</v>
      </c>
      <c r="AW421" s="7" t="s">
        <v>37</v>
      </c>
      <c r="AX421" s="7" t="s">
        <v>74</v>
      </c>
      <c r="AY421" s="155" t="s">
        <v>129</v>
      </c>
    </row>
    <row r="422" spans="2:65" s="8" customFormat="1">
      <c r="B422" s="156"/>
      <c r="C422" s="157"/>
      <c r="D422" s="158" t="s">
        <v>140</v>
      </c>
      <c r="E422" s="159" t="s">
        <v>30</v>
      </c>
      <c r="F422" s="160" t="s">
        <v>591</v>
      </c>
      <c r="G422" s="157"/>
      <c r="H422" s="161">
        <v>118.36</v>
      </c>
      <c r="I422" s="162"/>
      <c r="J422" s="157"/>
      <c r="K422" s="157"/>
      <c r="L422" s="163"/>
      <c r="M422" s="164"/>
      <c r="N422" s="165"/>
      <c r="O422" s="165"/>
      <c r="P422" s="165"/>
      <c r="Q422" s="165"/>
      <c r="R422" s="165"/>
      <c r="S422" s="165"/>
      <c r="T422" s="166"/>
      <c r="AT422" s="167" t="s">
        <v>140</v>
      </c>
      <c r="AU422" s="167" t="s">
        <v>84</v>
      </c>
      <c r="AV422" s="8" t="s">
        <v>84</v>
      </c>
      <c r="AW422" s="8" t="s">
        <v>37</v>
      </c>
      <c r="AX422" s="8" t="s">
        <v>82</v>
      </c>
      <c r="AY422" s="167" t="s">
        <v>129</v>
      </c>
    </row>
    <row r="423" spans="2:65" s="1" customFormat="1" ht="22.5" customHeight="1">
      <c r="B423" s="25"/>
      <c r="C423" s="130" t="s">
        <v>592</v>
      </c>
      <c r="D423" s="130" t="s">
        <v>131</v>
      </c>
      <c r="E423" s="131" t="s">
        <v>593</v>
      </c>
      <c r="F423" s="132" t="s">
        <v>594</v>
      </c>
      <c r="G423" s="133" t="s">
        <v>202</v>
      </c>
      <c r="H423" s="134">
        <v>205.86</v>
      </c>
      <c r="I423" s="135"/>
      <c r="J423" s="136">
        <f>ROUND(I423*H423,2)</f>
        <v>0</v>
      </c>
      <c r="K423" s="132" t="s">
        <v>30</v>
      </c>
      <c r="L423" s="35"/>
      <c r="M423" s="137" t="s">
        <v>30</v>
      </c>
      <c r="N423" s="138" t="s">
        <v>45</v>
      </c>
      <c r="O423" s="26"/>
      <c r="P423" s="139">
        <f>O423*H423</f>
        <v>0</v>
      </c>
      <c r="Q423" s="139">
        <v>0</v>
      </c>
      <c r="R423" s="139">
        <f>Q423*H423</f>
        <v>0</v>
      </c>
      <c r="S423" s="139">
        <v>0</v>
      </c>
      <c r="T423" s="140">
        <f>S423*H423</f>
        <v>0</v>
      </c>
      <c r="AR423" s="14" t="s">
        <v>136</v>
      </c>
      <c r="AT423" s="14" t="s">
        <v>131</v>
      </c>
      <c r="AU423" s="14" t="s">
        <v>84</v>
      </c>
      <c r="AY423" s="14" t="s">
        <v>129</v>
      </c>
      <c r="BE423" s="141">
        <f>IF(N423="základní",J423,0)</f>
        <v>0</v>
      </c>
      <c r="BF423" s="141">
        <f>IF(N423="snížená",J423,0)</f>
        <v>0</v>
      </c>
      <c r="BG423" s="141">
        <f>IF(N423="zákl. přenesená",J423,0)</f>
        <v>0</v>
      </c>
      <c r="BH423" s="141">
        <f>IF(N423="sníž. přenesená",J423,0)</f>
        <v>0</v>
      </c>
      <c r="BI423" s="141">
        <f>IF(N423="nulová",J423,0)</f>
        <v>0</v>
      </c>
      <c r="BJ423" s="14" t="s">
        <v>82</v>
      </c>
      <c r="BK423" s="141">
        <f>ROUND(I423*H423,2)</f>
        <v>0</v>
      </c>
      <c r="BL423" s="14" t="s">
        <v>136</v>
      </c>
      <c r="BM423" s="14" t="s">
        <v>595</v>
      </c>
    </row>
    <row r="424" spans="2:65" s="1" customFormat="1" ht="67.5">
      <c r="B424" s="25"/>
      <c r="C424" s="37"/>
      <c r="D424" s="142" t="s">
        <v>138</v>
      </c>
      <c r="E424" s="37"/>
      <c r="F424" s="143" t="s">
        <v>589</v>
      </c>
      <c r="G424" s="37"/>
      <c r="H424" s="37"/>
      <c r="I424" s="100"/>
      <c r="J424" s="37"/>
      <c r="K424" s="37"/>
      <c r="L424" s="35"/>
      <c r="M424" s="144"/>
      <c r="N424" s="26"/>
      <c r="O424" s="26"/>
      <c r="P424" s="26"/>
      <c r="Q424" s="26"/>
      <c r="R424" s="26"/>
      <c r="S424" s="26"/>
      <c r="T424" s="40"/>
      <c r="AT424" s="14" t="s">
        <v>138</v>
      </c>
      <c r="AU424" s="14" t="s">
        <v>84</v>
      </c>
    </row>
    <row r="425" spans="2:65" s="7" customFormat="1">
      <c r="B425" s="145"/>
      <c r="C425" s="146"/>
      <c r="D425" s="142" t="s">
        <v>140</v>
      </c>
      <c r="E425" s="147" t="s">
        <v>30</v>
      </c>
      <c r="F425" s="148" t="s">
        <v>596</v>
      </c>
      <c r="G425" s="146"/>
      <c r="H425" s="149" t="s">
        <v>30</v>
      </c>
      <c r="I425" s="150"/>
      <c r="J425" s="146"/>
      <c r="K425" s="146"/>
      <c r="L425" s="151"/>
      <c r="M425" s="152"/>
      <c r="N425" s="153"/>
      <c r="O425" s="153"/>
      <c r="P425" s="153"/>
      <c r="Q425" s="153"/>
      <c r="R425" s="153"/>
      <c r="S425" s="153"/>
      <c r="T425" s="154"/>
      <c r="AT425" s="155" t="s">
        <v>140</v>
      </c>
      <c r="AU425" s="155" t="s">
        <v>84</v>
      </c>
      <c r="AV425" s="7" t="s">
        <v>82</v>
      </c>
      <c r="AW425" s="7" t="s">
        <v>37</v>
      </c>
      <c r="AX425" s="7" t="s">
        <v>74</v>
      </c>
      <c r="AY425" s="155" t="s">
        <v>129</v>
      </c>
    </row>
    <row r="426" spans="2:65" s="8" customFormat="1">
      <c r="B426" s="156"/>
      <c r="C426" s="157"/>
      <c r="D426" s="158" t="s">
        <v>140</v>
      </c>
      <c r="E426" s="159" t="s">
        <v>30</v>
      </c>
      <c r="F426" s="160" t="s">
        <v>597</v>
      </c>
      <c r="G426" s="157"/>
      <c r="H426" s="161">
        <v>205.86</v>
      </c>
      <c r="I426" s="162"/>
      <c r="J426" s="157"/>
      <c r="K426" s="157"/>
      <c r="L426" s="163"/>
      <c r="M426" s="164"/>
      <c r="N426" s="165"/>
      <c r="O426" s="165"/>
      <c r="P426" s="165"/>
      <c r="Q426" s="165"/>
      <c r="R426" s="165"/>
      <c r="S426" s="165"/>
      <c r="T426" s="166"/>
      <c r="AT426" s="167" t="s">
        <v>140</v>
      </c>
      <c r="AU426" s="167" t="s">
        <v>84</v>
      </c>
      <c r="AV426" s="8" t="s">
        <v>84</v>
      </c>
      <c r="AW426" s="8" t="s">
        <v>37</v>
      </c>
      <c r="AX426" s="8" t="s">
        <v>82</v>
      </c>
      <c r="AY426" s="167" t="s">
        <v>129</v>
      </c>
    </row>
    <row r="427" spans="2:65" s="1" customFormat="1" ht="31.5" customHeight="1">
      <c r="B427" s="25"/>
      <c r="C427" s="130" t="s">
        <v>598</v>
      </c>
      <c r="D427" s="130" t="s">
        <v>131</v>
      </c>
      <c r="E427" s="131" t="s">
        <v>599</v>
      </c>
      <c r="F427" s="132" t="s">
        <v>600</v>
      </c>
      <c r="G427" s="133" t="s">
        <v>202</v>
      </c>
      <c r="H427" s="134">
        <v>38.76</v>
      </c>
      <c r="I427" s="135"/>
      <c r="J427" s="136">
        <f>ROUND(I427*H427,2)</f>
        <v>0</v>
      </c>
      <c r="K427" s="132" t="s">
        <v>135</v>
      </c>
      <c r="L427" s="35"/>
      <c r="M427" s="137" t="s">
        <v>30</v>
      </c>
      <c r="N427" s="138" t="s">
        <v>45</v>
      </c>
      <c r="O427" s="26"/>
      <c r="P427" s="139">
        <f>O427*H427</f>
        <v>0</v>
      </c>
      <c r="Q427" s="139">
        <v>0</v>
      </c>
      <c r="R427" s="139">
        <f>Q427*H427</f>
        <v>0</v>
      </c>
      <c r="S427" s="139">
        <v>0</v>
      </c>
      <c r="T427" s="140">
        <f>S427*H427</f>
        <v>0</v>
      </c>
      <c r="AR427" s="14" t="s">
        <v>136</v>
      </c>
      <c r="AT427" s="14" t="s">
        <v>131</v>
      </c>
      <c r="AU427" s="14" t="s">
        <v>84</v>
      </c>
      <c r="AY427" s="14" t="s">
        <v>129</v>
      </c>
      <c r="BE427" s="141">
        <f>IF(N427="základní",J427,0)</f>
        <v>0</v>
      </c>
      <c r="BF427" s="141">
        <f>IF(N427="snížená",J427,0)</f>
        <v>0</v>
      </c>
      <c r="BG427" s="141">
        <f>IF(N427="zákl. přenesená",J427,0)</f>
        <v>0</v>
      </c>
      <c r="BH427" s="141">
        <f>IF(N427="sníž. přenesená",J427,0)</f>
        <v>0</v>
      </c>
      <c r="BI427" s="141">
        <f>IF(N427="nulová",J427,0)</f>
        <v>0</v>
      </c>
      <c r="BJ427" s="14" t="s">
        <v>82</v>
      </c>
      <c r="BK427" s="141">
        <f>ROUND(I427*H427,2)</f>
        <v>0</v>
      </c>
      <c r="BL427" s="14" t="s">
        <v>136</v>
      </c>
      <c r="BM427" s="14" t="s">
        <v>601</v>
      </c>
    </row>
    <row r="428" spans="2:65" s="1" customFormat="1" ht="67.5">
      <c r="B428" s="25"/>
      <c r="C428" s="37"/>
      <c r="D428" s="142" t="s">
        <v>138</v>
      </c>
      <c r="E428" s="37"/>
      <c r="F428" s="143" t="s">
        <v>602</v>
      </c>
      <c r="G428" s="37"/>
      <c r="H428" s="37"/>
      <c r="I428" s="100"/>
      <c r="J428" s="37"/>
      <c r="K428" s="37"/>
      <c r="L428" s="35"/>
      <c r="M428" s="144"/>
      <c r="N428" s="26"/>
      <c r="O428" s="26"/>
      <c r="P428" s="26"/>
      <c r="Q428" s="26"/>
      <c r="R428" s="26"/>
      <c r="S428" s="26"/>
      <c r="T428" s="40"/>
      <c r="AT428" s="14" t="s">
        <v>138</v>
      </c>
      <c r="AU428" s="14" t="s">
        <v>84</v>
      </c>
    </row>
    <row r="429" spans="2:65" s="7" customFormat="1">
      <c r="B429" s="145"/>
      <c r="C429" s="146"/>
      <c r="D429" s="142" t="s">
        <v>140</v>
      </c>
      <c r="E429" s="147" t="s">
        <v>30</v>
      </c>
      <c r="F429" s="148" t="s">
        <v>603</v>
      </c>
      <c r="G429" s="146"/>
      <c r="H429" s="149" t="s">
        <v>30</v>
      </c>
      <c r="I429" s="150"/>
      <c r="J429" s="146"/>
      <c r="K429" s="146"/>
      <c r="L429" s="151"/>
      <c r="M429" s="152"/>
      <c r="N429" s="153"/>
      <c r="O429" s="153"/>
      <c r="P429" s="153"/>
      <c r="Q429" s="153"/>
      <c r="R429" s="153"/>
      <c r="S429" s="153"/>
      <c r="T429" s="154"/>
      <c r="AT429" s="155" t="s">
        <v>140</v>
      </c>
      <c r="AU429" s="155" t="s">
        <v>84</v>
      </c>
      <c r="AV429" s="7" t="s">
        <v>82</v>
      </c>
      <c r="AW429" s="7" t="s">
        <v>37</v>
      </c>
      <c r="AX429" s="7" t="s">
        <v>74</v>
      </c>
      <c r="AY429" s="155" t="s">
        <v>129</v>
      </c>
    </row>
    <row r="430" spans="2:65" s="7" customFormat="1">
      <c r="B430" s="145"/>
      <c r="C430" s="146"/>
      <c r="D430" s="142" t="s">
        <v>140</v>
      </c>
      <c r="E430" s="147" t="s">
        <v>30</v>
      </c>
      <c r="F430" s="148" t="s">
        <v>604</v>
      </c>
      <c r="G430" s="146"/>
      <c r="H430" s="149" t="s">
        <v>30</v>
      </c>
      <c r="I430" s="150"/>
      <c r="J430" s="146"/>
      <c r="K430" s="146"/>
      <c r="L430" s="151"/>
      <c r="M430" s="152"/>
      <c r="N430" s="153"/>
      <c r="O430" s="153"/>
      <c r="P430" s="153"/>
      <c r="Q430" s="153"/>
      <c r="R430" s="153"/>
      <c r="S430" s="153"/>
      <c r="T430" s="154"/>
      <c r="AT430" s="155" t="s">
        <v>140</v>
      </c>
      <c r="AU430" s="155" t="s">
        <v>84</v>
      </c>
      <c r="AV430" s="7" t="s">
        <v>82</v>
      </c>
      <c r="AW430" s="7" t="s">
        <v>37</v>
      </c>
      <c r="AX430" s="7" t="s">
        <v>74</v>
      </c>
      <c r="AY430" s="155" t="s">
        <v>129</v>
      </c>
    </row>
    <row r="431" spans="2:65" s="7" customFormat="1">
      <c r="B431" s="145"/>
      <c r="C431" s="146"/>
      <c r="D431" s="142" t="s">
        <v>140</v>
      </c>
      <c r="E431" s="147" t="s">
        <v>30</v>
      </c>
      <c r="F431" s="148" t="s">
        <v>605</v>
      </c>
      <c r="G431" s="146"/>
      <c r="H431" s="149" t="s">
        <v>30</v>
      </c>
      <c r="I431" s="150"/>
      <c r="J431" s="146"/>
      <c r="K431" s="146"/>
      <c r="L431" s="151"/>
      <c r="M431" s="152"/>
      <c r="N431" s="153"/>
      <c r="O431" s="153"/>
      <c r="P431" s="153"/>
      <c r="Q431" s="153"/>
      <c r="R431" s="153"/>
      <c r="S431" s="153"/>
      <c r="T431" s="154"/>
      <c r="AT431" s="155" t="s">
        <v>140</v>
      </c>
      <c r="AU431" s="155" t="s">
        <v>84</v>
      </c>
      <c r="AV431" s="7" t="s">
        <v>82</v>
      </c>
      <c r="AW431" s="7" t="s">
        <v>37</v>
      </c>
      <c r="AX431" s="7" t="s">
        <v>74</v>
      </c>
      <c r="AY431" s="155" t="s">
        <v>129</v>
      </c>
    </row>
    <row r="432" spans="2:65" s="8" customFormat="1">
      <c r="B432" s="156"/>
      <c r="C432" s="157"/>
      <c r="D432" s="142" t="s">
        <v>140</v>
      </c>
      <c r="E432" s="168" t="s">
        <v>30</v>
      </c>
      <c r="F432" s="169" t="s">
        <v>606</v>
      </c>
      <c r="G432" s="157"/>
      <c r="H432" s="170">
        <v>38.76</v>
      </c>
      <c r="I432" s="162"/>
      <c r="J432" s="157"/>
      <c r="K432" s="157"/>
      <c r="L432" s="163"/>
      <c r="M432" s="164"/>
      <c r="N432" s="165"/>
      <c r="O432" s="165"/>
      <c r="P432" s="165"/>
      <c r="Q432" s="165"/>
      <c r="R432" s="165"/>
      <c r="S432" s="165"/>
      <c r="T432" s="166"/>
      <c r="AT432" s="167" t="s">
        <v>140</v>
      </c>
      <c r="AU432" s="167" t="s">
        <v>84</v>
      </c>
      <c r="AV432" s="8" t="s">
        <v>84</v>
      </c>
      <c r="AW432" s="8" t="s">
        <v>37</v>
      </c>
      <c r="AX432" s="8" t="s">
        <v>82</v>
      </c>
      <c r="AY432" s="167" t="s">
        <v>129</v>
      </c>
    </row>
    <row r="433" spans="2:65" s="6" customFormat="1" ht="29.85" customHeight="1">
      <c r="B433" s="113"/>
      <c r="C433" s="114"/>
      <c r="D433" s="127" t="s">
        <v>73</v>
      </c>
      <c r="E433" s="128" t="s">
        <v>607</v>
      </c>
      <c r="F433" s="128" t="s">
        <v>608</v>
      </c>
      <c r="G433" s="114"/>
      <c r="H433" s="114"/>
      <c r="I433" s="117"/>
      <c r="J433" s="129">
        <f>BK433</f>
        <v>0</v>
      </c>
      <c r="K433" s="114"/>
      <c r="L433" s="119"/>
      <c r="M433" s="120"/>
      <c r="N433" s="121"/>
      <c r="O433" s="121"/>
      <c r="P433" s="122">
        <f>SUM(P434:P435)</f>
        <v>0</v>
      </c>
      <c r="Q433" s="121"/>
      <c r="R433" s="122">
        <f>SUM(R434:R435)</f>
        <v>0</v>
      </c>
      <c r="S433" s="121"/>
      <c r="T433" s="123">
        <f>SUM(T434:T435)</f>
        <v>0</v>
      </c>
      <c r="AR433" s="124" t="s">
        <v>82</v>
      </c>
      <c r="AT433" s="125" t="s">
        <v>73</v>
      </c>
      <c r="AU433" s="125" t="s">
        <v>82</v>
      </c>
      <c r="AY433" s="124" t="s">
        <v>129</v>
      </c>
      <c r="BK433" s="126">
        <f>SUM(BK434:BK435)</f>
        <v>0</v>
      </c>
    </row>
    <row r="434" spans="2:65" s="1" customFormat="1" ht="31.5" customHeight="1">
      <c r="B434" s="25"/>
      <c r="C434" s="130" t="s">
        <v>609</v>
      </c>
      <c r="D434" s="130" t="s">
        <v>131</v>
      </c>
      <c r="E434" s="131" t="s">
        <v>610</v>
      </c>
      <c r="F434" s="132" t="s">
        <v>611</v>
      </c>
      <c r="G434" s="133" t="s">
        <v>202</v>
      </c>
      <c r="H434" s="134">
        <v>59.631999999999998</v>
      </c>
      <c r="I434" s="135"/>
      <c r="J434" s="136">
        <f>ROUND(I434*H434,2)</f>
        <v>0</v>
      </c>
      <c r="K434" s="132" t="s">
        <v>135</v>
      </c>
      <c r="L434" s="35"/>
      <c r="M434" s="137" t="s">
        <v>30</v>
      </c>
      <c r="N434" s="138" t="s">
        <v>45</v>
      </c>
      <c r="O434" s="26"/>
      <c r="P434" s="139">
        <f>O434*H434</f>
        <v>0</v>
      </c>
      <c r="Q434" s="139">
        <v>0</v>
      </c>
      <c r="R434" s="139">
        <f>Q434*H434</f>
        <v>0</v>
      </c>
      <c r="S434" s="139">
        <v>0</v>
      </c>
      <c r="T434" s="140">
        <f>S434*H434</f>
        <v>0</v>
      </c>
      <c r="AR434" s="14" t="s">
        <v>136</v>
      </c>
      <c r="AT434" s="14" t="s">
        <v>131</v>
      </c>
      <c r="AU434" s="14" t="s">
        <v>84</v>
      </c>
      <c r="AY434" s="14" t="s">
        <v>129</v>
      </c>
      <c r="BE434" s="141">
        <f>IF(N434="základní",J434,0)</f>
        <v>0</v>
      </c>
      <c r="BF434" s="141">
        <f>IF(N434="snížená",J434,0)</f>
        <v>0</v>
      </c>
      <c r="BG434" s="141">
        <f>IF(N434="zákl. přenesená",J434,0)</f>
        <v>0</v>
      </c>
      <c r="BH434" s="141">
        <f>IF(N434="sníž. přenesená",J434,0)</f>
        <v>0</v>
      </c>
      <c r="BI434" s="141">
        <f>IF(N434="nulová",J434,0)</f>
        <v>0</v>
      </c>
      <c r="BJ434" s="14" t="s">
        <v>82</v>
      </c>
      <c r="BK434" s="141">
        <f>ROUND(I434*H434,2)</f>
        <v>0</v>
      </c>
      <c r="BL434" s="14" t="s">
        <v>136</v>
      </c>
      <c r="BM434" s="14" t="s">
        <v>612</v>
      </c>
    </row>
    <row r="435" spans="2:65" s="1" customFormat="1" ht="27">
      <c r="B435" s="25"/>
      <c r="C435" s="37"/>
      <c r="D435" s="142" t="s">
        <v>138</v>
      </c>
      <c r="E435" s="37"/>
      <c r="F435" s="143" t="s">
        <v>613</v>
      </c>
      <c r="G435" s="37"/>
      <c r="H435" s="37"/>
      <c r="I435" s="100"/>
      <c r="J435" s="37"/>
      <c r="K435" s="37"/>
      <c r="L435" s="35"/>
      <c r="M435" s="144"/>
      <c r="N435" s="26"/>
      <c r="O435" s="26"/>
      <c r="P435" s="26"/>
      <c r="Q435" s="26"/>
      <c r="R435" s="26"/>
      <c r="S435" s="26"/>
      <c r="T435" s="40"/>
      <c r="AT435" s="14" t="s">
        <v>138</v>
      </c>
      <c r="AU435" s="14" t="s">
        <v>84</v>
      </c>
    </row>
    <row r="436" spans="2:65" s="6" customFormat="1" ht="37.35" customHeight="1">
      <c r="B436" s="113"/>
      <c r="C436" s="114"/>
      <c r="D436" s="127" t="s">
        <v>73</v>
      </c>
      <c r="E436" s="210" t="s">
        <v>614</v>
      </c>
      <c r="F436" s="210" t="s">
        <v>615</v>
      </c>
      <c r="G436" s="114"/>
      <c r="H436" s="114"/>
      <c r="I436" s="117"/>
      <c r="J436" s="211">
        <f>BK436</f>
        <v>0</v>
      </c>
      <c r="K436" s="114"/>
      <c r="L436" s="119"/>
      <c r="M436" s="120"/>
      <c r="N436" s="121"/>
      <c r="O436" s="121"/>
      <c r="P436" s="122">
        <f>P437</f>
        <v>0</v>
      </c>
      <c r="Q436" s="121"/>
      <c r="R436" s="122">
        <f>R437</f>
        <v>0</v>
      </c>
      <c r="S436" s="121"/>
      <c r="T436" s="123">
        <f>T437</f>
        <v>0</v>
      </c>
      <c r="AR436" s="124" t="s">
        <v>164</v>
      </c>
      <c r="AT436" s="125" t="s">
        <v>73</v>
      </c>
      <c r="AU436" s="125" t="s">
        <v>74</v>
      </c>
      <c r="AY436" s="124" t="s">
        <v>129</v>
      </c>
      <c r="BK436" s="126">
        <f>BK437</f>
        <v>0</v>
      </c>
    </row>
    <row r="437" spans="2:65" s="1" customFormat="1" ht="22.5" customHeight="1">
      <c r="B437" s="25"/>
      <c r="C437" s="130" t="s">
        <v>616</v>
      </c>
      <c r="D437" s="130" t="s">
        <v>131</v>
      </c>
      <c r="E437" s="131" t="s">
        <v>617</v>
      </c>
      <c r="F437" s="132" t="s">
        <v>618</v>
      </c>
      <c r="G437" s="133" t="s">
        <v>619</v>
      </c>
      <c r="H437" s="212">
        <v>2</v>
      </c>
      <c r="I437" s="135"/>
      <c r="J437" s="136">
        <f>ROUND(I437*H437,2)</f>
        <v>0</v>
      </c>
      <c r="K437" s="132" t="s">
        <v>30</v>
      </c>
      <c r="L437" s="35"/>
      <c r="M437" s="137" t="s">
        <v>30</v>
      </c>
      <c r="N437" s="138" t="s">
        <v>45</v>
      </c>
      <c r="O437" s="26"/>
      <c r="P437" s="139">
        <f>O437*H437</f>
        <v>0</v>
      </c>
      <c r="Q437" s="139">
        <v>0</v>
      </c>
      <c r="R437" s="139">
        <f>Q437*H437</f>
        <v>0</v>
      </c>
      <c r="S437" s="139">
        <v>0</v>
      </c>
      <c r="T437" s="140">
        <f>S437*H437</f>
        <v>0</v>
      </c>
      <c r="AR437" s="14" t="s">
        <v>620</v>
      </c>
      <c r="AT437" s="14" t="s">
        <v>131</v>
      </c>
      <c r="AU437" s="14" t="s">
        <v>82</v>
      </c>
      <c r="AY437" s="14" t="s">
        <v>129</v>
      </c>
      <c r="BE437" s="141">
        <f>IF(N437="základní",J437,0)</f>
        <v>0</v>
      </c>
      <c r="BF437" s="141">
        <f>IF(N437="snížená",J437,0)</f>
        <v>0</v>
      </c>
      <c r="BG437" s="141">
        <f>IF(N437="zákl. přenesená",J437,0)</f>
        <v>0</v>
      </c>
      <c r="BH437" s="141">
        <f>IF(N437="sníž. přenesená",J437,0)</f>
        <v>0</v>
      </c>
      <c r="BI437" s="141">
        <f>IF(N437="nulová",J437,0)</f>
        <v>0</v>
      </c>
      <c r="BJ437" s="14" t="s">
        <v>82</v>
      </c>
      <c r="BK437" s="141">
        <f>ROUND(I437*H437,2)</f>
        <v>0</v>
      </c>
      <c r="BL437" s="14" t="s">
        <v>620</v>
      </c>
      <c r="BM437" s="14" t="s">
        <v>621</v>
      </c>
    </row>
    <row r="438" spans="2:65" s="6" customFormat="1" ht="37.35" customHeight="1">
      <c r="B438" s="113"/>
      <c r="C438" s="114"/>
      <c r="D438" s="127" t="s">
        <v>73</v>
      </c>
      <c r="E438" s="210" t="s">
        <v>622</v>
      </c>
      <c r="F438" s="210" t="s">
        <v>623</v>
      </c>
      <c r="G438" s="114"/>
      <c r="H438" s="114"/>
      <c r="I438" s="117"/>
      <c r="J438" s="211">
        <f>BK438</f>
        <v>0</v>
      </c>
      <c r="K438" s="114"/>
      <c r="L438" s="119"/>
      <c r="M438" s="120"/>
      <c r="N438" s="121"/>
      <c r="O438" s="121"/>
      <c r="P438" s="122">
        <f>SUM(P439:P448)</f>
        <v>0</v>
      </c>
      <c r="Q438" s="121"/>
      <c r="R438" s="122">
        <f>SUM(R439:R448)</f>
        <v>0</v>
      </c>
      <c r="S438" s="121"/>
      <c r="T438" s="123">
        <f>SUM(T439:T448)</f>
        <v>0</v>
      </c>
      <c r="AR438" s="124" t="s">
        <v>136</v>
      </c>
      <c r="AT438" s="125" t="s">
        <v>73</v>
      </c>
      <c r="AU438" s="125" t="s">
        <v>74</v>
      </c>
      <c r="AY438" s="124" t="s">
        <v>129</v>
      </c>
      <c r="BK438" s="126">
        <f>SUM(BK439:BK448)</f>
        <v>0</v>
      </c>
    </row>
    <row r="439" spans="2:65" s="1" customFormat="1" ht="22.5" customHeight="1">
      <c r="B439" s="25"/>
      <c r="C439" s="130" t="s">
        <v>624</v>
      </c>
      <c r="D439" s="130" t="s">
        <v>131</v>
      </c>
      <c r="E439" s="131" t="s">
        <v>625</v>
      </c>
      <c r="F439" s="132" t="s">
        <v>626</v>
      </c>
      <c r="G439" s="133" t="s">
        <v>627</v>
      </c>
      <c r="H439" s="134">
        <v>1</v>
      </c>
      <c r="I439" s="135"/>
      <c r="J439" s="136">
        <f t="shared" ref="J439:J448" si="0">ROUND(I439*H439,2)</f>
        <v>0</v>
      </c>
      <c r="K439" s="132" t="s">
        <v>30</v>
      </c>
      <c r="L439" s="35"/>
      <c r="M439" s="137" t="s">
        <v>30</v>
      </c>
      <c r="N439" s="138" t="s">
        <v>45</v>
      </c>
      <c r="O439" s="26"/>
      <c r="P439" s="139">
        <f t="shared" ref="P439:P448" si="1">O439*H439</f>
        <v>0</v>
      </c>
      <c r="Q439" s="139">
        <v>0</v>
      </c>
      <c r="R439" s="139">
        <f t="shared" ref="R439:R448" si="2">Q439*H439</f>
        <v>0</v>
      </c>
      <c r="S439" s="139">
        <v>0</v>
      </c>
      <c r="T439" s="140">
        <f t="shared" ref="T439:T448" si="3">S439*H439</f>
        <v>0</v>
      </c>
      <c r="AR439" s="14" t="s">
        <v>628</v>
      </c>
      <c r="AT439" s="14" t="s">
        <v>131</v>
      </c>
      <c r="AU439" s="14" t="s">
        <v>82</v>
      </c>
      <c r="AY439" s="14" t="s">
        <v>129</v>
      </c>
      <c r="BE439" s="141">
        <f t="shared" ref="BE439:BE448" si="4">IF(N439="základní",J439,0)</f>
        <v>0</v>
      </c>
      <c r="BF439" s="141">
        <f t="shared" ref="BF439:BF448" si="5">IF(N439="snížená",J439,0)</f>
        <v>0</v>
      </c>
      <c r="BG439" s="141">
        <f t="shared" ref="BG439:BG448" si="6">IF(N439="zákl. přenesená",J439,0)</f>
        <v>0</v>
      </c>
      <c r="BH439" s="141">
        <f t="shared" ref="BH439:BH448" si="7">IF(N439="sníž. přenesená",J439,0)</f>
        <v>0</v>
      </c>
      <c r="BI439" s="141">
        <f t="shared" ref="BI439:BI448" si="8">IF(N439="nulová",J439,0)</f>
        <v>0</v>
      </c>
      <c r="BJ439" s="14" t="s">
        <v>82</v>
      </c>
      <c r="BK439" s="141">
        <f t="shared" ref="BK439:BK448" si="9">ROUND(I439*H439,2)</f>
        <v>0</v>
      </c>
      <c r="BL439" s="14" t="s">
        <v>628</v>
      </c>
      <c r="BM439" s="14" t="s">
        <v>629</v>
      </c>
    </row>
    <row r="440" spans="2:65" s="1" customFormat="1" ht="22.5" customHeight="1">
      <c r="B440" s="25"/>
      <c r="C440" s="130" t="s">
        <v>630</v>
      </c>
      <c r="D440" s="130" t="s">
        <v>131</v>
      </c>
      <c r="E440" s="131" t="s">
        <v>631</v>
      </c>
      <c r="F440" s="132" t="s">
        <v>632</v>
      </c>
      <c r="G440" s="133" t="s">
        <v>627</v>
      </c>
      <c r="H440" s="134">
        <v>1</v>
      </c>
      <c r="I440" s="135"/>
      <c r="J440" s="136">
        <f t="shared" si="0"/>
        <v>0</v>
      </c>
      <c r="K440" s="132" t="s">
        <v>30</v>
      </c>
      <c r="L440" s="35"/>
      <c r="M440" s="137" t="s">
        <v>30</v>
      </c>
      <c r="N440" s="138" t="s">
        <v>45</v>
      </c>
      <c r="O440" s="26"/>
      <c r="P440" s="139">
        <f t="shared" si="1"/>
        <v>0</v>
      </c>
      <c r="Q440" s="139">
        <v>0</v>
      </c>
      <c r="R440" s="139">
        <f t="shared" si="2"/>
        <v>0</v>
      </c>
      <c r="S440" s="139">
        <v>0</v>
      </c>
      <c r="T440" s="140">
        <f t="shared" si="3"/>
        <v>0</v>
      </c>
      <c r="AR440" s="14" t="s">
        <v>628</v>
      </c>
      <c r="AT440" s="14" t="s">
        <v>131</v>
      </c>
      <c r="AU440" s="14" t="s">
        <v>82</v>
      </c>
      <c r="AY440" s="14" t="s">
        <v>129</v>
      </c>
      <c r="BE440" s="141">
        <f t="shared" si="4"/>
        <v>0</v>
      </c>
      <c r="BF440" s="141">
        <f t="shared" si="5"/>
        <v>0</v>
      </c>
      <c r="BG440" s="141">
        <f t="shared" si="6"/>
        <v>0</v>
      </c>
      <c r="BH440" s="141">
        <f t="shared" si="7"/>
        <v>0</v>
      </c>
      <c r="BI440" s="141">
        <f t="shared" si="8"/>
        <v>0</v>
      </c>
      <c r="BJ440" s="14" t="s">
        <v>82</v>
      </c>
      <c r="BK440" s="141">
        <f t="shared" si="9"/>
        <v>0</v>
      </c>
      <c r="BL440" s="14" t="s">
        <v>628</v>
      </c>
      <c r="BM440" s="14" t="s">
        <v>633</v>
      </c>
    </row>
    <row r="441" spans="2:65" s="1" customFormat="1" ht="22.5" customHeight="1">
      <c r="B441" s="25"/>
      <c r="C441" s="130" t="s">
        <v>634</v>
      </c>
      <c r="D441" s="130" t="s">
        <v>131</v>
      </c>
      <c r="E441" s="131" t="s">
        <v>635</v>
      </c>
      <c r="F441" s="132" t="s">
        <v>636</v>
      </c>
      <c r="G441" s="133" t="s">
        <v>627</v>
      </c>
      <c r="H441" s="134">
        <v>1</v>
      </c>
      <c r="I441" s="135"/>
      <c r="J441" s="136">
        <f t="shared" si="0"/>
        <v>0</v>
      </c>
      <c r="K441" s="132" t="s">
        <v>30</v>
      </c>
      <c r="L441" s="35"/>
      <c r="M441" s="137" t="s">
        <v>30</v>
      </c>
      <c r="N441" s="138" t="s">
        <v>45</v>
      </c>
      <c r="O441" s="26"/>
      <c r="P441" s="139">
        <f t="shared" si="1"/>
        <v>0</v>
      </c>
      <c r="Q441" s="139">
        <v>0</v>
      </c>
      <c r="R441" s="139">
        <f t="shared" si="2"/>
        <v>0</v>
      </c>
      <c r="S441" s="139">
        <v>0</v>
      </c>
      <c r="T441" s="140">
        <f t="shared" si="3"/>
        <v>0</v>
      </c>
      <c r="AR441" s="14" t="s">
        <v>628</v>
      </c>
      <c r="AT441" s="14" t="s">
        <v>131</v>
      </c>
      <c r="AU441" s="14" t="s">
        <v>82</v>
      </c>
      <c r="AY441" s="14" t="s">
        <v>129</v>
      </c>
      <c r="BE441" s="141">
        <f t="shared" si="4"/>
        <v>0</v>
      </c>
      <c r="BF441" s="141">
        <f t="shared" si="5"/>
        <v>0</v>
      </c>
      <c r="BG441" s="141">
        <f t="shared" si="6"/>
        <v>0</v>
      </c>
      <c r="BH441" s="141">
        <f t="shared" si="7"/>
        <v>0</v>
      </c>
      <c r="BI441" s="141">
        <f t="shared" si="8"/>
        <v>0</v>
      </c>
      <c r="BJ441" s="14" t="s">
        <v>82</v>
      </c>
      <c r="BK441" s="141">
        <f t="shared" si="9"/>
        <v>0</v>
      </c>
      <c r="BL441" s="14" t="s">
        <v>628</v>
      </c>
      <c r="BM441" s="14" t="s">
        <v>637</v>
      </c>
    </row>
    <row r="442" spans="2:65" s="1" customFormat="1" ht="22.5" customHeight="1">
      <c r="B442" s="25"/>
      <c r="C442" s="130" t="s">
        <v>638</v>
      </c>
      <c r="D442" s="130" t="s">
        <v>131</v>
      </c>
      <c r="E442" s="131" t="s">
        <v>639</v>
      </c>
      <c r="F442" s="132" t="s">
        <v>640</v>
      </c>
      <c r="G442" s="133" t="s">
        <v>627</v>
      </c>
      <c r="H442" s="134">
        <v>1</v>
      </c>
      <c r="I442" s="135"/>
      <c r="J442" s="136">
        <f t="shared" si="0"/>
        <v>0</v>
      </c>
      <c r="K442" s="132" t="s">
        <v>30</v>
      </c>
      <c r="L442" s="35"/>
      <c r="M442" s="137" t="s">
        <v>30</v>
      </c>
      <c r="N442" s="138" t="s">
        <v>45</v>
      </c>
      <c r="O442" s="26"/>
      <c r="P442" s="139">
        <f t="shared" si="1"/>
        <v>0</v>
      </c>
      <c r="Q442" s="139">
        <v>0</v>
      </c>
      <c r="R442" s="139">
        <f t="shared" si="2"/>
        <v>0</v>
      </c>
      <c r="S442" s="139">
        <v>0</v>
      </c>
      <c r="T442" s="140">
        <f t="shared" si="3"/>
        <v>0</v>
      </c>
      <c r="AR442" s="14" t="s">
        <v>628</v>
      </c>
      <c r="AT442" s="14" t="s">
        <v>131</v>
      </c>
      <c r="AU442" s="14" t="s">
        <v>82</v>
      </c>
      <c r="AY442" s="14" t="s">
        <v>129</v>
      </c>
      <c r="BE442" s="141">
        <f t="shared" si="4"/>
        <v>0</v>
      </c>
      <c r="BF442" s="141">
        <f t="shared" si="5"/>
        <v>0</v>
      </c>
      <c r="BG442" s="141">
        <f t="shared" si="6"/>
        <v>0</v>
      </c>
      <c r="BH442" s="141">
        <f t="shared" si="7"/>
        <v>0</v>
      </c>
      <c r="BI442" s="141">
        <f t="shared" si="8"/>
        <v>0</v>
      </c>
      <c r="BJ442" s="14" t="s">
        <v>82</v>
      </c>
      <c r="BK442" s="141">
        <f t="shared" si="9"/>
        <v>0</v>
      </c>
      <c r="BL442" s="14" t="s">
        <v>628</v>
      </c>
      <c r="BM442" s="14" t="s">
        <v>641</v>
      </c>
    </row>
    <row r="443" spans="2:65" s="1" customFormat="1" ht="22.5" customHeight="1">
      <c r="B443" s="25"/>
      <c r="C443" s="130" t="s">
        <v>642</v>
      </c>
      <c r="D443" s="130" t="s">
        <v>131</v>
      </c>
      <c r="E443" s="131" t="s">
        <v>643</v>
      </c>
      <c r="F443" s="132" t="s">
        <v>644</v>
      </c>
      <c r="G443" s="133" t="s">
        <v>627</v>
      </c>
      <c r="H443" s="134">
        <v>1</v>
      </c>
      <c r="I443" s="135"/>
      <c r="J443" s="136">
        <f t="shared" si="0"/>
        <v>0</v>
      </c>
      <c r="K443" s="132" t="s">
        <v>30</v>
      </c>
      <c r="L443" s="35"/>
      <c r="M443" s="137" t="s">
        <v>30</v>
      </c>
      <c r="N443" s="138" t="s">
        <v>45</v>
      </c>
      <c r="O443" s="26"/>
      <c r="P443" s="139">
        <f t="shared" si="1"/>
        <v>0</v>
      </c>
      <c r="Q443" s="139">
        <v>0</v>
      </c>
      <c r="R443" s="139">
        <f t="shared" si="2"/>
        <v>0</v>
      </c>
      <c r="S443" s="139">
        <v>0</v>
      </c>
      <c r="T443" s="140">
        <f t="shared" si="3"/>
        <v>0</v>
      </c>
      <c r="AR443" s="14" t="s">
        <v>628</v>
      </c>
      <c r="AT443" s="14" t="s">
        <v>131</v>
      </c>
      <c r="AU443" s="14" t="s">
        <v>82</v>
      </c>
      <c r="AY443" s="14" t="s">
        <v>129</v>
      </c>
      <c r="BE443" s="141">
        <f t="shared" si="4"/>
        <v>0</v>
      </c>
      <c r="BF443" s="141">
        <f t="shared" si="5"/>
        <v>0</v>
      </c>
      <c r="BG443" s="141">
        <f t="shared" si="6"/>
        <v>0</v>
      </c>
      <c r="BH443" s="141">
        <f t="shared" si="7"/>
        <v>0</v>
      </c>
      <c r="BI443" s="141">
        <f t="shared" si="8"/>
        <v>0</v>
      </c>
      <c r="BJ443" s="14" t="s">
        <v>82</v>
      </c>
      <c r="BK443" s="141">
        <f t="shared" si="9"/>
        <v>0</v>
      </c>
      <c r="BL443" s="14" t="s">
        <v>628</v>
      </c>
      <c r="BM443" s="14" t="s">
        <v>645</v>
      </c>
    </row>
    <row r="444" spans="2:65" s="1" customFormat="1" ht="31.5" customHeight="1">
      <c r="B444" s="25"/>
      <c r="C444" s="130" t="s">
        <v>646</v>
      </c>
      <c r="D444" s="130" t="s">
        <v>131</v>
      </c>
      <c r="E444" s="131" t="s">
        <v>647</v>
      </c>
      <c r="F444" s="132" t="s">
        <v>648</v>
      </c>
      <c r="G444" s="133" t="s">
        <v>627</v>
      </c>
      <c r="H444" s="134">
        <v>1</v>
      </c>
      <c r="I444" s="135"/>
      <c r="J444" s="136">
        <f t="shared" si="0"/>
        <v>0</v>
      </c>
      <c r="K444" s="132" t="s">
        <v>30</v>
      </c>
      <c r="L444" s="35"/>
      <c r="M444" s="137" t="s">
        <v>30</v>
      </c>
      <c r="N444" s="138" t="s">
        <v>45</v>
      </c>
      <c r="O444" s="26"/>
      <c r="P444" s="139">
        <f t="shared" si="1"/>
        <v>0</v>
      </c>
      <c r="Q444" s="139">
        <v>0</v>
      </c>
      <c r="R444" s="139">
        <f t="shared" si="2"/>
        <v>0</v>
      </c>
      <c r="S444" s="139">
        <v>0</v>
      </c>
      <c r="T444" s="140">
        <f t="shared" si="3"/>
        <v>0</v>
      </c>
      <c r="AR444" s="14" t="s">
        <v>628</v>
      </c>
      <c r="AT444" s="14" t="s">
        <v>131</v>
      </c>
      <c r="AU444" s="14" t="s">
        <v>82</v>
      </c>
      <c r="AY444" s="14" t="s">
        <v>129</v>
      </c>
      <c r="BE444" s="141">
        <f t="shared" si="4"/>
        <v>0</v>
      </c>
      <c r="BF444" s="141">
        <f t="shared" si="5"/>
        <v>0</v>
      </c>
      <c r="BG444" s="141">
        <f t="shared" si="6"/>
        <v>0</v>
      </c>
      <c r="BH444" s="141">
        <f t="shared" si="7"/>
        <v>0</v>
      </c>
      <c r="BI444" s="141">
        <f t="shared" si="8"/>
        <v>0</v>
      </c>
      <c r="BJ444" s="14" t="s">
        <v>82</v>
      </c>
      <c r="BK444" s="141">
        <f t="shared" si="9"/>
        <v>0</v>
      </c>
      <c r="BL444" s="14" t="s">
        <v>628</v>
      </c>
      <c r="BM444" s="14" t="s">
        <v>649</v>
      </c>
    </row>
    <row r="445" spans="2:65" s="1" customFormat="1" ht="22.5" customHeight="1">
      <c r="B445" s="25"/>
      <c r="C445" s="130" t="s">
        <v>650</v>
      </c>
      <c r="D445" s="130" t="s">
        <v>131</v>
      </c>
      <c r="E445" s="131" t="s">
        <v>651</v>
      </c>
      <c r="F445" s="132" t="s">
        <v>652</v>
      </c>
      <c r="G445" s="133" t="s">
        <v>627</v>
      </c>
      <c r="H445" s="134">
        <v>1</v>
      </c>
      <c r="I445" s="135"/>
      <c r="J445" s="136">
        <f t="shared" si="0"/>
        <v>0</v>
      </c>
      <c r="K445" s="132" t="s">
        <v>30</v>
      </c>
      <c r="L445" s="35"/>
      <c r="M445" s="137" t="s">
        <v>30</v>
      </c>
      <c r="N445" s="138" t="s">
        <v>45</v>
      </c>
      <c r="O445" s="26"/>
      <c r="P445" s="139">
        <f t="shared" si="1"/>
        <v>0</v>
      </c>
      <c r="Q445" s="139">
        <v>0</v>
      </c>
      <c r="R445" s="139">
        <f t="shared" si="2"/>
        <v>0</v>
      </c>
      <c r="S445" s="139">
        <v>0</v>
      </c>
      <c r="T445" s="140">
        <f t="shared" si="3"/>
        <v>0</v>
      </c>
      <c r="AR445" s="14" t="s">
        <v>628</v>
      </c>
      <c r="AT445" s="14" t="s">
        <v>131</v>
      </c>
      <c r="AU445" s="14" t="s">
        <v>82</v>
      </c>
      <c r="AY445" s="14" t="s">
        <v>129</v>
      </c>
      <c r="BE445" s="141">
        <f t="shared" si="4"/>
        <v>0</v>
      </c>
      <c r="BF445" s="141">
        <f t="shared" si="5"/>
        <v>0</v>
      </c>
      <c r="BG445" s="141">
        <f t="shared" si="6"/>
        <v>0</v>
      </c>
      <c r="BH445" s="141">
        <f t="shared" si="7"/>
        <v>0</v>
      </c>
      <c r="BI445" s="141">
        <f t="shared" si="8"/>
        <v>0</v>
      </c>
      <c r="BJ445" s="14" t="s">
        <v>82</v>
      </c>
      <c r="BK445" s="141">
        <f t="shared" si="9"/>
        <v>0</v>
      </c>
      <c r="BL445" s="14" t="s">
        <v>628</v>
      </c>
      <c r="BM445" s="14" t="s">
        <v>653</v>
      </c>
    </row>
    <row r="446" spans="2:65" s="1" customFormat="1" ht="22.5" customHeight="1">
      <c r="B446" s="25"/>
      <c r="C446" s="130" t="s">
        <v>654</v>
      </c>
      <c r="D446" s="130" t="s">
        <v>131</v>
      </c>
      <c r="E446" s="131" t="s">
        <v>655</v>
      </c>
      <c r="F446" s="132" t="s">
        <v>656</v>
      </c>
      <c r="G446" s="133" t="s">
        <v>627</v>
      </c>
      <c r="H446" s="134">
        <v>1</v>
      </c>
      <c r="I446" s="135"/>
      <c r="J446" s="136">
        <f t="shared" si="0"/>
        <v>0</v>
      </c>
      <c r="K446" s="132" t="s">
        <v>30</v>
      </c>
      <c r="L446" s="35"/>
      <c r="M446" s="137" t="s">
        <v>30</v>
      </c>
      <c r="N446" s="138" t="s">
        <v>45</v>
      </c>
      <c r="O446" s="26"/>
      <c r="P446" s="139">
        <f t="shared" si="1"/>
        <v>0</v>
      </c>
      <c r="Q446" s="139">
        <v>0</v>
      </c>
      <c r="R446" s="139">
        <f t="shared" si="2"/>
        <v>0</v>
      </c>
      <c r="S446" s="139">
        <v>0</v>
      </c>
      <c r="T446" s="140">
        <f t="shared" si="3"/>
        <v>0</v>
      </c>
      <c r="AR446" s="14" t="s">
        <v>628</v>
      </c>
      <c r="AT446" s="14" t="s">
        <v>131</v>
      </c>
      <c r="AU446" s="14" t="s">
        <v>82</v>
      </c>
      <c r="AY446" s="14" t="s">
        <v>129</v>
      </c>
      <c r="BE446" s="141">
        <f t="shared" si="4"/>
        <v>0</v>
      </c>
      <c r="BF446" s="141">
        <f t="shared" si="5"/>
        <v>0</v>
      </c>
      <c r="BG446" s="141">
        <f t="shared" si="6"/>
        <v>0</v>
      </c>
      <c r="BH446" s="141">
        <f t="shared" si="7"/>
        <v>0</v>
      </c>
      <c r="BI446" s="141">
        <f t="shared" si="8"/>
        <v>0</v>
      </c>
      <c r="BJ446" s="14" t="s">
        <v>82</v>
      </c>
      <c r="BK446" s="141">
        <f t="shared" si="9"/>
        <v>0</v>
      </c>
      <c r="BL446" s="14" t="s">
        <v>628</v>
      </c>
      <c r="BM446" s="14" t="s">
        <v>657</v>
      </c>
    </row>
    <row r="447" spans="2:65" s="1" customFormat="1" ht="22.5" customHeight="1">
      <c r="B447" s="25"/>
      <c r="C447" s="130" t="s">
        <v>658</v>
      </c>
      <c r="D447" s="130" t="s">
        <v>131</v>
      </c>
      <c r="E447" s="131" t="s">
        <v>659</v>
      </c>
      <c r="F447" s="132" t="s">
        <v>660</v>
      </c>
      <c r="G447" s="133" t="s">
        <v>501</v>
      </c>
      <c r="H447" s="134">
        <v>1</v>
      </c>
      <c r="I447" s="135"/>
      <c r="J447" s="136">
        <f t="shared" si="0"/>
        <v>0</v>
      </c>
      <c r="K447" s="132" t="s">
        <v>30</v>
      </c>
      <c r="L447" s="35"/>
      <c r="M447" s="137" t="s">
        <v>30</v>
      </c>
      <c r="N447" s="138" t="s">
        <v>45</v>
      </c>
      <c r="O447" s="26"/>
      <c r="P447" s="139">
        <f t="shared" si="1"/>
        <v>0</v>
      </c>
      <c r="Q447" s="139">
        <v>0</v>
      </c>
      <c r="R447" s="139">
        <f t="shared" si="2"/>
        <v>0</v>
      </c>
      <c r="S447" s="139">
        <v>0</v>
      </c>
      <c r="T447" s="140">
        <f t="shared" si="3"/>
        <v>0</v>
      </c>
      <c r="AR447" s="14" t="s">
        <v>628</v>
      </c>
      <c r="AT447" s="14" t="s">
        <v>131</v>
      </c>
      <c r="AU447" s="14" t="s">
        <v>82</v>
      </c>
      <c r="AY447" s="14" t="s">
        <v>129</v>
      </c>
      <c r="BE447" s="141">
        <f t="shared" si="4"/>
        <v>0</v>
      </c>
      <c r="BF447" s="141">
        <f t="shared" si="5"/>
        <v>0</v>
      </c>
      <c r="BG447" s="141">
        <f t="shared" si="6"/>
        <v>0</v>
      </c>
      <c r="BH447" s="141">
        <f t="shared" si="7"/>
        <v>0</v>
      </c>
      <c r="BI447" s="141">
        <f t="shared" si="8"/>
        <v>0</v>
      </c>
      <c r="BJ447" s="14" t="s">
        <v>82</v>
      </c>
      <c r="BK447" s="141">
        <f t="shared" si="9"/>
        <v>0</v>
      </c>
      <c r="BL447" s="14" t="s">
        <v>628</v>
      </c>
      <c r="BM447" s="14" t="s">
        <v>661</v>
      </c>
    </row>
    <row r="448" spans="2:65" s="1" customFormat="1" ht="22.5" customHeight="1">
      <c r="B448" s="25"/>
      <c r="C448" s="130" t="s">
        <v>662</v>
      </c>
      <c r="D448" s="130" t="s">
        <v>131</v>
      </c>
      <c r="E448" s="131" t="s">
        <v>663</v>
      </c>
      <c r="F448" s="132" t="s">
        <v>664</v>
      </c>
      <c r="G448" s="133" t="s">
        <v>627</v>
      </c>
      <c r="H448" s="134">
        <v>1</v>
      </c>
      <c r="I448" s="135"/>
      <c r="J448" s="136">
        <f t="shared" si="0"/>
        <v>0</v>
      </c>
      <c r="K448" s="132" t="s">
        <v>30</v>
      </c>
      <c r="L448" s="35"/>
      <c r="M448" s="137" t="s">
        <v>30</v>
      </c>
      <c r="N448" s="213" t="s">
        <v>45</v>
      </c>
      <c r="O448" s="214"/>
      <c r="P448" s="215">
        <f t="shared" si="1"/>
        <v>0</v>
      </c>
      <c r="Q448" s="215">
        <v>0</v>
      </c>
      <c r="R448" s="215">
        <f t="shared" si="2"/>
        <v>0</v>
      </c>
      <c r="S448" s="215">
        <v>0</v>
      </c>
      <c r="T448" s="216">
        <f t="shared" si="3"/>
        <v>0</v>
      </c>
      <c r="AR448" s="14" t="s">
        <v>628</v>
      </c>
      <c r="AT448" s="14" t="s">
        <v>131</v>
      </c>
      <c r="AU448" s="14" t="s">
        <v>82</v>
      </c>
      <c r="AY448" s="14" t="s">
        <v>129</v>
      </c>
      <c r="BE448" s="141">
        <f t="shared" si="4"/>
        <v>0</v>
      </c>
      <c r="BF448" s="141">
        <f t="shared" si="5"/>
        <v>0</v>
      </c>
      <c r="BG448" s="141">
        <f t="shared" si="6"/>
        <v>0</v>
      </c>
      <c r="BH448" s="141">
        <f t="shared" si="7"/>
        <v>0</v>
      </c>
      <c r="BI448" s="141">
        <f t="shared" si="8"/>
        <v>0</v>
      </c>
      <c r="BJ448" s="14" t="s">
        <v>82</v>
      </c>
      <c r="BK448" s="141">
        <f t="shared" si="9"/>
        <v>0</v>
      </c>
      <c r="BL448" s="14" t="s">
        <v>628</v>
      </c>
      <c r="BM448" s="14" t="s">
        <v>665</v>
      </c>
    </row>
    <row r="449" spans="2:12" s="1" customFormat="1" ht="6.95" customHeight="1">
      <c r="B449" s="30"/>
      <c r="C449" s="31"/>
      <c r="D449" s="31"/>
      <c r="E449" s="31"/>
      <c r="F449" s="31"/>
      <c r="G449" s="31"/>
      <c r="H449" s="31"/>
      <c r="I449" s="76"/>
      <c r="J449" s="31"/>
      <c r="K449" s="31"/>
      <c r="L449" s="35"/>
    </row>
  </sheetData>
  <sheetProtection password="CC35" sheet="1" objects="1" scenarios="1" formatCells="0" formatColumns="0" formatRows="0" sort="0" autoFilter="0"/>
  <autoFilter ref="C89:K448"/>
  <mergeCells count="9">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17" customWidth="1"/>
    <col min="2" max="2" width="1.6640625" style="217" customWidth="1"/>
    <col min="3" max="4" width="5" style="217" customWidth="1"/>
    <col min="5" max="5" width="11.6640625" style="217" customWidth="1"/>
    <col min="6" max="6" width="9.1640625" style="217" customWidth="1"/>
    <col min="7" max="7" width="5" style="217" customWidth="1"/>
    <col min="8" max="8" width="77.83203125" style="217" customWidth="1"/>
    <col min="9" max="10" width="20" style="217" customWidth="1"/>
    <col min="11" max="11" width="1.6640625" style="217" customWidth="1"/>
  </cols>
  <sheetData>
    <row r="1" spans="2:11" ht="37.5" customHeight="1"/>
    <row r="2" spans="2:11" ht="7.5" customHeight="1">
      <c r="B2" s="218"/>
      <c r="C2" s="219"/>
      <c r="D2" s="219"/>
      <c r="E2" s="219"/>
      <c r="F2" s="219"/>
      <c r="G2" s="219"/>
      <c r="H2" s="219"/>
      <c r="I2" s="219"/>
      <c r="J2" s="219"/>
      <c r="K2" s="220"/>
    </row>
    <row r="3" spans="2:11" s="11" customFormat="1" ht="45" customHeight="1">
      <c r="B3" s="221"/>
      <c r="C3" s="307" t="s">
        <v>666</v>
      </c>
      <c r="D3" s="307"/>
      <c r="E3" s="307"/>
      <c r="F3" s="307"/>
      <c r="G3" s="307"/>
      <c r="H3" s="307"/>
      <c r="I3" s="307"/>
      <c r="J3" s="307"/>
      <c r="K3" s="222"/>
    </row>
    <row r="4" spans="2:11" ht="25.5" customHeight="1">
      <c r="B4" s="223"/>
      <c r="C4" s="308" t="s">
        <v>667</v>
      </c>
      <c r="D4" s="308"/>
      <c r="E4" s="308"/>
      <c r="F4" s="308"/>
      <c r="G4" s="308"/>
      <c r="H4" s="308"/>
      <c r="I4" s="308"/>
      <c r="J4" s="308"/>
      <c r="K4" s="224"/>
    </row>
    <row r="5" spans="2:11" ht="5.25" customHeight="1">
      <c r="B5" s="223"/>
      <c r="C5" s="225"/>
      <c r="D5" s="225"/>
      <c r="E5" s="225"/>
      <c r="F5" s="225"/>
      <c r="G5" s="225"/>
      <c r="H5" s="225"/>
      <c r="I5" s="225"/>
      <c r="J5" s="225"/>
      <c r="K5" s="224"/>
    </row>
    <row r="6" spans="2:11" ht="15" customHeight="1">
      <c r="B6" s="223"/>
      <c r="C6" s="306" t="s">
        <v>668</v>
      </c>
      <c r="D6" s="306"/>
      <c r="E6" s="306"/>
      <c r="F6" s="306"/>
      <c r="G6" s="306"/>
      <c r="H6" s="306"/>
      <c r="I6" s="306"/>
      <c r="J6" s="306"/>
      <c r="K6" s="224"/>
    </row>
    <row r="7" spans="2:11" ht="15" customHeight="1">
      <c r="B7" s="227"/>
      <c r="C7" s="306" t="s">
        <v>669</v>
      </c>
      <c r="D7" s="306"/>
      <c r="E7" s="306"/>
      <c r="F7" s="306"/>
      <c r="G7" s="306"/>
      <c r="H7" s="306"/>
      <c r="I7" s="306"/>
      <c r="J7" s="306"/>
      <c r="K7" s="224"/>
    </row>
    <row r="8" spans="2:11" ht="12.75" customHeight="1">
      <c r="B8" s="227"/>
      <c r="C8" s="226"/>
      <c r="D8" s="226"/>
      <c r="E8" s="226"/>
      <c r="F8" s="226"/>
      <c r="G8" s="226"/>
      <c r="H8" s="226"/>
      <c r="I8" s="226"/>
      <c r="J8" s="226"/>
      <c r="K8" s="224"/>
    </row>
    <row r="9" spans="2:11" ht="15" customHeight="1">
      <c r="B9" s="227"/>
      <c r="C9" s="306" t="s">
        <v>670</v>
      </c>
      <c r="D9" s="306"/>
      <c r="E9" s="306"/>
      <c r="F9" s="306"/>
      <c r="G9" s="306"/>
      <c r="H9" s="306"/>
      <c r="I9" s="306"/>
      <c r="J9" s="306"/>
      <c r="K9" s="224"/>
    </row>
    <row r="10" spans="2:11" ht="15" customHeight="1">
      <c r="B10" s="227"/>
      <c r="C10" s="226"/>
      <c r="D10" s="306" t="s">
        <v>671</v>
      </c>
      <c r="E10" s="306"/>
      <c r="F10" s="306"/>
      <c r="G10" s="306"/>
      <c r="H10" s="306"/>
      <c r="I10" s="306"/>
      <c r="J10" s="306"/>
      <c r="K10" s="224"/>
    </row>
    <row r="11" spans="2:11" ht="15" customHeight="1">
      <c r="B11" s="227"/>
      <c r="C11" s="228"/>
      <c r="D11" s="306" t="s">
        <v>672</v>
      </c>
      <c r="E11" s="306"/>
      <c r="F11" s="306"/>
      <c r="G11" s="306"/>
      <c r="H11" s="306"/>
      <c r="I11" s="306"/>
      <c r="J11" s="306"/>
      <c r="K11" s="224"/>
    </row>
    <row r="12" spans="2:11" ht="12.75" customHeight="1">
      <c r="B12" s="227"/>
      <c r="C12" s="228"/>
      <c r="D12" s="228"/>
      <c r="E12" s="228"/>
      <c r="F12" s="228"/>
      <c r="G12" s="228"/>
      <c r="H12" s="228"/>
      <c r="I12" s="228"/>
      <c r="J12" s="228"/>
      <c r="K12" s="224"/>
    </row>
    <row r="13" spans="2:11" ht="15" customHeight="1">
      <c r="B13" s="227"/>
      <c r="C13" s="228"/>
      <c r="D13" s="306" t="s">
        <v>673</v>
      </c>
      <c r="E13" s="306"/>
      <c r="F13" s="306"/>
      <c r="G13" s="306"/>
      <c r="H13" s="306"/>
      <c r="I13" s="306"/>
      <c r="J13" s="306"/>
      <c r="K13" s="224"/>
    </row>
    <row r="14" spans="2:11" ht="15" customHeight="1">
      <c r="B14" s="227"/>
      <c r="C14" s="228"/>
      <c r="D14" s="306" t="s">
        <v>674</v>
      </c>
      <c r="E14" s="306"/>
      <c r="F14" s="306"/>
      <c r="G14" s="306"/>
      <c r="H14" s="306"/>
      <c r="I14" s="306"/>
      <c r="J14" s="306"/>
      <c r="K14" s="224"/>
    </row>
    <row r="15" spans="2:11" ht="15" customHeight="1">
      <c r="B15" s="227"/>
      <c r="C15" s="228"/>
      <c r="D15" s="306" t="s">
        <v>675</v>
      </c>
      <c r="E15" s="306"/>
      <c r="F15" s="306"/>
      <c r="G15" s="306"/>
      <c r="H15" s="306"/>
      <c r="I15" s="306"/>
      <c r="J15" s="306"/>
      <c r="K15" s="224"/>
    </row>
    <row r="16" spans="2:11" ht="15" customHeight="1">
      <c r="B16" s="227"/>
      <c r="C16" s="228"/>
      <c r="D16" s="228"/>
      <c r="E16" s="229" t="s">
        <v>81</v>
      </c>
      <c r="F16" s="306" t="s">
        <v>676</v>
      </c>
      <c r="G16" s="306"/>
      <c r="H16" s="306"/>
      <c r="I16" s="306"/>
      <c r="J16" s="306"/>
      <c r="K16" s="224"/>
    </row>
    <row r="17" spans="2:11" ht="15" customHeight="1">
      <c r="B17" s="227"/>
      <c r="C17" s="228"/>
      <c r="D17" s="228"/>
      <c r="E17" s="229" t="s">
        <v>677</v>
      </c>
      <c r="F17" s="306" t="s">
        <v>678</v>
      </c>
      <c r="G17" s="306"/>
      <c r="H17" s="306"/>
      <c r="I17" s="306"/>
      <c r="J17" s="306"/>
      <c r="K17" s="224"/>
    </row>
    <row r="18" spans="2:11" ht="15" customHeight="1">
      <c r="B18" s="227"/>
      <c r="C18" s="228"/>
      <c r="D18" s="228"/>
      <c r="E18" s="229" t="s">
        <v>679</v>
      </c>
      <c r="F18" s="306" t="s">
        <v>680</v>
      </c>
      <c r="G18" s="306"/>
      <c r="H18" s="306"/>
      <c r="I18" s="306"/>
      <c r="J18" s="306"/>
      <c r="K18" s="224"/>
    </row>
    <row r="19" spans="2:11" ht="15" customHeight="1">
      <c r="B19" s="227"/>
      <c r="C19" s="228"/>
      <c r="D19" s="228"/>
      <c r="E19" s="229" t="s">
        <v>622</v>
      </c>
      <c r="F19" s="306" t="s">
        <v>681</v>
      </c>
      <c r="G19" s="306"/>
      <c r="H19" s="306"/>
      <c r="I19" s="306"/>
      <c r="J19" s="306"/>
      <c r="K19" s="224"/>
    </row>
    <row r="20" spans="2:11" ht="15" customHeight="1">
      <c r="B20" s="227"/>
      <c r="C20" s="228"/>
      <c r="D20" s="228"/>
      <c r="E20" s="229" t="s">
        <v>682</v>
      </c>
      <c r="F20" s="306" t="s">
        <v>683</v>
      </c>
      <c r="G20" s="306"/>
      <c r="H20" s="306"/>
      <c r="I20" s="306"/>
      <c r="J20" s="306"/>
      <c r="K20" s="224"/>
    </row>
    <row r="21" spans="2:11" ht="15" customHeight="1">
      <c r="B21" s="227"/>
      <c r="C21" s="228"/>
      <c r="D21" s="228"/>
      <c r="E21" s="229" t="s">
        <v>684</v>
      </c>
      <c r="F21" s="306" t="s">
        <v>685</v>
      </c>
      <c r="G21" s="306"/>
      <c r="H21" s="306"/>
      <c r="I21" s="306"/>
      <c r="J21" s="306"/>
      <c r="K21" s="224"/>
    </row>
    <row r="22" spans="2:11" ht="12.75" customHeight="1">
      <c r="B22" s="227"/>
      <c r="C22" s="228"/>
      <c r="D22" s="228"/>
      <c r="E22" s="228"/>
      <c r="F22" s="228"/>
      <c r="G22" s="228"/>
      <c r="H22" s="228"/>
      <c r="I22" s="228"/>
      <c r="J22" s="228"/>
      <c r="K22" s="224"/>
    </row>
    <row r="23" spans="2:11" ht="15" customHeight="1">
      <c r="B23" s="227"/>
      <c r="C23" s="306" t="s">
        <v>686</v>
      </c>
      <c r="D23" s="306"/>
      <c r="E23" s="306"/>
      <c r="F23" s="306"/>
      <c r="G23" s="306"/>
      <c r="H23" s="306"/>
      <c r="I23" s="306"/>
      <c r="J23" s="306"/>
      <c r="K23" s="224"/>
    </row>
    <row r="24" spans="2:11" ht="15" customHeight="1">
      <c r="B24" s="227"/>
      <c r="C24" s="306" t="s">
        <v>687</v>
      </c>
      <c r="D24" s="306"/>
      <c r="E24" s="306"/>
      <c r="F24" s="306"/>
      <c r="G24" s="306"/>
      <c r="H24" s="306"/>
      <c r="I24" s="306"/>
      <c r="J24" s="306"/>
      <c r="K24" s="224"/>
    </row>
    <row r="25" spans="2:11" ht="15" customHeight="1">
      <c r="B25" s="227"/>
      <c r="C25" s="226"/>
      <c r="D25" s="306" t="s">
        <v>688</v>
      </c>
      <c r="E25" s="306"/>
      <c r="F25" s="306"/>
      <c r="G25" s="306"/>
      <c r="H25" s="306"/>
      <c r="I25" s="306"/>
      <c r="J25" s="306"/>
      <c r="K25" s="224"/>
    </row>
    <row r="26" spans="2:11" ht="15" customHeight="1">
      <c r="B26" s="227"/>
      <c r="C26" s="228"/>
      <c r="D26" s="306" t="s">
        <v>689</v>
      </c>
      <c r="E26" s="306"/>
      <c r="F26" s="306"/>
      <c r="G26" s="306"/>
      <c r="H26" s="306"/>
      <c r="I26" s="306"/>
      <c r="J26" s="306"/>
      <c r="K26" s="224"/>
    </row>
    <row r="27" spans="2:11" ht="12.75" customHeight="1">
      <c r="B27" s="227"/>
      <c r="C27" s="228"/>
      <c r="D27" s="228"/>
      <c r="E27" s="228"/>
      <c r="F27" s="228"/>
      <c r="G27" s="228"/>
      <c r="H27" s="228"/>
      <c r="I27" s="228"/>
      <c r="J27" s="228"/>
      <c r="K27" s="224"/>
    </row>
    <row r="28" spans="2:11" ht="15" customHeight="1">
      <c r="B28" s="227"/>
      <c r="C28" s="228"/>
      <c r="D28" s="306" t="s">
        <v>690</v>
      </c>
      <c r="E28" s="306"/>
      <c r="F28" s="306"/>
      <c r="G28" s="306"/>
      <c r="H28" s="306"/>
      <c r="I28" s="306"/>
      <c r="J28" s="306"/>
      <c r="K28" s="224"/>
    </row>
    <row r="29" spans="2:11" ht="15" customHeight="1">
      <c r="B29" s="227"/>
      <c r="C29" s="228"/>
      <c r="D29" s="306" t="s">
        <v>691</v>
      </c>
      <c r="E29" s="306"/>
      <c r="F29" s="306"/>
      <c r="G29" s="306"/>
      <c r="H29" s="306"/>
      <c r="I29" s="306"/>
      <c r="J29" s="306"/>
      <c r="K29" s="224"/>
    </row>
    <row r="30" spans="2:11" ht="12.75" customHeight="1">
      <c r="B30" s="227"/>
      <c r="C30" s="228"/>
      <c r="D30" s="228"/>
      <c r="E30" s="228"/>
      <c r="F30" s="228"/>
      <c r="G30" s="228"/>
      <c r="H30" s="228"/>
      <c r="I30" s="228"/>
      <c r="J30" s="228"/>
      <c r="K30" s="224"/>
    </row>
    <row r="31" spans="2:11" ht="15" customHeight="1">
      <c r="B31" s="227"/>
      <c r="C31" s="228"/>
      <c r="D31" s="306" t="s">
        <v>692</v>
      </c>
      <c r="E31" s="306"/>
      <c r="F31" s="306"/>
      <c r="G31" s="306"/>
      <c r="H31" s="306"/>
      <c r="I31" s="306"/>
      <c r="J31" s="306"/>
      <c r="K31" s="224"/>
    </row>
    <row r="32" spans="2:11" ht="15" customHeight="1">
      <c r="B32" s="227"/>
      <c r="C32" s="228"/>
      <c r="D32" s="306" t="s">
        <v>693</v>
      </c>
      <c r="E32" s="306"/>
      <c r="F32" s="306"/>
      <c r="G32" s="306"/>
      <c r="H32" s="306"/>
      <c r="I32" s="306"/>
      <c r="J32" s="306"/>
      <c r="K32" s="224"/>
    </row>
    <row r="33" spans="2:11" ht="15" customHeight="1">
      <c r="B33" s="227"/>
      <c r="C33" s="228"/>
      <c r="D33" s="306" t="s">
        <v>694</v>
      </c>
      <c r="E33" s="306"/>
      <c r="F33" s="306"/>
      <c r="G33" s="306"/>
      <c r="H33" s="306"/>
      <c r="I33" s="306"/>
      <c r="J33" s="306"/>
      <c r="K33" s="224"/>
    </row>
    <row r="34" spans="2:11" ht="15" customHeight="1">
      <c r="B34" s="227"/>
      <c r="C34" s="228"/>
      <c r="D34" s="226"/>
      <c r="E34" s="230" t="s">
        <v>114</v>
      </c>
      <c r="F34" s="226"/>
      <c r="G34" s="306" t="s">
        <v>695</v>
      </c>
      <c r="H34" s="306"/>
      <c r="I34" s="306"/>
      <c r="J34" s="306"/>
      <c r="K34" s="224"/>
    </row>
    <row r="35" spans="2:11" ht="30.75" customHeight="1">
      <c r="B35" s="227"/>
      <c r="C35" s="228"/>
      <c r="D35" s="226"/>
      <c r="E35" s="230" t="s">
        <v>696</v>
      </c>
      <c r="F35" s="226"/>
      <c r="G35" s="306" t="s">
        <v>697</v>
      </c>
      <c r="H35" s="306"/>
      <c r="I35" s="306"/>
      <c r="J35" s="306"/>
      <c r="K35" s="224"/>
    </row>
    <row r="36" spans="2:11" ht="15" customHeight="1">
      <c r="B36" s="227"/>
      <c r="C36" s="228"/>
      <c r="D36" s="226"/>
      <c r="E36" s="230" t="s">
        <v>55</v>
      </c>
      <c r="F36" s="226"/>
      <c r="G36" s="306" t="s">
        <v>698</v>
      </c>
      <c r="H36" s="306"/>
      <c r="I36" s="306"/>
      <c r="J36" s="306"/>
      <c r="K36" s="224"/>
    </row>
    <row r="37" spans="2:11" ht="15" customHeight="1">
      <c r="B37" s="227"/>
      <c r="C37" s="228"/>
      <c r="D37" s="226"/>
      <c r="E37" s="230" t="s">
        <v>115</v>
      </c>
      <c r="F37" s="226"/>
      <c r="G37" s="306" t="s">
        <v>699</v>
      </c>
      <c r="H37" s="306"/>
      <c r="I37" s="306"/>
      <c r="J37" s="306"/>
      <c r="K37" s="224"/>
    </row>
    <row r="38" spans="2:11" ht="15" customHeight="1">
      <c r="B38" s="227"/>
      <c r="C38" s="228"/>
      <c r="D38" s="226"/>
      <c r="E38" s="230" t="s">
        <v>116</v>
      </c>
      <c r="F38" s="226"/>
      <c r="G38" s="306" t="s">
        <v>700</v>
      </c>
      <c r="H38" s="306"/>
      <c r="I38" s="306"/>
      <c r="J38" s="306"/>
      <c r="K38" s="224"/>
    </row>
    <row r="39" spans="2:11" ht="15" customHeight="1">
      <c r="B39" s="227"/>
      <c r="C39" s="228"/>
      <c r="D39" s="226"/>
      <c r="E39" s="230" t="s">
        <v>117</v>
      </c>
      <c r="F39" s="226"/>
      <c r="G39" s="306" t="s">
        <v>701</v>
      </c>
      <c r="H39" s="306"/>
      <c r="I39" s="306"/>
      <c r="J39" s="306"/>
      <c r="K39" s="224"/>
    </row>
    <row r="40" spans="2:11" ht="15" customHeight="1">
      <c r="B40" s="227"/>
      <c r="C40" s="228"/>
      <c r="D40" s="226"/>
      <c r="E40" s="230" t="s">
        <v>702</v>
      </c>
      <c r="F40" s="226"/>
      <c r="G40" s="306" t="s">
        <v>703</v>
      </c>
      <c r="H40" s="306"/>
      <c r="I40" s="306"/>
      <c r="J40" s="306"/>
      <c r="K40" s="224"/>
    </row>
    <row r="41" spans="2:11" ht="15" customHeight="1">
      <c r="B41" s="227"/>
      <c r="C41" s="228"/>
      <c r="D41" s="226"/>
      <c r="E41" s="230"/>
      <c r="F41" s="226"/>
      <c r="G41" s="306" t="s">
        <v>704</v>
      </c>
      <c r="H41" s="306"/>
      <c r="I41" s="306"/>
      <c r="J41" s="306"/>
      <c r="K41" s="224"/>
    </row>
    <row r="42" spans="2:11" ht="15" customHeight="1">
      <c r="B42" s="227"/>
      <c r="C42" s="228"/>
      <c r="D42" s="226"/>
      <c r="E42" s="230" t="s">
        <v>705</v>
      </c>
      <c r="F42" s="226"/>
      <c r="G42" s="306" t="s">
        <v>706</v>
      </c>
      <c r="H42" s="306"/>
      <c r="I42" s="306"/>
      <c r="J42" s="306"/>
      <c r="K42" s="224"/>
    </row>
    <row r="43" spans="2:11" ht="15" customHeight="1">
      <c r="B43" s="227"/>
      <c r="C43" s="228"/>
      <c r="D43" s="226"/>
      <c r="E43" s="230" t="s">
        <v>119</v>
      </c>
      <c r="F43" s="226"/>
      <c r="G43" s="306" t="s">
        <v>707</v>
      </c>
      <c r="H43" s="306"/>
      <c r="I43" s="306"/>
      <c r="J43" s="306"/>
      <c r="K43" s="224"/>
    </row>
    <row r="44" spans="2:11" ht="12.75" customHeight="1">
      <c r="B44" s="227"/>
      <c r="C44" s="228"/>
      <c r="D44" s="226"/>
      <c r="E44" s="226"/>
      <c r="F44" s="226"/>
      <c r="G44" s="226"/>
      <c r="H44" s="226"/>
      <c r="I44" s="226"/>
      <c r="J44" s="226"/>
      <c r="K44" s="224"/>
    </row>
    <row r="45" spans="2:11" ht="15" customHeight="1">
      <c r="B45" s="227"/>
      <c r="C45" s="228"/>
      <c r="D45" s="306" t="s">
        <v>708</v>
      </c>
      <c r="E45" s="306"/>
      <c r="F45" s="306"/>
      <c r="G45" s="306"/>
      <c r="H45" s="306"/>
      <c r="I45" s="306"/>
      <c r="J45" s="306"/>
      <c r="K45" s="224"/>
    </row>
    <row r="46" spans="2:11" ht="15" customHeight="1">
      <c r="B46" s="227"/>
      <c r="C46" s="228"/>
      <c r="D46" s="228"/>
      <c r="E46" s="306" t="s">
        <v>709</v>
      </c>
      <c r="F46" s="306"/>
      <c r="G46" s="306"/>
      <c r="H46" s="306"/>
      <c r="I46" s="306"/>
      <c r="J46" s="306"/>
      <c r="K46" s="224"/>
    </row>
    <row r="47" spans="2:11" ht="15" customHeight="1">
      <c r="B47" s="227"/>
      <c r="C47" s="228"/>
      <c r="D47" s="228"/>
      <c r="E47" s="306" t="s">
        <v>710</v>
      </c>
      <c r="F47" s="306"/>
      <c r="G47" s="306"/>
      <c r="H47" s="306"/>
      <c r="I47" s="306"/>
      <c r="J47" s="306"/>
      <c r="K47" s="224"/>
    </row>
    <row r="48" spans="2:11" ht="15" customHeight="1">
      <c r="B48" s="227"/>
      <c r="C48" s="228"/>
      <c r="D48" s="228"/>
      <c r="E48" s="306" t="s">
        <v>711</v>
      </c>
      <c r="F48" s="306"/>
      <c r="G48" s="306"/>
      <c r="H48" s="306"/>
      <c r="I48" s="306"/>
      <c r="J48" s="306"/>
      <c r="K48" s="224"/>
    </row>
    <row r="49" spans="2:11" ht="15" customHeight="1">
      <c r="B49" s="227"/>
      <c r="C49" s="228"/>
      <c r="D49" s="306" t="s">
        <v>712</v>
      </c>
      <c r="E49" s="306"/>
      <c r="F49" s="306"/>
      <c r="G49" s="306"/>
      <c r="H49" s="306"/>
      <c r="I49" s="306"/>
      <c r="J49" s="306"/>
      <c r="K49" s="224"/>
    </row>
    <row r="50" spans="2:11" ht="25.5" customHeight="1">
      <c r="B50" s="223"/>
      <c r="C50" s="308" t="s">
        <v>713</v>
      </c>
      <c r="D50" s="308"/>
      <c r="E50" s="308"/>
      <c r="F50" s="308"/>
      <c r="G50" s="308"/>
      <c r="H50" s="308"/>
      <c r="I50" s="308"/>
      <c r="J50" s="308"/>
      <c r="K50" s="224"/>
    </row>
    <row r="51" spans="2:11" ht="5.25" customHeight="1">
      <c r="B51" s="223"/>
      <c r="C51" s="225"/>
      <c r="D51" s="225"/>
      <c r="E51" s="225"/>
      <c r="F51" s="225"/>
      <c r="G51" s="225"/>
      <c r="H51" s="225"/>
      <c r="I51" s="225"/>
      <c r="J51" s="225"/>
      <c r="K51" s="224"/>
    </row>
    <row r="52" spans="2:11" ht="15" customHeight="1">
      <c r="B52" s="223"/>
      <c r="C52" s="306" t="s">
        <v>714</v>
      </c>
      <c r="D52" s="306"/>
      <c r="E52" s="306"/>
      <c r="F52" s="306"/>
      <c r="G52" s="306"/>
      <c r="H52" s="306"/>
      <c r="I52" s="306"/>
      <c r="J52" s="306"/>
      <c r="K52" s="224"/>
    </row>
    <row r="53" spans="2:11" ht="15" customHeight="1">
      <c r="B53" s="223"/>
      <c r="C53" s="306" t="s">
        <v>715</v>
      </c>
      <c r="D53" s="306"/>
      <c r="E53" s="306"/>
      <c r="F53" s="306"/>
      <c r="G53" s="306"/>
      <c r="H53" s="306"/>
      <c r="I53" s="306"/>
      <c r="J53" s="306"/>
      <c r="K53" s="224"/>
    </row>
    <row r="54" spans="2:11" ht="12.75" customHeight="1">
      <c r="B54" s="223"/>
      <c r="C54" s="226"/>
      <c r="D54" s="226"/>
      <c r="E54" s="226"/>
      <c r="F54" s="226"/>
      <c r="G54" s="226"/>
      <c r="H54" s="226"/>
      <c r="I54" s="226"/>
      <c r="J54" s="226"/>
      <c r="K54" s="224"/>
    </row>
    <row r="55" spans="2:11" ht="15" customHeight="1">
      <c r="B55" s="223"/>
      <c r="C55" s="306" t="s">
        <v>716</v>
      </c>
      <c r="D55" s="306"/>
      <c r="E55" s="306"/>
      <c r="F55" s="306"/>
      <c r="G55" s="306"/>
      <c r="H55" s="306"/>
      <c r="I55" s="306"/>
      <c r="J55" s="306"/>
      <c r="K55" s="224"/>
    </row>
    <row r="56" spans="2:11" ht="15" customHeight="1">
      <c r="B56" s="223"/>
      <c r="C56" s="228"/>
      <c r="D56" s="306" t="s">
        <v>717</v>
      </c>
      <c r="E56" s="306"/>
      <c r="F56" s="306"/>
      <c r="G56" s="306"/>
      <c r="H56" s="306"/>
      <c r="I56" s="306"/>
      <c r="J56" s="306"/>
      <c r="K56" s="224"/>
    </row>
    <row r="57" spans="2:11" ht="15" customHeight="1">
      <c r="B57" s="223"/>
      <c r="C57" s="228"/>
      <c r="D57" s="306" t="s">
        <v>718</v>
      </c>
      <c r="E57" s="306"/>
      <c r="F57" s="306"/>
      <c r="G57" s="306"/>
      <c r="H57" s="306"/>
      <c r="I57" s="306"/>
      <c r="J57" s="306"/>
      <c r="K57" s="224"/>
    </row>
    <row r="58" spans="2:11" ht="15" customHeight="1">
      <c r="B58" s="223"/>
      <c r="C58" s="228"/>
      <c r="D58" s="306" t="s">
        <v>719</v>
      </c>
      <c r="E58" s="306"/>
      <c r="F58" s="306"/>
      <c r="G58" s="306"/>
      <c r="H58" s="306"/>
      <c r="I58" s="306"/>
      <c r="J58" s="306"/>
      <c r="K58" s="224"/>
    </row>
    <row r="59" spans="2:11" ht="15" customHeight="1">
      <c r="B59" s="223"/>
      <c r="C59" s="228"/>
      <c r="D59" s="306" t="s">
        <v>720</v>
      </c>
      <c r="E59" s="306"/>
      <c r="F59" s="306"/>
      <c r="G59" s="306"/>
      <c r="H59" s="306"/>
      <c r="I59" s="306"/>
      <c r="J59" s="306"/>
      <c r="K59" s="224"/>
    </row>
    <row r="60" spans="2:11" ht="15" customHeight="1">
      <c r="B60" s="223"/>
      <c r="C60" s="228"/>
      <c r="D60" s="310" t="s">
        <v>721</v>
      </c>
      <c r="E60" s="310"/>
      <c r="F60" s="310"/>
      <c r="G60" s="310"/>
      <c r="H60" s="310"/>
      <c r="I60" s="310"/>
      <c r="J60" s="310"/>
      <c r="K60" s="224"/>
    </row>
    <row r="61" spans="2:11" ht="15" customHeight="1">
      <c r="B61" s="223"/>
      <c r="C61" s="228"/>
      <c r="D61" s="306" t="s">
        <v>722</v>
      </c>
      <c r="E61" s="306"/>
      <c r="F61" s="306"/>
      <c r="G61" s="306"/>
      <c r="H61" s="306"/>
      <c r="I61" s="306"/>
      <c r="J61" s="306"/>
      <c r="K61" s="224"/>
    </row>
    <row r="62" spans="2:11" ht="12.75" customHeight="1">
      <c r="B62" s="223"/>
      <c r="C62" s="228"/>
      <c r="D62" s="228"/>
      <c r="E62" s="231"/>
      <c r="F62" s="228"/>
      <c r="G62" s="228"/>
      <c r="H62" s="228"/>
      <c r="I62" s="228"/>
      <c r="J62" s="228"/>
      <c r="K62" s="224"/>
    </row>
    <row r="63" spans="2:11" ht="15" customHeight="1">
      <c r="B63" s="223"/>
      <c r="C63" s="228"/>
      <c r="D63" s="306" t="s">
        <v>723</v>
      </c>
      <c r="E63" s="306"/>
      <c r="F63" s="306"/>
      <c r="G63" s="306"/>
      <c r="H63" s="306"/>
      <c r="I63" s="306"/>
      <c r="J63" s="306"/>
      <c r="K63" s="224"/>
    </row>
    <row r="64" spans="2:11" ht="15" customHeight="1">
      <c r="B64" s="223"/>
      <c r="C64" s="228"/>
      <c r="D64" s="310" t="s">
        <v>724</v>
      </c>
      <c r="E64" s="310"/>
      <c r="F64" s="310"/>
      <c r="G64" s="310"/>
      <c r="H64" s="310"/>
      <c r="I64" s="310"/>
      <c r="J64" s="310"/>
      <c r="K64" s="224"/>
    </row>
    <row r="65" spans="2:11" ht="15" customHeight="1">
      <c r="B65" s="223"/>
      <c r="C65" s="228"/>
      <c r="D65" s="306" t="s">
        <v>725</v>
      </c>
      <c r="E65" s="306"/>
      <c r="F65" s="306"/>
      <c r="G65" s="306"/>
      <c r="H65" s="306"/>
      <c r="I65" s="306"/>
      <c r="J65" s="306"/>
      <c r="K65" s="224"/>
    </row>
    <row r="66" spans="2:11" ht="15" customHeight="1">
      <c r="B66" s="223"/>
      <c r="C66" s="228"/>
      <c r="D66" s="306" t="s">
        <v>726</v>
      </c>
      <c r="E66" s="306"/>
      <c r="F66" s="306"/>
      <c r="G66" s="306"/>
      <c r="H66" s="306"/>
      <c r="I66" s="306"/>
      <c r="J66" s="306"/>
      <c r="K66" s="224"/>
    </row>
    <row r="67" spans="2:11" ht="15" customHeight="1">
      <c r="B67" s="223"/>
      <c r="C67" s="228"/>
      <c r="D67" s="306" t="s">
        <v>727</v>
      </c>
      <c r="E67" s="306"/>
      <c r="F67" s="306"/>
      <c r="G67" s="306"/>
      <c r="H67" s="306"/>
      <c r="I67" s="306"/>
      <c r="J67" s="306"/>
      <c r="K67" s="224"/>
    </row>
    <row r="68" spans="2:11" ht="15" customHeight="1">
      <c r="B68" s="223"/>
      <c r="C68" s="228"/>
      <c r="D68" s="306" t="s">
        <v>728</v>
      </c>
      <c r="E68" s="306"/>
      <c r="F68" s="306"/>
      <c r="G68" s="306"/>
      <c r="H68" s="306"/>
      <c r="I68" s="306"/>
      <c r="J68" s="306"/>
      <c r="K68" s="224"/>
    </row>
    <row r="69" spans="2:11" ht="12.75" customHeight="1">
      <c r="B69" s="232"/>
      <c r="C69" s="233"/>
      <c r="D69" s="233"/>
      <c r="E69" s="233"/>
      <c r="F69" s="233"/>
      <c r="G69" s="233"/>
      <c r="H69" s="233"/>
      <c r="I69" s="233"/>
      <c r="J69" s="233"/>
      <c r="K69" s="234"/>
    </row>
    <row r="70" spans="2:11" ht="18.75" customHeight="1">
      <c r="B70" s="235"/>
      <c r="C70" s="235"/>
      <c r="D70" s="235"/>
      <c r="E70" s="235"/>
      <c r="F70" s="235"/>
      <c r="G70" s="235"/>
      <c r="H70" s="235"/>
      <c r="I70" s="235"/>
      <c r="J70" s="235"/>
      <c r="K70" s="236"/>
    </row>
    <row r="71" spans="2:11" ht="18.75" customHeight="1">
      <c r="B71" s="236"/>
      <c r="C71" s="236"/>
      <c r="D71" s="236"/>
      <c r="E71" s="236"/>
      <c r="F71" s="236"/>
      <c r="G71" s="236"/>
      <c r="H71" s="236"/>
      <c r="I71" s="236"/>
      <c r="J71" s="236"/>
      <c r="K71" s="236"/>
    </row>
    <row r="72" spans="2:11" ht="7.5" customHeight="1">
      <c r="B72" s="237"/>
      <c r="C72" s="238"/>
      <c r="D72" s="238"/>
      <c r="E72" s="238"/>
      <c r="F72" s="238"/>
      <c r="G72" s="238"/>
      <c r="H72" s="238"/>
      <c r="I72" s="238"/>
      <c r="J72" s="238"/>
      <c r="K72" s="239"/>
    </row>
    <row r="73" spans="2:11" ht="45" customHeight="1">
      <c r="B73" s="240"/>
      <c r="C73" s="311" t="s">
        <v>89</v>
      </c>
      <c r="D73" s="311"/>
      <c r="E73" s="311"/>
      <c r="F73" s="311"/>
      <c r="G73" s="311"/>
      <c r="H73" s="311"/>
      <c r="I73" s="311"/>
      <c r="J73" s="311"/>
      <c r="K73" s="241"/>
    </row>
    <row r="74" spans="2:11" ht="17.25" customHeight="1">
      <c r="B74" s="240"/>
      <c r="C74" s="242" t="s">
        <v>729</v>
      </c>
      <c r="D74" s="242"/>
      <c r="E74" s="242"/>
      <c r="F74" s="242" t="s">
        <v>730</v>
      </c>
      <c r="G74" s="243"/>
      <c r="H74" s="242" t="s">
        <v>115</v>
      </c>
      <c r="I74" s="242" t="s">
        <v>59</v>
      </c>
      <c r="J74" s="242" t="s">
        <v>731</v>
      </c>
      <c r="K74" s="241"/>
    </row>
    <row r="75" spans="2:11" ht="17.25" customHeight="1">
      <c r="B75" s="240"/>
      <c r="C75" s="244" t="s">
        <v>732</v>
      </c>
      <c r="D75" s="244"/>
      <c r="E75" s="244"/>
      <c r="F75" s="245" t="s">
        <v>733</v>
      </c>
      <c r="G75" s="246"/>
      <c r="H75" s="244"/>
      <c r="I75" s="244"/>
      <c r="J75" s="244" t="s">
        <v>734</v>
      </c>
      <c r="K75" s="241"/>
    </row>
    <row r="76" spans="2:11" ht="5.25" customHeight="1">
      <c r="B76" s="240"/>
      <c r="C76" s="247"/>
      <c r="D76" s="247"/>
      <c r="E76" s="247"/>
      <c r="F76" s="247"/>
      <c r="G76" s="248"/>
      <c r="H76" s="247"/>
      <c r="I76" s="247"/>
      <c r="J76" s="247"/>
      <c r="K76" s="241"/>
    </row>
    <row r="77" spans="2:11" ht="15" customHeight="1">
      <c r="B77" s="240"/>
      <c r="C77" s="230" t="s">
        <v>55</v>
      </c>
      <c r="D77" s="247"/>
      <c r="E77" s="247"/>
      <c r="F77" s="249" t="s">
        <v>735</v>
      </c>
      <c r="G77" s="248"/>
      <c r="H77" s="230" t="s">
        <v>736</v>
      </c>
      <c r="I77" s="230" t="s">
        <v>737</v>
      </c>
      <c r="J77" s="230">
        <v>20</v>
      </c>
      <c r="K77" s="241"/>
    </row>
    <row r="78" spans="2:11" ht="15" customHeight="1">
      <c r="B78" s="240"/>
      <c r="C78" s="230" t="s">
        <v>738</v>
      </c>
      <c r="D78" s="230"/>
      <c r="E78" s="230"/>
      <c r="F78" s="249" t="s">
        <v>735</v>
      </c>
      <c r="G78" s="248"/>
      <c r="H78" s="230" t="s">
        <v>739</v>
      </c>
      <c r="I78" s="230" t="s">
        <v>737</v>
      </c>
      <c r="J78" s="230">
        <v>120</v>
      </c>
      <c r="K78" s="241"/>
    </row>
    <row r="79" spans="2:11" ht="15" customHeight="1">
      <c r="B79" s="250"/>
      <c r="C79" s="230" t="s">
        <v>740</v>
      </c>
      <c r="D79" s="230"/>
      <c r="E79" s="230"/>
      <c r="F79" s="249" t="s">
        <v>741</v>
      </c>
      <c r="G79" s="248"/>
      <c r="H79" s="230" t="s">
        <v>742</v>
      </c>
      <c r="I79" s="230" t="s">
        <v>737</v>
      </c>
      <c r="J79" s="230">
        <v>50</v>
      </c>
      <c r="K79" s="241"/>
    </row>
    <row r="80" spans="2:11" ht="15" customHeight="1">
      <c r="B80" s="250"/>
      <c r="C80" s="230" t="s">
        <v>743</v>
      </c>
      <c r="D80" s="230"/>
      <c r="E80" s="230"/>
      <c r="F80" s="249" t="s">
        <v>735</v>
      </c>
      <c r="G80" s="248"/>
      <c r="H80" s="230" t="s">
        <v>744</v>
      </c>
      <c r="I80" s="230" t="s">
        <v>745</v>
      </c>
      <c r="J80" s="230"/>
      <c r="K80" s="241"/>
    </row>
    <row r="81" spans="2:11" ht="15" customHeight="1">
      <c r="B81" s="250"/>
      <c r="C81" s="251" t="s">
        <v>746</v>
      </c>
      <c r="D81" s="251"/>
      <c r="E81" s="251"/>
      <c r="F81" s="252" t="s">
        <v>741</v>
      </c>
      <c r="G81" s="251"/>
      <c r="H81" s="251" t="s">
        <v>747</v>
      </c>
      <c r="I81" s="251" t="s">
        <v>737</v>
      </c>
      <c r="J81" s="251">
        <v>15</v>
      </c>
      <c r="K81" s="241"/>
    </row>
    <row r="82" spans="2:11" ht="15" customHeight="1">
      <c r="B82" s="250"/>
      <c r="C82" s="251" t="s">
        <v>748</v>
      </c>
      <c r="D82" s="251"/>
      <c r="E82" s="251"/>
      <c r="F82" s="252" t="s">
        <v>741</v>
      </c>
      <c r="G82" s="251"/>
      <c r="H82" s="251" t="s">
        <v>749</v>
      </c>
      <c r="I82" s="251" t="s">
        <v>737</v>
      </c>
      <c r="J82" s="251">
        <v>15</v>
      </c>
      <c r="K82" s="241"/>
    </row>
    <row r="83" spans="2:11" ht="15" customHeight="1">
      <c r="B83" s="250"/>
      <c r="C83" s="251" t="s">
        <v>750</v>
      </c>
      <c r="D83" s="251"/>
      <c r="E83" s="251"/>
      <c r="F83" s="252" t="s">
        <v>741</v>
      </c>
      <c r="G83" s="251"/>
      <c r="H83" s="251" t="s">
        <v>751</v>
      </c>
      <c r="I83" s="251" t="s">
        <v>737</v>
      </c>
      <c r="J83" s="251">
        <v>20</v>
      </c>
      <c r="K83" s="241"/>
    </row>
    <row r="84" spans="2:11" ht="15" customHeight="1">
      <c r="B84" s="250"/>
      <c r="C84" s="251" t="s">
        <v>752</v>
      </c>
      <c r="D84" s="251"/>
      <c r="E84" s="251"/>
      <c r="F84" s="252" t="s">
        <v>741</v>
      </c>
      <c r="G84" s="251"/>
      <c r="H84" s="251" t="s">
        <v>753</v>
      </c>
      <c r="I84" s="251" t="s">
        <v>737</v>
      </c>
      <c r="J84" s="251">
        <v>20</v>
      </c>
      <c r="K84" s="241"/>
    </row>
    <row r="85" spans="2:11" ht="15" customHeight="1">
      <c r="B85" s="250"/>
      <c r="C85" s="230" t="s">
        <v>754</v>
      </c>
      <c r="D85" s="230"/>
      <c r="E85" s="230"/>
      <c r="F85" s="249" t="s">
        <v>741</v>
      </c>
      <c r="G85" s="248"/>
      <c r="H85" s="230" t="s">
        <v>755</v>
      </c>
      <c r="I85" s="230" t="s">
        <v>737</v>
      </c>
      <c r="J85" s="230">
        <v>50</v>
      </c>
      <c r="K85" s="241"/>
    </row>
    <row r="86" spans="2:11" ht="15" customHeight="1">
      <c r="B86" s="250"/>
      <c r="C86" s="230" t="s">
        <v>756</v>
      </c>
      <c r="D86" s="230"/>
      <c r="E86" s="230"/>
      <c r="F86" s="249" t="s">
        <v>741</v>
      </c>
      <c r="G86" s="248"/>
      <c r="H86" s="230" t="s">
        <v>757</v>
      </c>
      <c r="I86" s="230" t="s">
        <v>737</v>
      </c>
      <c r="J86" s="230">
        <v>20</v>
      </c>
      <c r="K86" s="241"/>
    </row>
    <row r="87" spans="2:11" ht="15" customHeight="1">
      <c r="B87" s="250"/>
      <c r="C87" s="230" t="s">
        <v>758</v>
      </c>
      <c r="D87" s="230"/>
      <c r="E87" s="230"/>
      <c r="F87" s="249" t="s">
        <v>741</v>
      </c>
      <c r="G87" s="248"/>
      <c r="H87" s="230" t="s">
        <v>759</v>
      </c>
      <c r="I87" s="230" t="s">
        <v>737</v>
      </c>
      <c r="J87" s="230">
        <v>20</v>
      </c>
      <c r="K87" s="241"/>
    </row>
    <row r="88" spans="2:11" ht="15" customHeight="1">
      <c r="B88" s="250"/>
      <c r="C88" s="230" t="s">
        <v>760</v>
      </c>
      <c r="D88" s="230"/>
      <c r="E88" s="230"/>
      <c r="F88" s="249" t="s">
        <v>741</v>
      </c>
      <c r="G88" s="248"/>
      <c r="H88" s="230" t="s">
        <v>761</v>
      </c>
      <c r="I88" s="230" t="s">
        <v>737</v>
      </c>
      <c r="J88" s="230">
        <v>50</v>
      </c>
      <c r="K88" s="241"/>
    </row>
    <row r="89" spans="2:11" ht="15" customHeight="1">
      <c r="B89" s="250"/>
      <c r="C89" s="230" t="s">
        <v>762</v>
      </c>
      <c r="D89" s="230"/>
      <c r="E89" s="230"/>
      <c r="F89" s="249" t="s">
        <v>741</v>
      </c>
      <c r="G89" s="248"/>
      <c r="H89" s="230" t="s">
        <v>762</v>
      </c>
      <c r="I89" s="230" t="s">
        <v>737</v>
      </c>
      <c r="J89" s="230">
        <v>50</v>
      </c>
      <c r="K89" s="241"/>
    </row>
    <row r="90" spans="2:11" ht="15" customHeight="1">
      <c r="B90" s="250"/>
      <c r="C90" s="230" t="s">
        <v>120</v>
      </c>
      <c r="D90" s="230"/>
      <c r="E90" s="230"/>
      <c r="F90" s="249" t="s">
        <v>741</v>
      </c>
      <c r="G90" s="248"/>
      <c r="H90" s="230" t="s">
        <v>763</v>
      </c>
      <c r="I90" s="230" t="s">
        <v>737</v>
      </c>
      <c r="J90" s="230">
        <v>255</v>
      </c>
      <c r="K90" s="241"/>
    </row>
    <row r="91" spans="2:11" ht="15" customHeight="1">
      <c r="B91" s="250"/>
      <c r="C91" s="230" t="s">
        <v>764</v>
      </c>
      <c r="D91" s="230"/>
      <c r="E91" s="230"/>
      <c r="F91" s="249" t="s">
        <v>735</v>
      </c>
      <c r="G91" s="248"/>
      <c r="H91" s="230" t="s">
        <v>765</v>
      </c>
      <c r="I91" s="230" t="s">
        <v>766</v>
      </c>
      <c r="J91" s="230"/>
      <c r="K91" s="241"/>
    </row>
    <row r="92" spans="2:11" ht="15" customHeight="1">
      <c r="B92" s="250"/>
      <c r="C92" s="230" t="s">
        <v>767</v>
      </c>
      <c r="D92" s="230"/>
      <c r="E92" s="230"/>
      <c r="F92" s="249" t="s">
        <v>735</v>
      </c>
      <c r="G92" s="248"/>
      <c r="H92" s="230" t="s">
        <v>768</v>
      </c>
      <c r="I92" s="230" t="s">
        <v>769</v>
      </c>
      <c r="J92" s="230"/>
      <c r="K92" s="241"/>
    </row>
    <row r="93" spans="2:11" ht="15" customHeight="1">
      <c r="B93" s="250"/>
      <c r="C93" s="230" t="s">
        <v>770</v>
      </c>
      <c r="D93" s="230"/>
      <c r="E93" s="230"/>
      <c r="F93" s="249" t="s">
        <v>735</v>
      </c>
      <c r="G93" s="248"/>
      <c r="H93" s="230" t="s">
        <v>770</v>
      </c>
      <c r="I93" s="230" t="s">
        <v>769</v>
      </c>
      <c r="J93" s="230"/>
      <c r="K93" s="241"/>
    </row>
    <row r="94" spans="2:11" ht="15" customHeight="1">
      <c r="B94" s="250"/>
      <c r="C94" s="230" t="s">
        <v>40</v>
      </c>
      <c r="D94" s="230"/>
      <c r="E94" s="230"/>
      <c r="F94" s="249" t="s">
        <v>735</v>
      </c>
      <c r="G94" s="248"/>
      <c r="H94" s="230" t="s">
        <v>771</v>
      </c>
      <c r="I94" s="230" t="s">
        <v>769</v>
      </c>
      <c r="J94" s="230"/>
      <c r="K94" s="241"/>
    </row>
    <row r="95" spans="2:11" ht="15" customHeight="1">
      <c r="B95" s="250"/>
      <c r="C95" s="230" t="s">
        <v>50</v>
      </c>
      <c r="D95" s="230"/>
      <c r="E95" s="230"/>
      <c r="F95" s="249" t="s">
        <v>735</v>
      </c>
      <c r="G95" s="248"/>
      <c r="H95" s="230" t="s">
        <v>772</v>
      </c>
      <c r="I95" s="230" t="s">
        <v>769</v>
      </c>
      <c r="J95" s="230"/>
      <c r="K95" s="241"/>
    </row>
    <row r="96" spans="2:11" ht="15" customHeight="1">
      <c r="B96" s="253"/>
      <c r="C96" s="254"/>
      <c r="D96" s="254"/>
      <c r="E96" s="254"/>
      <c r="F96" s="254"/>
      <c r="G96" s="254"/>
      <c r="H96" s="254"/>
      <c r="I96" s="254"/>
      <c r="J96" s="254"/>
      <c r="K96" s="255"/>
    </row>
    <row r="97" spans="2:11" ht="18.75" customHeight="1">
      <c r="B97" s="256"/>
      <c r="C97" s="257"/>
      <c r="D97" s="257"/>
      <c r="E97" s="257"/>
      <c r="F97" s="257"/>
      <c r="G97" s="257"/>
      <c r="H97" s="257"/>
      <c r="I97" s="257"/>
      <c r="J97" s="257"/>
      <c r="K97" s="256"/>
    </row>
    <row r="98" spans="2:11" ht="18.75" customHeight="1">
      <c r="B98" s="236"/>
      <c r="C98" s="236"/>
      <c r="D98" s="236"/>
      <c r="E98" s="236"/>
      <c r="F98" s="236"/>
      <c r="G98" s="236"/>
      <c r="H98" s="236"/>
      <c r="I98" s="236"/>
      <c r="J98" s="236"/>
      <c r="K98" s="236"/>
    </row>
    <row r="99" spans="2:11" ht="7.5" customHeight="1">
      <c r="B99" s="237"/>
      <c r="C99" s="238"/>
      <c r="D99" s="238"/>
      <c r="E99" s="238"/>
      <c r="F99" s="238"/>
      <c r="G99" s="238"/>
      <c r="H99" s="238"/>
      <c r="I99" s="238"/>
      <c r="J99" s="238"/>
      <c r="K99" s="239"/>
    </row>
    <row r="100" spans="2:11" ht="45" customHeight="1">
      <c r="B100" s="240"/>
      <c r="C100" s="311" t="s">
        <v>773</v>
      </c>
      <c r="D100" s="311"/>
      <c r="E100" s="311"/>
      <c r="F100" s="311"/>
      <c r="G100" s="311"/>
      <c r="H100" s="311"/>
      <c r="I100" s="311"/>
      <c r="J100" s="311"/>
      <c r="K100" s="241"/>
    </row>
    <row r="101" spans="2:11" ht="17.25" customHeight="1">
      <c r="B101" s="240"/>
      <c r="C101" s="242" t="s">
        <v>729</v>
      </c>
      <c r="D101" s="242"/>
      <c r="E101" s="242"/>
      <c r="F101" s="242" t="s">
        <v>730</v>
      </c>
      <c r="G101" s="243"/>
      <c r="H101" s="242" t="s">
        <v>115</v>
      </c>
      <c r="I101" s="242" t="s">
        <v>59</v>
      </c>
      <c r="J101" s="242" t="s">
        <v>731</v>
      </c>
      <c r="K101" s="241"/>
    </row>
    <row r="102" spans="2:11" ht="17.25" customHeight="1">
      <c r="B102" s="240"/>
      <c r="C102" s="244" t="s">
        <v>732</v>
      </c>
      <c r="D102" s="244"/>
      <c r="E102" s="244"/>
      <c r="F102" s="245" t="s">
        <v>733</v>
      </c>
      <c r="G102" s="246"/>
      <c r="H102" s="244"/>
      <c r="I102" s="244"/>
      <c r="J102" s="244" t="s">
        <v>734</v>
      </c>
      <c r="K102" s="241"/>
    </row>
    <row r="103" spans="2:11" ht="5.25" customHeight="1">
      <c r="B103" s="240"/>
      <c r="C103" s="242"/>
      <c r="D103" s="242"/>
      <c r="E103" s="242"/>
      <c r="F103" s="242"/>
      <c r="G103" s="258"/>
      <c r="H103" s="242"/>
      <c r="I103" s="242"/>
      <c r="J103" s="242"/>
      <c r="K103" s="241"/>
    </row>
    <row r="104" spans="2:11" ht="15" customHeight="1">
      <c r="B104" s="240"/>
      <c r="C104" s="230" t="s">
        <v>55</v>
      </c>
      <c r="D104" s="247"/>
      <c r="E104" s="247"/>
      <c r="F104" s="249" t="s">
        <v>735</v>
      </c>
      <c r="G104" s="258"/>
      <c r="H104" s="230" t="s">
        <v>774</v>
      </c>
      <c r="I104" s="230" t="s">
        <v>737</v>
      </c>
      <c r="J104" s="230">
        <v>20</v>
      </c>
      <c r="K104" s="241"/>
    </row>
    <row r="105" spans="2:11" ht="15" customHeight="1">
      <c r="B105" s="240"/>
      <c r="C105" s="230" t="s">
        <v>738</v>
      </c>
      <c r="D105" s="230"/>
      <c r="E105" s="230"/>
      <c r="F105" s="249" t="s">
        <v>735</v>
      </c>
      <c r="G105" s="230"/>
      <c r="H105" s="230" t="s">
        <v>774</v>
      </c>
      <c r="I105" s="230" t="s">
        <v>737</v>
      </c>
      <c r="J105" s="230">
        <v>120</v>
      </c>
      <c r="K105" s="241"/>
    </row>
    <row r="106" spans="2:11" ht="15" customHeight="1">
      <c r="B106" s="250"/>
      <c r="C106" s="230" t="s">
        <v>740</v>
      </c>
      <c r="D106" s="230"/>
      <c r="E106" s="230"/>
      <c r="F106" s="249" t="s">
        <v>741</v>
      </c>
      <c r="G106" s="230"/>
      <c r="H106" s="230" t="s">
        <v>774</v>
      </c>
      <c r="I106" s="230" t="s">
        <v>737</v>
      </c>
      <c r="J106" s="230">
        <v>50</v>
      </c>
      <c r="K106" s="241"/>
    </row>
    <row r="107" spans="2:11" ht="15" customHeight="1">
      <c r="B107" s="250"/>
      <c r="C107" s="230" t="s">
        <v>743</v>
      </c>
      <c r="D107" s="230"/>
      <c r="E107" s="230"/>
      <c r="F107" s="249" t="s">
        <v>735</v>
      </c>
      <c r="G107" s="230"/>
      <c r="H107" s="230" t="s">
        <v>774</v>
      </c>
      <c r="I107" s="230" t="s">
        <v>745</v>
      </c>
      <c r="J107" s="230"/>
      <c r="K107" s="241"/>
    </row>
    <row r="108" spans="2:11" ht="15" customHeight="1">
      <c r="B108" s="250"/>
      <c r="C108" s="230" t="s">
        <v>754</v>
      </c>
      <c r="D108" s="230"/>
      <c r="E108" s="230"/>
      <c r="F108" s="249" t="s">
        <v>741</v>
      </c>
      <c r="G108" s="230"/>
      <c r="H108" s="230" t="s">
        <v>774</v>
      </c>
      <c r="I108" s="230" t="s">
        <v>737</v>
      </c>
      <c r="J108" s="230">
        <v>50</v>
      </c>
      <c r="K108" s="241"/>
    </row>
    <row r="109" spans="2:11" ht="15" customHeight="1">
      <c r="B109" s="250"/>
      <c r="C109" s="230" t="s">
        <v>762</v>
      </c>
      <c r="D109" s="230"/>
      <c r="E109" s="230"/>
      <c r="F109" s="249" t="s">
        <v>741</v>
      </c>
      <c r="G109" s="230"/>
      <c r="H109" s="230" t="s">
        <v>774</v>
      </c>
      <c r="I109" s="230" t="s">
        <v>737</v>
      </c>
      <c r="J109" s="230">
        <v>50</v>
      </c>
      <c r="K109" s="241"/>
    </row>
    <row r="110" spans="2:11" ht="15" customHeight="1">
      <c r="B110" s="250"/>
      <c r="C110" s="230" t="s">
        <v>760</v>
      </c>
      <c r="D110" s="230"/>
      <c r="E110" s="230"/>
      <c r="F110" s="249" t="s">
        <v>741</v>
      </c>
      <c r="G110" s="230"/>
      <c r="H110" s="230" t="s">
        <v>774</v>
      </c>
      <c r="I110" s="230" t="s">
        <v>737</v>
      </c>
      <c r="J110" s="230">
        <v>50</v>
      </c>
      <c r="K110" s="241"/>
    </row>
    <row r="111" spans="2:11" ht="15" customHeight="1">
      <c r="B111" s="250"/>
      <c r="C111" s="230" t="s">
        <v>55</v>
      </c>
      <c r="D111" s="230"/>
      <c r="E111" s="230"/>
      <c r="F111" s="249" t="s">
        <v>735</v>
      </c>
      <c r="G111" s="230"/>
      <c r="H111" s="230" t="s">
        <v>775</v>
      </c>
      <c r="I111" s="230" t="s">
        <v>737</v>
      </c>
      <c r="J111" s="230">
        <v>20</v>
      </c>
      <c r="K111" s="241"/>
    </row>
    <row r="112" spans="2:11" ht="15" customHeight="1">
      <c r="B112" s="250"/>
      <c r="C112" s="230" t="s">
        <v>776</v>
      </c>
      <c r="D112" s="230"/>
      <c r="E112" s="230"/>
      <c r="F112" s="249" t="s">
        <v>735</v>
      </c>
      <c r="G112" s="230"/>
      <c r="H112" s="230" t="s">
        <v>777</v>
      </c>
      <c r="I112" s="230" t="s">
        <v>737</v>
      </c>
      <c r="J112" s="230">
        <v>120</v>
      </c>
      <c r="K112" s="241"/>
    </row>
    <row r="113" spans="2:11" ht="15" customHeight="1">
      <c r="B113" s="250"/>
      <c r="C113" s="230" t="s">
        <v>40</v>
      </c>
      <c r="D113" s="230"/>
      <c r="E113" s="230"/>
      <c r="F113" s="249" t="s">
        <v>735</v>
      </c>
      <c r="G113" s="230"/>
      <c r="H113" s="230" t="s">
        <v>778</v>
      </c>
      <c r="I113" s="230" t="s">
        <v>769</v>
      </c>
      <c r="J113" s="230"/>
      <c r="K113" s="241"/>
    </row>
    <row r="114" spans="2:11" ht="15" customHeight="1">
      <c r="B114" s="250"/>
      <c r="C114" s="230" t="s">
        <v>50</v>
      </c>
      <c r="D114" s="230"/>
      <c r="E114" s="230"/>
      <c r="F114" s="249" t="s">
        <v>735</v>
      </c>
      <c r="G114" s="230"/>
      <c r="H114" s="230" t="s">
        <v>779</v>
      </c>
      <c r="I114" s="230" t="s">
        <v>769</v>
      </c>
      <c r="J114" s="230"/>
      <c r="K114" s="241"/>
    </row>
    <row r="115" spans="2:11" ht="15" customHeight="1">
      <c r="B115" s="250"/>
      <c r="C115" s="230" t="s">
        <v>59</v>
      </c>
      <c r="D115" s="230"/>
      <c r="E115" s="230"/>
      <c r="F115" s="249" t="s">
        <v>735</v>
      </c>
      <c r="G115" s="230"/>
      <c r="H115" s="230" t="s">
        <v>780</v>
      </c>
      <c r="I115" s="230" t="s">
        <v>781</v>
      </c>
      <c r="J115" s="230"/>
      <c r="K115" s="241"/>
    </row>
    <row r="116" spans="2:11" ht="15" customHeight="1">
      <c r="B116" s="253"/>
      <c r="C116" s="259"/>
      <c r="D116" s="259"/>
      <c r="E116" s="259"/>
      <c r="F116" s="259"/>
      <c r="G116" s="259"/>
      <c r="H116" s="259"/>
      <c r="I116" s="259"/>
      <c r="J116" s="259"/>
      <c r="K116" s="255"/>
    </row>
    <row r="117" spans="2:11" ht="18.75" customHeight="1">
      <c r="B117" s="260"/>
      <c r="C117" s="226"/>
      <c r="D117" s="226"/>
      <c r="E117" s="226"/>
      <c r="F117" s="261"/>
      <c r="G117" s="226"/>
      <c r="H117" s="226"/>
      <c r="I117" s="226"/>
      <c r="J117" s="226"/>
      <c r="K117" s="260"/>
    </row>
    <row r="118" spans="2:11" ht="18.75" customHeight="1">
      <c r="B118" s="236"/>
      <c r="C118" s="236"/>
      <c r="D118" s="236"/>
      <c r="E118" s="236"/>
      <c r="F118" s="236"/>
      <c r="G118" s="236"/>
      <c r="H118" s="236"/>
      <c r="I118" s="236"/>
      <c r="J118" s="236"/>
      <c r="K118" s="236"/>
    </row>
    <row r="119" spans="2:11" ht="7.5" customHeight="1">
      <c r="B119" s="262"/>
      <c r="C119" s="263"/>
      <c r="D119" s="263"/>
      <c r="E119" s="263"/>
      <c r="F119" s="263"/>
      <c r="G119" s="263"/>
      <c r="H119" s="263"/>
      <c r="I119" s="263"/>
      <c r="J119" s="263"/>
      <c r="K119" s="264"/>
    </row>
    <row r="120" spans="2:11" ht="45" customHeight="1">
      <c r="B120" s="265"/>
      <c r="C120" s="307" t="s">
        <v>782</v>
      </c>
      <c r="D120" s="307"/>
      <c r="E120" s="307"/>
      <c r="F120" s="307"/>
      <c r="G120" s="307"/>
      <c r="H120" s="307"/>
      <c r="I120" s="307"/>
      <c r="J120" s="307"/>
      <c r="K120" s="266"/>
    </row>
    <row r="121" spans="2:11" ht="17.25" customHeight="1">
      <c r="B121" s="267"/>
      <c r="C121" s="242" t="s">
        <v>729</v>
      </c>
      <c r="D121" s="242"/>
      <c r="E121" s="242"/>
      <c r="F121" s="242" t="s">
        <v>730</v>
      </c>
      <c r="G121" s="243"/>
      <c r="H121" s="242" t="s">
        <v>115</v>
      </c>
      <c r="I121" s="242" t="s">
        <v>59</v>
      </c>
      <c r="J121" s="242" t="s">
        <v>731</v>
      </c>
      <c r="K121" s="268"/>
    </row>
    <row r="122" spans="2:11" ht="17.25" customHeight="1">
      <c r="B122" s="267"/>
      <c r="C122" s="244" t="s">
        <v>732</v>
      </c>
      <c r="D122" s="244"/>
      <c r="E122" s="244"/>
      <c r="F122" s="245" t="s">
        <v>733</v>
      </c>
      <c r="G122" s="246"/>
      <c r="H122" s="244"/>
      <c r="I122" s="244"/>
      <c r="J122" s="244" t="s">
        <v>734</v>
      </c>
      <c r="K122" s="268"/>
    </row>
    <row r="123" spans="2:11" ht="5.25" customHeight="1">
      <c r="B123" s="269"/>
      <c r="C123" s="247"/>
      <c r="D123" s="247"/>
      <c r="E123" s="247"/>
      <c r="F123" s="247"/>
      <c r="G123" s="230"/>
      <c r="H123" s="247"/>
      <c r="I123" s="247"/>
      <c r="J123" s="247"/>
      <c r="K123" s="270"/>
    </row>
    <row r="124" spans="2:11" ht="15" customHeight="1">
      <c r="B124" s="269"/>
      <c r="C124" s="230" t="s">
        <v>738</v>
      </c>
      <c r="D124" s="247"/>
      <c r="E124" s="247"/>
      <c r="F124" s="249" t="s">
        <v>735</v>
      </c>
      <c r="G124" s="230"/>
      <c r="H124" s="230" t="s">
        <v>774</v>
      </c>
      <c r="I124" s="230" t="s">
        <v>737</v>
      </c>
      <c r="J124" s="230">
        <v>120</v>
      </c>
      <c r="K124" s="271"/>
    </row>
    <row r="125" spans="2:11" ht="15" customHeight="1">
      <c r="B125" s="269"/>
      <c r="C125" s="230" t="s">
        <v>783</v>
      </c>
      <c r="D125" s="230"/>
      <c r="E125" s="230"/>
      <c r="F125" s="249" t="s">
        <v>735</v>
      </c>
      <c r="G125" s="230"/>
      <c r="H125" s="230" t="s">
        <v>784</v>
      </c>
      <c r="I125" s="230" t="s">
        <v>737</v>
      </c>
      <c r="J125" s="230" t="s">
        <v>785</v>
      </c>
      <c r="K125" s="271"/>
    </row>
    <row r="126" spans="2:11" ht="15" customHeight="1">
      <c r="B126" s="269"/>
      <c r="C126" s="230" t="s">
        <v>684</v>
      </c>
      <c r="D126" s="230"/>
      <c r="E126" s="230"/>
      <c r="F126" s="249" t="s">
        <v>735</v>
      </c>
      <c r="G126" s="230"/>
      <c r="H126" s="230" t="s">
        <v>786</v>
      </c>
      <c r="I126" s="230" t="s">
        <v>737</v>
      </c>
      <c r="J126" s="230" t="s">
        <v>785</v>
      </c>
      <c r="K126" s="271"/>
    </row>
    <row r="127" spans="2:11" ht="15" customHeight="1">
      <c r="B127" s="269"/>
      <c r="C127" s="230" t="s">
        <v>746</v>
      </c>
      <c r="D127" s="230"/>
      <c r="E127" s="230"/>
      <c r="F127" s="249" t="s">
        <v>741</v>
      </c>
      <c r="G127" s="230"/>
      <c r="H127" s="230" t="s">
        <v>747</v>
      </c>
      <c r="I127" s="230" t="s">
        <v>737</v>
      </c>
      <c r="J127" s="230">
        <v>15</v>
      </c>
      <c r="K127" s="271"/>
    </row>
    <row r="128" spans="2:11" ht="15" customHeight="1">
      <c r="B128" s="269"/>
      <c r="C128" s="251" t="s">
        <v>748</v>
      </c>
      <c r="D128" s="251"/>
      <c r="E128" s="251"/>
      <c r="F128" s="252" t="s">
        <v>741</v>
      </c>
      <c r="G128" s="251"/>
      <c r="H128" s="251" t="s">
        <v>749</v>
      </c>
      <c r="I128" s="251" t="s">
        <v>737</v>
      </c>
      <c r="J128" s="251">
        <v>15</v>
      </c>
      <c r="K128" s="271"/>
    </row>
    <row r="129" spans="2:11" ht="15" customHeight="1">
      <c r="B129" s="269"/>
      <c r="C129" s="251" t="s">
        <v>750</v>
      </c>
      <c r="D129" s="251"/>
      <c r="E129" s="251"/>
      <c r="F129" s="252" t="s">
        <v>741</v>
      </c>
      <c r="G129" s="251"/>
      <c r="H129" s="251" t="s">
        <v>751</v>
      </c>
      <c r="I129" s="251" t="s">
        <v>737</v>
      </c>
      <c r="J129" s="251">
        <v>20</v>
      </c>
      <c r="K129" s="271"/>
    </row>
    <row r="130" spans="2:11" ht="15" customHeight="1">
      <c r="B130" s="269"/>
      <c r="C130" s="251" t="s">
        <v>752</v>
      </c>
      <c r="D130" s="251"/>
      <c r="E130" s="251"/>
      <c r="F130" s="252" t="s">
        <v>741</v>
      </c>
      <c r="G130" s="251"/>
      <c r="H130" s="251" t="s">
        <v>753</v>
      </c>
      <c r="I130" s="251" t="s">
        <v>737</v>
      </c>
      <c r="J130" s="251">
        <v>20</v>
      </c>
      <c r="K130" s="271"/>
    </row>
    <row r="131" spans="2:11" ht="15" customHeight="1">
      <c r="B131" s="269"/>
      <c r="C131" s="230" t="s">
        <v>740</v>
      </c>
      <c r="D131" s="230"/>
      <c r="E131" s="230"/>
      <c r="F131" s="249" t="s">
        <v>741</v>
      </c>
      <c r="G131" s="230"/>
      <c r="H131" s="230" t="s">
        <v>774</v>
      </c>
      <c r="I131" s="230" t="s">
        <v>737</v>
      </c>
      <c r="J131" s="230">
        <v>50</v>
      </c>
      <c r="K131" s="271"/>
    </row>
    <row r="132" spans="2:11" ht="15" customHeight="1">
      <c r="B132" s="269"/>
      <c r="C132" s="230" t="s">
        <v>754</v>
      </c>
      <c r="D132" s="230"/>
      <c r="E132" s="230"/>
      <c r="F132" s="249" t="s">
        <v>741</v>
      </c>
      <c r="G132" s="230"/>
      <c r="H132" s="230" t="s">
        <v>774</v>
      </c>
      <c r="I132" s="230" t="s">
        <v>737</v>
      </c>
      <c r="J132" s="230">
        <v>50</v>
      </c>
      <c r="K132" s="271"/>
    </row>
    <row r="133" spans="2:11" ht="15" customHeight="1">
      <c r="B133" s="269"/>
      <c r="C133" s="230" t="s">
        <v>760</v>
      </c>
      <c r="D133" s="230"/>
      <c r="E133" s="230"/>
      <c r="F133" s="249" t="s">
        <v>741</v>
      </c>
      <c r="G133" s="230"/>
      <c r="H133" s="230" t="s">
        <v>774</v>
      </c>
      <c r="I133" s="230" t="s">
        <v>737</v>
      </c>
      <c r="J133" s="230">
        <v>50</v>
      </c>
      <c r="K133" s="271"/>
    </row>
    <row r="134" spans="2:11" ht="15" customHeight="1">
      <c r="B134" s="269"/>
      <c r="C134" s="230" t="s">
        <v>762</v>
      </c>
      <c r="D134" s="230"/>
      <c r="E134" s="230"/>
      <c r="F134" s="249" t="s">
        <v>741</v>
      </c>
      <c r="G134" s="230"/>
      <c r="H134" s="230" t="s">
        <v>774</v>
      </c>
      <c r="I134" s="230" t="s">
        <v>737</v>
      </c>
      <c r="J134" s="230">
        <v>50</v>
      </c>
      <c r="K134" s="271"/>
    </row>
    <row r="135" spans="2:11" ht="15" customHeight="1">
      <c r="B135" s="269"/>
      <c r="C135" s="230" t="s">
        <v>120</v>
      </c>
      <c r="D135" s="230"/>
      <c r="E135" s="230"/>
      <c r="F135" s="249" t="s">
        <v>741</v>
      </c>
      <c r="G135" s="230"/>
      <c r="H135" s="230" t="s">
        <v>787</v>
      </c>
      <c r="I135" s="230" t="s">
        <v>737</v>
      </c>
      <c r="J135" s="230">
        <v>255</v>
      </c>
      <c r="K135" s="271"/>
    </row>
    <row r="136" spans="2:11" ht="15" customHeight="1">
      <c r="B136" s="269"/>
      <c r="C136" s="230" t="s">
        <v>764</v>
      </c>
      <c r="D136" s="230"/>
      <c r="E136" s="230"/>
      <c r="F136" s="249" t="s">
        <v>735</v>
      </c>
      <c r="G136" s="230"/>
      <c r="H136" s="230" t="s">
        <v>788</v>
      </c>
      <c r="I136" s="230" t="s">
        <v>766</v>
      </c>
      <c r="J136" s="230"/>
      <c r="K136" s="271"/>
    </row>
    <row r="137" spans="2:11" ht="15" customHeight="1">
      <c r="B137" s="269"/>
      <c r="C137" s="230" t="s">
        <v>767</v>
      </c>
      <c r="D137" s="230"/>
      <c r="E137" s="230"/>
      <c r="F137" s="249" t="s">
        <v>735</v>
      </c>
      <c r="G137" s="230"/>
      <c r="H137" s="230" t="s">
        <v>789</v>
      </c>
      <c r="I137" s="230" t="s">
        <v>769</v>
      </c>
      <c r="J137" s="230"/>
      <c r="K137" s="271"/>
    </row>
    <row r="138" spans="2:11" ht="15" customHeight="1">
      <c r="B138" s="269"/>
      <c r="C138" s="230" t="s">
        <v>770</v>
      </c>
      <c r="D138" s="230"/>
      <c r="E138" s="230"/>
      <c r="F138" s="249" t="s">
        <v>735</v>
      </c>
      <c r="G138" s="230"/>
      <c r="H138" s="230" t="s">
        <v>770</v>
      </c>
      <c r="I138" s="230" t="s">
        <v>769</v>
      </c>
      <c r="J138" s="230"/>
      <c r="K138" s="271"/>
    </row>
    <row r="139" spans="2:11" ht="15" customHeight="1">
      <c r="B139" s="269"/>
      <c r="C139" s="230" t="s">
        <v>40</v>
      </c>
      <c r="D139" s="230"/>
      <c r="E139" s="230"/>
      <c r="F139" s="249" t="s">
        <v>735</v>
      </c>
      <c r="G139" s="230"/>
      <c r="H139" s="230" t="s">
        <v>790</v>
      </c>
      <c r="I139" s="230" t="s">
        <v>769</v>
      </c>
      <c r="J139" s="230"/>
      <c r="K139" s="271"/>
    </row>
    <row r="140" spans="2:11" ht="15" customHeight="1">
      <c r="B140" s="269"/>
      <c r="C140" s="230" t="s">
        <v>791</v>
      </c>
      <c r="D140" s="230"/>
      <c r="E140" s="230"/>
      <c r="F140" s="249" t="s">
        <v>735</v>
      </c>
      <c r="G140" s="230"/>
      <c r="H140" s="230" t="s">
        <v>792</v>
      </c>
      <c r="I140" s="230" t="s">
        <v>769</v>
      </c>
      <c r="J140" s="230"/>
      <c r="K140" s="271"/>
    </row>
    <row r="141" spans="2:11" ht="15" customHeight="1">
      <c r="B141" s="272"/>
      <c r="C141" s="273"/>
      <c r="D141" s="273"/>
      <c r="E141" s="273"/>
      <c r="F141" s="273"/>
      <c r="G141" s="273"/>
      <c r="H141" s="273"/>
      <c r="I141" s="273"/>
      <c r="J141" s="273"/>
      <c r="K141" s="274"/>
    </row>
    <row r="142" spans="2:11" ht="18.75" customHeight="1">
      <c r="B142" s="226"/>
      <c r="C142" s="226"/>
      <c r="D142" s="226"/>
      <c r="E142" s="226"/>
      <c r="F142" s="261"/>
      <c r="G142" s="226"/>
      <c r="H142" s="226"/>
      <c r="I142" s="226"/>
      <c r="J142" s="226"/>
      <c r="K142" s="226"/>
    </row>
    <row r="143" spans="2:11" ht="18.75" customHeight="1">
      <c r="B143" s="236"/>
      <c r="C143" s="236"/>
      <c r="D143" s="236"/>
      <c r="E143" s="236"/>
      <c r="F143" s="236"/>
      <c r="G143" s="236"/>
      <c r="H143" s="236"/>
      <c r="I143" s="236"/>
      <c r="J143" s="236"/>
      <c r="K143" s="236"/>
    </row>
    <row r="144" spans="2:11" ht="7.5" customHeight="1">
      <c r="B144" s="237"/>
      <c r="C144" s="238"/>
      <c r="D144" s="238"/>
      <c r="E144" s="238"/>
      <c r="F144" s="238"/>
      <c r="G144" s="238"/>
      <c r="H144" s="238"/>
      <c r="I144" s="238"/>
      <c r="J144" s="238"/>
      <c r="K144" s="239"/>
    </row>
    <row r="145" spans="2:11" ht="45" customHeight="1">
      <c r="B145" s="240"/>
      <c r="C145" s="311" t="s">
        <v>793</v>
      </c>
      <c r="D145" s="311"/>
      <c r="E145" s="311"/>
      <c r="F145" s="311"/>
      <c r="G145" s="311"/>
      <c r="H145" s="311"/>
      <c r="I145" s="311"/>
      <c r="J145" s="311"/>
      <c r="K145" s="241"/>
    </row>
    <row r="146" spans="2:11" ht="17.25" customHeight="1">
      <c r="B146" s="240"/>
      <c r="C146" s="242" t="s">
        <v>729</v>
      </c>
      <c r="D146" s="242"/>
      <c r="E146" s="242"/>
      <c r="F146" s="242" t="s">
        <v>730</v>
      </c>
      <c r="G146" s="243"/>
      <c r="H146" s="242" t="s">
        <v>115</v>
      </c>
      <c r="I146" s="242" t="s">
        <v>59</v>
      </c>
      <c r="J146" s="242" t="s">
        <v>731</v>
      </c>
      <c r="K146" s="241"/>
    </row>
    <row r="147" spans="2:11" ht="17.25" customHeight="1">
      <c r="B147" s="240"/>
      <c r="C147" s="244" t="s">
        <v>732</v>
      </c>
      <c r="D147" s="244"/>
      <c r="E147" s="244"/>
      <c r="F147" s="245" t="s">
        <v>733</v>
      </c>
      <c r="G147" s="246"/>
      <c r="H147" s="244"/>
      <c r="I147" s="244"/>
      <c r="J147" s="244" t="s">
        <v>734</v>
      </c>
      <c r="K147" s="241"/>
    </row>
    <row r="148" spans="2:11" ht="5.25" customHeight="1">
      <c r="B148" s="250"/>
      <c r="C148" s="247"/>
      <c r="D148" s="247"/>
      <c r="E148" s="247"/>
      <c r="F148" s="247"/>
      <c r="G148" s="248"/>
      <c r="H148" s="247"/>
      <c r="I148" s="247"/>
      <c r="J148" s="247"/>
      <c r="K148" s="271"/>
    </row>
    <row r="149" spans="2:11" ht="15" customHeight="1">
      <c r="B149" s="250"/>
      <c r="C149" s="275" t="s">
        <v>738</v>
      </c>
      <c r="D149" s="230"/>
      <c r="E149" s="230"/>
      <c r="F149" s="276" t="s">
        <v>735</v>
      </c>
      <c r="G149" s="230"/>
      <c r="H149" s="275" t="s">
        <v>774</v>
      </c>
      <c r="I149" s="275" t="s">
        <v>737</v>
      </c>
      <c r="J149" s="275">
        <v>120</v>
      </c>
      <c r="K149" s="271"/>
    </row>
    <row r="150" spans="2:11" ht="15" customHeight="1">
      <c r="B150" s="250"/>
      <c r="C150" s="275" t="s">
        <v>783</v>
      </c>
      <c r="D150" s="230"/>
      <c r="E150" s="230"/>
      <c r="F150" s="276" t="s">
        <v>735</v>
      </c>
      <c r="G150" s="230"/>
      <c r="H150" s="275" t="s">
        <v>794</v>
      </c>
      <c r="I150" s="275" t="s">
        <v>737</v>
      </c>
      <c r="J150" s="275" t="s">
        <v>785</v>
      </c>
      <c r="K150" s="271"/>
    </row>
    <row r="151" spans="2:11" ht="15" customHeight="1">
      <c r="B151" s="250"/>
      <c r="C151" s="275" t="s">
        <v>684</v>
      </c>
      <c r="D151" s="230"/>
      <c r="E151" s="230"/>
      <c r="F151" s="276" t="s">
        <v>735</v>
      </c>
      <c r="G151" s="230"/>
      <c r="H151" s="275" t="s">
        <v>795</v>
      </c>
      <c r="I151" s="275" t="s">
        <v>737</v>
      </c>
      <c r="J151" s="275" t="s">
        <v>785</v>
      </c>
      <c r="K151" s="271"/>
    </row>
    <row r="152" spans="2:11" ht="15" customHeight="1">
      <c r="B152" s="250"/>
      <c r="C152" s="275" t="s">
        <v>740</v>
      </c>
      <c r="D152" s="230"/>
      <c r="E152" s="230"/>
      <c r="F152" s="276" t="s">
        <v>741</v>
      </c>
      <c r="G152" s="230"/>
      <c r="H152" s="275" t="s">
        <v>774</v>
      </c>
      <c r="I152" s="275" t="s">
        <v>737</v>
      </c>
      <c r="J152" s="275">
        <v>50</v>
      </c>
      <c r="K152" s="271"/>
    </row>
    <row r="153" spans="2:11" ht="15" customHeight="1">
      <c r="B153" s="250"/>
      <c r="C153" s="275" t="s">
        <v>743</v>
      </c>
      <c r="D153" s="230"/>
      <c r="E153" s="230"/>
      <c r="F153" s="276" t="s">
        <v>735</v>
      </c>
      <c r="G153" s="230"/>
      <c r="H153" s="275" t="s">
        <v>774</v>
      </c>
      <c r="I153" s="275" t="s">
        <v>745</v>
      </c>
      <c r="J153" s="275"/>
      <c r="K153" s="271"/>
    </row>
    <row r="154" spans="2:11" ht="15" customHeight="1">
      <c r="B154" s="250"/>
      <c r="C154" s="275" t="s">
        <v>754</v>
      </c>
      <c r="D154" s="230"/>
      <c r="E154" s="230"/>
      <c r="F154" s="276" t="s">
        <v>741</v>
      </c>
      <c r="G154" s="230"/>
      <c r="H154" s="275" t="s">
        <v>774</v>
      </c>
      <c r="I154" s="275" t="s">
        <v>737</v>
      </c>
      <c r="J154" s="275">
        <v>50</v>
      </c>
      <c r="K154" s="271"/>
    </row>
    <row r="155" spans="2:11" ht="15" customHeight="1">
      <c r="B155" s="250"/>
      <c r="C155" s="275" t="s">
        <v>762</v>
      </c>
      <c r="D155" s="230"/>
      <c r="E155" s="230"/>
      <c r="F155" s="276" t="s">
        <v>741</v>
      </c>
      <c r="G155" s="230"/>
      <c r="H155" s="275" t="s">
        <v>774</v>
      </c>
      <c r="I155" s="275" t="s">
        <v>737</v>
      </c>
      <c r="J155" s="275">
        <v>50</v>
      </c>
      <c r="K155" s="271"/>
    </row>
    <row r="156" spans="2:11" ht="15" customHeight="1">
      <c r="B156" s="250"/>
      <c r="C156" s="275" t="s">
        <v>760</v>
      </c>
      <c r="D156" s="230"/>
      <c r="E156" s="230"/>
      <c r="F156" s="276" t="s">
        <v>741</v>
      </c>
      <c r="G156" s="230"/>
      <c r="H156" s="275" t="s">
        <v>774</v>
      </c>
      <c r="I156" s="275" t="s">
        <v>737</v>
      </c>
      <c r="J156" s="275">
        <v>50</v>
      </c>
      <c r="K156" s="271"/>
    </row>
    <row r="157" spans="2:11" ht="15" customHeight="1">
      <c r="B157" s="250"/>
      <c r="C157" s="275" t="s">
        <v>95</v>
      </c>
      <c r="D157" s="230"/>
      <c r="E157" s="230"/>
      <c r="F157" s="276" t="s">
        <v>735</v>
      </c>
      <c r="G157" s="230"/>
      <c r="H157" s="275" t="s">
        <v>796</v>
      </c>
      <c r="I157" s="275" t="s">
        <v>737</v>
      </c>
      <c r="J157" s="275" t="s">
        <v>797</v>
      </c>
      <c r="K157" s="271"/>
    </row>
    <row r="158" spans="2:11" ht="15" customHeight="1">
      <c r="B158" s="250"/>
      <c r="C158" s="275" t="s">
        <v>798</v>
      </c>
      <c r="D158" s="230"/>
      <c r="E158" s="230"/>
      <c r="F158" s="276" t="s">
        <v>735</v>
      </c>
      <c r="G158" s="230"/>
      <c r="H158" s="275" t="s">
        <v>799</v>
      </c>
      <c r="I158" s="275" t="s">
        <v>769</v>
      </c>
      <c r="J158" s="275"/>
      <c r="K158" s="271"/>
    </row>
    <row r="159" spans="2:11" ht="15" customHeight="1">
      <c r="B159" s="277"/>
      <c r="C159" s="259"/>
      <c r="D159" s="259"/>
      <c r="E159" s="259"/>
      <c r="F159" s="259"/>
      <c r="G159" s="259"/>
      <c r="H159" s="259"/>
      <c r="I159" s="259"/>
      <c r="J159" s="259"/>
      <c r="K159" s="278"/>
    </row>
    <row r="160" spans="2:11" ht="18.75" customHeight="1">
      <c r="B160" s="226"/>
      <c r="C160" s="230"/>
      <c r="D160" s="230"/>
      <c r="E160" s="230"/>
      <c r="F160" s="249"/>
      <c r="G160" s="230"/>
      <c r="H160" s="230"/>
      <c r="I160" s="230"/>
      <c r="J160" s="230"/>
      <c r="K160" s="226"/>
    </row>
    <row r="161" spans="2:11" ht="18.75" customHeight="1">
      <c r="B161" s="236"/>
      <c r="C161" s="236"/>
      <c r="D161" s="236"/>
      <c r="E161" s="236"/>
      <c r="F161" s="236"/>
      <c r="G161" s="236"/>
      <c r="H161" s="236"/>
      <c r="I161" s="236"/>
      <c r="J161" s="236"/>
      <c r="K161" s="236"/>
    </row>
    <row r="162" spans="2:11" ht="7.5" customHeight="1">
      <c r="B162" s="218"/>
      <c r="C162" s="219"/>
      <c r="D162" s="219"/>
      <c r="E162" s="219"/>
      <c r="F162" s="219"/>
      <c r="G162" s="219"/>
      <c r="H162" s="219"/>
      <c r="I162" s="219"/>
      <c r="J162" s="219"/>
      <c r="K162" s="220"/>
    </row>
    <row r="163" spans="2:11" ht="45" customHeight="1">
      <c r="B163" s="221"/>
      <c r="C163" s="307" t="s">
        <v>800</v>
      </c>
      <c r="D163" s="307"/>
      <c r="E163" s="307"/>
      <c r="F163" s="307"/>
      <c r="G163" s="307"/>
      <c r="H163" s="307"/>
      <c r="I163" s="307"/>
      <c r="J163" s="307"/>
      <c r="K163" s="222"/>
    </row>
    <row r="164" spans="2:11" ht="17.25" customHeight="1">
      <c r="B164" s="221"/>
      <c r="C164" s="242" t="s">
        <v>729</v>
      </c>
      <c r="D164" s="242"/>
      <c r="E164" s="242"/>
      <c r="F164" s="242" t="s">
        <v>730</v>
      </c>
      <c r="G164" s="279"/>
      <c r="H164" s="280" t="s">
        <v>115</v>
      </c>
      <c r="I164" s="280" t="s">
        <v>59</v>
      </c>
      <c r="J164" s="242" t="s">
        <v>731</v>
      </c>
      <c r="K164" s="222"/>
    </row>
    <row r="165" spans="2:11" ht="17.25" customHeight="1">
      <c r="B165" s="223"/>
      <c r="C165" s="244" t="s">
        <v>732</v>
      </c>
      <c r="D165" s="244"/>
      <c r="E165" s="244"/>
      <c r="F165" s="245" t="s">
        <v>733</v>
      </c>
      <c r="G165" s="281"/>
      <c r="H165" s="282"/>
      <c r="I165" s="282"/>
      <c r="J165" s="244" t="s">
        <v>734</v>
      </c>
      <c r="K165" s="224"/>
    </row>
    <row r="166" spans="2:11" ht="5.25" customHeight="1">
      <c r="B166" s="250"/>
      <c r="C166" s="247"/>
      <c r="D166" s="247"/>
      <c r="E166" s="247"/>
      <c r="F166" s="247"/>
      <c r="G166" s="248"/>
      <c r="H166" s="247"/>
      <c r="I166" s="247"/>
      <c r="J166" s="247"/>
      <c r="K166" s="271"/>
    </row>
    <row r="167" spans="2:11" ht="15" customHeight="1">
      <c r="B167" s="250"/>
      <c r="C167" s="230" t="s">
        <v>738</v>
      </c>
      <c r="D167" s="230"/>
      <c r="E167" s="230"/>
      <c r="F167" s="249" t="s">
        <v>735</v>
      </c>
      <c r="G167" s="230"/>
      <c r="H167" s="230" t="s">
        <v>774</v>
      </c>
      <c r="I167" s="230" t="s">
        <v>737</v>
      </c>
      <c r="J167" s="230">
        <v>120</v>
      </c>
      <c r="K167" s="271"/>
    </row>
    <row r="168" spans="2:11" ht="15" customHeight="1">
      <c r="B168" s="250"/>
      <c r="C168" s="230" t="s">
        <v>783</v>
      </c>
      <c r="D168" s="230"/>
      <c r="E168" s="230"/>
      <c r="F168" s="249" t="s">
        <v>735</v>
      </c>
      <c r="G168" s="230"/>
      <c r="H168" s="230" t="s">
        <v>784</v>
      </c>
      <c r="I168" s="230" t="s">
        <v>737</v>
      </c>
      <c r="J168" s="230" t="s">
        <v>785</v>
      </c>
      <c r="K168" s="271"/>
    </row>
    <row r="169" spans="2:11" ht="15" customHeight="1">
      <c r="B169" s="250"/>
      <c r="C169" s="230" t="s">
        <v>684</v>
      </c>
      <c r="D169" s="230"/>
      <c r="E169" s="230"/>
      <c r="F169" s="249" t="s">
        <v>735</v>
      </c>
      <c r="G169" s="230"/>
      <c r="H169" s="230" t="s">
        <v>801</v>
      </c>
      <c r="I169" s="230" t="s">
        <v>737</v>
      </c>
      <c r="J169" s="230" t="s">
        <v>785</v>
      </c>
      <c r="K169" s="271"/>
    </row>
    <row r="170" spans="2:11" ht="15" customHeight="1">
      <c r="B170" s="250"/>
      <c r="C170" s="230" t="s">
        <v>740</v>
      </c>
      <c r="D170" s="230"/>
      <c r="E170" s="230"/>
      <c r="F170" s="249" t="s">
        <v>741</v>
      </c>
      <c r="G170" s="230"/>
      <c r="H170" s="230" t="s">
        <v>801</v>
      </c>
      <c r="I170" s="230" t="s">
        <v>737</v>
      </c>
      <c r="J170" s="230">
        <v>50</v>
      </c>
      <c r="K170" s="271"/>
    </row>
    <row r="171" spans="2:11" ht="15" customHeight="1">
      <c r="B171" s="250"/>
      <c r="C171" s="230" t="s">
        <v>743</v>
      </c>
      <c r="D171" s="230"/>
      <c r="E171" s="230"/>
      <c r="F171" s="249" t="s">
        <v>735</v>
      </c>
      <c r="G171" s="230"/>
      <c r="H171" s="230" t="s">
        <v>801</v>
      </c>
      <c r="I171" s="230" t="s">
        <v>745</v>
      </c>
      <c r="J171" s="230"/>
      <c r="K171" s="271"/>
    </row>
    <row r="172" spans="2:11" ht="15" customHeight="1">
      <c r="B172" s="250"/>
      <c r="C172" s="230" t="s">
        <v>754</v>
      </c>
      <c r="D172" s="230"/>
      <c r="E172" s="230"/>
      <c r="F172" s="249" t="s">
        <v>741</v>
      </c>
      <c r="G172" s="230"/>
      <c r="H172" s="230" t="s">
        <v>801</v>
      </c>
      <c r="I172" s="230" t="s">
        <v>737</v>
      </c>
      <c r="J172" s="230">
        <v>50</v>
      </c>
      <c r="K172" s="271"/>
    </row>
    <row r="173" spans="2:11" ht="15" customHeight="1">
      <c r="B173" s="250"/>
      <c r="C173" s="230" t="s">
        <v>762</v>
      </c>
      <c r="D173" s="230"/>
      <c r="E173" s="230"/>
      <c r="F173" s="249" t="s">
        <v>741</v>
      </c>
      <c r="G173" s="230"/>
      <c r="H173" s="230" t="s">
        <v>801</v>
      </c>
      <c r="I173" s="230" t="s">
        <v>737</v>
      </c>
      <c r="J173" s="230">
        <v>50</v>
      </c>
      <c r="K173" s="271"/>
    </row>
    <row r="174" spans="2:11" ht="15" customHeight="1">
      <c r="B174" s="250"/>
      <c r="C174" s="230" t="s">
        <v>760</v>
      </c>
      <c r="D174" s="230"/>
      <c r="E174" s="230"/>
      <c r="F174" s="249" t="s">
        <v>741</v>
      </c>
      <c r="G174" s="230"/>
      <c r="H174" s="230" t="s">
        <v>801</v>
      </c>
      <c r="I174" s="230" t="s">
        <v>737</v>
      </c>
      <c r="J174" s="230">
        <v>50</v>
      </c>
      <c r="K174" s="271"/>
    </row>
    <row r="175" spans="2:11" ht="15" customHeight="1">
      <c r="B175" s="250"/>
      <c r="C175" s="230" t="s">
        <v>114</v>
      </c>
      <c r="D175" s="230"/>
      <c r="E175" s="230"/>
      <c r="F175" s="249" t="s">
        <v>735</v>
      </c>
      <c r="G175" s="230"/>
      <c r="H175" s="230" t="s">
        <v>802</v>
      </c>
      <c r="I175" s="230" t="s">
        <v>803</v>
      </c>
      <c r="J175" s="230"/>
      <c r="K175" s="271"/>
    </row>
    <row r="176" spans="2:11" ht="15" customHeight="1">
      <c r="B176" s="250"/>
      <c r="C176" s="230" t="s">
        <v>59</v>
      </c>
      <c r="D176" s="230"/>
      <c r="E176" s="230"/>
      <c r="F176" s="249" t="s">
        <v>735</v>
      </c>
      <c r="G176" s="230"/>
      <c r="H176" s="230" t="s">
        <v>804</v>
      </c>
      <c r="I176" s="230" t="s">
        <v>805</v>
      </c>
      <c r="J176" s="230">
        <v>1</v>
      </c>
      <c r="K176" s="271"/>
    </row>
    <row r="177" spans="2:11" ht="15" customHeight="1">
      <c r="B177" s="250"/>
      <c r="C177" s="230" t="s">
        <v>55</v>
      </c>
      <c r="D177" s="230"/>
      <c r="E177" s="230"/>
      <c r="F177" s="249" t="s">
        <v>735</v>
      </c>
      <c r="G177" s="230"/>
      <c r="H177" s="230" t="s">
        <v>806</v>
      </c>
      <c r="I177" s="230" t="s">
        <v>737</v>
      </c>
      <c r="J177" s="230">
        <v>20</v>
      </c>
      <c r="K177" s="271"/>
    </row>
    <row r="178" spans="2:11" ht="15" customHeight="1">
      <c r="B178" s="250"/>
      <c r="C178" s="230" t="s">
        <v>115</v>
      </c>
      <c r="D178" s="230"/>
      <c r="E178" s="230"/>
      <c r="F178" s="249" t="s">
        <v>735</v>
      </c>
      <c r="G178" s="230"/>
      <c r="H178" s="230" t="s">
        <v>807</v>
      </c>
      <c r="I178" s="230" t="s">
        <v>737</v>
      </c>
      <c r="J178" s="230">
        <v>255</v>
      </c>
      <c r="K178" s="271"/>
    </row>
    <row r="179" spans="2:11" ht="15" customHeight="1">
      <c r="B179" s="250"/>
      <c r="C179" s="230" t="s">
        <v>116</v>
      </c>
      <c r="D179" s="230"/>
      <c r="E179" s="230"/>
      <c r="F179" s="249" t="s">
        <v>735</v>
      </c>
      <c r="G179" s="230"/>
      <c r="H179" s="230" t="s">
        <v>700</v>
      </c>
      <c r="I179" s="230" t="s">
        <v>737</v>
      </c>
      <c r="J179" s="230">
        <v>10</v>
      </c>
      <c r="K179" s="271"/>
    </row>
    <row r="180" spans="2:11" ht="15" customHeight="1">
      <c r="B180" s="250"/>
      <c r="C180" s="230" t="s">
        <v>117</v>
      </c>
      <c r="D180" s="230"/>
      <c r="E180" s="230"/>
      <c r="F180" s="249" t="s">
        <v>735</v>
      </c>
      <c r="G180" s="230"/>
      <c r="H180" s="230" t="s">
        <v>808</v>
      </c>
      <c r="I180" s="230" t="s">
        <v>769</v>
      </c>
      <c r="J180" s="230"/>
      <c r="K180" s="271"/>
    </row>
    <row r="181" spans="2:11" ht="15" customHeight="1">
      <c r="B181" s="250"/>
      <c r="C181" s="230" t="s">
        <v>809</v>
      </c>
      <c r="D181" s="230"/>
      <c r="E181" s="230"/>
      <c r="F181" s="249" t="s">
        <v>735</v>
      </c>
      <c r="G181" s="230"/>
      <c r="H181" s="230" t="s">
        <v>810</v>
      </c>
      <c r="I181" s="230" t="s">
        <v>769</v>
      </c>
      <c r="J181" s="230"/>
      <c r="K181" s="271"/>
    </row>
    <row r="182" spans="2:11" ht="15" customHeight="1">
      <c r="B182" s="250"/>
      <c r="C182" s="230" t="s">
        <v>798</v>
      </c>
      <c r="D182" s="230"/>
      <c r="E182" s="230"/>
      <c r="F182" s="249" t="s">
        <v>735</v>
      </c>
      <c r="G182" s="230"/>
      <c r="H182" s="230" t="s">
        <v>811</v>
      </c>
      <c r="I182" s="230" t="s">
        <v>769</v>
      </c>
      <c r="J182" s="230"/>
      <c r="K182" s="271"/>
    </row>
    <row r="183" spans="2:11" ht="15" customHeight="1">
      <c r="B183" s="250"/>
      <c r="C183" s="230" t="s">
        <v>119</v>
      </c>
      <c r="D183" s="230"/>
      <c r="E183" s="230"/>
      <c r="F183" s="249" t="s">
        <v>741</v>
      </c>
      <c r="G183" s="230"/>
      <c r="H183" s="230" t="s">
        <v>812</v>
      </c>
      <c r="I183" s="230" t="s">
        <v>737</v>
      </c>
      <c r="J183" s="230">
        <v>50</v>
      </c>
      <c r="K183" s="271"/>
    </row>
    <row r="184" spans="2:11" ht="15" customHeight="1">
      <c r="B184" s="250"/>
      <c r="C184" s="230" t="s">
        <v>813</v>
      </c>
      <c r="D184" s="230"/>
      <c r="E184" s="230"/>
      <c r="F184" s="249" t="s">
        <v>741</v>
      </c>
      <c r="G184" s="230"/>
      <c r="H184" s="230" t="s">
        <v>814</v>
      </c>
      <c r="I184" s="230" t="s">
        <v>815</v>
      </c>
      <c r="J184" s="230"/>
      <c r="K184" s="271"/>
    </row>
    <row r="185" spans="2:11" ht="15" customHeight="1">
      <c r="B185" s="250"/>
      <c r="C185" s="230" t="s">
        <v>816</v>
      </c>
      <c r="D185" s="230"/>
      <c r="E185" s="230"/>
      <c r="F185" s="249" t="s">
        <v>741</v>
      </c>
      <c r="G185" s="230"/>
      <c r="H185" s="230" t="s">
        <v>817</v>
      </c>
      <c r="I185" s="230" t="s">
        <v>815</v>
      </c>
      <c r="J185" s="230"/>
      <c r="K185" s="271"/>
    </row>
    <row r="186" spans="2:11" ht="15" customHeight="1">
      <c r="B186" s="250"/>
      <c r="C186" s="230" t="s">
        <v>818</v>
      </c>
      <c r="D186" s="230"/>
      <c r="E186" s="230"/>
      <c r="F186" s="249" t="s">
        <v>741</v>
      </c>
      <c r="G186" s="230"/>
      <c r="H186" s="230" t="s">
        <v>819</v>
      </c>
      <c r="I186" s="230" t="s">
        <v>815</v>
      </c>
      <c r="J186" s="230"/>
      <c r="K186" s="271"/>
    </row>
    <row r="187" spans="2:11" ht="15" customHeight="1">
      <c r="B187" s="250"/>
      <c r="C187" s="283" t="s">
        <v>820</v>
      </c>
      <c r="D187" s="230"/>
      <c r="E187" s="230"/>
      <c r="F187" s="249" t="s">
        <v>741</v>
      </c>
      <c r="G187" s="230"/>
      <c r="H187" s="230" t="s">
        <v>821</v>
      </c>
      <c r="I187" s="230" t="s">
        <v>822</v>
      </c>
      <c r="J187" s="284" t="s">
        <v>823</v>
      </c>
      <c r="K187" s="271"/>
    </row>
    <row r="188" spans="2:11" ht="15" customHeight="1">
      <c r="B188" s="250"/>
      <c r="C188" s="235" t="s">
        <v>44</v>
      </c>
      <c r="D188" s="230"/>
      <c r="E188" s="230"/>
      <c r="F188" s="249" t="s">
        <v>735</v>
      </c>
      <c r="G188" s="230"/>
      <c r="H188" s="226" t="s">
        <v>824</v>
      </c>
      <c r="I188" s="230" t="s">
        <v>825</v>
      </c>
      <c r="J188" s="230"/>
      <c r="K188" s="271"/>
    </row>
    <row r="189" spans="2:11" ht="15" customHeight="1">
      <c r="B189" s="250"/>
      <c r="C189" s="235" t="s">
        <v>826</v>
      </c>
      <c r="D189" s="230"/>
      <c r="E189" s="230"/>
      <c r="F189" s="249" t="s">
        <v>735</v>
      </c>
      <c r="G189" s="230"/>
      <c r="H189" s="230" t="s">
        <v>827</v>
      </c>
      <c r="I189" s="230" t="s">
        <v>769</v>
      </c>
      <c r="J189" s="230"/>
      <c r="K189" s="271"/>
    </row>
    <row r="190" spans="2:11" ht="15" customHeight="1">
      <c r="B190" s="250"/>
      <c r="C190" s="235" t="s">
        <v>828</v>
      </c>
      <c r="D190" s="230"/>
      <c r="E190" s="230"/>
      <c r="F190" s="249" t="s">
        <v>735</v>
      </c>
      <c r="G190" s="230"/>
      <c r="H190" s="230" t="s">
        <v>829</v>
      </c>
      <c r="I190" s="230" t="s">
        <v>769</v>
      </c>
      <c r="J190" s="230"/>
      <c r="K190" s="271"/>
    </row>
    <row r="191" spans="2:11" ht="15" customHeight="1">
      <c r="B191" s="250"/>
      <c r="C191" s="235" t="s">
        <v>830</v>
      </c>
      <c r="D191" s="230"/>
      <c r="E191" s="230"/>
      <c r="F191" s="249" t="s">
        <v>741</v>
      </c>
      <c r="G191" s="230"/>
      <c r="H191" s="230" t="s">
        <v>831</v>
      </c>
      <c r="I191" s="230" t="s">
        <v>769</v>
      </c>
      <c r="J191" s="230"/>
      <c r="K191" s="271"/>
    </row>
    <row r="192" spans="2:11" ht="15" customHeight="1">
      <c r="B192" s="277"/>
      <c r="C192" s="285"/>
      <c r="D192" s="259"/>
      <c r="E192" s="259"/>
      <c r="F192" s="259"/>
      <c r="G192" s="259"/>
      <c r="H192" s="259"/>
      <c r="I192" s="259"/>
      <c r="J192" s="259"/>
      <c r="K192" s="278"/>
    </row>
    <row r="193" spans="2:11" ht="18.75" customHeight="1">
      <c r="B193" s="226"/>
      <c r="C193" s="230"/>
      <c r="D193" s="230"/>
      <c r="E193" s="230"/>
      <c r="F193" s="249"/>
      <c r="G193" s="230"/>
      <c r="H193" s="230"/>
      <c r="I193" s="230"/>
      <c r="J193" s="230"/>
      <c r="K193" s="226"/>
    </row>
    <row r="194" spans="2:11" ht="18.75" customHeight="1">
      <c r="B194" s="226"/>
      <c r="C194" s="230"/>
      <c r="D194" s="230"/>
      <c r="E194" s="230"/>
      <c r="F194" s="249"/>
      <c r="G194" s="230"/>
      <c r="H194" s="230"/>
      <c r="I194" s="230"/>
      <c r="J194" s="230"/>
      <c r="K194" s="226"/>
    </row>
    <row r="195" spans="2:11" ht="18.75" customHeight="1">
      <c r="B195" s="236"/>
      <c r="C195" s="236"/>
      <c r="D195" s="236"/>
      <c r="E195" s="236"/>
      <c r="F195" s="236"/>
      <c r="G195" s="236"/>
      <c r="H195" s="236"/>
      <c r="I195" s="236"/>
      <c r="J195" s="236"/>
      <c r="K195" s="236"/>
    </row>
    <row r="196" spans="2:11">
      <c r="B196" s="218"/>
      <c r="C196" s="219"/>
      <c r="D196" s="219"/>
      <c r="E196" s="219"/>
      <c r="F196" s="219"/>
      <c r="G196" s="219"/>
      <c r="H196" s="219"/>
      <c r="I196" s="219"/>
      <c r="J196" s="219"/>
      <c r="K196" s="220"/>
    </row>
    <row r="197" spans="2:11" ht="21">
      <c r="B197" s="221"/>
      <c r="C197" s="307" t="s">
        <v>832</v>
      </c>
      <c r="D197" s="307"/>
      <c r="E197" s="307"/>
      <c r="F197" s="307"/>
      <c r="G197" s="307"/>
      <c r="H197" s="307"/>
      <c r="I197" s="307"/>
      <c r="J197" s="307"/>
      <c r="K197" s="222"/>
    </row>
    <row r="198" spans="2:11" ht="25.5" customHeight="1">
      <c r="B198" s="221"/>
      <c r="C198" s="286" t="s">
        <v>833</v>
      </c>
      <c r="D198" s="286"/>
      <c r="E198" s="286"/>
      <c r="F198" s="286" t="s">
        <v>834</v>
      </c>
      <c r="G198" s="287"/>
      <c r="H198" s="312" t="s">
        <v>835</v>
      </c>
      <c r="I198" s="312"/>
      <c r="J198" s="312"/>
      <c r="K198" s="222"/>
    </row>
    <row r="199" spans="2:11" ht="5.25" customHeight="1">
      <c r="B199" s="250"/>
      <c r="C199" s="247"/>
      <c r="D199" s="247"/>
      <c r="E199" s="247"/>
      <c r="F199" s="247"/>
      <c r="G199" s="230"/>
      <c r="H199" s="247"/>
      <c r="I199" s="247"/>
      <c r="J199" s="247"/>
      <c r="K199" s="271"/>
    </row>
    <row r="200" spans="2:11" ht="15" customHeight="1">
      <c r="B200" s="250"/>
      <c r="C200" s="230" t="s">
        <v>825</v>
      </c>
      <c r="D200" s="230"/>
      <c r="E200" s="230"/>
      <c r="F200" s="249" t="s">
        <v>45</v>
      </c>
      <c r="G200" s="230"/>
      <c r="H200" s="309" t="s">
        <v>836</v>
      </c>
      <c r="I200" s="309"/>
      <c r="J200" s="309"/>
      <c r="K200" s="271"/>
    </row>
    <row r="201" spans="2:11" ht="15" customHeight="1">
      <c r="B201" s="250"/>
      <c r="C201" s="256"/>
      <c r="D201" s="230"/>
      <c r="E201" s="230"/>
      <c r="F201" s="249" t="s">
        <v>46</v>
      </c>
      <c r="G201" s="230"/>
      <c r="H201" s="309" t="s">
        <v>837</v>
      </c>
      <c r="I201" s="309"/>
      <c r="J201" s="309"/>
      <c r="K201" s="271"/>
    </row>
    <row r="202" spans="2:11" ht="15" customHeight="1">
      <c r="B202" s="250"/>
      <c r="C202" s="256"/>
      <c r="D202" s="230"/>
      <c r="E202" s="230"/>
      <c r="F202" s="249" t="s">
        <v>49</v>
      </c>
      <c r="G202" s="230"/>
      <c r="H202" s="309" t="s">
        <v>838</v>
      </c>
      <c r="I202" s="309"/>
      <c r="J202" s="309"/>
      <c r="K202" s="271"/>
    </row>
    <row r="203" spans="2:11" ht="15" customHeight="1">
      <c r="B203" s="250"/>
      <c r="C203" s="230"/>
      <c r="D203" s="230"/>
      <c r="E203" s="230"/>
      <c r="F203" s="249" t="s">
        <v>47</v>
      </c>
      <c r="G203" s="230"/>
      <c r="H203" s="309" t="s">
        <v>839</v>
      </c>
      <c r="I203" s="309"/>
      <c r="J203" s="309"/>
      <c r="K203" s="271"/>
    </row>
    <row r="204" spans="2:11" ht="15" customHeight="1">
      <c r="B204" s="250"/>
      <c r="C204" s="230"/>
      <c r="D204" s="230"/>
      <c r="E204" s="230"/>
      <c r="F204" s="249" t="s">
        <v>48</v>
      </c>
      <c r="G204" s="230"/>
      <c r="H204" s="309" t="s">
        <v>840</v>
      </c>
      <c r="I204" s="309"/>
      <c r="J204" s="309"/>
      <c r="K204" s="271"/>
    </row>
    <row r="205" spans="2:11" ht="15" customHeight="1">
      <c r="B205" s="250"/>
      <c r="C205" s="230"/>
      <c r="D205" s="230"/>
      <c r="E205" s="230"/>
      <c r="F205" s="249"/>
      <c r="G205" s="230"/>
      <c r="H205" s="230"/>
      <c r="I205" s="230"/>
      <c r="J205" s="230"/>
      <c r="K205" s="271"/>
    </row>
    <row r="206" spans="2:11" ht="15" customHeight="1">
      <c r="B206" s="250"/>
      <c r="C206" s="230" t="s">
        <v>781</v>
      </c>
      <c r="D206" s="230"/>
      <c r="E206" s="230"/>
      <c r="F206" s="249" t="s">
        <v>81</v>
      </c>
      <c r="G206" s="230"/>
      <c r="H206" s="309" t="s">
        <v>841</v>
      </c>
      <c r="I206" s="309"/>
      <c r="J206" s="309"/>
      <c r="K206" s="271"/>
    </row>
    <row r="207" spans="2:11" ht="15" customHeight="1">
      <c r="B207" s="250"/>
      <c r="C207" s="256"/>
      <c r="D207" s="230"/>
      <c r="E207" s="230"/>
      <c r="F207" s="249" t="s">
        <v>679</v>
      </c>
      <c r="G207" s="230"/>
      <c r="H207" s="309" t="s">
        <v>680</v>
      </c>
      <c r="I207" s="309"/>
      <c r="J207" s="309"/>
      <c r="K207" s="271"/>
    </row>
    <row r="208" spans="2:11" ht="15" customHeight="1">
      <c r="B208" s="250"/>
      <c r="C208" s="230"/>
      <c r="D208" s="230"/>
      <c r="E208" s="230"/>
      <c r="F208" s="249" t="s">
        <v>677</v>
      </c>
      <c r="G208" s="230"/>
      <c r="H208" s="309" t="s">
        <v>842</v>
      </c>
      <c r="I208" s="309"/>
      <c r="J208" s="309"/>
      <c r="K208" s="271"/>
    </row>
    <row r="209" spans="2:11" ht="15" customHeight="1">
      <c r="B209" s="288"/>
      <c r="C209" s="256"/>
      <c r="D209" s="256"/>
      <c r="E209" s="256"/>
      <c r="F209" s="249" t="s">
        <v>622</v>
      </c>
      <c r="G209" s="235"/>
      <c r="H209" s="313" t="s">
        <v>681</v>
      </c>
      <c r="I209" s="313"/>
      <c r="J209" s="313"/>
      <c r="K209" s="289"/>
    </row>
    <row r="210" spans="2:11" ht="15" customHeight="1">
      <c r="B210" s="288"/>
      <c r="C210" s="256"/>
      <c r="D210" s="256"/>
      <c r="E210" s="256"/>
      <c r="F210" s="249" t="s">
        <v>682</v>
      </c>
      <c r="G210" s="235"/>
      <c r="H210" s="313" t="s">
        <v>843</v>
      </c>
      <c r="I210" s="313"/>
      <c r="J210" s="313"/>
      <c r="K210" s="289"/>
    </row>
    <row r="211" spans="2:11" ht="15" customHeight="1">
      <c r="B211" s="288"/>
      <c r="C211" s="256"/>
      <c r="D211" s="256"/>
      <c r="E211" s="256"/>
      <c r="F211" s="290"/>
      <c r="G211" s="235"/>
      <c r="H211" s="291"/>
      <c r="I211" s="291"/>
      <c r="J211" s="291"/>
      <c r="K211" s="289"/>
    </row>
    <row r="212" spans="2:11" ht="15" customHeight="1">
      <c r="B212" s="288"/>
      <c r="C212" s="230" t="s">
        <v>805</v>
      </c>
      <c r="D212" s="256"/>
      <c r="E212" s="256"/>
      <c r="F212" s="249">
        <v>1</v>
      </c>
      <c r="G212" s="235"/>
      <c r="H212" s="313" t="s">
        <v>844</v>
      </c>
      <c r="I212" s="313"/>
      <c r="J212" s="313"/>
      <c r="K212" s="289"/>
    </row>
    <row r="213" spans="2:11" ht="15" customHeight="1">
      <c r="B213" s="288"/>
      <c r="C213" s="256"/>
      <c r="D213" s="256"/>
      <c r="E213" s="256"/>
      <c r="F213" s="249">
        <v>2</v>
      </c>
      <c r="G213" s="235"/>
      <c r="H213" s="313" t="s">
        <v>845</v>
      </c>
      <c r="I213" s="313"/>
      <c r="J213" s="313"/>
      <c r="K213" s="289"/>
    </row>
    <row r="214" spans="2:11" ht="15" customHeight="1">
      <c r="B214" s="288"/>
      <c r="C214" s="256"/>
      <c r="D214" s="256"/>
      <c r="E214" s="256"/>
      <c r="F214" s="249">
        <v>3</v>
      </c>
      <c r="G214" s="235"/>
      <c r="H214" s="313" t="s">
        <v>846</v>
      </c>
      <c r="I214" s="313"/>
      <c r="J214" s="313"/>
      <c r="K214" s="289"/>
    </row>
    <row r="215" spans="2:11" ht="15" customHeight="1">
      <c r="B215" s="288"/>
      <c r="C215" s="256"/>
      <c r="D215" s="256"/>
      <c r="E215" s="256"/>
      <c r="F215" s="249">
        <v>4</v>
      </c>
      <c r="G215" s="235"/>
      <c r="H215" s="313" t="s">
        <v>847</v>
      </c>
      <c r="I215" s="313"/>
      <c r="J215" s="313"/>
      <c r="K215" s="289"/>
    </row>
    <row r="216" spans="2:11" ht="12.75" customHeight="1">
      <c r="B216" s="292"/>
      <c r="C216" s="293"/>
      <c r="D216" s="293"/>
      <c r="E216" s="293"/>
      <c r="F216" s="293"/>
      <c r="G216" s="293"/>
      <c r="H216" s="293"/>
      <c r="I216" s="293"/>
      <c r="J216" s="293"/>
      <c r="K216" s="294"/>
    </row>
  </sheetData>
  <sheetProtection password="CC35"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B1 - Komunikace k OC</vt:lpstr>
      <vt:lpstr>Pokyny pro vyplnění</vt:lpstr>
      <vt:lpstr>'B1 - Komunikace k OC'!Názvy_tisku</vt:lpstr>
      <vt:lpstr>'Rekapitulace stavby'!Názvy_tisku</vt:lpstr>
      <vt:lpstr>'B1 - Komunikace k OC'!Oblast_tisku</vt:lpstr>
      <vt:lpstr>'Pokyny pro vyplnění'!Oblast_tisku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Tomanová Vlasta</dc:creator>
  <cp:lastModifiedBy>Mikroregion</cp:lastModifiedBy>
  <dcterms:created xsi:type="dcterms:W3CDTF">2017-03-17T08:03:29Z</dcterms:created>
  <dcterms:modified xsi:type="dcterms:W3CDTF">2017-09-25T11:28:39Z</dcterms:modified>
</cp:coreProperties>
</file>