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101.1 - Komunikace" sheetId="2" r:id="rId2"/>
    <sheet name="VON 1 - Vedlejší a ostatn..." sheetId="3" r:id="rId3"/>
    <sheet name="Pokyny pro vyplnění" sheetId="4" r:id="rId4"/>
  </sheets>
  <definedNames>
    <definedName name="_xlnm.Print_Area" localSheetId="0">'Rekapitulace stavby'!$D$4:$AO$33,'Rekapitulace stavby'!$C$39:$AQ$54</definedName>
    <definedName name="_xlnm._FilterDatabase" localSheetId="1" hidden="1">'SO 101.1 - Komunikace'!$C$86:$K$310</definedName>
    <definedName name="_xlnm.Print_Area" localSheetId="1">'SO 101.1 - Komunikace'!$C$4:$J$36,'SO 101.1 - Komunikace'!$C$42:$J$68,'SO 101.1 - Komunikace'!$C$74:$K$310</definedName>
    <definedName name="_xlnm._FilterDatabase" localSheetId="2" hidden="1">'VON 1 - Vedlejší a ostatn...'!$C$78:$K$101</definedName>
    <definedName name="_xlnm.Print_Area" localSheetId="2">'VON 1 - Vedlejší a ostatn...'!$C$4:$J$36,'VON 1 - Vedlejší a ostatn...'!$C$42:$J$60,'VON 1 - Vedlejší a ostatn...'!$C$66:$K$101</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'SO 101.1 - Komunikace'!$86:$86</definedName>
    <definedName name="_xlnm.Print_Titles" localSheetId="2">'VON 1 - Vedlejší a ostatn...'!$78:$78</definedName>
  </definedNames>
  <calcPr fullCalcOnLoad="1"/>
</workbook>
</file>

<file path=xl/sharedStrings.xml><?xml version="1.0" encoding="utf-8"?>
<sst xmlns="http://schemas.openxmlformats.org/spreadsheetml/2006/main" count="3221" uniqueCount="773">
  <si>
    <t>Export VZ</t>
  </si>
  <si>
    <t>List obsahuje:</t>
  </si>
  <si>
    <t>1) Rekapitulace stavby</t>
  </si>
  <si>
    <t>2) Rekapitulace objektů stavby a soupisů prací</t>
  </si>
  <si>
    <t>3.0</t>
  </si>
  <si>
    <t>ZAMOK</t>
  </si>
  <si>
    <t>False</t>
  </si>
  <si>
    <t>{a403dd1c-d384-4a32-a15a-22cf8bb21d5b}</t>
  </si>
  <si>
    <t>0,01</t>
  </si>
  <si>
    <t>21</t>
  </si>
  <si>
    <t>15</t>
  </si>
  <si>
    <t>REKAPITULACE STAVBY</t>
  </si>
  <si>
    <t>v ---  níže se nacházejí doplnkové a pomocné údaje k sestavám  --- v</t>
  </si>
  <si>
    <t>Návod na vyplnění</t>
  </si>
  <si>
    <t>0,001</t>
  </si>
  <si>
    <t>Kód:</t>
  </si>
  <si>
    <t>16_233a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</si>
  <si>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</si>
  <si>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</si>
  <si>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Jáchymov_Rekonstrukce komunikace_ulice Husova a Žižkova</t>
  </si>
  <si>
    <t>KSO:</t>
  </si>
  <si>
    <t/>
  </si>
  <si>
    <t>CC-CZ:</t>
  </si>
  <si>
    <t>Místo:</t>
  </si>
  <si>
    <t xml:space="preserve"> </t>
  </si>
  <si>
    <t>Datum:</t>
  </si>
  <si>
    <t>9. 11. 2017</t>
  </si>
  <si>
    <t>Zadavatel:</t>
  </si>
  <si>
    <t>IČ:</t>
  </si>
  <si>
    <t>0,1</t>
  </si>
  <si>
    <t>Město Jáchymov</t>
  </si>
  <si>
    <t>DIČ:</t>
  </si>
  <si>
    <t>Uchazeč:</t>
  </si>
  <si>
    <t>Vyplň údaj</t>
  </si>
  <si>
    <t>Projektant:</t>
  </si>
  <si>
    <t>AZ Consult spol. s 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</si>
  <si>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</si>
  <si>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</si>
  <si>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</si>
  <si>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</si>
  <si>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</si>
  <si>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</si>
  <si>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</si>
  <si>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</si>
  <si>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</si>
  <si>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</si>
  <si>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</si>
  <si>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</si>
  <si>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</si>
  <si>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</si>
  <si>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</si>
  <si>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</si>
  <si>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</si>
  <si>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</si>
  <si>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</si>
  <si>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</si>
  <si>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</si>
  <si>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</si>
  <si>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</si>
  <si>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</si>
  <si>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</si>
  <si>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</si>
  <si>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</si>
  <si>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</si>
  <si>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</si>
  <si>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</si>
  <si>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</si>
  <si>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</si>
  <si>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</si>
  <si>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</si>
  <si>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</si>
  <si>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</si>
  <si>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</si>
  <si>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</si>
  <si>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</si>
  <si>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</si>
  <si>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</si>
  <si>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</si>
  <si>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101.1</t>
  </si>
  <si>
    <t>Komunikace</t>
  </si>
  <si>
    <t>STA</t>
  </si>
  <si>
    <t>1</t>
  </si>
  <si>
    <t>{5ce6588e-f8d8-4d3b-aa81-85a903526ef6}</t>
  </si>
  <si>
    <t>2</t>
  </si>
  <si>
    <t>VON 1</t>
  </si>
  <si>
    <t>Vedlejší a ostatní náklady</t>
  </si>
  <si>
    <t>{71613a3d-87bb-4e37-9ccf-f00b12526186}</t>
  </si>
  <si>
    <t>1) Krycí list soupisu</t>
  </si>
  <si>
    <t>2) Rekapitulace</t>
  </si>
  <si>
    <t>3) Soupis prací</t>
  </si>
  <si>
    <t>Zpět na list:</t>
  </si>
  <si>
    <t>Rekapitulace stavby</t>
  </si>
  <si>
    <t>KRYCÍ LIST SOUPISU</t>
  </si>
  <si>
    <t>Objekt:</t>
  </si>
  <si>
    <t>SO 101.1 - Komunikace</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</si>
  <si>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</si>
  <si>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</si>
  <si>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</si>
  <si>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</si>
  <si>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</si>
  <si>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</si>
  <si>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</si>
  <si>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</si>
  <si>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</si>
  <si>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</si>
  <si>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</si>
  <si>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</si>
  <si>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</si>
  <si>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</si>
  <si>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</si>
  <si>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</si>
  <si>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</si>
  <si>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</si>
  <si>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</si>
  <si>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</si>
  <si>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</si>
  <si>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</si>
  <si>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</si>
  <si>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</si>
  <si>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</si>
  <si>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</si>
  <si>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</si>
  <si>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</si>
  <si>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</si>
  <si>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</si>
  <si>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</si>
  <si>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</si>
  <si>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</si>
  <si>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</si>
  <si>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</si>
  <si>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113106521</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</si>
  <si>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s ložem z kameniva těženého</t>
  </si>
  <si>
    <t>m2</t>
  </si>
  <si>
    <t>CS ÚRS 2017 02</t>
  </si>
  <si>
    <t>4</t>
  </si>
  <si>
    <t>1339431114</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</si>
  <si>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</si>
  <si>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</si>
  <si>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</si>
  <si>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 xml:space="preserve">247 "skladba B - přidružený pás </t>
  </si>
  <si>
    <t>113107121</t>
  </si>
  <si>
    <t>Odstranění podkladů nebo krytů s přemístěním hmot na skládku na vzdálenost do 3 m nebo s naložením na dopravní prostředek v ploše jednotlivě do 50 m2 z kameniva hrubého drceného, o tl. vrstvy do 100 mm</t>
  </si>
  <si>
    <t>632071609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</si>
  <si>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</si>
  <si>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13 "odstr. bet. nájezdů - ŠD tl. 100mm</t>
  </si>
  <si>
    <t>3</t>
  </si>
  <si>
    <t>113107130</t>
  </si>
  <si>
    <t>Odstranění podkladů nebo krytů s přemístěním hmot na skládku na vzdálenost do 3 m nebo s naložením na dopravní prostředek v ploše jednotlivě do 50 m2 z betonu prostého, o tl. vrstvy do 100 mm</t>
  </si>
  <si>
    <t>-1212760153</t>
  </si>
  <si>
    <t>13 "odstr. bet. nájezdů</t>
  </si>
  <si>
    <t>113107231</t>
  </si>
  <si>
    <t>Odstranění podkladů nebo krytů s přemístěním hmot na skládku na vzdálenost do 20 m nebo s naložením na dopravní prostředek v ploše jednotlivě přes 200 m2 z betonu prostého, o tl. vrstvy přes 100 do 150 mm</t>
  </si>
  <si>
    <t>474987555</t>
  </si>
  <si>
    <t>308+1373+117 "skladba A - odstr. SC tl. 120mm</t>
  </si>
  <si>
    <t>5</t>
  </si>
  <si>
    <t>113107162</t>
  </si>
  <si>
    <t>Odstranění podkladů nebo krytů s přemístěním hmot na skládku na vzdálenost do 20 m nebo s naložením na dopravní prostředek v ploše jednotlivě přes 50 m2 do 200 m2 z kameniva hrubého drceného, o tl. vrstvy přes 100 do 200 mm</t>
  </si>
  <si>
    <t>1563250579</t>
  </si>
  <si>
    <t>135 "odstr. stávajícího chodníku - ŠD</t>
  </si>
  <si>
    <t>6</t>
  </si>
  <si>
    <t>113107182</t>
  </si>
  <si>
    <t>Odstranění podkladů nebo krytů s přemístěním hmot na skládku na vzdálenost do 20 m nebo s naložením na dopravní prostředek v ploše jednotlivě přes 50 m2 do 200 m2 živičných, o tl. vrstvy přes 50 do 100 mm</t>
  </si>
  <si>
    <t>1195747696</t>
  </si>
  <si>
    <t>135 "odstr. stávajícího chodníku</t>
  </si>
  <si>
    <t>7</t>
  </si>
  <si>
    <t>113107222</t>
  </si>
  <si>
    <t>Odstranění podkladů nebo krytů s přemístěním hmot na skládku na vzdálenost do 20 m nebo s naložením na dopravní prostředek v ploše jednotlivě přes 200 m2 z kameniva hrubého drceného, o tl. vrstvy přes 100 do 200 mm</t>
  </si>
  <si>
    <t>1617530409</t>
  </si>
  <si>
    <t>308+1373+117 "skladba A - komunikace - ŠD</t>
  </si>
  <si>
    <t>247 "skladba B přidružený pás - ŠD tl. 150mm</t>
  </si>
  <si>
    <t xml:space="preserve">238 "odstr. štěrk. plochy </t>
  </si>
  <si>
    <t>Součet</t>
  </si>
  <si>
    <t>8</t>
  </si>
  <si>
    <t>113154232</t>
  </si>
  <si>
    <t>Frézování živičného podkladu nebo krytu s naložením na dopravní prostředek plochy přes 500 do 1 000 m2 bez překážek v trase pruhu šířky přes 1 m do 2 m, tloušťky vrstvy 40 mm</t>
  </si>
  <si>
    <t>-1093250310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</si>
  <si>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</si>
  <si>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308+1373+117 "skladba A - komunikace - obrusná vrstva</t>
  </si>
  <si>
    <t>9</t>
  </si>
  <si>
    <t>113107242</t>
  </si>
  <si>
    <t>Odstranění podkladů nebo krytů s přemístěním hmot na skládku na vzdálenost do 20 m nebo s naložením na dopravní prostředek v ploše jednotlivě přes 200 m2 živičných, o tl. vrstvy přes 50 do 100 mm</t>
  </si>
  <si>
    <t>-435354899</t>
  </si>
  <si>
    <t>308+1373+117 "skladba A - komunikace - podkladní vrstva tl. 60mm</t>
  </si>
  <si>
    <t>10</t>
  </si>
  <si>
    <t>113202111</t>
  </si>
  <si>
    <t>Vytrhání obrub s vybouráním lože, s přemístěním hmot na skládku na vzdálenost do 3 m nebo s naložením na dopravní prostředek z krajníků nebo obrubníků stojatých</t>
  </si>
  <si>
    <t>m</t>
  </si>
  <si>
    <t>1000391947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</si>
  <si>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</si>
  <si>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142+300</t>
  </si>
  <si>
    <t>11</t>
  </si>
  <si>
    <t>122301102</t>
  </si>
  <si>
    <t>Odkopávky a prokopávky nezapažené s přehozením výkopku na vzdálenost do 3 m nebo s naložením na dopravní prostředek v hornině tř. 4 přes 100 do 1 000 m3</t>
  </si>
  <si>
    <t>m3</t>
  </si>
  <si>
    <t>1339731518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</si>
  <si>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</si>
  <si>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238*0,2 "zemina pod štěrkovou plochou</t>
  </si>
  <si>
    <t>Aktivní zóna</t>
  </si>
  <si>
    <t>1870*0,4 "skladba A - komunikace</t>
  </si>
  <si>
    <t>72*0,4 "skladba C - parkovací místa</t>
  </si>
  <si>
    <t>12</t>
  </si>
  <si>
    <t>122301109</t>
  </si>
  <si>
    <t>Odkopávky a prokopávky nezapažené s přehozením výkopku na vzdálenost do 3 m nebo s naložením na dopravní prostředek v hornině tř. 4 Příplatek k cenám za lepivost horniny tř. 4</t>
  </si>
  <si>
    <t>-1106588414</t>
  </si>
  <si>
    <t>824,4*0,1 'Přepočtené koeficientem množství</t>
  </si>
  <si>
    <t>13</t>
  </si>
  <si>
    <t>132301201</t>
  </si>
  <si>
    <t>Hloubení zapažených i nezapažených rýh šířky přes 600 do 2 000 mm s urovnáním dna do předepsaného profilu a spádu v hornině tř. 4 do 100 m3</t>
  </si>
  <si>
    <t>1321023029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</si>
  <si>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</si>
  <si>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20*1,0*1,7 "přípojka UV</t>
  </si>
  <si>
    <t>14</t>
  </si>
  <si>
    <t>132301209</t>
  </si>
  <si>
    <t>Hloubení zapažených i nezapažených rýh šířky přes 600 do 2 000 mm s urovnáním dna do předepsaného profilu a spádu v hornině tř. 4 Příplatek k cenám za lepivost horniny tř. 4</t>
  </si>
  <si>
    <t>2105174003</t>
  </si>
  <si>
    <t>34*0,1 'Přepočtené koeficientem množství</t>
  </si>
  <si>
    <t>151101101</t>
  </si>
  <si>
    <t>Zřízení pažení a rozepření stěn rýh pro podzemní vedení pro všechny šířky rýhy příložné pro jakoukoliv mezerovitost, hloubky do 2 m</t>
  </si>
  <si>
    <t>2012641985</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</si>
  <si>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</si>
  <si>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20*1,7*2</t>
  </si>
  <si>
    <t>16</t>
  </si>
  <si>
    <t>151101111</t>
  </si>
  <si>
    <t>Odstranění pažení a rozepření stěn rýh pro podzemní vedení s uložením materiálu na vzdálenost do 3 m od kraje výkopu příložné, hloubky do 2 m</t>
  </si>
  <si>
    <t>681563406</t>
  </si>
  <si>
    <t>17</t>
  </si>
  <si>
    <t>161101101</t>
  </si>
  <si>
    <t>Svislé přemístění výkopku bez naložení do dopravní nádoby avšak s vyprázdněním dopravní nádoby na hromadu nebo do dopravního prostředku z horniny tř. 1 až 4, při hloubce výkopu přes 1 do 2,5 m</t>
  </si>
  <si>
    <t>125589199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</si>
  <si>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</si>
  <si>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18</t>
  </si>
  <si>
    <t>162701105</t>
  </si>
  <si>
    <t>Vodorovné přemístění výkopku nebo sypaniny po suchu na obvyklém dopravním prostředku, bez naložení výkopku, avšak se složením bez rozhrnutí z horniny tř. 1 až 4 na vzdálenost přes 9 000 do 10 000 m</t>
  </si>
  <si>
    <t>239688113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</si>
  <si>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</si>
  <si>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824,40+34,00</t>
  </si>
  <si>
    <t>19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</si>
  <si>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</si>
  <si>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</si>
  <si>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262086728</t>
  </si>
  <si>
    <t>858,4*35 'Přepočtené koeficientem množství</t>
  </si>
  <si>
    <t>20</t>
  </si>
  <si>
    <t>171101111</t>
  </si>
  <si>
    <t>Uložení sypaniny do násypů s rozprostřením sypaniny ve vrstvách a s hrubým urovnáním zhutněných s uzavřením povrchu násypu z hornin nesoudržných sypkých s relativní ulehlostí I(d) 0,9 nebo v aktivní zóně</t>
  </si>
  <si>
    <t>-1104986581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</si>
  <si>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</si>
  <si>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M</t>
  </si>
  <si>
    <t>58331200</t>
  </si>
  <si>
    <t>nenemrzavý zhutnitelný materiál vhodný do aktivní zóny dle TP 146 a ČSN 7306133</t>
  </si>
  <si>
    <t>t</t>
  </si>
  <si>
    <t>1543295466</t>
  </si>
  <si>
    <t>776,8*1,8 'Přepočtené koeficientem množství</t>
  </si>
  <si>
    <t>22</t>
  </si>
  <si>
    <t>171201211</t>
  </si>
  <si>
    <t>Uložení sypaniny poplatek za uložení sypaniny na skládce (skládkovné)</t>
  </si>
  <si>
    <t>1133876570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</si>
  <si>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</si>
  <si>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858,4*1,8 'Přepočtené koeficientem množství</t>
  </si>
  <si>
    <t>23</t>
  </si>
  <si>
    <t>174101101</t>
  </si>
  <si>
    <t>Zásyp sypaninou z jakékoliv horniny s uložením výkopku ve vrstvách se zhutněním jam, šachet, rýh nebo kolem objektů v těchto vykopávkách</t>
  </si>
  <si>
    <t>1361790926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</si>
  <si>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</si>
  <si>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34-9-2 "přípojky UV</t>
  </si>
  <si>
    <t>24</t>
  </si>
  <si>
    <t>583312000</t>
  </si>
  <si>
    <t>štěrkopísek netříděný zásypový materiál</t>
  </si>
  <si>
    <t>816697423</t>
  </si>
  <si>
    <t>23*1,8 'Přepočtené koeficientem množství</t>
  </si>
  <si>
    <t>25</t>
  </si>
  <si>
    <t>175111101</t>
  </si>
  <si>
    <t>Obsypání potrubí ručně sypaninou z vhodných hornin tř. 1 až 4 nebo materiálem připraveným podél výkopu ve vzdálenosti do 3 m od jeho kraje, pro jakoukoliv hloubku výkopu a míru zhutnění bez prohození sypaniny</t>
  </si>
  <si>
    <t>-602440930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</si>
  <si>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</si>
  <si>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20*1,0*0,45</t>
  </si>
  <si>
    <t>26</t>
  </si>
  <si>
    <t>583373310</t>
  </si>
  <si>
    <t>štěrkopísek frakce 0-22</t>
  </si>
  <si>
    <t>-1133562389</t>
  </si>
  <si>
    <t>9*2 'Přepočtené koeficientem množství</t>
  </si>
  <si>
    <t>Svislé a kompletní konstrukce</t>
  </si>
  <si>
    <t>27</t>
  </si>
  <si>
    <t>339921133</t>
  </si>
  <si>
    <t>Osazování palisád betonových v řadě se zabetonováním výšky palisády přes 1000 do 1500 mm</t>
  </si>
  <si>
    <t>72372117</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</si>
  <si>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</si>
  <si>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28</t>
  </si>
  <si>
    <t>592283081</t>
  </si>
  <si>
    <t xml:space="preserve">palisády kruhové 17,5 x 20 x 150 cm šedá </t>
  </si>
  <si>
    <t>kus</t>
  </si>
  <si>
    <t>644151248</t>
  </si>
  <si>
    <t>Vodorovné konstrukce</t>
  </si>
  <si>
    <t>29</t>
  </si>
  <si>
    <t>451573111</t>
  </si>
  <si>
    <t>Lože pod potrubí, stoky a drobné objekty v otevřeném výkopu z písku a štěrkopísku do 63 mm</t>
  </si>
  <si>
    <t>1948794256</t>
  </si>
  <si>
    <t xml:space="preserve">Poznámka k souboru cen:
1. Ceny -1111 a -1192 lze použít i pro zřízení sběrných vrstev nad drenážními trubkami. 2. V cenách -5111 a -1192 jsou započteny i náklady na prohození výkopku získaného při zemních pracích. </t>
  </si>
  <si>
    <t>20*1,0*0,1</t>
  </si>
  <si>
    <t>Komunikace pozemní</t>
  </si>
  <si>
    <t>30</t>
  </si>
  <si>
    <t>564851111</t>
  </si>
  <si>
    <t>Podklad ze štěrkodrti ŠD s rozprostřením a zhutněním, po zhutnění tl. 150 mm</t>
  </si>
  <si>
    <t>-540937746</t>
  </si>
  <si>
    <t>83+38+15+10+24+21+24+35+45 "skladba B - přidružený pás</t>
  </si>
  <si>
    <t>31</t>
  </si>
  <si>
    <t>564861111</t>
  </si>
  <si>
    <t>Podklad ze štěrkodrti ŠD s rozprostřením a zhutněním, po zhutnění tl. 200 mm</t>
  </si>
  <si>
    <t>1478224043</t>
  </si>
  <si>
    <t>1870 "skladba A - komunikace</t>
  </si>
  <si>
    <t>32</t>
  </si>
  <si>
    <t>564871111</t>
  </si>
  <si>
    <t>Podklad ze štěrkodrti ŠD s rozprostřením a zhutněním, po zhutnění tl. 250 mm</t>
  </si>
  <si>
    <t>643364834</t>
  </si>
  <si>
    <t>72 "skladba C - parkovací místa</t>
  </si>
  <si>
    <t>33</t>
  </si>
  <si>
    <t>565145121</t>
  </si>
  <si>
    <t>Asfaltový beton vrstva podkladní ACP 16 (obalované kamenivo střednězrnné - OKS) s rozprostřením a zhutněním v pruhu šířky přes 3 m, po zhutnění tl. 60 mm</t>
  </si>
  <si>
    <t>1959415839</t>
  </si>
  <si>
    <t xml:space="preserve">Poznámka k souboru cen:
1. ČSN EN 13108-1 připouští pro ACP 16 pouze tl. 50 až 80 mm. </t>
  </si>
  <si>
    <t>34</t>
  </si>
  <si>
    <t>567122111</t>
  </si>
  <si>
    <t>Podklad ze směsi stmelené cementem SC bez dilatačních spár, s rozprostřením a zhutněním SC C 8/10 (KSC I), po zhutnění tl. 120 mm</t>
  </si>
  <si>
    <t>1591884525</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</si>
  <si>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</si>
  <si>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35</t>
  </si>
  <si>
    <t>573191111</t>
  </si>
  <si>
    <t>Postřik infiltrační kationaktivní emulzí v množství 1,00 kg/m2</t>
  </si>
  <si>
    <t>-1171692600</t>
  </si>
  <si>
    <t xml:space="preserve">Poznámka k souboru cen:
1. V ceně nejsou započteny náklady na popř. projektem předepsané očištění vozovky, které se oceňuje cenou 938 90-8411 Očištění povrchu saponátovým roztokem části C 01 tohoto katalogu. </t>
  </si>
  <si>
    <t>36</t>
  </si>
  <si>
    <t>573231107</t>
  </si>
  <si>
    <t>Postřik spojovací PS bez posypu kamenivem ze silniční emulze, v množství 0,40 kg/m2</t>
  </si>
  <si>
    <t>-1793348339</t>
  </si>
  <si>
    <t>37</t>
  </si>
  <si>
    <t>577134221</t>
  </si>
  <si>
    <t>Asfaltový beton vrstva obrusná ACO 11 (ABS) s rozprostřením a se zhutněním z nemodifikovaného asfaltu v pruhu šířky přes 3 m tř. II, po zhutnění tl. 40 mm</t>
  </si>
  <si>
    <t>-223369456</t>
  </si>
  <si>
    <t xml:space="preserve">Poznámka k souboru cen:
1. ČSN EN 13108-1 připouští pro ACO 11 pouze tl. 35 až 50 mm. </t>
  </si>
  <si>
    <t>38</t>
  </si>
  <si>
    <t>591211111</t>
  </si>
  <si>
    <t>Kladení dlažby z kostek s provedením lože do tl. 50 mm, s vyplněním spár, s dvojím beraněním a se smetením přebytečného materiálu na krajnici drobných z kamene, do lože z kameniva těženého</t>
  </si>
  <si>
    <t>1011055855</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</si>
  <si>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</si>
  <si>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11*5,0*0,1 "V10b - VDZ oddělení park. míst</t>
  </si>
  <si>
    <t>39</t>
  </si>
  <si>
    <t>583801100</t>
  </si>
  <si>
    <t>kostka dlažební drobná, žula, I.jakost, velikost 10 cm</t>
  </si>
  <si>
    <t>-665244791</t>
  </si>
  <si>
    <t>(5*11*0,1)*0,1*2,5 "skladba C - V10b dl. 5m 11ks</t>
  </si>
  <si>
    <t>1,375*1,02 'Přepočtené koeficientem množství</t>
  </si>
  <si>
    <t>40</t>
  </si>
  <si>
    <t>583801201</t>
  </si>
  <si>
    <t>kostka dlažební drobná, žula velikost 8/8 cm</t>
  </si>
  <si>
    <t>465694448</t>
  </si>
  <si>
    <t>295*0,08*2,5 "skladba B</t>
  </si>
  <si>
    <t>59*1,02 'Přepočtené koeficientem množství</t>
  </si>
  <si>
    <t>41</t>
  </si>
  <si>
    <t>583801201R</t>
  </si>
  <si>
    <t>kostka dlažební drobná velikost 10 cm žula v hnědo-okrovém tónu</t>
  </si>
  <si>
    <t>1300310306</t>
  </si>
  <si>
    <t>P</t>
  </si>
  <si>
    <t>Poznámka k položce:
1 m3 = 2,5t</t>
  </si>
  <si>
    <t>72*0,1*2,5 "skladba C tl. 10 cm</t>
  </si>
  <si>
    <t>Trubní vedení</t>
  </si>
  <si>
    <t>42</t>
  </si>
  <si>
    <t>871315231</t>
  </si>
  <si>
    <t>Kanalizační potrubí z tvrdého PVC v otevřeném výkopu ve sklonu do 20 %, hladkého plnostěnného jednovrstvého, tuhost třídy SN 10 DN 160</t>
  </si>
  <si>
    <t>-848024539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</si>
  <si>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</si>
  <si>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6,5+4+4+5,5 "přípojky UV</t>
  </si>
  <si>
    <t>43</t>
  </si>
  <si>
    <t>895941111</t>
  </si>
  <si>
    <t>Zřízení vpusti kanalizační uliční z betonových dílců typ UV-50 normální</t>
  </si>
  <si>
    <t>-168627936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</si>
  <si>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</si>
  <si>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44</t>
  </si>
  <si>
    <t>592238580</t>
  </si>
  <si>
    <t>skruž betonová pro uliční vpusť horní 45 x 57 x 5 cm</t>
  </si>
  <si>
    <t>1031588588</t>
  </si>
  <si>
    <t>45</t>
  </si>
  <si>
    <t>592238640</t>
  </si>
  <si>
    <t>prstenec betonový pro uliční vpusť vyrovnávací 39 x 6 x 13 cm</t>
  </si>
  <si>
    <t>-982730141</t>
  </si>
  <si>
    <t>46</t>
  </si>
  <si>
    <t>592238500</t>
  </si>
  <si>
    <t>dno betonové pro uliční vpusť s výtokovým otvorem 45x33x5 cm</t>
  </si>
  <si>
    <t>334049374</t>
  </si>
  <si>
    <t>47</t>
  </si>
  <si>
    <t>592238760</t>
  </si>
  <si>
    <t>rám zabetonovaný pro uliční vpusti 500/500 mm</t>
  </si>
  <si>
    <t>158457163</t>
  </si>
  <si>
    <t>48</t>
  </si>
  <si>
    <t>895941111R</t>
  </si>
  <si>
    <t>-1722635337</t>
  </si>
  <si>
    <t>49</t>
  </si>
  <si>
    <t>899104112</t>
  </si>
  <si>
    <t>Osazení poklopů litinových a ocelových včetně rámů pro třídu zatížení D400, E600</t>
  </si>
  <si>
    <t>506184346</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</si>
  <si>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</si>
  <si>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50</t>
  </si>
  <si>
    <t>552410140</t>
  </si>
  <si>
    <t>poklop šachtový třída D 400, kruhový rám 785, vstup 600 mm, bez ventilace</t>
  </si>
  <si>
    <t>-1713579633</t>
  </si>
  <si>
    <t>4 "výměna poklopu na šachtě</t>
  </si>
  <si>
    <t>51</t>
  </si>
  <si>
    <t>899203211</t>
  </si>
  <si>
    <t>Demontáž mříží litinových včetně rámů, hmotnosti jednotlivě přes 100 do 150 Kg</t>
  </si>
  <si>
    <t>525100015</t>
  </si>
  <si>
    <t>4,0 "na šachtách - výměna za poklop</t>
  </si>
  <si>
    <t>52</t>
  </si>
  <si>
    <t>899204112</t>
  </si>
  <si>
    <t>Osazení mříží litinových včetně rámů a košů na bahno pro třídu zatížení D400, E600</t>
  </si>
  <si>
    <t>89073473</t>
  </si>
  <si>
    <t xml:space="preserve">Poznámka k souboru cen:
1. V cenách nejsou započteny náklady na dodání mříží, rámů a košů na bahno; tyto náklady se oceňují ve specifikaci. </t>
  </si>
  <si>
    <t>53</t>
  </si>
  <si>
    <t>592238780</t>
  </si>
  <si>
    <t>mříž vtoková pro uliční vpusti 500/500 mm</t>
  </si>
  <si>
    <t>-1803267885</t>
  </si>
  <si>
    <t>54</t>
  </si>
  <si>
    <t>899331111</t>
  </si>
  <si>
    <t>Výšková úprava uličního vstupu nebo vpusti do 200 mm zvýšením poklopu</t>
  </si>
  <si>
    <t>1257321587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</si>
  <si>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</si>
  <si>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55</t>
  </si>
  <si>
    <t>899332111</t>
  </si>
  <si>
    <t>Výšková úprava uličního vstupu nebo vpusti do 200 mm snížením poklopu</t>
  </si>
  <si>
    <t>1330842217</t>
  </si>
  <si>
    <t>56</t>
  </si>
  <si>
    <t>899431111</t>
  </si>
  <si>
    <t>Výšková úprava uličního vstupu nebo vpusti do 200 mm zvýšením krycího hrnce, šoupěte nebo hydrantu bez úpravy armatur</t>
  </si>
  <si>
    <t>-1883363221</t>
  </si>
  <si>
    <t>57</t>
  </si>
  <si>
    <t>899432111</t>
  </si>
  <si>
    <t>Výšková úprava uličního vstupu nebo vpusti do 200 mm snížením krycího hrnce, šoupěte, nebo hydrantu bez úpravy armatur</t>
  </si>
  <si>
    <t>1890630148</t>
  </si>
  <si>
    <t>Ostatní konstrukce a práce, bourání</t>
  </si>
  <si>
    <t>58</t>
  </si>
  <si>
    <t>915111112</t>
  </si>
  <si>
    <t>Vodorovné dopravní značení stříkané barvou dělící čára šířky 125 mm souvislá bílá retroreflexní</t>
  </si>
  <si>
    <t>-2147051541</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</si>
  <si>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</si>
  <si>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5*11 "V10b - dl. 5m</t>
  </si>
  <si>
    <t>59</t>
  </si>
  <si>
    <t>915611111</t>
  </si>
  <si>
    <t>Předznačení pro vodorovné značení stříkané barvou nebo prováděné z nátěrových hmot liniové dělicí čáry, vodicí proužky</t>
  </si>
  <si>
    <t>-433009306</t>
  </si>
  <si>
    <t xml:space="preserve">Poznámka k souboru cen:
1. Množství měrných jednotek se určuje: a) pro cenu -1111 v m délky dělicí čáry nebo vodícího proužku (včetně mezer), b) pro cenu -1112 v m2 natírané nebo stříkané plochy. </t>
  </si>
  <si>
    <t>60</t>
  </si>
  <si>
    <t>91613121R</t>
  </si>
  <si>
    <t>Osazení silničního obrubníku betonového se zřízením lože, s vyplněním a zatřením spár cementovou maltou stojatého s boční opěrou z betonu prostého tř. C 20/25 XF3, do lože z betonu prostého téže značky</t>
  </si>
  <si>
    <t>872652106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</si>
  <si>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</si>
  <si>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90+7,5+28+10,5+15+10,5+9+21,4+15,5+10+109+17+35 "obruba 100/250/1000</t>
  </si>
  <si>
    <t>32+320 "obruba 150/250/1000</t>
  </si>
  <si>
    <t>61</t>
  </si>
  <si>
    <t>592174650</t>
  </si>
  <si>
    <t>obrubník betonový silniční vibrolisovaný 100x15x25 cm</t>
  </si>
  <si>
    <t>-1549298924</t>
  </si>
  <si>
    <t>62</t>
  </si>
  <si>
    <t>592174651</t>
  </si>
  <si>
    <t>obrubníky betonové a železobetonové obrubník silniční Standard   100 x 15 x 25</t>
  </si>
  <si>
    <t>-1158255246</t>
  </si>
  <si>
    <t>63</t>
  </si>
  <si>
    <t>919112213</t>
  </si>
  <si>
    <t>Řezání dilatačních spár v živičném krytu vytvoření komůrky pro těsnící zálivku šířky 10 mm, hloubky 25 mm</t>
  </si>
  <si>
    <t>-202277824</t>
  </si>
  <si>
    <t xml:space="preserve">Poznámka k souboru cen:
1. V cenách jsou započteny i náklady na vyčištění spár po řezání. </t>
  </si>
  <si>
    <t>64</t>
  </si>
  <si>
    <t>919122112</t>
  </si>
  <si>
    <t>Utěsnění dilatačních spár zálivkou za tepla v cementobetonovém nebo živičném krytu včetně adhezního nátěru s těsnicím profilem pod zálivkou, pro komůrky šířky 10 mm, hloubky 25 mm</t>
  </si>
  <si>
    <t>-51468327</t>
  </si>
  <si>
    <t xml:space="preserve">Poznámka k souboru cen:
1. V cenách jsou započteny i náklady na vyčištění spár před těsněním a zalitím a náklady na impregnaci, těsnění a zalití spár včetně dodání hmot. </t>
  </si>
  <si>
    <t>730 "asfal. zálivka podél obrub</t>
  </si>
  <si>
    <t>65</t>
  </si>
  <si>
    <t>919732211</t>
  </si>
  <si>
    <t>Styčná pracovní spára při napojení nového živičného povrchu na stávající se zalitím za tepla modifikovanou asfaltovou hmotou s posypem vápenným hydrátem šířky do 15 mm, hloubky do 25 mm včetně prořezání spáry</t>
  </si>
  <si>
    <t>-520573219</t>
  </si>
  <si>
    <t xml:space="preserve">Poznámka k souboru cen:
1. V cenách jsou započteny i náklady na vyčištění spár, na impregnaci a zalití spár včetně dodání hmot. </t>
  </si>
  <si>
    <t>66</t>
  </si>
  <si>
    <t>919735111</t>
  </si>
  <si>
    <t>Řezání stávajícího živičného krytu nebo podkladu hloubky do 50 mm</t>
  </si>
  <si>
    <t>-2046319896</t>
  </si>
  <si>
    <t xml:space="preserve">Poznámka k souboru cen:
1. V cenách jsou započteny i náklady na spotřebu vody. </t>
  </si>
  <si>
    <t>997</t>
  </si>
  <si>
    <t>Přesun sutě</t>
  </si>
  <si>
    <t>67</t>
  </si>
  <si>
    <t>997221551</t>
  </si>
  <si>
    <t>Vodorovná doprava suti bez naložení, ale se složením a s hrubým urovnáním ze sypkých materiálů, na vzdálenost do 1 km</t>
  </si>
  <si>
    <t>1519538613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</si>
  <si>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</si>
  <si>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2,210+39,150+662,07 "kamenivo</t>
  </si>
  <si>
    <t>185,194 "frézování</t>
  </si>
  <si>
    <t>68</t>
  </si>
  <si>
    <t>997221559</t>
  </si>
  <si>
    <t>Vodorovná doprava suti bez naložení, ale se složením a s hrubým urovnáním Příplatek k ceně za každý další i započatý 1 km přes 1 km</t>
  </si>
  <si>
    <t>-118088596</t>
  </si>
  <si>
    <t>888,624*44 'Přepočtené koeficientem množství</t>
  </si>
  <si>
    <t>69</t>
  </si>
  <si>
    <t>997221561</t>
  </si>
  <si>
    <t>Vodorovná doprava suti bez naložení, ale se složením a s hrubým urovnáním z kusových materiálů, na vzdálenost do 1 km</t>
  </si>
  <si>
    <t>-225008519</t>
  </si>
  <si>
    <t>79,040 "dlažba</t>
  </si>
  <si>
    <t>3,120+584,350 "beton</t>
  </si>
  <si>
    <t>29,70+395,560 "živičné</t>
  </si>
  <si>
    <t>90,610 "obrubníky</t>
  </si>
  <si>
    <t>0,480+0,60 "odstr. dílců</t>
  </si>
  <si>
    <t>70</t>
  </si>
  <si>
    <t>997221569</t>
  </si>
  <si>
    <t>-976331254</t>
  </si>
  <si>
    <t>1183,46*44 'Přepočtené koeficientem množství</t>
  </si>
  <si>
    <t>71</t>
  </si>
  <si>
    <t>997221815</t>
  </si>
  <si>
    <t>Poplatek za uložení stavebního odpadu na skládce (skládkovné) betonového</t>
  </si>
  <si>
    <t>-594970218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</si>
  <si>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</si>
  <si>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72</t>
  </si>
  <si>
    <t>997221845</t>
  </si>
  <si>
    <t>Poplatek za uložení stavebního odpadu na skládce (skládkovné) asfaltového bez obsahu dehtu</t>
  </si>
  <si>
    <t>-1685109746</t>
  </si>
  <si>
    <t>73</t>
  </si>
  <si>
    <t>997221855</t>
  </si>
  <si>
    <t>Poplatek za uložení stavebního odpadu na skládce (skládkovné) zeminy a kameniva</t>
  </si>
  <si>
    <t>1444643994</t>
  </si>
  <si>
    <t>998</t>
  </si>
  <si>
    <t>Přesun hmot</t>
  </si>
  <si>
    <t>74</t>
  </si>
  <si>
    <t>998225111</t>
  </si>
  <si>
    <t>Přesun hmot pro komunikace s krytem z kameniva, monolitickým betonovým nebo živičným dopravní vzdálenost do 200 m jakékoliv délky objektu</t>
  </si>
  <si>
    <t>498015131</t>
  </si>
  <si>
    <t xml:space="preserve">Poznámka k souboru cen:
1. Ceny lze použít i pro plochy letišť s krytem monolitickým betonovým nebo živičným. </t>
  </si>
  <si>
    <t>PSV</t>
  </si>
  <si>
    <t>Práce a dodávky PSV</t>
  </si>
  <si>
    <t>711</t>
  </si>
  <si>
    <t>Izolace proti vodě, vlhkosti a plynům</t>
  </si>
  <si>
    <t>75</t>
  </si>
  <si>
    <t>71147105R</t>
  </si>
  <si>
    <t>Provedení vodorovné izolace proti tlakové vodě - fólie proti úkapům</t>
  </si>
  <si>
    <t>-699321617</t>
  </si>
  <si>
    <t xml:space="preserve">Poznámka k souboru cen:
1. Izolace plochy jednotlivě do 10 m2 lze oceňovat cenami příslušných izolací a cenou 711 49-9097 Příplatek za plochy do 10 m2. 2. Cenami lze oceňovat i montáž proti zemní vlhkosti. </t>
  </si>
  <si>
    <t>76</t>
  </si>
  <si>
    <t>283220291</t>
  </si>
  <si>
    <t xml:space="preserve">fólie zemní hydroizolační </t>
  </si>
  <si>
    <t>-227000232</t>
  </si>
  <si>
    <t>77</t>
  </si>
  <si>
    <t>998711101</t>
  </si>
  <si>
    <t>Přesun hmot pro izolace proti vodě, vlhkosti a plynům stanovený z hmotnosti přesunovaného materiálu vodorovná dopravní vzdálenost do 50 m v objektech výšky do 6 m</t>
  </si>
  <si>
    <t>-1481497058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</si>
  <si>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</si>
  <si>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VON 1 - Vedlejší a ostatní náklady</t>
  </si>
  <si>
    <t>VRN - Vedlejší rozpočtové náklady - Pro 2 etapy</t>
  </si>
  <si>
    <t xml:space="preserve">    VRN1 - Průzkumné, geodetické a projektové práce</t>
  </si>
  <si>
    <t xml:space="preserve">    VRN3 - Zařízení staveniště</t>
  </si>
  <si>
    <t>VRN</t>
  </si>
  <si>
    <t>Vedlejší rozpočtové náklady - Pro 2 etapy</t>
  </si>
  <si>
    <t>VRN1</t>
  </si>
  <si>
    <t>Průzkumné, geodetické a projektové práce</t>
  </si>
  <si>
    <t>010001000</t>
  </si>
  <si>
    <t>Základní rozdělení průvodních činností a nákladů průzkumné, geodetické a projektové práce</t>
  </si>
  <si>
    <t>Kč</t>
  </si>
  <si>
    <t>1024</t>
  </si>
  <si>
    <t>-1014350402</t>
  </si>
  <si>
    <t>Zaměření před a během stavby</t>
  </si>
  <si>
    <t>Pasportizace navazujících objektů před stavbou</t>
  </si>
  <si>
    <t>Pasportizace navazujících objektů po stavbě</t>
  </si>
  <si>
    <t>012002001</t>
  </si>
  <si>
    <t>Hlavní tituly průvodních činností a nákladů průzkumné, geodetické a projektové práce geodetické práce - vytýčení inženýrských sítí</t>
  </si>
  <si>
    <t>-412756604</t>
  </si>
  <si>
    <t>013244000</t>
  </si>
  <si>
    <t>Průzkumné, geodetické a projektové práce projektové práce dokumentace stavby (výkresová a textová) pro provádění stavby</t>
  </si>
  <si>
    <t>-328967326</t>
  </si>
  <si>
    <t>1,0 "realizační dokumentace stavby</t>
  </si>
  <si>
    <t>013254000</t>
  </si>
  <si>
    <t>Průzkumné, geodetické a projektové práce projektové práce dokumentace stavby (výkresová a textová) skutečného provedení stavby</t>
  </si>
  <si>
    <t>-1045776808</t>
  </si>
  <si>
    <t>VRN3</t>
  </si>
  <si>
    <t>Zařízení staveniště</t>
  </si>
  <si>
    <t>030001000</t>
  </si>
  <si>
    <t>Základní rozdělení průvodních činností a nákladů zařízení staveniště</t>
  </si>
  <si>
    <t>-1865929809</t>
  </si>
  <si>
    <t>- stav. buňky, mobilní WC</t>
  </si>
  <si>
    <t>- elektrocentrála, dovoz záměsové vody</t>
  </si>
  <si>
    <t xml:space="preserve">- oplocení ZS, případně zpevněná plocha </t>
  </si>
  <si>
    <t>- zřízení, provoz a zrušení ZS</t>
  </si>
  <si>
    <t>- uvedení ploch a objektů dotčených stavbou do původního stavu</t>
  </si>
  <si>
    <t>03410300R</t>
  </si>
  <si>
    <t>Statické zajištění stávajícího oplocení v délce 50 bm – oplocení dřevěné plaňkové, betonový pas 1000*500 mm</t>
  </si>
  <si>
    <t>kpl</t>
  </si>
  <si>
    <t>1080075794</t>
  </si>
  <si>
    <t>034303000</t>
  </si>
  <si>
    <t>Zařízení staveniště zabezpečení staveniště dopravní značení na staveništi</t>
  </si>
  <si>
    <t>-1028841879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</si>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</sst>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29</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29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29</v>
      </c>
    </row>
    <row r="13" spans="2:71"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29</v>
      </c>
    </row>
    <row r="14" spans="2:71" ht="13.5">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29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21</v>
      </c>
      <c r="AO17" s="28"/>
      <c r="AP17" s="28"/>
      <c r="AQ17" s="30"/>
      <c r="BE17" s="38"/>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39</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40</v>
      </c>
      <c r="M25" s="51"/>
      <c r="N25" s="51"/>
      <c r="O25" s="51"/>
      <c r="P25" s="46"/>
      <c r="Q25" s="46"/>
      <c r="R25" s="46"/>
      <c r="S25" s="46"/>
      <c r="T25" s="46"/>
      <c r="U25" s="46"/>
      <c r="V25" s="46"/>
      <c r="W25" s="51" t="s">
        <v>41</v>
      </c>
      <c r="X25" s="51"/>
      <c r="Y25" s="51"/>
      <c r="Z25" s="51"/>
      <c r="AA25" s="51"/>
      <c r="AB25" s="51"/>
      <c r="AC25" s="51"/>
      <c r="AD25" s="51"/>
      <c r="AE25" s="51"/>
      <c r="AF25" s="46"/>
      <c r="AG25" s="46"/>
      <c r="AH25" s="46"/>
      <c r="AI25" s="46"/>
      <c r="AJ25" s="46"/>
      <c r="AK25" s="51" t="s">
        <v>42</v>
      </c>
      <c r="AL25" s="51"/>
      <c r="AM25" s="51"/>
      <c r="AN25" s="51"/>
      <c r="AO25" s="51"/>
      <c r="AP25" s="46"/>
      <c r="AQ25" s="50"/>
      <c r="BE25" s="38"/>
    </row>
    <row r="26" spans="2:57" s="2" customFormat="1" ht="14.4" customHeight="1">
      <c r="B26" s="52"/>
      <c r="C26" s="53"/>
      <c r="D26" s="54" t="s">
        <v>43</v>
      </c>
      <c r="E26" s="53"/>
      <c r="F26" s="54" t="s">
        <v>44</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45</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46</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47</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48</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49</v>
      </c>
      <c r="E32" s="60"/>
      <c r="F32" s="60"/>
      <c r="G32" s="60"/>
      <c r="H32" s="60"/>
      <c r="I32" s="60"/>
      <c r="J32" s="60"/>
      <c r="K32" s="60"/>
      <c r="L32" s="60"/>
      <c r="M32" s="60"/>
      <c r="N32" s="60"/>
      <c r="O32" s="60"/>
      <c r="P32" s="60"/>
      <c r="Q32" s="60"/>
      <c r="R32" s="60"/>
      <c r="S32" s="60"/>
      <c r="T32" s="61" t="s">
        <v>50</v>
      </c>
      <c r="U32" s="60"/>
      <c r="V32" s="60"/>
      <c r="W32" s="60"/>
      <c r="X32" s="62" t="s">
        <v>51</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52</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16_233a</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Jáchymov_Rekonstrukce komunikace_ulice Husova a Žižkova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9. 11. 2017</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Město Jáchymov</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AZ Consult spol. s r.o.</v>
      </c>
      <c r="AN46" s="76"/>
      <c r="AO46" s="76"/>
      <c r="AP46" s="76"/>
      <c r="AQ46" s="73"/>
      <c r="AR46" s="71"/>
      <c r="AS46" s="85" t="s">
        <v>53</v>
      </c>
      <c r="AT46" s="86"/>
      <c r="AU46" s="87"/>
      <c r="AV46" s="87"/>
      <c r="AW46" s="87"/>
      <c r="AX46" s="87"/>
      <c r="AY46" s="87"/>
      <c r="AZ46" s="87"/>
      <c r="BA46" s="87"/>
      <c r="BB46" s="87"/>
      <c r="BC46" s="87"/>
      <c r="BD46" s="88"/>
    </row>
    <row r="47" spans="2:56" s="1" customFormat="1" ht="13.5">
      <c r="B47" s="45"/>
      <c r="C47" s="75" t="s">
        <v>32</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54</v>
      </c>
      <c r="D49" s="96"/>
      <c r="E49" s="96"/>
      <c r="F49" s="96"/>
      <c r="G49" s="96"/>
      <c r="H49" s="97"/>
      <c r="I49" s="98" t="s">
        <v>55</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56</v>
      </c>
      <c r="AH49" s="96"/>
      <c r="AI49" s="96"/>
      <c r="AJ49" s="96"/>
      <c r="AK49" s="96"/>
      <c r="AL49" s="96"/>
      <c r="AM49" s="96"/>
      <c r="AN49" s="98" t="s">
        <v>57</v>
      </c>
      <c r="AO49" s="96"/>
      <c r="AP49" s="96"/>
      <c r="AQ49" s="100" t="s">
        <v>58</v>
      </c>
      <c r="AR49" s="71"/>
      <c r="AS49" s="101" t="s">
        <v>59</v>
      </c>
      <c r="AT49" s="102" t="s">
        <v>60</v>
      </c>
      <c r="AU49" s="102" t="s">
        <v>61</v>
      </c>
      <c r="AV49" s="102" t="s">
        <v>62</v>
      </c>
      <c r="AW49" s="102" t="s">
        <v>63</v>
      </c>
      <c r="AX49" s="102" t="s">
        <v>64</v>
      </c>
      <c r="AY49" s="102" t="s">
        <v>65</v>
      </c>
      <c r="AZ49" s="102" t="s">
        <v>66</v>
      </c>
      <c r="BA49" s="102" t="s">
        <v>67</v>
      </c>
      <c r="BB49" s="102" t="s">
        <v>68</v>
      </c>
      <c r="BC49" s="102" t="s">
        <v>69</v>
      </c>
      <c r="BD49" s="103" t="s">
        <v>70</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71</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ROUND(SUM(AG52:AG53),2)</f>
        <v>0</v>
      </c>
      <c r="AH51" s="109"/>
      <c r="AI51" s="109"/>
      <c r="AJ51" s="109"/>
      <c r="AK51" s="109"/>
      <c r="AL51" s="109"/>
      <c r="AM51" s="109"/>
      <c r="AN51" s="110">
        <f>SUM(AG51,AT51)</f>
        <v>0</v>
      </c>
      <c r="AO51" s="110"/>
      <c r="AP51" s="110"/>
      <c r="AQ51" s="111" t="s">
        <v>21</v>
      </c>
      <c r="AR51" s="82"/>
      <c r="AS51" s="112">
        <f>ROUND(SUM(AS52:AS53),2)</f>
        <v>0</v>
      </c>
      <c r="AT51" s="113">
        <f>ROUND(SUM(AV51:AW51),2)</f>
        <v>0</v>
      </c>
      <c r="AU51" s="114">
        <f>ROUND(SUM(AU52:AU53),5)</f>
        <v>0</v>
      </c>
      <c r="AV51" s="113">
        <f>ROUND(AZ51*L26,2)</f>
        <v>0</v>
      </c>
      <c r="AW51" s="113">
        <f>ROUND(BA51*L27,2)</f>
        <v>0</v>
      </c>
      <c r="AX51" s="113">
        <f>ROUND(BB51*L26,2)</f>
        <v>0</v>
      </c>
      <c r="AY51" s="113">
        <f>ROUND(BC51*L27,2)</f>
        <v>0</v>
      </c>
      <c r="AZ51" s="113">
        <f>ROUND(SUM(AZ52:AZ53),2)</f>
        <v>0</v>
      </c>
      <c r="BA51" s="113">
        <f>ROUND(SUM(BA52:BA53),2)</f>
        <v>0</v>
      </c>
      <c r="BB51" s="113">
        <f>ROUND(SUM(BB52:BB53),2)</f>
        <v>0</v>
      </c>
      <c r="BC51" s="113">
        <f>ROUND(SUM(BC52:BC53),2)</f>
        <v>0</v>
      </c>
      <c r="BD51" s="115">
        <f>ROUND(SUM(BD52:BD53),2)</f>
        <v>0</v>
      </c>
      <c r="BS51" s="116" t="s">
        <v>72</v>
      </c>
      <c r="BT51" s="116" t="s">
        <v>73</v>
      </c>
      <c r="BU51" s="117" t="s">
        <v>74</v>
      </c>
      <c r="BV51" s="116" t="s">
        <v>75</v>
      </c>
      <c r="BW51" s="116" t="s">
        <v>7</v>
      </c>
      <c r="BX51" s="116" t="s">
        <v>76</v>
      </c>
      <c r="CL51" s="116" t="s">
        <v>21</v>
      </c>
    </row>
    <row r="52" spans="1:91" s="5" customFormat="1" ht="31.5" customHeight="1">
      <c r="A52" s="118" t="s">
        <v>77</v>
      </c>
      <c r="B52" s="119"/>
      <c r="C52" s="120"/>
      <c r="D52" s="121" t="s">
        <v>78</v>
      </c>
      <c r="E52" s="121"/>
      <c r="F52" s="121"/>
      <c r="G52" s="121"/>
      <c r="H52" s="121"/>
      <c r="I52" s="122"/>
      <c r="J52" s="121" t="s">
        <v>79</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101.1 - Komunikace'!J27</f>
        <v>0</v>
      </c>
      <c r="AH52" s="122"/>
      <c r="AI52" s="122"/>
      <c r="AJ52" s="122"/>
      <c r="AK52" s="122"/>
      <c r="AL52" s="122"/>
      <c r="AM52" s="122"/>
      <c r="AN52" s="123">
        <f>SUM(AG52,AT52)</f>
        <v>0</v>
      </c>
      <c r="AO52" s="122"/>
      <c r="AP52" s="122"/>
      <c r="AQ52" s="124" t="s">
        <v>80</v>
      </c>
      <c r="AR52" s="125"/>
      <c r="AS52" s="126">
        <v>0</v>
      </c>
      <c r="AT52" s="127">
        <f>ROUND(SUM(AV52:AW52),2)</f>
        <v>0</v>
      </c>
      <c r="AU52" s="128">
        <f>'SO 101.1 - Komunikace'!P87</f>
        <v>0</v>
      </c>
      <c r="AV52" s="127">
        <f>'SO 101.1 - Komunikace'!J30</f>
        <v>0</v>
      </c>
      <c r="AW52" s="127">
        <f>'SO 101.1 - Komunikace'!J31</f>
        <v>0</v>
      </c>
      <c r="AX52" s="127">
        <f>'SO 101.1 - Komunikace'!J32</f>
        <v>0</v>
      </c>
      <c r="AY52" s="127">
        <f>'SO 101.1 - Komunikace'!J33</f>
        <v>0</v>
      </c>
      <c r="AZ52" s="127">
        <f>'SO 101.1 - Komunikace'!F30</f>
        <v>0</v>
      </c>
      <c r="BA52" s="127">
        <f>'SO 101.1 - Komunikace'!F31</f>
        <v>0</v>
      </c>
      <c r="BB52" s="127">
        <f>'SO 101.1 - Komunikace'!F32</f>
        <v>0</v>
      </c>
      <c r="BC52" s="127">
        <f>'SO 101.1 - Komunikace'!F33</f>
        <v>0</v>
      </c>
      <c r="BD52" s="129">
        <f>'SO 101.1 - Komunikace'!F34</f>
        <v>0</v>
      </c>
      <c r="BT52" s="130" t="s">
        <v>81</v>
      </c>
      <c r="BV52" s="130" t="s">
        <v>75</v>
      </c>
      <c r="BW52" s="130" t="s">
        <v>82</v>
      </c>
      <c r="BX52" s="130" t="s">
        <v>7</v>
      </c>
      <c r="CL52" s="130" t="s">
        <v>21</v>
      </c>
      <c r="CM52" s="130" t="s">
        <v>83</v>
      </c>
    </row>
    <row r="53" spans="1:91" s="5" customFormat="1" ht="16.5" customHeight="1">
      <c r="A53" s="118" t="s">
        <v>77</v>
      </c>
      <c r="B53" s="119"/>
      <c r="C53" s="120"/>
      <c r="D53" s="121" t="s">
        <v>84</v>
      </c>
      <c r="E53" s="121"/>
      <c r="F53" s="121"/>
      <c r="G53" s="121"/>
      <c r="H53" s="121"/>
      <c r="I53" s="122"/>
      <c r="J53" s="121" t="s">
        <v>85</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'VON 1 - Vedlejší a ostatn...'!J27</f>
        <v>0</v>
      </c>
      <c r="AH53" s="122"/>
      <c r="AI53" s="122"/>
      <c r="AJ53" s="122"/>
      <c r="AK53" s="122"/>
      <c r="AL53" s="122"/>
      <c r="AM53" s="122"/>
      <c r="AN53" s="123">
        <f>SUM(AG53,AT53)</f>
        <v>0</v>
      </c>
      <c r="AO53" s="122"/>
      <c r="AP53" s="122"/>
      <c r="AQ53" s="124" t="s">
        <v>80</v>
      </c>
      <c r="AR53" s="125"/>
      <c r="AS53" s="131">
        <v>0</v>
      </c>
      <c r="AT53" s="132">
        <f>ROUND(SUM(AV53:AW53),2)</f>
        <v>0</v>
      </c>
      <c r="AU53" s="133">
        <f>'VON 1 - Vedlejší a ostatn...'!P79</f>
        <v>0</v>
      </c>
      <c r="AV53" s="132">
        <f>'VON 1 - Vedlejší a ostatn...'!J30</f>
        <v>0</v>
      </c>
      <c r="AW53" s="132">
        <f>'VON 1 - Vedlejší a ostatn...'!J31</f>
        <v>0</v>
      </c>
      <c r="AX53" s="132">
        <f>'VON 1 - Vedlejší a ostatn...'!J32</f>
        <v>0</v>
      </c>
      <c r="AY53" s="132">
        <f>'VON 1 - Vedlejší a ostatn...'!J33</f>
        <v>0</v>
      </c>
      <c r="AZ53" s="132">
        <f>'VON 1 - Vedlejší a ostatn...'!F30</f>
        <v>0</v>
      </c>
      <c r="BA53" s="132">
        <f>'VON 1 - Vedlejší a ostatn...'!F31</f>
        <v>0</v>
      </c>
      <c r="BB53" s="132">
        <f>'VON 1 - Vedlejší a ostatn...'!F32</f>
        <v>0</v>
      </c>
      <c r="BC53" s="132">
        <f>'VON 1 - Vedlejší a ostatn...'!F33</f>
        <v>0</v>
      </c>
      <c r="BD53" s="134">
        <f>'VON 1 - Vedlejší a ostatn...'!F34</f>
        <v>0</v>
      </c>
      <c r="BT53" s="130" t="s">
        <v>81</v>
      </c>
      <c r="BV53" s="130" t="s">
        <v>75</v>
      </c>
      <c r="BW53" s="130" t="s">
        <v>86</v>
      </c>
      <c r="BX53" s="130" t="s">
        <v>7</v>
      </c>
      <c r="CL53" s="130" t="s">
        <v>21</v>
      </c>
      <c r="CM53" s="130" t="s">
        <v>83</v>
      </c>
    </row>
    <row r="54" spans="2:44" s="1" customFormat="1" ht="30" customHeight="1">
      <c r="B54" s="4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1"/>
    </row>
    <row r="55" spans="2:44" s="1" customFormat="1" ht="6.95" customHeight="1">
      <c r="B55" s="6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71"/>
    </row>
  </sheetData>
  <sheetProtection password="CC35" sheet="1" objects="1" scenarios="1" formatColumns="0" formatRows="0"/>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G51:AM51"/>
    <mergeCell ref="AN51:AP51"/>
    <mergeCell ref="AR2:BE2"/>
  </mergeCells>
  <hyperlinks>
    <hyperlink ref="K1:S1" location="C2" display="1) Rekapitulace stavby"/>
    <hyperlink ref="W1:AI1" location="C51" display="2) Rekapitulace objektů stavby a soupisů prací"/>
    <hyperlink ref="A52" location="'SO 101.1 - Komunikace'!C2" display="/"/>
    <hyperlink ref="A53" location="'VON 1 - Vedlejší a ostat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1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87</v>
      </c>
      <c r="G1" s="138" t="s">
        <v>88</v>
      </c>
      <c r="H1" s="138"/>
      <c r="I1" s="139"/>
      <c r="J1" s="138" t="s">
        <v>89</v>
      </c>
      <c r="K1" s="137" t="s">
        <v>90</v>
      </c>
      <c r="L1" s="138" t="s">
        <v>91</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82</v>
      </c>
    </row>
    <row r="3" spans="2:46" ht="6.95" customHeight="1">
      <c r="B3" s="24"/>
      <c r="C3" s="25"/>
      <c r="D3" s="25"/>
      <c r="E3" s="25"/>
      <c r="F3" s="25"/>
      <c r="G3" s="25"/>
      <c r="H3" s="25"/>
      <c r="I3" s="140"/>
      <c r="J3" s="25"/>
      <c r="K3" s="26"/>
      <c r="AT3" s="23" t="s">
        <v>83</v>
      </c>
    </row>
    <row r="4" spans="2:46" ht="36.95" customHeight="1">
      <c r="B4" s="27"/>
      <c r="C4" s="28"/>
      <c r="D4" s="29" t="s">
        <v>92</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Jáchymov_Rekonstrukce komunikace_ulice Husova a Žižkova</v>
      </c>
      <c r="F7" s="39"/>
      <c r="G7" s="39"/>
      <c r="H7" s="39"/>
      <c r="I7" s="141"/>
      <c r="J7" s="28"/>
      <c r="K7" s="30"/>
    </row>
    <row r="8" spans="2:11" s="1" customFormat="1" ht="13.5">
      <c r="B8" s="45"/>
      <c r="C8" s="46"/>
      <c r="D8" s="39" t="s">
        <v>93</v>
      </c>
      <c r="E8" s="46"/>
      <c r="F8" s="46"/>
      <c r="G8" s="46"/>
      <c r="H8" s="46"/>
      <c r="I8" s="143"/>
      <c r="J8" s="46"/>
      <c r="K8" s="50"/>
    </row>
    <row r="9" spans="2:11" s="1" customFormat="1" ht="36.95" customHeight="1">
      <c r="B9" s="45"/>
      <c r="C9" s="46"/>
      <c r="D9" s="46"/>
      <c r="E9" s="144" t="s">
        <v>94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9. 11. 2017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21</v>
      </c>
      <c r="K20" s="50"/>
    </row>
    <row r="21" spans="2:11" s="1" customFormat="1" ht="18" customHeight="1">
      <c r="B21" s="45"/>
      <c r="C21" s="46"/>
      <c r="D21" s="46"/>
      <c r="E21" s="34" t="s">
        <v>35</v>
      </c>
      <c r="F21" s="46"/>
      <c r="G21" s="46"/>
      <c r="H21" s="46"/>
      <c r="I21" s="145" t="s">
        <v>31</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71.25" customHeight="1">
      <c r="B24" s="147"/>
      <c r="C24" s="148"/>
      <c r="D24" s="148"/>
      <c r="E24" s="43" t="s">
        <v>38</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ROUND(J87,2)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ROUND(SUM(BE87:BE310),2)</f>
        <v>0</v>
      </c>
      <c r="G30" s="46"/>
      <c r="H30" s="46"/>
      <c r="I30" s="157">
        <v>0.21</v>
      </c>
      <c r="J30" s="156">
        <f>ROUND(ROUND((SUM(BE87:BE310)),2)*I30,2)</f>
        <v>0</v>
      </c>
      <c r="K30" s="50"/>
    </row>
    <row r="31" spans="2:11" s="1" customFormat="1" ht="14.4" customHeight="1">
      <c r="B31" s="45"/>
      <c r="C31" s="46"/>
      <c r="D31" s="46"/>
      <c r="E31" s="54" t="s">
        <v>45</v>
      </c>
      <c r="F31" s="156">
        <f>ROUND(SUM(BF87:BF310),2)</f>
        <v>0</v>
      </c>
      <c r="G31" s="46"/>
      <c r="H31" s="46"/>
      <c r="I31" s="157">
        <v>0.15</v>
      </c>
      <c r="J31" s="156">
        <f>ROUND(ROUND((SUM(BF87:BF310)),2)*I31,2)</f>
        <v>0</v>
      </c>
      <c r="K31" s="50"/>
    </row>
    <row r="32" spans="2:11" s="1" customFormat="1" ht="14.4" customHeight="1" hidden="1">
      <c r="B32" s="45"/>
      <c r="C32" s="46"/>
      <c r="D32" s="46"/>
      <c r="E32" s="54" t="s">
        <v>46</v>
      </c>
      <c r="F32" s="156">
        <f>ROUND(SUM(BG87:BG310),2)</f>
        <v>0</v>
      </c>
      <c r="G32" s="46"/>
      <c r="H32" s="46"/>
      <c r="I32" s="157">
        <v>0.21</v>
      </c>
      <c r="J32" s="156">
        <v>0</v>
      </c>
      <c r="K32" s="50"/>
    </row>
    <row r="33" spans="2:11" s="1" customFormat="1" ht="14.4" customHeight="1" hidden="1">
      <c r="B33" s="45"/>
      <c r="C33" s="46"/>
      <c r="D33" s="46"/>
      <c r="E33" s="54" t="s">
        <v>47</v>
      </c>
      <c r="F33" s="156">
        <f>ROUND(SUM(BH87:BH310),2)</f>
        <v>0</v>
      </c>
      <c r="G33" s="46"/>
      <c r="H33" s="46"/>
      <c r="I33" s="157">
        <v>0.15</v>
      </c>
      <c r="J33" s="156">
        <v>0</v>
      </c>
      <c r="K33" s="50"/>
    </row>
    <row r="34" spans="2:11" s="1" customFormat="1" ht="14.4" customHeight="1" hidden="1">
      <c r="B34" s="45"/>
      <c r="C34" s="46"/>
      <c r="D34" s="46"/>
      <c r="E34" s="54" t="s">
        <v>48</v>
      </c>
      <c r="F34" s="156">
        <f>ROUND(SUM(BI87:BI310),2)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95</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Jáchymov_Rekonstrukce komunikace_ulice Husova a Žižkova</v>
      </c>
      <c r="F45" s="39"/>
      <c r="G45" s="39"/>
      <c r="H45" s="39"/>
      <c r="I45" s="143"/>
      <c r="J45" s="46"/>
      <c r="K45" s="50"/>
    </row>
    <row r="46" spans="2:11" s="1" customFormat="1" ht="14.4" customHeight="1">
      <c r="B46" s="45"/>
      <c r="C46" s="39" t="s">
        <v>93</v>
      </c>
      <c r="D46" s="46"/>
      <c r="E46" s="46"/>
      <c r="F46" s="46"/>
      <c r="G46" s="46"/>
      <c r="H46" s="46"/>
      <c r="I46" s="143"/>
      <c r="J46" s="46"/>
      <c r="K46" s="50"/>
    </row>
    <row r="47" spans="2:11" s="1" customFormat="1" ht="17.25" customHeight="1">
      <c r="B47" s="45"/>
      <c r="C47" s="46"/>
      <c r="D47" s="46"/>
      <c r="E47" s="144" t="str">
        <f>E9</f>
        <v>SO 101.1 - Komunikace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9. 11. 2017</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Jáchymov</v>
      </c>
      <c r="G51" s="46"/>
      <c r="H51" s="46"/>
      <c r="I51" s="145" t="s">
        <v>34</v>
      </c>
      <c r="J51" s="43" t="str">
        <f>E21</f>
        <v>AZ Consult spol. s 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96</v>
      </c>
      <c r="D54" s="158"/>
      <c r="E54" s="158"/>
      <c r="F54" s="158"/>
      <c r="G54" s="158"/>
      <c r="H54" s="158"/>
      <c r="I54" s="172"/>
      <c r="J54" s="173" t="s">
        <v>97</v>
      </c>
      <c r="K54" s="174"/>
    </row>
    <row r="55" spans="2:11" s="1" customFormat="1" ht="10.3" customHeight="1">
      <c r="B55" s="45"/>
      <c r="C55" s="46"/>
      <c r="D55" s="46"/>
      <c r="E55" s="46"/>
      <c r="F55" s="46"/>
      <c r="G55" s="46"/>
      <c r="H55" s="46"/>
      <c r="I55" s="143"/>
      <c r="J55" s="46"/>
      <c r="K55" s="50"/>
    </row>
    <row r="56" spans="2:47" s="1" customFormat="1" ht="29.25" customHeight="1">
      <c r="B56" s="45"/>
      <c r="C56" s="175" t="s">
        <v>98</v>
      </c>
      <c r="D56" s="46"/>
      <c r="E56" s="46"/>
      <c r="F56" s="46"/>
      <c r="G56" s="46"/>
      <c r="H56" s="46"/>
      <c r="I56" s="143"/>
      <c r="J56" s="154">
        <f>J87</f>
        <v>0</v>
      </c>
      <c r="K56" s="50"/>
      <c r="AU56" s="23" t="s">
        <v>99</v>
      </c>
    </row>
    <row r="57" spans="2:11" s="7" customFormat="1" ht="24.95" customHeight="1">
      <c r="B57" s="176"/>
      <c r="C57" s="177"/>
      <c r="D57" s="178" t="s">
        <v>100</v>
      </c>
      <c r="E57" s="179"/>
      <c r="F57" s="179"/>
      <c r="G57" s="179"/>
      <c r="H57" s="179"/>
      <c r="I57" s="180"/>
      <c r="J57" s="181">
        <f>J88</f>
        <v>0</v>
      </c>
      <c r="K57" s="182"/>
    </row>
    <row r="58" spans="2:11" s="8" customFormat="1" ht="19.9" customHeight="1">
      <c r="B58" s="183"/>
      <c r="C58" s="184"/>
      <c r="D58" s="185" t="s">
        <v>101</v>
      </c>
      <c r="E58" s="186"/>
      <c r="F58" s="186"/>
      <c r="G58" s="186"/>
      <c r="H58" s="186"/>
      <c r="I58" s="187"/>
      <c r="J58" s="188">
        <f>J89</f>
        <v>0</v>
      </c>
      <c r="K58" s="189"/>
    </row>
    <row r="59" spans="2:11" s="8" customFormat="1" ht="19.9" customHeight="1">
      <c r="B59" s="183"/>
      <c r="C59" s="184"/>
      <c r="D59" s="185" t="s">
        <v>102</v>
      </c>
      <c r="E59" s="186"/>
      <c r="F59" s="186"/>
      <c r="G59" s="186"/>
      <c r="H59" s="186"/>
      <c r="I59" s="187"/>
      <c r="J59" s="188">
        <f>J172</f>
        <v>0</v>
      </c>
      <c r="K59" s="189"/>
    </row>
    <row r="60" spans="2:11" s="8" customFormat="1" ht="19.9" customHeight="1">
      <c r="B60" s="183"/>
      <c r="C60" s="184"/>
      <c r="D60" s="185" t="s">
        <v>103</v>
      </c>
      <c r="E60" s="186"/>
      <c r="F60" s="186"/>
      <c r="G60" s="186"/>
      <c r="H60" s="186"/>
      <c r="I60" s="187"/>
      <c r="J60" s="188">
        <f>J176</f>
        <v>0</v>
      </c>
      <c r="K60" s="189"/>
    </row>
    <row r="61" spans="2:11" s="8" customFormat="1" ht="19.9" customHeight="1">
      <c r="B61" s="183"/>
      <c r="C61" s="184"/>
      <c r="D61" s="185" t="s">
        <v>104</v>
      </c>
      <c r="E61" s="186"/>
      <c r="F61" s="186"/>
      <c r="G61" s="186"/>
      <c r="H61" s="186"/>
      <c r="I61" s="187"/>
      <c r="J61" s="188">
        <f>J180</f>
        <v>0</v>
      </c>
      <c r="K61" s="189"/>
    </row>
    <row r="62" spans="2:11" s="8" customFormat="1" ht="19.9" customHeight="1">
      <c r="B62" s="183"/>
      <c r="C62" s="184"/>
      <c r="D62" s="185" t="s">
        <v>105</v>
      </c>
      <c r="E62" s="186"/>
      <c r="F62" s="186"/>
      <c r="G62" s="186"/>
      <c r="H62" s="186"/>
      <c r="I62" s="187"/>
      <c r="J62" s="188">
        <f>J216</f>
        <v>0</v>
      </c>
      <c r="K62" s="189"/>
    </row>
    <row r="63" spans="2:11" s="8" customFormat="1" ht="19.9" customHeight="1">
      <c r="B63" s="183"/>
      <c r="C63" s="184"/>
      <c r="D63" s="185" t="s">
        <v>106</v>
      </c>
      <c r="E63" s="186"/>
      <c r="F63" s="186"/>
      <c r="G63" s="186"/>
      <c r="H63" s="186"/>
      <c r="I63" s="187"/>
      <c r="J63" s="188">
        <f>J244</f>
        <v>0</v>
      </c>
      <c r="K63" s="189"/>
    </row>
    <row r="64" spans="2:11" s="8" customFormat="1" ht="19.9" customHeight="1">
      <c r="B64" s="183"/>
      <c r="C64" s="184"/>
      <c r="D64" s="185" t="s">
        <v>107</v>
      </c>
      <c r="E64" s="186"/>
      <c r="F64" s="186"/>
      <c r="G64" s="186"/>
      <c r="H64" s="186"/>
      <c r="I64" s="187"/>
      <c r="J64" s="188">
        <f>J266</f>
        <v>0</v>
      </c>
      <c r="K64" s="189"/>
    </row>
    <row r="65" spans="2:11" s="8" customFormat="1" ht="19.9" customHeight="1">
      <c r="B65" s="183"/>
      <c r="C65" s="184"/>
      <c r="D65" s="185" t="s">
        <v>108</v>
      </c>
      <c r="E65" s="186"/>
      <c r="F65" s="186"/>
      <c r="G65" s="186"/>
      <c r="H65" s="186"/>
      <c r="I65" s="187"/>
      <c r="J65" s="188">
        <f>J301</f>
        <v>0</v>
      </c>
      <c r="K65" s="189"/>
    </row>
    <row r="66" spans="2:11" s="7" customFormat="1" ht="24.95" customHeight="1">
      <c r="B66" s="176"/>
      <c r="C66" s="177"/>
      <c r="D66" s="178" t="s">
        <v>109</v>
      </c>
      <c r="E66" s="179"/>
      <c r="F66" s="179"/>
      <c r="G66" s="179"/>
      <c r="H66" s="179"/>
      <c r="I66" s="180"/>
      <c r="J66" s="181">
        <f>J304</f>
        <v>0</v>
      </c>
      <c r="K66" s="182"/>
    </row>
    <row r="67" spans="2:11" s="8" customFormat="1" ht="19.9" customHeight="1">
      <c r="B67" s="183"/>
      <c r="C67" s="184"/>
      <c r="D67" s="185" t="s">
        <v>110</v>
      </c>
      <c r="E67" s="186"/>
      <c r="F67" s="186"/>
      <c r="G67" s="186"/>
      <c r="H67" s="186"/>
      <c r="I67" s="187"/>
      <c r="J67" s="188">
        <f>J305</f>
        <v>0</v>
      </c>
      <c r="K67" s="189"/>
    </row>
    <row r="68" spans="2:11" s="1" customFormat="1" ht="21.8" customHeight="1">
      <c r="B68" s="45"/>
      <c r="C68" s="46"/>
      <c r="D68" s="46"/>
      <c r="E68" s="46"/>
      <c r="F68" s="46"/>
      <c r="G68" s="46"/>
      <c r="H68" s="46"/>
      <c r="I68" s="143"/>
      <c r="J68" s="46"/>
      <c r="K68" s="50"/>
    </row>
    <row r="69" spans="2:11" s="1" customFormat="1" ht="6.95" customHeight="1">
      <c r="B69" s="66"/>
      <c r="C69" s="67"/>
      <c r="D69" s="67"/>
      <c r="E69" s="67"/>
      <c r="F69" s="67"/>
      <c r="G69" s="67"/>
      <c r="H69" s="67"/>
      <c r="I69" s="165"/>
      <c r="J69" s="67"/>
      <c r="K69" s="68"/>
    </row>
    <row r="73" spans="2:12" s="1" customFormat="1" ht="6.95" customHeight="1">
      <c r="B73" s="69"/>
      <c r="C73" s="70"/>
      <c r="D73" s="70"/>
      <c r="E73" s="70"/>
      <c r="F73" s="70"/>
      <c r="G73" s="70"/>
      <c r="H73" s="70"/>
      <c r="I73" s="168"/>
      <c r="J73" s="70"/>
      <c r="K73" s="70"/>
      <c r="L73" s="71"/>
    </row>
    <row r="74" spans="2:12" s="1" customFormat="1" ht="36.95" customHeight="1">
      <c r="B74" s="45"/>
      <c r="C74" s="72" t="s">
        <v>111</v>
      </c>
      <c r="D74" s="73"/>
      <c r="E74" s="73"/>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4.4" customHeight="1">
      <c r="B76" s="45"/>
      <c r="C76" s="75" t="s">
        <v>18</v>
      </c>
      <c r="D76" s="73"/>
      <c r="E76" s="73"/>
      <c r="F76" s="73"/>
      <c r="G76" s="73"/>
      <c r="H76" s="73"/>
      <c r="I76" s="190"/>
      <c r="J76" s="73"/>
      <c r="K76" s="73"/>
      <c r="L76" s="71"/>
    </row>
    <row r="77" spans="2:12" s="1" customFormat="1" ht="16.5" customHeight="1">
      <c r="B77" s="45"/>
      <c r="C77" s="73"/>
      <c r="D77" s="73"/>
      <c r="E77" s="191" t="str">
        <f>E7</f>
        <v>Jáchymov_Rekonstrukce komunikace_ulice Husova a Žižkova</v>
      </c>
      <c r="F77" s="75"/>
      <c r="G77" s="75"/>
      <c r="H77" s="75"/>
      <c r="I77" s="190"/>
      <c r="J77" s="73"/>
      <c r="K77" s="73"/>
      <c r="L77" s="71"/>
    </row>
    <row r="78" spans="2:12" s="1" customFormat="1" ht="14.4" customHeight="1">
      <c r="B78" s="45"/>
      <c r="C78" s="75" t="s">
        <v>93</v>
      </c>
      <c r="D78" s="73"/>
      <c r="E78" s="73"/>
      <c r="F78" s="73"/>
      <c r="G78" s="73"/>
      <c r="H78" s="73"/>
      <c r="I78" s="190"/>
      <c r="J78" s="73"/>
      <c r="K78" s="73"/>
      <c r="L78" s="71"/>
    </row>
    <row r="79" spans="2:12" s="1" customFormat="1" ht="17.25" customHeight="1">
      <c r="B79" s="45"/>
      <c r="C79" s="73"/>
      <c r="D79" s="73"/>
      <c r="E79" s="81" t="str">
        <f>E9</f>
        <v>SO 101.1 - Komunikace</v>
      </c>
      <c r="F79" s="73"/>
      <c r="G79" s="73"/>
      <c r="H79" s="73"/>
      <c r="I79" s="190"/>
      <c r="J79" s="73"/>
      <c r="K79" s="73"/>
      <c r="L79" s="71"/>
    </row>
    <row r="80" spans="2:12" s="1" customFormat="1" ht="6.95" customHeight="1">
      <c r="B80" s="45"/>
      <c r="C80" s="73"/>
      <c r="D80" s="73"/>
      <c r="E80" s="73"/>
      <c r="F80" s="73"/>
      <c r="G80" s="73"/>
      <c r="H80" s="73"/>
      <c r="I80" s="190"/>
      <c r="J80" s="73"/>
      <c r="K80" s="73"/>
      <c r="L80" s="71"/>
    </row>
    <row r="81" spans="2:12" s="1" customFormat="1" ht="18" customHeight="1">
      <c r="B81" s="45"/>
      <c r="C81" s="75" t="s">
        <v>23</v>
      </c>
      <c r="D81" s="73"/>
      <c r="E81" s="73"/>
      <c r="F81" s="192" t="str">
        <f>F12</f>
        <v xml:space="preserve"> </v>
      </c>
      <c r="G81" s="73"/>
      <c r="H81" s="73"/>
      <c r="I81" s="193" t="s">
        <v>25</v>
      </c>
      <c r="J81" s="84" t="str">
        <f>IF(J12="","",J12)</f>
        <v>9. 11. 2017</v>
      </c>
      <c r="K81" s="73"/>
      <c r="L81" s="71"/>
    </row>
    <row r="82" spans="2:12" s="1" customFormat="1" ht="6.95" customHeight="1">
      <c r="B82" s="45"/>
      <c r="C82" s="73"/>
      <c r="D82" s="73"/>
      <c r="E82" s="73"/>
      <c r="F82" s="73"/>
      <c r="G82" s="73"/>
      <c r="H82" s="73"/>
      <c r="I82" s="190"/>
      <c r="J82" s="73"/>
      <c r="K82" s="73"/>
      <c r="L82" s="71"/>
    </row>
    <row r="83" spans="2:12" s="1" customFormat="1" ht="13.5">
      <c r="B83" s="45"/>
      <c r="C83" s="75" t="s">
        <v>27</v>
      </c>
      <c r="D83" s="73"/>
      <c r="E83" s="73"/>
      <c r="F83" s="192" t="str">
        <f>E15</f>
        <v>Město Jáchymov</v>
      </c>
      <c r="G83" s="73"/>
      <c r="H83" s="73"/>
      <c r="I83" s="193" t="s">
        <v>34</v>
      </c>
      <c r="J83" s="192" t="str">
        <f>E21</f>
        <v>AZ Consult spol. s r.o.</v>
      </c>
      <c r="K83" s="73"/>
      <c r="L83" s="71"/>
    </row>
    <row r="84" spans="2:12" s="1" customFormat="1" ht="14.4" customHeight="1">
      <c r="B84" s="45"/>
      <c r="C84" s="75" t="s">
        <v>32</v>
      </c>
      <c r="D84" s="73"/>
      <c r="E84" s="73"/>
      <c r="F84" s="192" t="str">
        <f>IF(E18="","",E18)</f>
        <v/>
      </c>
      <c r="G84" s="73"/>
      <c r="H84" s="73"/>
      <c r="I84" s="190"/>
      <c r="J84" s="73"/>
      <c r="K84" s="73"/>
      <c r="L84" s="71"/>
    </row>
    <row r="85" spans="2:12" s="1" customFormat="1" ht="10.3" customHeight="1">
      <c r="B85" s="45"/>
      <c r="C85" s="73"/>
      <c r="D85" s="73"/>
      <c r="E85" s="73"/>
      <c r="F85" s="73"/>
      <c r="G85" s="73"/>
      <c r="H85" s="73"/>
      <c r="I85" s="190"/>
      <c r="J85" s="73"/>
      <c r="K85" s="73"/>
      <c r="L85" s="71"/>
    </row>
    <row r="86" spans="2:20" s="9" customFormat="1" ht="29.25" customHeight="1">
      <c r="B86" s="194"/>
      <c r="C86" s="195" t="s">
        <v>112</v>
      </c>
      <c r="D86" s="196" t="s">
        <v>58</v>
      </c>
      <c r="E86" s="196" t="s">
        <v>54</v>
      </c>
      <c r="F86" s="196" t="s">
        <v>113</v>
      </c>
      <c r="G86" s="196" t="s">
        <v>114</v>
      </c>
      <c r="H86" s="196" t="s">
        <v>115</v>
      </c>
      <c r="I86" s="197" t="s">
        <v>116</v>
      </c>
      <c r="J86" s="196" t="s">
        <v>97</v>
      </c>
      <c r="K86" s="198" t="s">
        <v>117</v>
      </c>
      <c r="L86" s="199"/>
      <c r="M86" s="101" t="s">
        <v>118</v>
      </c>
      <c r="N86" s="102" t="s">
        <v>43</v>
      </c>
      <c r="O86" s="102" t="s">
        <v>119</v>
      </c>
      <c r="P86" s="102" t="s">
        <v>120</v>
      </c>
      <c r="Q86" s="102" t="s">
        <v>121</v>
      </c>
      <c r="R86" s="102" t="s">
        <v>122</v>
      </c>
      <c r="S86" s="102" t="s">
        <v>123</v>
      </c>
      <c r="T86" s="103" t="s">
        <v>124</v>
      </c>
    </row>
    <row r="87" spans="2:63" s="1" customFormat="1" ht="29.25" customHeight="1">
      <c r="B87" s="45"/>
      <c r="C87" s="107" t="s">
        <v>98</v>
      </c>
      <c r="D87" s="73"/>
      <c r="E87" s="73"/>
      <c r="F87" s="73"/>
      <c r="G87" s="73"/>
      <c r="H87" s="73"/>
      <c r="I87" s="190"/>
      <c r="J87" s="200">
        <f>BK87</f>
        <v>0</v>
      </c>
      <c r="K87" s="73"/>
      <c r="L87" s="71"/>
      <c r="M87" s="104"/>
      <c r="N87" s="105"/>
      <c r="O87" s="105"/>
      <c r="P87" s="201">
        <f>P88+P304</f>
        <v>0</v>
      </c>
      <c r="Q87" s="105"/>
      <c r="R87" s="201">
        <f>R88+R304</f>
        <v>396.375936008</v>
      </c>
      <c r="S87" s="105"/>
      <c r="T87" s="202">
        <f>T88+T304</f>
        <v>2072.084</v>
      </c>
      <c r="AT87" s="23" t="s">
        <v>72</v>
      </c>
      <c r="AU87" s="23" t="s">
        <v>99</v>
      </c>
      <c r="BK87" s="203">
        <f>BK88+BK304</f>
        <v>0</v>
      </c>
    </row>
    <row r="88" spans="2:63" s="10" customFormat="1" ht="37.4" customHeight="1">
      <c r="B88" s="204"/>
      <c r="C88" s="205"/>
      <c r="D88" s="206" t="s">
        <v>72</v>
      </c>
      <c r="E88" s="207" t="s">
        <v>125</v>
      </c>
      <c r="F88" s="207" t="s">
        <v>126</v>
      </c>
      <c r="G88" s="205"/>
      <c r="H88" s="205"/>
      <c r="I88" s="208"/>
      <c r="J88" s="209">
        <f>BK88</f>
        <v>0</v>
      </c>
      <c r="K88" s="205"/>
      <c r="L88" s="210"/>
      <c r="M88" s="211"/>
      <c r="N88" s="212"/>
      <c r="O88" s="212"/>
      <c r="P88" s="213">
        <f>P89+P172+P176+P180+P216+P244+P266+P301</f>
        <v>0</v>
      </c>
      <c r="Q88" s="212"/>
      <c r="R88" s="213">
        <f>R89+R172+R176+R180+R216+R244+R266+R301</f>
        <v>396.193056008</v>
      </c>
      <c r="S88" s="212"/>
      <c r="T88" s="214">
        <f>T89+T172+T176+T180+T216+T244+T266+T301</f>
        <v>2072.084</v>
      </c>
      <c r="AR88" s="215" t="s">
        <v>81</v>
      </c>
      <c r="AT88" s="216" t="s">
        <v>72</v>
      </c>
      <c r="AU88" s="216" t="s">
        <v>73</v>
      </c>
      <c r="AY88" s="215" t="s">
        <v>127</v>
      </c>
      <c r="BK88" s="217">
        <f>BK89+BK172+BK176+BK180+BK216+BK244+BK266+BK301</f>
        <v>0</v>
      </c>
    </row>
    <row r="89" spans="2:63" s="10" customFormat="1" ht="19.9" customHeight="1">
      <c r="B89" s="204"/>
      <c r="C89" s="205"/>
      <c r="D89" s="206" t="s">
        <v>72</v>
      </c>
      <c r="E89" s="218" t="s">
        <v>81</v>
      </c>
      <c r="F89" s="218" t="s">
        <v>128</v>
      </c>
      <c r="G89" s="205"/>
      <c r="H89" s="205"/>
      <c r="I89" s="208"/>
      <c r="J89" s="219">
        <f>BK89</f>
        <v>0</v>
      </c>
      <c r="K89" s="205"/>
      <c r="L89" s="210"/>
      <c r="M89" s="211"/>
      <c r="N89" s="212"/>
      <c r="O89" s="212"/>
      <c r="P89" s="213">
        <f>SUM(P90:P171)</f>
        <v>0</v>
      </c>
      <c r="Q89" s="212"/>
      <c r="R89" s="213">
        <f>SUM(R90:R171)</f>
        <v>59.565</v>
      </c>
      <c r="S89" s="212"/>
      <c r="T89" s="214">
        <f>SUM(T90:T171)</f>
        <v>2071.004</v>
      </c>
      <c r="AR89" s="215" t="s">
        <v>81</v>
      </c>
      <c r="AT89" s="216" t="s">
        <v>72</v>
      </c>
      <c r="AU89" s="216" t="s">
        <v>81</v>
      </c>
      <c r="AY89" s="215" t="s">
        <v>127</v>
      </c>
      <c r="BK89" s="217">
        <f>SUM(BK90:BK171)</f>
        <v>0</v>
      </c>
    </row>
    <row r="90" spans="2:65" s="1" customFormat="1" ht="63.75" customHeight="1">
      <c r="B90" s="45"/>
      <c r="C90" s="220" t="s">
        <v>81</v>
      </c>
      <c r="D90" s="220" t="s">
        <v>129</v>
      </c>
      <c r="E90" s="221" t="s">
        <v>130</v>
      </c>
      <c r="F90" s="222" t="s">
        <v>131</v>
      </c>
      <c r="G90" s="223" t="s">
        <v>132</v>
      </c>
      <c r="H90" s="224">
        <v>247</v>
      </c>
      <c r="I90" s="225"/>
      <c r="J90" s="226">
        <f>ROUND(I90*H90,2)</f>
        <v>0</v>
      </c>
      <c r="K90" s="222" t="s">
        <v>133</v>
      </c>
      <c r="L90" s="71"/>
      <c r="M90" s="227" t="s">
        <v>21</v>
      </c>
      <c r="N90" s="228" t="s">
        <v>44</v>
      </c>
      <c r="O90" s="46"/>
      <c r="P90" s="229">
        <f>O90*H90</f>
        <v>0</v>
      </c>
      <c r="Q90" s="229">
        <v>0</v>
      </c>
      <c r="R90" s="229">
        <f>Q90*H90</f>
        <v>0</v>
      </c>
      <c r="S90" s="229">
        <v>0.32</v>
      </c>
      <c r="T90" s="230">
        <f>S90*H90</f>
        <v>79.04</v>
      </c>
      <c r="AR90" s="23" t="s">
        <v>134</v>
      </c>
      <c r="AT90" s="23" t="s">
        <v>129</v>
      </c>
      <c r="AU90" s="23" t="s">
        <v>83</v>
      </c>
      <c r="AY90" s="23" t="s">
        <v>127</v>
      </c>
      <c r="BE90" s="231">
        <f>IF(N90="základní",J90,0)</f>
        <v>0</v>
      </c>
      <c r="BF90" s="231">
        <f>IF(N90="snížená",J90,0)</f>
        <v>0</v>
      </c>
      <c r="BG90" s="231">
        <f>IF(N90="zákl. přenesená",J90,0)</f>
        <v>0</v>
      </c>
      <c r="BH90" s="231">
        <f>IF(N90="sníž. přenesená",J90,0)</f>
        <v>0</v>
      </c>
      <c r="BI90" s="231">
        <f>IF(N90="nulová",J90,0)</f>
        <v>0</v>
      </c>
      <c r="BJ90" s="23" t="s">
        <v>81</v>
      </c>
      <c r="BK90" s="231">
        <f>ROUND(I90*H90,2)</f>
        <v>0</v>
      </c>
      <c r="BL90" s="23" t="s">
        <v>134</v>
      </c>
      <c r="BM90" s="23" t="s">
        <v>135</v>
      </c>
    </row>
    <row r="91" spans="2:47" s="1" customFormat="1" ht="13.5">
      <c r="B91" s="45"/>
      <c r="C91" s="73"/>
      <c r="D91" s="232" t="s">
        <v>136</v>
      </c>
      <c r="E91" s="73"/>
      <c r="F91" s="233" t="s">
        <v>137</v>
      </c>
      <c r="G91" s="73"/>
      <c r="H91" s="73"/>
      <c r="I91" s="190"/>
      <c r="J91" s="73"/>
      <c r="K91" s="73"/>
      <c r="L91" s="71"/>
      <c r="M91" s="234"/>
      <c r="N91" s="46"/>
      <c r="O91" s="46"/>
      <c r="P91" s="46"/>
      <c r="Q91" s="46"/>
      <c r="R91" s="46"/>
      <c r="S91" s="46"/>
      <c r="T91" s="94"/>
      <c r="AT91" s="23" t="s">
        <v>136</v>
      </c>
      <c r="AU91" s="23" t="s">
        <v>83</v>
      </c>
    </row>
    <row r="92" spans="2:51" s="11" customFormat="1" ht="13.5">
      <c r="B92" s="235"/>
      <c r="C92" s="236"/>
      <c r="D92" s="232" t="s">
        <v>138</v>
      </c>
      <c r="E92" s="237" t="s">
        <v>21</v>
      </c>
      <c r="F92" s="238" t="s">
        <v>139</v>
      </c>
      <c r="G92" s="236"/>
      <c r="H92" s="239">
        <v>247</v>
      </c>
      <c r="I92" s="240"/>
      <c r="J92" s="236"/>
      <c r="K92" s="236"/>
      <c r="L92" s="241"/>
      <c r="M92" s="242"/>
      <c r="N92" s="243"/>
      <c r="O92" s="243"/>
      <c r="P92" s="243"/>
      <c r="Q92" s="243"/>
      <c r="R92" s="243"/>
      <c r="S92" s="243"/>
      <c r="T92" s="244"/>
      <c r="AT92" s="245" t="s">
        <v>138</v>
      </c>
      <c r="AU92" s="245" t="s">
        <v>83</v>
      </c>
      <c r="AV92" s="11" t="s">
        <v>83</v>
      </c>
      <c r="AW92" s="11" t="s">
        <v>36</v>
      </c>
      <c r="AX92" s="11" t="s">
        <v>81</v>
      </c>
      <c r="AY92" s="245" t="s">
        <v>127</v>
      </c>
    </row>
    <row r="93" spans="2:65" s="1" customFormat="1" ht="51" customHeight="1">
      <c r="B93" s="45"/>
      <c r="C93" s="220" t="s">
        <v>83</v>
      </c>
      <c r="D93" s="220" t="s">
        <v>129</v>
      </c>
      <c r="E93" s="221" t="s">
        <v>140</v>
      </c>
      <c r="F93" s="222" t="s">
        <v>141</v>
      </c>
      <c r="G93" s="223" t="s">
        <v>132</v>
      </c>
      <c r="H93" s="224">
        <v>13</v>
      </c>
      <c r="I93" s="225"/>
      <c r="J93" s="226">
        <f>ROUND(I93*H93,2)</f>
        <v>0</v>
      </c>
      <c r="K93" s="222" t="s">
        <v>133</v>
      </c>
      <c r="L93" s="71"/>
      <c r="M93" s="227" t="s">
        <v>21</v>
      </c>
      <c r="N93" s="228" t="s">
        <v>44</v>
      </c>
      <c r="O93" s="46"/>
      <c r="P93" s="229">
        <f>O93*H93</f>
        <v>0</v>
      </c>
      <c r="Q93" s="229">
        <v>0</v>
      </c>
      <c r="R93" s="229">
        <f>Q93*H93</f>
        <v>0</v>
      </c>
      <c r="S93" s="229">
        <v>0.17</v>
      </c>
      <c r="T93" s="230">
        <f>S93*H93</f>
        <v>2.21</v>
      </c>
      <c r="AR93" s="23" t="s">
        <v>134</v>
      </c>
      <c r="AT93" s="23" t="s">
        <v>129</v>
      </c>
      <c r="AU93" s="23" t="s">
        <v>83</v>
      </c>
      <c r="AY93" s="23" t="s">
        <v>127</v>
      </c>
      <c r="BE93" s="231">
        <f>IF(N93="základní",J93,0)</f>
        <v>0</v>
      </c>
      <c r="BF93" s="231">
        <f>IF(N93="snížená",J93,0)</f>
        <v>0</v>
      </c>
      <c r="BG93" s="231">
        <f>IF(N93="zákl. přenesená",J93,0)</f>
        <v>0</v>
      </c>
      <c r="BH93" s="231">
        <f>IF(N93="sníž. přenesená",J93,0)</f>
        <v>0</v>
      </c>
      <c r="BI93" s="231">
        <f>IF(N93="nulová",J93,0)</f>
        <v>0</v>
      </c>
      <c r="BJ93" s="23" t="s">
        <v>81</v>
      </c>
      <c r="BK93" s="231">
        <f>ROUND(I93*H93,2)</f>
        <v>0</v>
      </c>
      <c r="BL93" s="23" t="s">
        <v>134</v>
      </c>
      <c r="BM93" s="23" t="s">
        <v>142</v>
      </c>
    </row>
    <row r="94" spans="2:47" s="1" customFormat="1" ht="13.5">
      <c r="B94" s="45"/>
      <c r="C94" s="73"/>
      <c r="D94" s="232" t="s">
        <v>136</v>
      </c>
      <c r="E94" s="73"/>
      <c r="F94" s="233" t="s">
        <v>143</v>
      </c>
      <c r="G94" s="73"/>
      <c r="H94" s="73"/>
      <c r="I94" s="190"/>
      <c r="J94" s="73"/>
      <c r="K94" s="73"/>
      <c r="L94" s="71"/>
      <c r="M94" s="234"/>
      <c r="N94" s="46"/>
      <c r="O94" s="46"/>
      <c r="P94" s="46"/>
      <c r="Q94" s="46"/>
      <c r="R94" s="46"/>
      <c r="S94" s="46"/>
      <c r="T94" s="94"/>
      <c r="AT94" s="23" t="s">
        <v>136</v>
      </c>
      <c r="AU94" s="23" t="s">
        <v>83</v>
      </c>
    </row>
    <row r="95" spans="2:51" s="11" customFormat="1" ht="13.5">
      <c r="B95" s="235"/>
      <c r="C95" s="236"/>
      <c r="D95" s="232" t="s">
        <v>138</v>
      </c>
      <c r="E95" s="237" t="s">
        <v>21</v>
      </c>
      <c r="F95" s="238" t="s">
        <v>144</v>
      </c>
      <c r="G95" s="236"/>
      <c r="H95" s="239">
        <v>13</v>
      </c>
      <c r="I95" s="240"/>
      <c r="J95" s="236"/>
      <c r="K95" s="236"/>
      <c r="L95" s="241"/>
      <c r="M95" s="242"/>
      <c r="N95" s="243"/>
      <c r="O95" s="243"/>
      <c r="P95" s="243"/>
      <c r="Q95" s="243"/>
      <c r="R95" s="243"/>
      <c r="S95" s="243"/>
      <c r="T95" s="244"/>
      <c r="AT95" s="245" t="s">
        <v>138</v>
      </c>
      <c r="AU95" s="245" t="s">
        <v>83</v>
      </c>
      <c r="AV95" s="11" t="s">
        <v>83</v>
      </c>
      <c r="AW95" s="11" t="s">
        <v>36</v>
      </c>
      <c r="AX95" s="11" t="s">
        <v>81</v>
      </c>
      <c r="AY95" s="245" t="s">
        <v>127</v>
      </c>
    </row>
    <row r="96" spans="2:65" s="1" customFormat="1" ht="38.25" customHeight="1">
      <c r="B96" s="45"/>
      <c r="C96" s="220" t="s">
        <v>145</v>
      </c>
      <c r="D96" s="220" t="s">
        <v>129</v>
      </c>
      <c r="E96" s="221" t="s">
        <v>146</v>
      </c>
      <c r="F96" s="222" t="s">
        <v>147</v>
      </c>
      <c r="G96" s="223" t="s">
        <v>132</v>
      </c>
      <c r="H96" s="224">
        <v>13</v>
      </c>
      <c r="I96" s="225"/>
      <c r="J96" s="226">
        <f>ROUND(I96*H96,2)</f>
        <v>0</v>
      </c>
      <c r="K96" s="222" t="s">
        <v>133</v>
      </c>
      <c r="L96" s="71"/>
      <c r="M96" s="227" t="s">
        <v>21</v>
      </c>
      <c r="N96" s="228" t="s">
        <v>44</v>
      </c>
      <c r="O96" s="46"/>
      <c r="P96" s="229">
        <f>O96*H96</f>
        <v>0</v>
      </c>
      <c r="Q96" s="229">
        <v>0</v>
      </c>
      <c r="R96" s="229">
        <f>Q96*H96</f>
        <v>0</v>
      </c>
      <c r="S96" s="229">
        <v>0.24</v>
      </c>
      <c r="T96" s="230">
        <f>S96*H96</f>
        <v>3.12</v>
      </c>
      <c r="AR96" s="23" t="s">
        <v>134</v>
      </c>
      <c r="AT96" s="23" t="s">
        <v>129</v>
      </c>
      <c r="AU96" s="23" t="s">
        <v>83</v>
      </c>
      <c r="AY96" s="23" t="s">
        <v>127</v>
      </c>
      <c r="BE96" s="231">
        <f>IF(N96="základní",J96,0)</f>
        <v>0</v>
      </c>
      <c r="BF96" s="231">
        <f>IF(N96="snížená",J96,0)</f>
        <v>0</v>
      </c>
      <c r="BG96" s="231">
        <f>IF(N96="zákl. přenesená",J96,0)</f>
        <v>0</v>
      </c>
      <c r="BH96" s="231">
        <f>IF(N96="sníž. přenesená",J96,0)</f>
        <v>0</v>
      </c>
      <c r="BI96" s="231">
        <f>IF(N96="nulová",J96,0)</f>
        <v>0</v>
      </c>
      <c r="BJ96" s="23" t="s">
        <v>81</v>
      </c>
      <c r="BK96" s="231">
        <f>ROUND(I96*H96,2)</f>
        <v>0</v>
      </c>
      <c r="BL96" s="23" t="s">
        <v>134</v>
      </c>
      <c r="BM96" s="23" t="s">
        <v>148</v>
      </c>
    </row>
    <row r="97" spans="2:47" s="1" customFormat="1" ht="13.5">
      <c r="B97" s="45"/>
      <c r="C97" s="73"/>
      <c r="D97" s="232" t="s">
        <v>136</v>
      </c>
      <c r="E97" s="73"/>
      <c r="F97" s="233" t="s">
        <v>143</v>
      </c>
      <c r="G97" s="73"/>
      <c r="H97" s="73"/>
      <c r="I97" s="190"/>
      <c r="J97" s="73"/>
      <c r="K97" s="73"/>
      <c r="L97" s="71"/>
      <c r="M97" s="234"/>
      <c r="N97" s="46"/>
      <c r="O97" s="46"/>
      <c r="P97" s="46"/>
      <c r="Q97" s="46"/>
      <c r="R97" s="46"/>
      <c r="S97" s="46"/>
      <c r="T97" s="94"/>
      <c r="AT97" s="23" t="s">
        <v>136</v>
      </c>
      <c r="AU97" s="23" t="s">
        <v>83</v>
      </c>
    </row>
    <row r="98" spans="2:51" s="11" customFormat="1" ht="13.5">
      <c r="B98" s="235"/>
      <c r="C98" s="236"/>
      <c r="D98" s="232" t="s">
        <v>138</v>
      </c>
      <c r="E98" s="237" t="s">
        <v>21</v>
      </c>
      <c r="F98" s="238" t="s">
        <v>149</v>
      </c>
      <c r="G98" s="236"/>
      <c r="H98" s="239">
        <v>13</v>
      </c>
      <c r="I98" s="240"/>
      <c r="J98" s="236"/>
      <c r="K98" s="236"/>
      <c r="L98" s="241"/>
      <c r="M98" s="242"/>
      <c r="N98" s="243"/>
      <c r="O98" s="243"/>
      <c r="P98" s="243"/>
      <c r="Q98" s="243"/>
      <c r="R98" s="243"/>
      <c r="S98" s="243"/>
      <c r="T98" s="244"/>
      <c r="AT98" s="245" t="s">
        <v>138</v>
      </c>
      <c r="AU98" s="245" t="s">
        <v>83</v>
      </c>
      <c r="AV98" s="11" t="s">
        <v>83</v>
      </c>
      <c r="AW98" s="11" t="s">
        <v>36</v>
      </c>
      <c r="AX98" s="11" t="s">
        <v>81</v>
      </c>
      <c r="AY98" s="245" t="s">
        <v>127</v>
      </c>
    </row>
    <row r="99" spans="2:65" s="1" customFormat="1" ht="51" customHeight="1">
      <c r="B99" s="45"/>
      <c r="C99" s="220" t="s">
        <v>134</v>
      </c>
      <c r="D99" s="220" t="s">
        <v>129</v>
      </c>
      <c r="E99" s="221" t="s">
        <v>150</v>
      </c>
      <c r="F99" s="222" t="s">
        <v>151</v>
      </c>
      <c r="G99" s="223" t="s">
        <v>132</v>
      </c>
      <c r="H99" s="224">
        <v>1798</v>
      </c>
      <c r="I99" s="225"/>
      <c r="J99" s="226">
        <f>ROUND(I99*H99,2)</f>
        <v>0</v>
      </c>
      <c r="K99" s="222" t="s">
        <v>133</v>
      </c>
      <c r="L99" s="71"/>
      <c r="M99" s="227" t="s">
        <v>21</v>
      </c>
      <c r="N99" s="228" t="s">
        <v>44</v>
      </c>
      <c r="O99" s="46"/>
      <c r="P99" s="229">
        <f>O99*H99</f>
        <v>0</v>
      </c>
      <c r="Q99" s="229">
        <v>0</v>
      </c>
      <c r="R99" s="229">
        <f>Q99*H99</f>
        <v>0</v>
      </c>
      <c r="S99" s="229">
        <v>0.325</v>
      </c>
      <c r="T99" s="230">
        <f>S99*H99</f>
        <v>584.35</v>
      </c>
      <c r="AR99" s="23" t="s">
        <v>134</v>
      </c>
      <c r="AT99" s="23" t="s">
        <v>129</v>
      </c>
      <c r="AU99" s="23" t="s">
        <v>83</v>
      </c>
      <c r="AY99" s="23" t="s">
        <v>127</v>
      </c>
      <c r="BE99" s="231">
        <f>IF(N99="základní",J99,0)</f>
        <v>0</v>
      </c>
      <c r="BF99" s="231">
        <f>IF(N99="snížená",J99,0)</f>
        <v>0</v>
      </c>
      <c r="BG99" s="231">
        <f>IF(N99="zákl. přenesená",J99,0)</f>
        <v>0</v>
      </c>
      <c r="BH99" s="231">
        <f>IF(N99="sníž. přenesená",J99,0)</f>
        <v>0</v>
      </c>
      <c r="BI99" s="231">
        <f>IF(N99="nulová",J99,0)</f>
        <v>0</v>
      </c>
      <c r="BJ99" s="23" t="s">
        <v>81</v>
      </c>
      <c r="BK99" s="231">
        <f>ROUND(I99*H99,2)</f>
        <v>0</v>
      </c>
      <c r="BL99" s="23" t="s">
        <v>134</v>
      </c>
      <c r="BM99" s="23" t="s">
        <v>152</v>
      </c>
    </row>
    <row r="100" spans="2:47" s="1" customFormat="1" ht="13.5">
      <c r="B100" s="45"/>
      <c r="C100" s="73"/>
      <c r="D100" s="232" t="s">
        <v>136</v>
      </c>
      <c r="E100" s="73"/>
      <c r="F100" s="233" t="s">
        <v>143</v>
      </c>
      <c r="G100" s="73"/>
      <c r="H100" s="73"/>
      <c r="I100" s="190"/>
      <c r="J100" s="73"/>
      <c r="K100" s="73"/>
      <c r="L100" s="71"/>
      <c r="M100" s="234"/>
      <c r="N100" s="46"/>
      <c r="O100" s="46"/>
      <c r="P100" s="46"/>
      <c r="Q100" s="46"/>
      <c r="R100" s="46"/>
      <c r="S100" s="46"/>
      <c r="T100" s="94"/>
      <c r="AT100" s="23" t="s">
        <v>136</v>
      </c>
      <c r="AU100" s="23" t="s">
        <v>83</v>
      </c>
    </row>
    <row r="101" spans="2:51" s="11" customFormat="1" ht="13.5">
      <c r="B101" s="235"/>
      <c r="C101" s="236"/>
      <c r="D101" s="232" t="s">
        <v>138</v>
      </c>
      <c r="E101" s="237" t="s">
        <v>21</v>
      </c>
      <c r="F101" s="238" t="s">
        <v>153</v>
      </c>
      <c r="G101" s="236"/>
      <c r="H101" s="239">
        <v>1798</v>
      </c>
      <c r="I101" s="240"/>
      <c r="J101" s="236"/>
      <c r="K101" s="236"/>
      <c r="L101" s="241"/>
      <c r="M101" s="242"/>
      <c r="N101" s="243"/>
      <c r="O101" s="243"/>
      <c r="P101" s="243"/>
      <c r="Q101" s="243"/>
      <c r="R101" s="243"/>
      <c r="S101" s="243"/>
      <c r="T101" s="244"/>
      <c r="AT101" s="245" t="s">
        <v>138</v>
      </c>
      <c r="AU101" s="245" t="s">
        <v>83</v>
      </c>
      <c r="AV101" s="11" t="s">
        <v>83</v>
      </c>
      <c r="AW101" s="11" t="s">
        <v>36</v>
      </c>
      <c r="AX101" s="11" t="s">
        <v>81</v>
      </c>
      <c r="AY101" s="245" t="s">
        <v>127</v>
      </c>
    </row>
    <row r="102" spans="2:65" s="1" customFormat="1" ht="51" customHeight="1">
      <c r="B102" s="45"/>
      <c r="C102" s="220" t="s">
        <v>154</v>
      </c>
      <c r="D102" s="220" t="s">
        <v>129</v>
      </c>
      <c r="E102" s="221" t="s">
        <v>155</v>
      </c>
      <c r="F102" s="222" t="s">
        <v>156</v>
      </c>
      <c r="G102" s="223" t="s">
        <v>132</v>
      </c>
      <c r="H102" s="224">
        <v>135</v>
      </c>
      <c r="I102" s="225"/>
      <c r="J102" s="226">
        <f>ROUND(I102*H102,2)</f>
        <v>0</v>
      </c>
      <c r="K102" s="222" t="s">
        <v>133</v>
      </c>
      <c r="L102" s="71"/>
      <c r="M102" s="227" t="s">
        <v>21</v>
      </c>
      <c r="N102" s="228" t="s">
        <v>44</v>
      </c>
      <c r="O102" s="46"/>
      <c r="P102" s="229">
        <f>O102*H102</f>
        <v>0</v>
      </c>
      <c r="Q102" s="229">
        <v>0</v>
      </c>
      <c r="R102" s="229">
        <f>Q102*H102</f>
        <v>0</v>
      </c>
      <c r="S102" s="229">
        <v>0.29</v>
      </c>
      <c r="T102" s="230">
        <f>S102*H102</f>
        <v>39.15</v>
      </c>
      <c r="AR102" s="23" t="s">
        <v>134</v>
      </c>
      <c r="AT102" s="23" t="s">
        <v>129</v>
      </c>
      <c r="AU102" s="23" t="s">
        <v>83</v>
      </c>
      <c r="AY102" s="23" t="s">
        <v>127</v>
      </c>
      <c r="BE102" s="231">
        <f>IF(N102="základní",J102,0)</f>
        <v>0</v>
      </c>
      <c r="BF102" s="231">
        <f>IF(N102="snížená",J102,0)</f>
        <v>0</v>
      </c>
      <c r="BG102" s="231">
        <f>IF(N102="zákl. přenesená",J102,0)</f>
        <v>0</v>
      </c>
      <c r="BH102" s="231">
        <f>IF(N102="sníž. přenesená",J102,0)</f>
        <v>0</v>
      </c>
      <c r="BI102" s="231">
        <f>IF(N102="nulová",J102,0)</f>
        <v>0</v>
      </c>
      <c r="BJ102" s="23" t="s">
        <v>81</v>
      </c>
      <c r="BK102" s="231">
        <f>ROUND(I102*H102,2)</f>
        <v>0</v>
      </c>
      <c r="BL102" s="23" t="s">
        <v>134</v>
      </c>
      <c r="BM102" s="23" t="s">
        <v>157</v>
      </c>
    </row>
    <row r="103" spans="2:47" s="1" customFormat="1" ht="13.5">
      <c r="B103" s="45"/>
      <c r="C103" s="73"/>
      <c r="D103" s="232" t="s">
        <v>136</v>
      </c>
      <c r="E103" s="73"/>
      <c r="F103" s="233" t="s">
        <v>143</v>
      </c>
      <c r="G103" s="73"/>
      <c r="H103" s="73"/>
      <c r="I103" s="190"/>
      <c r="J103" s="73"/>
      <c r="K103" s="73"/>
      <c r="L103" s="71"/>
      <c r="M103" s="234"/>
      <c r="N103" s="46"/>
      <c r="O103" s="46"/>
      <c r="P103" s="46"/>
      <c r="Q103" s="46"/>
      <c r="R103" s="46"/>
      <c r="S103" s="46"/>
      <c r="T103" s="94"/>
      <c r="AT103" s="23" t="s">
        <v>136</v>
      </c>
      <c r="AU103" s="23" t="s">
        <v>83</v>
      </c>
    </row>
    <row r="104" spans="2:51" s="11" customFormat="1" ht="13.5">
      <c r="B104" s="235"/>
      <c r="C104" s="236"/>
      <c r="D104" s="232" t="s">
        <v>138</v>
      </c>
      <c r="E104" s="237" t="s">
        <v>21</v>
      </c>
      <c r="F104" s="238" t="s">
        <v>158</v>
      </c>
      <c r="G104" s="236"/>
      <c r="H104" s="239">
        <v>135</v>
      </c>
      <c r="I104" s="240"/>
      <c r="J104" s="236"/>
      <c r="K104" s="236"/>
      <c r="L104" s="241"/>
      <c r="M104" s="242"/>
      <c r="N104" s="243"/>
      <c r="O104" s="243"/>
      <c r="P104" s="243"/>
      <c r="Q104" s="243"/>
      <c r="R104" s="243"/>
      <c r="S104" s="243"/>
      <c r="T104" s="244"/>
      <c r="AT104" s="245" t="s">
        <v>138</v>
      </c>
      <c r="AU104" s="245" t="s">
        <v>83</v>
      </c>
      <c r="AV104" s="11" t="s">
        <v>83</v>
      </c>
      <c r="AW104" s="11" t="s">
        <v>36</v>
      </c>
      <c r="AX104" s="11" t="s">
        <v>81</v>
      </c>
      <c r="AY104" s="245" t="s">
        <v>127</v>
      </c>
    </row>
    <row r="105" spans="2:65" s="1" customFormat="1" ht="51" customHeight="1">
      <c r="B105" s="45"/>
      <c r="C105" s="220" t="s">
        <v>159</v>
      </c>
      <c r="D105" s="220" t="s">
        <v>129</v>
      </c>
      <c r="E105" s="221" t="s">
        <v>160</v>
      </c>
      <c r="F105" s="222" t="s">
        <v>161</v>
      </c>
      <c r="G105" s="223" t="s">
        <v>132</v>
      </c>
      <c r="H105" s="224">
        <v>135</v>
      </c>
      <c r="I105" s="225"/>
      <c r="J105" s="226">
        <f>ROUND(I105*H105,2)</f>
        <v>0</v>
      </c>
      <c r="K105" s="222" t="s">
        <v>133</v>
      </c>
      <c r="L105" s="71"/>
      <c r="M105" s="227" t="s">
        <v>21</v>
      </c>
      <c r="N105" s="228" t="s">
        <v>44</v>
      </c>
      <c r="O105" s="46"/>
      <c r="P105" s="229">
        <f>O105*H105</f>
        <v>0</v>
      </c>
      <c r="Q105" s="229">
        <v>0</v>
      </c>
      <c r="R105" s="229">
        <f>Q105*H105</f>
        <v>0</v>
      </c>
      <c r="S105" s="229">
        <v>0.22</v>
      </c>
      <c r="T105" s="230">
        <f>S105*H105</f>
        <v>29.7</v>
      </c>
      <c r="AR105" s="23" t="s">
        <v>134</v>
      </c>
      <c r="AT105" s="23" t="s">
        <v>129</v>
      </c>
      <c r="AU105" s="23" t="s">
        <v>83</v>
      </c>
      <c r="AY105" s="23" t="s">
        <v>127</v>
      </c>
      <c r="BE105" s="231">
        <f>IF(N105="základní",J105,0)</f>
        <v>0</v>
      </c>
      <c r="BF105" s="231">
        <f>IF(N105="snížená",J105,0)</f>
        <v>0</v>
      </c>
      <c r="BG105" s="231">
        <f>IF(N105="zákl. přenesená",J105,0)</f>
        <v>0</v>
      </c>
      <c r="BH105" s="231">
        <f>IF(N105="sníž. přenesená",J105,0)</f>
        <v>0</v>
      </c>
      <c r="BI105" s="231">
        <f>IF(N105="nulová",J105,0)</f>
        <v>0</v>
      </c>
      <c r="BJ105" s="23" t="s">
        <v>81</v>
      </c>
      <c r="BK105" s="231">
        <f>ROUND(I105*H105,2)</f>
        <v>0</v>
      </c>
      <c r="BL105" s="23" t="s">
        <v>134</v>
      </c>
      <c r="BM105" s="23" t="s">
        <v>162</v>
      </c>
    </row>
    <row r="106" spans="2:47" s="1" customFormat="1" ht="13.5">
      <c r="B106" s="45"/>
      <c r="C106" s="73"/>
      <c r="D106" s="232" t="s">
        <v>136</v>
      </c>
      <c r="E106" s="73"/>
      <c r="F106" s="233" t="s">
        <v>143</v>
      </c>
      <c r="G106" s="73"/>
      <c r="H106" s="73"/>
      <c r="I106" s="190"/>
      <c r="J106" s="73"/>
      <c r="K106" s="73"/>
      <c r="L106" s="71"/>
      <c r="M106" s="234"/>
      <c r="N106" s="46"/>
      <c r="O106" s="46"/>
      <c r="P106" s="46"/>
      <c r="Q106" s="46"/>
      <c r="R106" s="46"/>
      <c r="S106" s="46"/>
      <c r="T106" s="94"/>
      <c r="AT106" s="23" t="s">
        <v>136</v>
      </c>
      <c r="AU106" s="23" t="s">
        <v>83</v>
      </c>
    </row>
    <row r="107" spans="2:51" s="11" customFormat="1" ht="13.5">
      <c r="B107" s="235"/>
      <c r="C107" s="236"/>
      <c r="D107" s="232" t="s">
        <v>138</v>
      </c>
      <c r="E107" s="237" t="s">
        <v>21</v>
      </c>
      <c r="F107" s="238" t="s">
        <v>163</v>
      </c>
      <c r="G107" s="236"/>
      <c r="H107" s="239">
        <v>135</v>
      </c>
      <c r="I107" s="240"/>
      <c r="J107" s="236"/>
      <c r="K107" s="236"/>
      <c r="L107" s="241"/>
      <c r="M107" s="242"/>
      <c r="N107" s="243"/>
      <c r="O107" s="243"/>
      <c r="P107" s="243"/>
      <c r="Q107" s="243"/>
      <c r="R107" s="243"/>
      <c r="S107" s="243"/>
      <c r="T107" s="244"/>
      <c r="AT107" s="245" t="s">
        <v>138</v>
      </c>
      <c r="AU107" s="245" t="s">
        <v>83</v>
      </c>
      <c r="AV107" s="11" t="s">
        <v>83</v>
      </c>
      <c r="AW107" s="11" t="s">
        <v>36</v>
      </c>
      <c r="AX107" s="11" t="s">
        <v>81</v>
      </c>
      <c r="AY107" s="245" t="s">
        <v>127</v>
      </c>
    </row>
    <row r="108" spans="2:65" s="1" customFormat="1" ht="51" customHeight="1">
      <c r="B108" s="45"/>
      <c r="C108" s="220" t="s">
        <v>164</v>
      </c>
      <c r="D108" s="220" t="s">
        <v>129</v>
      </c>
      <c r="E108" s="221" t="s">
        <v>165</v>
      </c>
      <c r="F108" s="222" t="s">
        <v>166</v>
      </c>
      <c r="G108" s="223" t="s">
        <v>132</v>
      </c>
      <c r="H108" s="224">
        <v>2283</v>
      </c>
      <c r="I108" s="225"/>
      <c r="J108" s="226">
        <f>ROUND(I108*H108,2)</f>
        <v>0</v>
      </c>
      <c r="K108" s="222" t="s">
        <v>133</v>
      </c>
      <c r="L108" s="71"/>
      <c r="M108" s="227" t="s">
        <v>21</v>
      </c>
      <c r="N108" s="228" t="s">
        <v>44</v>
      </c>
      <c r="O108" s="46"/>
      <c r="P108" s="229">
        <f>O108*H108</f>
        <v>0</v>
      </c>
      <c r="Q108" s="229">
        <v>0</v>
      </c>
      <c r="R108" s="229">
        <f>Q108*H108</f>
        <v>0</v>
      </c>
      <c r="S108" s="229">
        <v>0.29</v>
      </c>
      <c r="T108" s="230">
        <f>S108*H108</f>
        <v>662.0699999999999</v>
      </c>
      <c r="AR108" s="23" t="s">
        <v>134</v>
      </c>
      <c r="AT108" s="23" t="s">
        <v>129</v>
      </c>
      <c r="AU108" s="23" t="s">
        <v>83</v>
      </c>
      <c r="AY108" s="23" t="s">
        <v>127</v>
      </c>
      <c r="BE108" s="231">
        <f>IF(N108="základní",J108,0)</f>
        <v>0</v>
      </c>
      <c r="BF108" s="231">
        <f>IF(N108="snížená",J108,0)</f>
        <v>0</v>
      </c>
      <c r="BG108" s="231">
        <f>IF(N108="zákl. přenesená",J108,0)</f>
        <v>0</v>
      </c>
      <c r="BH108" s="231">
        <f>IF(N108="sníž. přenesená",J108,0)</f>
        <v>0</v>
      </c>
      <c r="BI108" s="231">
        <f>IF(N108="nulová",J108,0)</f>
        <v>0</v>
      </c>
      <c r="BJ108" s="23" t="s">
        <v>81</v>
      </c>
      <c r="BK108" s="231">
        <f>ROUND(I108*H108,2)</f>
        <v>0</v>
      </c>
      <c r="BL108" s="23" t="s">
        <v>134</v>
      </c>
      <c r="BM108" s="23" t="s">
        <v>167</v>
      </c>
    </row>
    <row r="109" spans="2:47" s="1" customFormat="1" ht="13.5">
      <c r="B109" s="45"/>
      <c r="C109" s="73"/>
      <c r="D109" s="232" t="s">
        <v>136</v>
      </c>
      <c r="E109" s="73"/>
      <c r="F109" s="233" t="s">
        <v>143</v>
      </c>
      <c r="G109" s="73"/>
      <c r="H109" s="73"/>
      <c r="I109" s="190"/>
      <c r="J109" s="73"/>
      <c r="K109" s="73"/>
      <c r="L109" s="71"/>
      <c r="M109" s="234"/>
      <c r="N109" s="46"/>
      <c r="O109" s="46"/>
      <c r="P109" s="46"/>
      <c r="Q109" s="46"/>
      <c r="R109" s="46"/>
      <c r="S109" s="46"/>
      <c r="T109" s="94"/>
      <c r="AT109" s="23" t="s">
        <v>136</v>
      </c>
      <c r="AU109" s="23" t="s">
        <v>83</v>
      </c>
    </row>
    <row r="110" spans="2:51" s="11" customFormat="1" ht="13.5">
      <c r="B110" s="235"/>
      <c r="C110" s="236"/>
      <c r="D110" s="232" t="s">
        <v>138</v>
      </c>
      <c r="E110" s="237" t="s">
        <v>21</v>
      </c>
      <c r="F110" s="238" t="s">
        <v>168</v>
      </c>
      <c r="G110" s="236"/>
      <c r="H110" s="239">
        <v>1798</v>
      </c>
      <c r="I110" s="240"/>
      <c r="J110" s="236"/>
      <c r="K110" s="236"/>
      <c r="L110" s="241"/>
      <c r="M110" s="242"/>
      <c r="N110" s="243"/>
      <c r="O110" s="243"/>
      <c r="P110" s="243"/>
      <c r="Q110" s="243"/>
      <c r="R110" s="243"/>
      <c r="S110" s="243"/>
      <c r="T110" s="244"/>
      <c r="AT110" s="245" t="s">
        <v>138</v>
      </c>
      <c r="AU110" s="245" t="s">
        <v>83</v>
      </c>
      <c r="AV110" s="11" t="s">
        <v>83</v>
      </c>
      <c r="AW110" s="11" t="s">
        <v>36</v>
      </c>
      <c r="AX110" s="11" t="s">
        <v>73</v>
      </c>
      <c r="AY110" s="245" t="s">
        <v>127</v>
      </c>
    </row>
    <row r="111" spans="2:51" s="11" customFormat="1" ht="13.5">
      <c r="B111" s="235"/>
      <c r="C111" s="236"/>
      <c r="D111" s="232" t="s">
        <v>138</v>
      </c>
      <c r="E111" s="237" t="s">
        <v>21</v>
      </c>
      <c r="F111" s="238" t="s">
        <v>169</v>
      </c>
      <c r="G111" s="236"/>
      <c r="H111" s="239">
        <v>247</v>
      </c>
      <c r="I111" s="240"/>
      <c r="J111" s="236"/>
      <c r="K111" s="236"/>
      <c r="L111" s="241"/>
      <c r="M111" s="242"/>
      <c r="N111" s="243"/>
      <c r="O111" s="243"/>
      <c r="P111" s="243"/>
      <c r="Q111" s="243"/>
      <c r="R111" s="243"/>
      <c r="S111" s="243"/>
      <c r="T111" s="244"/>
      <c r="AT111" s="245" t="s">
        <v>138</v>
      </c>
      <c r="AU111" s="245" t="s">
        <v>83</v>
      </c>
      <c r="AV111" s="11" t="s">
        <v>83</v>
      </c>
      <c r="AW111" s="11" t="s">
        <v>36</v>
      </c>
      <c r="AX111" s="11" t="s">
        <v>73</v>
      </c>
      <c r="AY111" s="245" t="s">
        <v>127</v>
      </c>
    </row>
    <row r="112" spans="2:51" s="11" customFormat="1" ht="13.5">
      <c r="B112" s="235"/>
      <c r="C112" s="236"/>
      <c r="D112" s="232" t="s">
        <v>138</v>
      </c>
      <c r="E112" s="237" t="s">
        <v>21</v>
      </c>
      <c r="F112" s="238" t="s">
        <v>170</v>
      </c>
      <c r="G112" s="236"/>
      <c r="H112" s="239">
        <v>238</v>
      </c>
      <c r="I112" s="240"/>
      <c r="J112" s="236"/>
      <c r="K112" s="236"/>
      <c r="L112" s="241"/>
      <c r="M112" s="242"/>
      <c r="N112" s="243"/>
      <c r="O112" s="243"/>
      <c r="P112" s="243"/>
      <c r="Q112" s="243"/>
      <c r="R112" s="243"/>
      <c r="S112" s="243"/>
      <c r="T112" s="244"/>
      <c r="AT112" s="245" t="s">
        <v>138</v>
      </c>
      <c r="AU112" s="245" t="s">
        <v>83</v>
      </c>
      <c r="AV112" s="11" t="s">
        <v>83</v>
      </c>
      <c r="AW112" s="11" t="s">
        <v>36</v>
      </c>
      <c r="AX112" s="11" t="s">
        <v>73</v>
      </c>
      <c r="AY112" s="245" t="s">
        <v>127</v>
      </c>
    </row>
    <row r="113" spans="2:51" s="12" customFormat="1" ht="13.5">
      <c r="B113" s="246"/>
      <c r="C113" s="247"/>
      <c r="D113" s="232" t="s">
        <v>138</v>
      </c>
      <c r="E113" s="248" t="s">
        <v>21</v>
      </c>
      <c r="F113" s="249" t="s">
        <v>171</v>
      </c>
      <c r="G113" s="247"/>
      <c r="H113" s="250">
        <v>2283</v>
      </c>
      <c r="I113" s="251"/>
      <c r="J113" s="247"/>
      <c r="K113" s="247"/>
      <c r="L113" s="252"/>
      <c r="M113" s="253"/>
      <c r="N113" s="254"/>
      <c r="O113" s="254"/>
      <c r="P113" s="254"/>
      <c r="Q113" s="254"/>
      <c r="R113" s="254"/>
      <c r="S113" s="254"/>
      <c r="T113" s="255"/>
      <c r="AT113" s="256" t="s">
        <v>138</v>
      </c>
      <c r="AU113" s="256" t="s">
        <v>83</v>
      </c>
      <c r="AV113" s="12" t="s">
        <v>134</v>
      </c>
      <c r="AW113" s="12" t="s">
        <v>36</v>
      </c>
      <c r="AX113" s="12" t="s">
        <v>81</v>
      </c>
      <c r="AY113" s="256" t="s">
        <v>127</v>
      </c>
    </row>
    <row r="114" spans="2:65" s="1" customFormat="1" ht="38.25" customHeight="1">
      <c r="B114" s="45"/>
      <c r="C114" s="220" t="s">
        <v>172</v>
      </c>
      <c r="D114" s="220" t="s">
        <v>129</v>
      </c>
      <c r="E114" s="221" t="s">
        <v>173</v>
      </c>
      <c r="F114" s="222" t="s">
        <v>174</v>
      </c>
      <c r="G114" s="223" t="s">
        <v>132</v>
      </c>
      <c r="H114" s="224">
        <v>1798</v>
      </c>
      <c r="I114" s="225"/>
      <c r="J114" s="226">
        <f>ROUND(I114*H114,2)</f>
        <v>0</v>
      </c>
      <c r="K114" s="222" t="s">
        <v>133</v>
      </c>
      <c r="L114" s="71"/>
      <c r="M114" s="227" t="s">
        <v>21</v>
      </c>
      <c r="N114" s="228" t="s">
        <v>44</v>
      </c>
      <c r="O114" s="46"/>
      <c r="P114" s="229">
        <f>O114*H114</f>
        <v>0</v>
      </c>
      <c r="Q114" s="229">
        <v>6E-05</v>
      </c>
      <c r="R114" s="229">
        <f>Q114*H114</f>
        <v>0.10788</v>
      </c>
      <c r="S114" s="229">
        <v>0.103</v>
      </c>
      <c r="T114" s="230">
        <f>S114*H114</f>
        <v>185.194</v>
      </c>
      <c r="AR114" s="23" t="s">
        <v>134</v>
      </c>
      <c r="AT114" s="23" t="s">
        <v>129</v>
      </c>
      <c r="AU114" s="23" t="s">
        <v>83</v>
      </c>
      <c r="AY114" s="23" t="s">
        <v>127</v>
      </c>
      <c r="BE114" s="231">
        <f>IF(N114="základní",J114,0)</f>
        <v>0</v>
      </c>
      <c r="BF114" s="231">
        <f>IF(N114="snížená",J114,0)</f>
        <v>0</v>
      </c>
      <c r="BG114" s="231">
        <f>IF(N114="zákl. přenesená",J114,0)</f>
        <v>0</v>
      </c>
      <c r="BH114" s="231">
        <f>IF(N114="sníž. přenesená",J114,0)</f>
        <v>0</v>
      </c>
      <c r="BI114" s="231">
        <f>IF(N114="nulová",J114,0)</f>
        <v>0</v>
      </c>
      <c r="BJ114" s="23" t="s">
        <v>81</v>
      </c>
      <c r="BK114" s="231">
        <f>ROUND(I114*H114,2)</f>
        <v>0</v>
      </c>
      <c r="BL114" s="23" t="s">
        <v>134</v>
      </c>
      <c r="BM114" s="23" t="s">
        <v>175</v>
      </c>
    </row>
    <row r="115" spans="2:47" s="1" customFormat="1" ht="13.5">
      <c r="B115" s="45"/>
      <c r="C115" s="73"/>
      <c r="D115" s="232" t="s">
        <v>136</v>
      </c>
      <c r="E115" s="73"/>
      <c r="F115" s="233" t="s">
        <v>176</v>
      </c>
      <c r="G115" s="73"/>
      <c r="H115" s="73"/>
      <c r="I115" s="190"/>
      <c r="J115" s="73"/>
      <c r="K115" s="73"/>
      <c r="L115" s="71"/>
      <c r="M115" s="234"/>
      <c r="N115" s="46"/>
      <c r="O115" s="46"/>
      <c r="P115" s="46"/>
      <c r="Q115" s="46"/>
      <c r="R115" s="46"/>
      <c r="S115" s="46"/>
      <c r="T115" s="94"/>
      <c r="AT115" s="23" t="s">
        <v>136</v>
      </c>
      <c r="AU115" s="23" t="s">
        <v>83</v>
      </c>
    </row>
    <row r="116" spans="2:51" s="11" customFormat="1" ht="13.5">
      <c r="B116" s="235"/>
      <c r="C116" s="236"/>
      <c r="D116" s="232" t="s">
        <v>138</v>
      </c>
      <c r="E116" s="237" t="s">
        <v>21</v>
      </c>
      <c r="F116" s="238" t="s">
        <v>177</v>
      </c>
      <c r="G116" s="236"/>
      <c r="H116" s="239">
        <v>1798</v>
      </c>
      <c r="I116" s="240"/>
      <c r="J116" s="236"/>
      <c r="K116" s="236"/>
      <c r="L116" s="241"/>
      <c r="M116" s="242"/>
      <c r="N116" s="243"/>
      <c r="O116" s="243"/>
      <c r="P116" s="243"/>
      <c r="Q116" s="243"/>
      <c r="R116" s="243"/>
      <c r="S116" s="243"/>
      <c r="T116" s="244"/>
      <c r="AT116" s="245" t="s">
        <v>138</v>
      </c>
      <c r="AU116" s="245" t="s">
        <v>83</v>
      </c>
      <c r="AV116" s="11" t="s">
        <v>83</v>
      </c>
      <c r="AW116" s="11" t="s">
        <v>36</v>
      </c>
      <c r="AX116" s="11" t="s">
        <v>81</v>
      </c>
      <c r="AY116" s="245" t="s">
        <v>127</v>
      </c>
    </row>
    <row r="117" spans="2:65" s="1" customFormat="1" ht="38.25" customHeight="1">
      <c r="B117" s="45"/>
      <c r="C117" s="220" t="s">
        <v>178</v>
      </c>
      <c r="D117" s="220" t="s">
        <v>129</v>
      </c>
      <c r="E117" s="221" t="s">
        <v>179</v>
      </c>
      <c r="F117" s="222" t="s">
        <v>180</v>
      </c>
      <c r="G117" s="223" t="s">
        <v>132</v>
      </c>
      <c r="H117" s="224">
        <v>1798</v>
      </c>
      <c r="I117" s="225"/>
      <c r="J117" s="226">
        <f>ROUND(I117*H117,2)</f>
        <v>0</v>
      </c>
      <c r="K117" s="222" t="s">
        <v>133</v>
      </c>
      <c r="L117" s="71"/>
      <c r="M117" s="227" t="s">
        <v>21</v>
      </c>
      <c r="N117" s="228" t="s">
        <v>44</v>
      </c>
      <c r="O117" s="46"/>
      <c r="P117" s="229">
        <f>O117*H117</f>
        <v>0</v>
      </c>
      <c r="Q117" s="229">
        <v>0</v>
      </c>
      <c r="R117" s="229">
        <f>Q117*H117</f>
        <v>0</v>
      </c>
      <c r="S117" s="229">
        <v>0.22</v>
      </c>
      <c r="T117" s="230">
        <f>S117*H117</f>
        <v>395.56</v>
      </c>
      <c r="AR117" s="23" t="s">
        <v>134</v>
      </c>
      <c r="AT117" s="23" t="s">
        <v>129</v>
      </c>
      <c r="AU117" s="23" t="s">
        <v>83</v>
      </c>
      <c r="AY117" s="23" t="s">
        <v>127</v>
      </c>
      <c r="BE117" s="231">
        <f>IF(N117="základní",J117,0)</f>
        <v>0</v>
      </c>
      <c r="BF117" s="231">
        <f>IF(N117="snížená",J117,0)</f>
        <v>0</v>
      </c>
      <c r="BG117" s="231">
        <f>IF(N117="zákl. přenesená",J117,0)</f>
        <v>0</v>
      </c>
      <c r="BH117" s="231">
        <f>IF(N117="sníž. přenesená",J117,0)</f>
        <v>0</v>
      </c>
      <c r="BI117" s="231">
        <f>IF(N117="nulová",J117,0)</f>
        <v>0</v>
      </c>
      <c r="BJ117" s="23" t="s">
        <v>81</v>
      </c>
      <c r="BK117" s="231">
        <f>ROUND(I117*H117,2)</f>
        <v>0</v>
      </c>
      <c r="BL117" s="23" t="s">
        <v>134</v>
      </c>
      <c r="BM117" s="23" t="s">
        <v>181</v>
      </c>
    </row>
    <row r="118" spans="2:47" s="1" customFormat="1" ht="13.5">
      <c r="B118" s="45"/>
      <c r="C118" s="73"/>
      <c r="D118" s="232" t="s">
        <v>136</v>
      </c>
      <c r="E118" s="73"/>
      <c r="F118" s="233" t="s">
        <v>143</v>
      </c>
      <c r="G118" s="73"/>
      <c r="H118" s="73"/>
      <c r="I118" s="190"/>
      <c r="J118" s="73"/>
      <c r="K118" s="73"/>
      <c r="L118" s="71"/>
      <c r="M118" s="234"/>
      <c r="N118" s="46"/>
      <c r="O118" s="46"/>
      <c r="P118" s="46"/>
      <c r="Q118" s="46"/>
      <c r="R118" s="46"/>
      <c r="S118" s="46"/>
      <c r="T118" s="94"/>
      <c r="AT118" s="23" t="s">
        <v>136</v>
      </c>
      <c r="AU118" s="23" t="s">
        <v>83</v>
      </c>
    </row>
    <row r="119" spans="2:51" s="11" customFormat="1" ht="13.5">
      <c r="B119" s="235"/>
      <c r="C119" s="236"/>
      <c r="D119" s="232" t="s">
        <v>138</v>
      </c>
      <c r="E119" s="237" t="s">
        <v>21</v>
      </c>
      <c r="F119" s="238" t="s">
        <v>182</v>
      </c>
      <c r="G119" s="236"/>
      <c r="H119" s="239">
        <v>1798</v>
      </c>
      <c r="I119" s="240"/>
      <c r="J119" s="236"/>
      <c r="K119" s="236"/>
      <c r="L119" s="241"/>
      <c r="M119" s="242"/>
      <c r="N119" s="243"/>
      <c r="O119" s="243"/>
      <c r="P119" s="243"/>
      <c r="Q119" s="243"/>
      <c r="R119" s="243"/>
      <c r="S119" s="243"/>
      <c r="T119" s="244"/>
      <c r="AT119" s="245" t="s">
        <v>138</v>
      </c>
      <c r="AU119" s="245" t="s">
        <v>83</v>
      </c>
      <c r="AV119" s="11" t="s">
        <v>83</v>
      </c>
      <c r="AW119" s="11" t="s">
        <v>36</v>
      </c>
      <c r="AX119" s="11" t="s">
        <v>81</v>
      </c>
      <c r="AY119" s="245" t="s">
        <v>127</v>
      </c>
    </row>
    <row r="120" spans="2:65" s="1" customFormat="1" ht="38.25" customHeight="1">
      <c r="B120" s="45"/>
      <c r="C120" s="220" t="s">
        <v>183</v>
      </c>
      <c r="D120" s="220" t="s">
        <v>129</v>
      </c>
      <c r="E120" s="221" t="s">
        <v>184</v>
      </c>
      <c r="F120" s="222" t="s">
        <v>185</v>
      </c>
      <c r="G120" s="223" t="s">
        <v>186</v>
      </c>
      <c r="H120" s="224">
        <v>442</v>
      </c>
      <c r="I120" s="225"/>
      <c r="J120" s="226">
        <f>ROUND(I120*H120,2)</f>
        <v>0</v>
      </c>
      <c r="K120" s="222" t="s">
        <v>133</v>
      </c>
      <c r="L120" s="71"/>
      <c r="M120" s="227" t="s">
        <v>21</v>
      </c>
      <c r="N120" s="228" t="s">
        <v>44</v>
      </c>
      <c r="O120" s="46"/>
      <c r="P120" s="229">
        <f>O120*H120</f>
        <v>0</v>
      </c>
      <c r="Q120" s="229">
        <v>0</v>
      </c>
      <c r="R120" s="229">
        <f>Q120*H120</f>
        <v>0</v>
      </c>
      <c r="S120" s="229">
        <v>0.205</v>
      </c>
      <c r="T120" s="230">
        <f>S120*H120</f>
        <v>90.61</v>
      </c>
      <c r="AR120" s="23" t="s">
        <v>134</v>
      </c>
      <c r="AT120" s="23" t="s">
        <v>129</v>
      </c>
      <c r="AU120" s="23" t="s">
        <v>83</v>
      </c>
      <c r="AY120" s="23" t="s">
        <v>127</v>
      </c>
      <c r="BE120" s="231">
        <f>IF(N120="základní",J120,0)</f>
        <v>0</v>
      </c>
      <c r="BF120" s="231">
        <f>IF(N120="snížená",J120,0)</f>
        <v>0</v>
      </c>
      <c r="BG120" s="231">
        <f>IF(N120="zákl. přenesená",J120,0)</f>
        <v>0</v>
      </c>
      <c r="BH120" s="231">
        <f>IF(N120="sníž. přenesená",J120,0)</f>
        <v>0</v>
      </c>
      <c r="BI120" s="231">
        <f>IF(N120="nulová",J120,0)</f>
        <v>0</v>
      </c>
      <c r="BJ120" s="23" t="s">
        <v>81</v>
      </c>
      <c r="BK120" s="231">
        <f>ROUND(I120*H120,2)</f>
        <v>0</v>
      </c>
      <c r="BL120" s="23" t="s">
        <v>134</v>
      </c>
      <c r="BM120" s="23" t="s">
        <v>187</v>
      </c>
    </row>
    <row r="121" spans="2:47" s="1" customFormat="1" ht="13.5">
      <c r="B121" s="45"/>
      <c r="C121" s="73"/>
      <c r="D121" s="232" t="s">
        <v>136</v>
      </c>
      <c r="E121" s="73"/>
      <c r="F121" s="233" t="s">
        <v>188</v>
      </c>
      <c r="G121" s="73"/>
      <c r="H121" s="73"/>
      <c r="I121" s="190"/>
      <c r="J121" s="73"/>
      <c r="K121" s="73"/>
      <c r="L121" s="71"/>
      <c r="M121" s="234"/>
      <c r="N121" s="46"/>
      <c r="O121" s="46"/>
      <c r="P121" s="46"/>
      <c r="Q121" s="46"/>
      <c r="R121" s="46"/>
      <c r="S121" s="46"/>
      <c r="T121" s="94"/>
      <c r="AT121" s="23" t="s">
        <v>136</v>
      </c>
      <c r="AU121" s="23" t="s">
        <v>83</v>
      </c>
    </row>
    <row r="122" spans="2:51" s="11" customFormat="1" ht="13.5">
      <c r="B122" s="235"/>
      <c r="C122" s="236"/>
      <c r="D122" s="232" t="s">
        <v>138</v>
      </c>
      <c r="E122" s="237" t="s">
        <v>21</v>
      </c>
      <c r="F122" s="238" t="s">
        <v>189</v>
      </c>
      <c r="G122" s="236"/>
      <c r="H122" s="239">
        <v>442</v>
      </c>
      <c r="I122" s="240"/>
      <c r="J122" s="236"/>
      <c r="K122" s="236"/>
      <c r="L122" s="241"/>
      <c r="M122" s="242"/>
      <c r="N122" s="243"/>
      <c r="O122" s="243"/>
      <c r="P122" s="243"/>
      <c r="Q122" s="243"/>
      <c r="R122" s="243"/>
      <c r="S122" s="243"/>
      <c r="T122" s="244"/>
      <c r="AT122" s="245" t="s">
        <v>138</v>
      </c>
      <c r="AU122" s="245" t="s">
        <v>83</v>
      </c>
      <c r="AV122" s="11" t="s">
        <v>83</v>
      </c>
      <c r="AW122" s="11" t="s">
        <v>36</v>
      </c>
      <c r="AX122" s="11" t="s">
        <v>81</v>
      </c>
      <c r="AY122" s="245" t="s">
        <v>127</v>
      </c>
    </row>
    <row r="123" spans="2:65" s="1" customFormat="1" ht="38.25" customHeight="1">
      <c r="B123" s="45"/>
      <c r="C123" s="220" t="s">
        <v>190</v>
      </c>
      <c r="D123" s="220" t="s">
        <v>129</v>
      </c>
      <c r="E123" s="221" t="s">
        <v>191</v>
      </c>
      <c r="F123" s="222" t="s">
        <v>192</v>
      </c>
      <c r="G123" s="223" t="s">
        <v>193</v>
      </c>
      <c r="H123" s="224">
        <v>824.4</v>
      </c>
      <c r="I123" s="225"/>
      <c r="J123" s="226">
        <f>ROUND(I123*H123,2)</f>
        <v>0</v>
      </c>
      <c r="K123" s="222" t="s">
        <v>133</v>
      </c>
      <c r="L123" s="71"/>
      <c r="M123" s="227" t="s">
        <v>21</v>
      </c>
      <c r="N123" s="228" t="s">
        <v>44</v>
      </c>
      <c r="O123" s="46"/>
      <c r="P123" s="229">
        <f>O123*H123</f>
        <v>0</v>
      </c>
      <c r="Q123" s="229">
        <v>0</v>
      </c>
      <c r="R123" s="229">
        <f>Q123*H123</f>
        <v>0</v>
      </c>
      <c r="S123" s="229">
        <v>0</v>
      </c>
      <c r="T123" s="230">
        <f>S123*H123</f>
        <v>0</v>
      </c>
      <c r="AR123" s="23" t="s">
        <v>134</v>
      </c>
      <c r="AT123" s="23" t="s">
        <v>129</v>
      </c>
      <c r="AU123" s="23" t="s">
        <v>83</v>
      </c>
      <c r="AY123" s="23" t="s">
        <v>127</v>
      </c>
      <c r="BE123" s="231">
        <f>IF(N123="základní",J123,0)</f>
        <v>0</v>
      </c>
      <c r="BF123" s="231">
        <f>IF(N123="snížená",J123,0)</f>
        <v>0</v>
      </c>
      <c r="BG123" s="231">
        <f>IF(N123="zákl. přenesená",J123,0)</f>
        <v>0</v>
      </c>
      <c r="BH123" s="231">
        <f>IF(N123="sníž. přenesená",J123,0)</f>
        <v>0</v>
      </c>
      <c r="BI123" s="231">
        <f>IF(N123="nulová",J123,0)</f>
        <v>0</v>
      </c>
      <c r="BJ123" s="23" t="s">
        <v>81</v>
      </c>
      <c r="BK123" s="231">
        <f>ROUND(I123*H123,2)</f>
        <v>0</v>
      </c>
      <c r="BL123" s="23" t="s">
        <v>134</v>
      </c>
      <c r="BM123" s="23" t="s">
        <v>194</v>
      </c>
    </row>
    <row r="124" spans="2:47" s="1" customFormat="1" ht="13.5">
      <c r="B124" s="45"/>
      <c r="C124" s="73"/>
      <c r="D124" s="232" t="s">
        <v>136</v>
      </c>
      <c r="E124" s="73"/>
      <c r="F124" s="233" t="s">
        <v>195</v>
      </c>
      <c r="G124" s="73"/>
      <c r="H124" s="73"/>
      <c r="I124" s="190"/>
      <c r="J124" s="73"/>
      <c r="K124" s="73"/>
      <c r="L124" s="71"/>
      <c r="M124" s="234"/>
      <c r="N124" s="46"/>
      <c r="O124" s="46"/>
      <c r="P124" s="46"/>
      <c r="Q124" s="46"/>
      <c r="R124" s="46"/>
      <c r="S124" s="46"/>
      <c r="T124" s="94"/>
      <c r="AT124" s="23" t="s">
        <v>136</v>
      </c>
      <c r="AU124" s="23" t="s">
        <v>83</v>
      </c>
    </row>
    <row r="125" spans="2:51" s="11" customFormat="1" ht="13.5">
      <c r="B125" s="235"/>
      <c r="C125" s="236"/>
      <c r="D125" s="232" t="s">
        <v>138</v>
      </c>
      <c r="E125" s="237" t="s">
        <v>21</v>
      </c>
      <c r="F125" s="238" t="s">
        <v>196</v>
      </c>
      <c r="G125" s="236"/>
      <c r="H125" s="239">
        <v>47.6</v>
      </c>
      <c r="I125" s="240"/>
      <c r="J125" s="236"/>
      <c r="K125" s="236"/>
      <c r="L125" s="241"/>
      <c r="M125" s="242"/>
      <c r="N125" s="243"/>
      <c r="O125" s="243"/>
      <c r="P125" s="243"/>
      <c r="Q125" s="243"/>
      <c r="R125" s="243"/>
      <c r="S125" s="243"/>
      <c r="T125" s="244"/>
      <c r="AT125" s="245" t="s">
        <v>138</v>
      </c>
      <c r="AU125" s="245" t="s">
        <v>83</v>
      </c>
      <c r="AV125" s="11" t="s">
        <v>83</v>
      </c>
      <c r="AW125" s="11" t="s">
        <v>36</v>
      </c>
      <c r="AX125" s="11" t="s">
        <v>73</v>
      </c>
      <c r="AY125" s="245" t="s">
        <v>127</v>
      </c>
    </row>
    <row r="126" spans="2:51" s="13" customFormat="1" ht="13.5">
      <c r="B126" s="257"/>
      <c r="C126" s="258"/>
      <c r="D126" s="232" t="s">
        <v>138</v>
      </c>
      <c r="E126" s="259" t="s">
        <v>21</v>
      </c>
      <c r="F126" s="260" t="s">
        <v>197</v>
      </c>
      <c r="G126" s="258"/>
      <c r="H126" s="259" t="s">
        <v>21</v>
      </c>
      <c r="I126" s="261"/>
      <c r="J126" s="258"/>
      <c r="K126" s="258"/>
      <c r="L126" s="262"/>
      <c r="M126" s="263"/>
      <c r="N126" s="264"/>
      <c r="O126" s="264"/>
      <c r="P126" s="264"/>
      <c r="Q126" s="264"/>
      <c r="R126" s="264"/>
      <c r="S126" s="264"/>
      <c r="T126" s="265"/>
      <c r="AT126" s="266" t="s">
        <v>138</v>
      </c>
      <c r="AU126" s="266" t="s">
        <v>83</v>
      </c>
      <c r="AV126" s="13" t="s">
        <v>81</v>
      </c>
      <c r="AW126" s="13" t="s">
        <v>36</v>
      </c>
      <c r="AX126" s="13" t="s">
        <v>73</v>
      </c>
      <c r="AY126" s="266" t="s">
        <v>127</v>
      </c>
    </row>
    <row r="127" spans="2:51" s="11" customFormat="1" ht="13.5">
      <c r="B127" s="235"/>
      <c r="C127" s="236"/>
      <c r="D127" s="232" t="s">
        <v>138</v>
      </c>
      <c r="E127" s="237" t="s">
        <v>21</v>
      </c>
      <c r="F127" s="238" t="s">
        <v>198</v>
      </c>
      <c r="G127" s="236"/>
      <c r="H127" s="239">
        <v>748</v>
      </c>
      <c r="I127" s="240"/>
      <c r="J127" s="236"/>
      <c r="K127" s="236"/>
      <c r="L127" s="241"/>
      <c r="M127" s="242"/>
      <c r="N127" s="243"/>
      <c r="O127" s="243"/>
      <c r="P127" s="243"/>
      <c r="Q127" s="243"/>
      <c r="R127" s="243"/>
      <c r="S127" s="243"/>
      <c r="T127" s="244"/>
      <c r="AT127" s="245" t="s">
        <v>138</v>
      </c>
      <c r="AU127" s="245" t="s">
        <v>83</v>
      </c>
      <c r="AV127" s="11" t="s">
        <v>83</v>
      </c>
      <c r="AW127" s="11" t="s">
        <v>36</v>
      </c>
      <c r="AX127" s="11" t="s">
        <v>73</v>
      </c>
      <c r="AY127" s="245" t="s">
        <v>127</v>
      </c>
    </row>
    <row r="128" spans="2:51" s="11" customFormat="1" ht="13.5">
      <c r="B128" s="235"/>
      <c r="C128" s="236"/>
      <c r="D128" s="232" t="s">
        <v>138</v>
      </c>
      <c r="E128" s="237" t="s">
        <v>21</v>
      </c>
      <c r="F128" s="238" t="s">
        <v>199</v>
      </c>
      <c r="G128" s="236"/>
      <c r="H128" s="239">
        <v>28.8</v>
      </c>
      <c r="I128" s="240"/>
      <c r="J128" s="236"/>
      <c r="K128" s="236"/>
      <c r="L128" s="241"/>
      <c r="M128" s="242"/>
      <c r="N128" s="243"/>
      <c r="O128" s="243"/>
      <c r="P128" s="243"/>
      <c r="Q128" s="243"/>
      <c r="R128" s="243"/>
      <c r="S128" s="243"/>
      <c r="T128" s="244"/>
      <c r="AT128" s="245" t="s">
        <v>138</v>
      </c>
      <c r="AU128" s="245" t="s">
        <v>83</v>
      </c>
      <c r="AV128" s="11" t="s">
        <v>83</v>
      </c>
      <c r="AW128" s="11" t="s">
        <v>36</v>
      </c>
      <c r="AX128" s="11" t="s">
        <v>73</v>
      </c>
      <c r="AY128" s="245" t="s">
        <v>127</v>
      </c>
    </row>
    <row r="129" spans="2:51" s="12" customFormat="1" ht="13.5">
      <c r="B129" s="246"/>
      <c r="C129" s="247"/>
      <c r="D129" s="232" t="s">
        <v>138</v>
      </c>
      <c r="E129" s="248" t="s">
        <v>21</v>
      </c>
      <c r="F129" s="249" t="s">
        <v>171</v>
      </c>
      <c r="G129" s="247"/>
      <c r="H129" s="250">
        <v>824.4</v>
      </c>
      <c r="I129" s="251"/>
      <c r="J129" s="247"/>
      <c r="K129" s="247"/>
      <c r="L129" s="252"/>
      <c r="M129" s="253"/>
      <c r="N129" s="254"/>
      <c r="O129" s="254"/>
      <c r="P129" s="254"/>
      <c r="Q129" s="254"/>
      <c r="R129" s="254"/>
      <c r="S129" s="254"/>
      <c r="T129" s="255"/>
      <c r="AT129" s="256" t="s">
        <v>138</v>
      </c>
      <c r="AU129" s="256" t="s">
        <v>83</v>
      </c>
      <c r="AV129" s="12" t="s">
        <v>134</v>
      </c>
      <c r="AW129" s="12" t="s">
        <v>36</v>
      </c>
      <c r="AX129" s="12" t="s">
        <v>81</v>
      </c>
      <c r="AY129" s="256" t="s">
        <v>127</v>
      </c>
    </row>
    <row r="130" spans="2:65" s="1" customFormat="1" ht="38.25" customHeight="1">
      <c r="B130" s="45"/>
      <c r="C130" s="220" t="s">
        <v>200</v>
      </c>
      <c r="D130" s="220" t="s">
        <v>129</v>
      </c>
      <c r="E130" s="221" t="s">
        <v>201</v>
      </c>
      <c r="F130" s="222" t="s">
        <v>202</v>
      </c>
      <c r="G130" s="223" t="s">
        <v>193</v>
      </c>
      <c r="H130" s="224">
        <v>82.44</v>
      </c>
      <c r="I130" s="225"/>
      <c r="J130" s="226">
        <f>ROUND(I130*H130,2)</f>
        <v>0</v>
      </c>
      <c r="K130" s="222" t="s">
        <v>133</v>
      </c>
      <c r="L130" s="71"/>
      <c r="M130" s="227" t="s">
        <v>21</v>
      </c>
      <c r="N130" s="228" t="s">
        <v>44</v>
      </c>
      <c r="O130" s="46"/>
      <c r="P130" s="229">
        <f>O130*H130</f>
        <v>0</v>
      </c>
      <c r="Q130" s="229">
        <v>0</v>
      </c>
      <c r="R130" s="229">
        <f>Q130*H130</f>
        <v>0</v>
      </c>
      <c r="S130" s="229">
        <v>0</v>
      </c>
      <c r="T130" s="230">
        <f>S130*H130</f>
        <v>0</v>
      </c>
      <c r="AR130" s="23" t="s">
        <v>134</v>
      </c>
      <c r="AT130" s="23" t="s">
        <v>129</v>
      </c>
      <c r="AU130" s="23" t="s">
        <v>83</v>
      </c>
      <c r="AY130" s="23" t="s">
        <v>127</v>
      </c>
      <c r="BE130" s="231">
        <f>IF(N130="základní",J130,0)</f>
        <v>0</v>
      </c>
      <c r="BF130" s="231">
        <f>IF(N130="snížená",J130,0)</f>
        <v>0</v>
      </c>
      <c r="BG130" s="231">
        <f>IF(N130="zákl. přenesená",J130,0)</f>
        <v>0</v>
      </c>
      <c r="BH130" s="231">
        <f>IF(N130="sníž. přenesená",J130,0)</f>
        <v>0</v>
      </c>
      <c r="BI130" s="231">
        <f>IF(N130="nulová",J130,0)</f>
        <v>0</v>
      </c>
      <c r="BJ130" s="23" t="s">
        <v>81</v>
      </c>
      <c r="BK130" s="231">
        <f>ROUND(I130*H130,2)</f>
        <v>0</v>
      </c>
      <c r="BL130" s="23" t="s">
        <v>134</v>
      </c>
      <c r="BM130" s="23" t="s">
        <v>203</v>
      </c>
    </row>
    <row r="131" spans="2:47" s="1" customFormat="1" ht="13.5">
      <c r="B131" s="45"/>
      <c r="C131" s="73"/>
      <c r="D131" s="232" t="s">
        <v>136</v>
      </c>
      <c r="E131" s="73"/>
      <c r="F131" s="233" t="s">
        <v>195</v>
      </c>
      <c r="G131" s="73"/>
      <c r="H131" s="73"/>
      <c r="I131" s="190"/>
      <c r="J131" s="73"/>
      <c r="K131" s="73"/>
      <c r="L131" s="71"/>
      <c r="M131" s="234"/>
      <c r="N131" s="46"/>
      <c r="O131" s="46"/>
      <c r="P131" s="46"/>
      <c r="Q131" s="46"/>
      <c r="R131" s="46"/>
      <c r="S131" s="46"/>
      <c r="T131" s="94"/>
      <c r="AT131" s="23" t="s">
        <v>136</v>
      </c>
      <c r="AU131" s="23" t="s">
        <v>83</v>
      </c>
    </row>
    <row r="132" spans="2:51" s="11" customFormat="1" ht="13.5">
      <c r="B132" s="235"/>
      <c r="C132" s="236"/>
      <c r="D132" s="232" t="s">
        <v>138</v>
      </c>
      <c r="E132" s="236"/>
      <c r="F132" s="238" t="s">
        <v>204</v>
      </c>
      <c r="G132" s="236"/>
      <c r="H132" s="239">
        <v>82.44</v>
      </c>
      <c r="I132" s="240"/>
      <c r="J132" s="236"/>
      <c r="K132" s="236"/>
      <c r="L132" s="241"/>
      <c r="M132" s="242"/>
      <c r="N132" s="243"/>
      <c r="O132" s="243"/>
      <c r="P132" s="243"/>
      <c r="Q132" s="243"/>
      <c r="R132" s="243"/>
      <c r="S132" s="243"/>
      <c r="T132" s="244"/>
      <c r="AT132" s="245" t="s">
        <v>138</v>
      </c>
      <c r="AU132" s="245" t="s">
        <v>83</v>
      </c>
      <c r="AV132" s="11" t="s">
        <v>83</v>
      </c>
      <c r="AW132" s="11" t="s">
        <v>6</v>
      </c>
      <c r="AX132" s="11" t="s">
        <v>81</v>
      </c>
      <c r="AY132" s="245" t="s">
        <v>127</v>
      </c>
    </row>
    <row r="133" spans="2:65" s="1" customFormat="1" ht="25.5" customHeight="1">
      <c r="B133" s="45"/>
      <c r="C133" s="220" t="s">
        <v>205</v>
      </c>
      <c r="D133" s="220" t="s">
        <v>129</v>
      </c>
      <c r="E133" s="221" t="s">
        <v>206</v>
      </c>
      <c r="F133" s="222" t="s">
        <v>207</v>
      </c>
      <c r="G133" s="223" t="s">
        <v>193</v>
      </c>
      <c r="H133" s="224">
        <v>34</v>
      </c>
      <c r="I133" s="225"/>
      <c r="J133" s="226">
        <f>ROUND(I133*H133,2)</f>
        <v>0</v>
      </c>
      <c r="K133" s="222" t="s">
        <v>133</v>
      </c>
      <c r="L133" s="71"/>
      <c r="M133" s="227" t="s">
        <v>21</v>
      </c>
      <c r="N133" s="228" t="s">
        <v>44</v>
      </c>
      <c r="O133" s="46"/>
      <c r="P133" s="229">
        <f>O133*H133</f>
        <v>0</v>
      </c>
      <c r="Q133" s="229">
        <v>0</v>
      </c>
      <c r="R133" s="229">
        <f>Q133*H133</f>
        <v>0</v>
      </c>
      <c r="S133" s="229">
        <v>0</v>
      </c>
      <c r="T133" s="230">
        <f>S133*H133</f>
        <v>0</v>
      </c>
      <c r="AR133" s="23" t="s">
        <v>134</v>
      </c>
      <c r="AT133" s="23" t="s">
        <v>129</v>
      </c>
      <c r="AU133" s="23" t="s">
        <v>83</v>
      </c>
      <c r="AY133" s="23" t="s">
        <v>127</v>
      </c>
      <c r="BE133" s="231">
        <f>IF(N133="základní",J133,0)</f>
        <v>0</v>
      </c>
      <c r="BF133" s="231">
        <f>IF(N133="snížená",J133,0)</f>
        <v>0</v>
      </c>
      <c r="BG133" s="231">
        <f>IF(N133="zákl. přenesená",J133,0)</f>
        <v>0</v>
      </c>
      <c r="BH133" s="231">
        <f>IF(N133="sníž. přenesená",J133,0)</f>
        <v>0</v>
      </c>
      <c r="BI133" s="231">
        <f>IF(N133="nulová",J133,0)</f>
        <v>0</v>
      </c>
      <c r="BJ133" s="23" t="s">
        <v>81</v>
      </c>
      <c r="BK133" s="231">
        <f>ROUND(I133*H133,2)</f>
        <v>0</v>
      </c>
      <c r="BL133" s="23" t="s">
        <v>134</v>
      </c>
      <c r="BM133" s="23" t="s">
        <v>208</v>
      </c>
    </row>
    <row r="134" spans="2:47" s="1" customFormat="1" ht="13.5">
      <c r="B134" s="45"/>
      <c r="C134" s="73"/>
      <c r="D134" s="232" t="s">
        <v>136</v>
      </c>
      <c r="E134" s="73"/>
      <c r="F134" s="233" t="s">
        <v>209</v>
      </c>
      <c r="G134" s="73"/>
      <c r="H134" s="73"/>
      <c r="I134" s="190"/>
      <c r="J134" s="73"/>
      <c r="K134" s="73"/>
      <c r="L134" s="71"/>
      <c r="M134" s="234"/>
      <c r="N134" s="46"/>
      <c r="O134" s="46"/>
      <c r="P134" s="46"/>
      <c r="Q134" s="46"/>
      <c r="R134" s="46"/>
      <c r="S134" s="46"/>
      <c r="T134" s="94"/>
      <c r="AT134" s="23" t="s">
        <v>136</v>
      </c>
      <c r="AU134" s="23" t="s">
        <v>83</v>
      </c>
    </row>
    <row r="135" spans="2:51" s="11" customFormat="1" ht="13.5">
      <c r="B135" s="235"/>
      <c r="C135" s="236"/>
      <c r="D135" s="232" t="s">
        <v>138</v>
      </c>
      <c r="E135" s="237" t="s">
        <v>21</v>
      </c>
      <c r="F135" s="238" t="s">
        <v>210</v>
      </c>
      <c r="G135" s="236"/>
      <c r="H135" s="239">
        <v>34</v>
      </c>
      <c r="I135" s="240"/>
      <c r="J135" s="236"/>
      <c r="K135" s="236"/>
      <c r="L135" s="241"/>
      <c r="M135" s="242"/>
      <c r="N135" s="243"/>
      <c r="O135" s="243"/>
      <c r="P135" s="243"/>
      <c r="Q135" s="243"/>
      <c r="R135" s="243"/>
      <c r="S135" s="243"/>
      <c r="T135" s="244"/>
      <c r="AT135" s="245" t="s">
        <v>138</v>
      </c>
      <c r="AU135" s="245" t="s">
        <v>83</v>
      </c>
      <c r="AV135" s="11" t="s">
        <v>83</v>
      </c>
      <c r="AW135" s="11" t="s">
        <v>36</v>
      </c>
      <c r="AX135" s="11" t="s">
        <v>81</v>
      </c>
      <c r="AY135" s="245" t="s">
        <v>127</v>
      </c>
    </row>
    <row r="136" spans="2:65" s="1" customFormat="1" ht="38.25" customHeight="1">
      <c r="B136" s="45"/>
      <c r="C136" s="220" t="s">
        <v>211</v>
      </c>
      <c r="D136" s="220" t="s">
        <v>129</v>
      </c>
      <c r="E136" s="221" t="s">
        <v>212</v>
      </c>
      <c r="F136" s="222" t="s">
        <v>213</v>
      </c>
      <c r="G136" s="223" t="s">
        <v>193</v>
      </c>
      <c r="H136" s="224">
        <v>3.4</v>
      </c>
      <c r="I136" s="225"/>
      <c r="J136" s="226">
        <f>ROUND(I136*H136,2)</f>
        <v>0</v>
      </c>
      <c r="K136" s="222" t="s">
        <v>133</v>
      </c>
      <c r="L136" s="71"/>
      <c r="M136" s="227" t="s">
        <v>21</v>
      </c>
      <c r="N136" s="228" t="s">
        <v>44</v>
      </c>
      <c r="O136" s="46"/>
      <c r="P136" s="229">
        <f>O136*H136</f>
        <v>0</v>
      </c>
      <c r="Q136" s="229">
        <v>0</v>
      </c>
      <c r="R136" s="229">
        <f>Q136*H136</f>
        <v>0</v>
      </c>
      <c r="S136" s="229">
        <v>0</v>
      </c>
      <c r="T136" s="230">
        <f>S136*H136</f>
        <v>0</v>
      </c>
      <c r="AR136" s="23" t="s">
        <v>134</v>
      </c>
      <c r="AT136" s="23" t="s">
        <v>129</v>
      </c>
      <c r="AU136" s="23" t="s">
        <v>83</v>
      </c>
      <c r="AY136" s="23" t="s">
        <v>127</v>
      </c>
      <c r="BE136" s="231">
        <f>IF(N136="základní",J136,0)</f>
        <v>0</v>
      </c>
      <c r="BF136" s="231">
        <f>IF(N136="snížená",J136,0)</f>
        <v>0</v>
      </c>
      <c r="BG136" s="231">
        <f>IF(N136="zákl. přenesená",J136,0)</f>
        <v>0</v>
      </c>
      <c r="BH136" s="231">
        <f>IF(N136="sníž. přenesená",J136,0)</f>
        <v>0</v>
      </c>
      <c r="BI136" s="231">
        <f>IF(N136="nulová",J136,0)</f>
        <v>0</v>
      </c>
      <c r="BJ136" s="23" t="s">
        <v>81</v>
      </c>
      <c r="BK136" s="231">
        <f>ROUND(I136*H136,2)</f>
        <v>0</v>
      </c>
      <c r="BL136" s="23" t="s">
        <v>134</v>
      </c>
      <c r="BM136" s="23" t="s">
        <v>214</v>
      </c>
    </row>
    <row r="137" spans="2:47" s="1" customFormat="1" ht="13.5">
      <c r="B137" s="45"/>
      <c r="C137" s="73"/>
      <c r="D137" s="232" t="s">
        <v>136</v>
      </c>
      <c r="E137" s="73"/>
      <c r="F137" s="233" t="s">
        <v>209</v>
      </c>
      <c r="G137" s="73"/>
      <c r="H137" s="73"/>
      <c r="I137" s="190"/>
      <c r="J137" s="73"/>
      <c r="K137" s="73"/>
      <c r="L137" s="71"/>
      <c r="M137" s="234"/>
      <c r="N137" s="46"/>
      <c r="O137" s="46"/>
      <c r="P137" s="46"/>
      <c r="Q137" s="46"/>
      <c r="R137" s="46"/>
      <c r="S137" s="46"/>
      <c r="T137" s="94"/>
      <c r="AT137" s="23" t="s">
        <v>136</v>
      </c>
      <c r="AU137" s="23" t="s">
        <v>83</v>
      </c>
    </row>
    <row r="138" spans="2:51" s="11" customFormat="1" ht="13.5">
      <c r="B138" s="235"/>
      <c r="C138" s="236"/>
      <c r="D138" s="232" t="s">
        <v>138</v>
      </c>
      <c r="E138" s="236"/>
      <c r="F138" s="238" t="s">
        <v>215</v>
      </c>
      <c r="G138" s="236"/>
      <c r="H138" s="239">
        <v>3.4</v>
      </c>
      <c r="I138" s="240"/>
      <c r="J138" s="236"/>
      <c r="K138" s="236"/>
      <c r="L138" s="241"/>
      <c r="M138" s="242"/>
      <c r="N138" s="243"/>
      <c r="O138" s="243"/>
      <c r="P138" s="243"/>
      <c r="Q138" s="243"/>
      <c r="R138" s="243"/>
      <c r="S138" s="243"/>
      <c r="T138" s="244"/>
      <c r="AT138" s="245" t="s">
        <v>138</v>
      </c>
      <c r="AU138" s="245" t="s">
        <v>83</v>
      </c>
      <c r="AV138" s="11" t="s">
        <v>83</v>
      </c>
      <c r="AW138" s="11" t="s">
        <v>6</v>
      </c>
      <c r="AX138" s="11" t="s">
        <v>81</v>
      </c>
      <c r="AY138" s="245" t="s">
        <v>127</v>
      </c>
    </row>
    <row r="139" spans="2:65" s="1" customFormat="1" ht="25.5" customHeight="1">
      <c r="B139" s="45"/>
      <c r="C139" s="220" t="s">
        <v>10</v>
      </c>
      <c r="D139" s="220" t="s">
        <v>129</v>
      </c>
      <c r="E139" s="221" t="s">
        <v>216</v>
      </c>
      <c r="F139" s="222" t="s">
        <v>217</v>
      </c>
      <c r="G139" s="223" t="s">
        <v>132</v>
      </c>
      <c r="H139" s="224">
        <v>68</v>
      </c>
      <c r="I139" s="225"/>
      <c r="J139" s="226">
        <f>ROUND(I139*H139,2)</f>
        <v>0</v>
      </c>
      <c r="K139" s="222" t="s">
        <v>133</v>
      </c>
      <c r="L139" s="71"/>
      <c r="M139" s="227" t="s">
        <v>21</v>
      </c>
      <c r="N139" s="228" t="s">
        <v>44</v>
      </c>
      <c r="O139" s="46"/>
      <c r="P139" s="229">
        <f>O139*H139</f>
        <v>0</v>
      </c>
      <c r="Q139" s="229">
        <v>0.00084</v>
      </c>
      <c r="R139" s="229">
        <f>Q139*H139</f>
        <v>0.057120000000000004</v>
      </c>
      <c r="S139" s="229">
        <v>0</v>
      </c>
      <c r="T139" s="230">
        <f>S139*H139</f>
        <v>0</v>
      </c>
      <c r="AR139" s="23" t="s">
        <v>134</v>
      </c>
      <c r="AT139" s="23" t="s">
        <v>129</v>
      </c>
      <c r="AU139" s="23" t="s">
        <v>83</v>
      </c>
      <c r="AY139" s="23" t="s">
        <v>127</v>
      </c>
      <c r="BE139" s="231">
        <f>IF(N139="základní",J139,0)</f>
        <v>0</v>
      </c>
      <c r="BF139" s="231">
        <f>IF(N139="snížená",J139,0)</f>
        <v>0</v>
      </c>
      <c r="BG139" s="231">
        <f>IF(N139="zákl. přenesená",J139,0)</f>
        <v>0</v>
      </c>
      <c r="BH139" s="231">
        <f>IF(N139="sníž. přenesená",J139,0)</f>
        <v>0</v>
      </c>
      <c r="BI139" s="231">
        <f>IF(N139="nulová",J139,0)</f>
        <v>0</v>
      </c>
      <c r="BJ139" s="23" t="s">
        <v>81</v>
      </c>
      <c r="BK139" s="231">
        <f>ROUND(I139*H139,2)</f>
        <v>0</v>
      </c>
      <c r="BL139" s="23" t="s">
        <v>134</v>
      </c>
      <c r="BM139" s="23" t="s">
        <v>218</v>
      </c>
    </row>
    <row r="140" spans="2:47" s="1" customFormat="1" ht="13.5">
      <c r="B140" s="45"/>
      <c r="C140" s="73"/>
      <c r="D140" s="232" t="s">
        <v>136</v>
      </c>
      <c r="E140" s="73"/>
      <c r="F140" s="233" t="s">
        <v>219</v>
      </c>
      <c r="G140" s="73"/>
      <c r="H140" s="73"/>
      <c r="I140" s="190"/>
      <c r="J140" s="73"/>
      <c r="K140" s="73"/>
      <c r="L140" s="71"/>
      <c r="M140" s="234"/>
      <c r="N140" s="46"/>
      <c r="O140" s="46"/>
      <c r="P140" s="46"/>
      <c r="Q140" s="46"/>
      <c r="R140" s="46"/>
      <c r="S140" s="46"/>
      <c r="T140" s="94"/>
      <c r="AT140" s="23" t="s">
        <v>136</v>
      </c>
      <c r="AU140" s="23" t="s">
        <v>83</v>
      </c>
    </row>
    <row r="141" spans="2:51" s="11" customFormat="1" ht="13.5">
      <c r="B141" s="235"/>
      <c r="C141" s="236"/>
      <c r="D141" s="232" t="s">
        <v>138</v>
      </c>
      <c r="E141" s="237" t="s">
        <v>21</v>
      </c>
      <c r="F141" s="238" t="s">
        <v>220</v>
      </c>
      <c r="G141" s="236"/>
      <c r="H141" s="239">
        <v>68</v>
      </c>
      <c r="I141" s="240"/>
      <c r="J141" s="236"/>
      <c r="K141" s="236"/>
      <c r="L141" s="241"/>
      <c r="M141" s="242"/>
      <c r="N141" s="243"/>
      <c r="O141" s="243"/>
      <c r="P141" s="243"/>
      <c r="Q141" s="243"/>
      <c r="R141" s="243"/>
      <c r="S141" s="243"/>
      <c r="T141" s="244"/>
      <c r="AT141" s="245" t="s">
        <v>138</v>
      </c>
      <c r="AU141" s="245" t="s">
        <v>83</v>
      </c>
      <c r="AV141" s="11" t="s">
        <v>83</v>
      </c>
      <c r="AW141" s="11" t="s">
        <v>36</v>
      </c>
      <c r="AX141" s="11" t="s">
        <v>81</v>
      </c>
      <c r="AY141" s="245" t="s">
        <v>127</v>
      </c>
    </row>
    <row r="142" spans="2:65" s="1" customFormat="1" ht="25.5" customHeight="1">
      <c r="B142" s="45"/>
      <c r="C142" s="220" t="s">
        <v>221</v>
      </c>
      <c r="D142" s="220" t="s">
        <v>129</v>
      </c>
      <c r="E142" s="221" t="s">
        <v>222</v>
      </c>
      <c r="F142" s="222" t="s">
        <v>223</v>
      </c>
      <c r="G142" s="223" t="s">
        <v>132</v>
      </c>
      <c r="H142" s="224">
        <v>68</v>
      </c>
      <c r="I142" s="225"/>
      <c r="J142" s="226">
        <f>ROUND(I142*H142,2)</f>
        <v>0</v>
      </c>
      <c r="K142" s="222" t="s">
        <v>133</v>
      </c>
      <c r="L142" s="71"/>
      <c r="M142" s="227" t="s">
        <v>21</v>
      </c>
      <c r="N142" s="228" t="s">
        <v>44</v>
      </c>
      <c r="O142" s="46"/>
      <c r="P142" s="229">
        <f>O142*H142</f>
        <v>0</v>
      </c>
      <c r="Q142" s="229">
        <v>0</v>
      </c>
      <c r="R142" s="229">
        <f>Q142*H142</f>
        <v>0</v>
      </c>
      <c r="S142" s="229">
        <v>0</v>
      </c>
      <c r="T142" s="230">
        <f>S142*H142</f>
        <v>0</v>
      </c>
      <c r="AR142" s="23" t="s">
        <v>134</v>
      </c>
      <c r="AT142" s="23" t="s">
        <v>129</v>
      </c>
      <c r="AU142" s="23" t="s">
        <v>83</v>
      </c>
      <c r="AY142" s="23" t="s">
        <v>127</v>
      </c>
      <c r="BE142" s="231">
        <f>IF(N142="základní",J142,0)</f>
        <v>0</v>
      </c>
      <c r="BF142" s="231">
        <f>IF(N142="snížená",J142,0)</f>
        <v>0</v>
      </c>
      <c r="BG142" s="231">
        <f>IF(N142="zákl. přenesená",J142,0)</f>
        <v>0</v>
      </c>
      <c r="BH142" s="231">
        <f>IF(N142="sníž. přenesená",J142,0)</f>
        <v>0</v>
      </c>
      <c r="BI142" s="231">
        <f>IF(N142="nulová",J142,0)</f>
        <v>0</v>
      </c>
      <c r="BJ142" s="23" t="s">
        <v>81</v>
      </c>
      <c r="BK142" s="231">
        <f>ROUND(I142*H142,2)</f>
        <v>0</v>
      </c>
      <c r="BL142" s="23" t="s">
        <v>134</v>
      </c>
      <c r="BM142" s="23" t="s">
        <v>224</v>
      </c>
    </row>
    <row r="143" spans="2:51" s="11" customFormat="1" ht="13.5">
      <c r="B143" s="235"/>
      <c r="C143" s="236"/>
      <c r="D143" s="232" t="s">
        <v>138</v>
      </c>
      <c r="E143" s="237" t="s">
        <v>21</v>
      </c>
      <c r="F143" s="238" t="s">
        <v>220</v>
      </c>
      <c r="G143" s="236"/>
      <c r="H143" s="239">
        <v>68</v>
      </c>
      <c r="I143" s="240"/>
      <c r="J143" s="236"/>
      <c r="K143" s="236"/>
      <c r="L143" s="241"/>
      <c r="M143" s="242"/>
      <c r="N143" s="243"/>
      <c r="O143" s="243"/>
      <c r="P143" s="243"/>
      <c r="Q143" s="243"/>
      <c r="R143" s="243"/>
      <c r="S143" s="243"/>
      <c r="T143" s="244"/>
      <c r="AT143" s="245" t="s">
        <v>138</v>
      </c>
      <c r="AU143" s="245" t="s">
        <v>83</v>
      </c>
      <c r="AV143" s="11" t="s">
        <v>83</v>
      </c>
      <c r="AW143" s="11" t="s">
        <v>36</v>
      </c>
      <c r="AX143" s="11" t="s">
        <v>81</v>
      </c>
      <c r="AY143" s="245" t="s">
        <v>127</v>
      </c>
    </row>
    <row r="144" spans="2:65" s="1" customFormat="1" ht="38.25" customHeight="1">
      <c r="B144" s="45"/>
      <c r="C144" s="220" t="s">
        <v>225</v>
      </c>
      <c r="D144" s="220" t="s">
        <v>129</v>
      </c>
      <c r="E144" s="221" t="s">
        <v>226</v>
      </c>
      <c r="F144" s="222" t="s">
        <v>227</v>
      </c>
      <c r="G144" s="223" t="s">
        <v>193</v>
      </c>
      <c r="H144" s="224">
        <v>34</v>
      </c>
      <c r="I144" s="225"/>
      <c r="J144" s="226">
        <f>ROUND(I144*H144,2)</f>
        <v>0</v>
      </c>
      <c r="K144" s="222" t="s">
        <v>133</v>
      </c>
      <c r="L144" s="71"/>
      <c r="M144" s="227" t="s">
        <v>21</v>
      </c>
      <c r="N144" s="228" t="s">
        <v>44</v>
      </c>
      <c r="O144" s="46"/>
      <c r="P144" s="229">
        <f>O144*H144</f>
        <v>0</v>
      </c>
      <c r="Q144" s="229">
        <v>0</v>
      </c>
      <c r="R144" s="229">
        <f>Q144*H144</f>
        <v>0</v>
      </c>
      <c r="S144" s="229">
        <v>0</v>
      </c>
      <c r="T144" s="230">
        <f>S144*H144</f>
        <v>0</v>
      </c>
      <c r="AR144" s="23" t="s">
        <v>134</v>
      </c>
      <c r="AT144" s="23" t="s">
        <v>129</v>
      </c>
      <c r="AU144" s="23" t="s">
        <v>83</v>
      </c>
      <c r="AY144" s="23" t="s">
        <v>127</v>
      </c>
      <c r="BE144" s="231">
        <f>IF(N144="základní",J144,0)</f>
        <v>0</v>
      </c>
      <c r="BF144" s="231">
        <f>IF(N144="snížená",J144,0)</f>
        <v>0</v>
      </c>
      <c r="BG144" s="231">
        <f>IF(N144="zákl. přenesená",J144,0)</f>
        <v>0</v>
      </c>
      <c r="BH144" s="231">
        <f>IF(N144="sníž. přenesená",J144,0)</f>
        <v>0</v>
      </c>
      <c r="BI144" s="231">
        <f>IF(N144="nulová",J144,0)</f>
        <v>0</v>
      </c>
      <c r="BJ144" s="23" t="s">
        <v>81</v>
      </c>
      <c r="BK144" s="231">
        <f>ROUND(I144*H144,2)</f>
        <v>0</v>
      </c>
      <c r="BL144" s="23" t="s">
        <v>134</v>
      </c>
      <c r="BM144" s="23" t="s">
        <v>228</v>
      </c>
    </row>
    <row r="145" spans="2:47" s="1" customFormat="1" ht="13.5">
      <c r="B145" s="45"/>
      <c r="C145" s="73"/>
      <c r="D145" s="232" t="s">
        <v>136</v>
      </c>
      <c r="E145" s="73"/>
      <c r="F145" s="233" t="s">
        <v>229</v>
      </c>
      <c r="G145" s="73"/>
      <c r="H145" s="73"/>
      <c r="I145" s="190"/>
      <c r="J145" s="73"/>
      <c r="K145" s="73"/>
      <c r="L145" s="71"/>
      <c r="M145" s="234"/>
      <c r="N145" s="46"/>
      <c r="O145" s="46"/>
      <c r="P145" s="46"/>
      <c r="Q145" s="46"/>
      <c r="R145" s="46"/>
      <c r="S145" s="46"/>
      <c r="T145" s="94"/>
      <c r="AT145" s="23" t="s">
        <v>136</v>
      </c>
      <c r="AU145" s="23" t="s">
        <v>83</v>
      </c>
    </row>
    <row r="146" spans="2:65" s="1" customFormat="1" ht="38.25" customHeight="1">
      <c r="B146" s="45"/>
      <c r="C146" s="220" t="s">
        <v>230</v>
      </c>
      <c r="D146" s="220" t="s">
        <v>129</v>
      </c>
      <c r="E146" s="221" t="s">
        <v>231</v>
      </c>
      <c r="F146" s="222" t="s">
        <v>232</v>
      </c>
      <c r="G146" s="223" t="s">
        <v>193</v>
      </c>
      <c r="H146" s="224">
        <v>858.4</v>
      </c>
      <c r="I146" s="225"/>
      <c r="J146" s="226">
        <f>ROUND(I146*H146,2)</f>
        <v>0</v>
      </c>
      <c r="K146" s="222" t="s">
        <v>133</v>
      </c>
      <c r="L146" s="71"/>
      <c r="M146" s="227" t="s">
        <v>21</v>
      </c>
      <c r="N146" s="228" t="s">
        <v>44</v>
      </c>
      <c r="O146" s="46"/>
      <c r="P146" s="229">
        <f>O146*H146</f>
        <v>0</v>
      </c>
      <c r="Q146" s="229">
        <v>0</v>
      </c>
      <c r="R146" s="229">
        <f>Q146*H146</f>
        <v>0</v>
      </c>
      <c r="S146" s="229">
        <v>0</v>
      </c>
      <c r="T146" s="230">
        <f>S146*H146</f>
        <v>0</v>
      </c>
      <c r="AR146" s="23" t="s">
        <v>134</v>
      </c>
      <c r="AT146" s="23" t="s">
        <v>129</v>
      </c>
      <c r="AU146" s="23" t="s">
        <v>83</v>
      </c>
      <c r="AY146" s="23" t="s">
        <v>127</v>
      </c>
      <c r="BE146" s="231">
        <f>IF(N146="základní",J146,0)</f>
        <v>0</v>
      </c>
      <c r="BF146" s="231">
        <f>IF(N146="snížená",J146,0)</f>
        <v>0</v>
      </c>
      <c r="BG146" s="231">
        <f>IF(N146="zákl. přenesená",J146,0)</f>
        <v>0</v>
      </c>
      <c r="BH146" s="231">
        <f>IF(N146="sníž. přenesená",J146,0)</f>
        <v>0</v>
      </c>
      <c r="BI146" s="231">
        <f>IF(N146="nulová",J146,0)</f>
        <v>0</v>
      </c>
      <c r="BJ146" s="23" t="s">
        <v>81</v>
      </c>
      <c r="BK146" s="231">
        <f>ROUND(I146*H146,2)</f>
        <v>0</v>
      </c>
      <c r="BL146" s="23" t="s">
        <v>134</v>
      </c>
      <c r="BM146" s="23" t="s">
        <v>233</v>
      </c>
    </row>
    <row r="147" spans="2:47" s="1" customFormat="1" ht="13.5">
      <c r="B147" s="45"/>
      <c r="C147" s="73"/>
      <c r="D147" s="232" t="s">
        <v>136</v>
      </c>
      <c r="E147" s="73"/>
      <c r="F147" s="233" t="s">
        <v>234</v>
      </c>
      <c r="G147" s="73"/>
      <c r="H147" s="73"/>
      <c r="I147" s="190"/>
      <c r="J147" s="73"/>
      <c r="K147" s="73"/>
      <c r="L147" s="71"/>
      <c r="M147" s="234"/>
      <c r="N147" s="46"/>
      <c r="O147" s="46"/>
      <c r="P147" s="46"/>
      <c r="Q147" s="46"/>
      <c r="R147" s="46"/>
      <c r="S147" s="46"/>
      <c r="T147" s="94"/>
      <c r="AT147" s="23" t="s">
        <v>136</v>
      </c>
      <c r="AU147" s="23" t="s">
        <v>83</v>
      </c>
    </row>
    <row r="148" spans="2:51" s="11" customFormat="1" ht="13.5">
      <c r="B148" s="235"/>
      <c r="C148" s="236"/>
      <c r="D148" s="232" t="s">
        <v>138</v>
      </c>
      <c r="E148" s="237" t="s">
        <v>21</v>
      </c>
      <c r="F148" s="238" t="s">
        <v>235</v>
      </c>
      <c r="G148" s="236"/>
      <c r="H148" s="239">
        <v>858.4</v>
      </c>
      <c r="I148" s="240"/>
      <c r="J148" s="236"/>
      <c r="K148" s="236"/>
      <c r="L148" s="241"/>
      <c r="M148" s="242"/>
      <c r="N148" s="243"/>
      <c r="O148" s="243"/>
      <c r="P148" s="243"/>
      <c r="Q148" s="243"/>
      <c r="R148" s="243"/>
      <c r="S148" s="243"/>
      <c r="T148" s="244"/>
      <c r="AT148" s="245" t="s">
        <v>138</v>
      </c>
      <c r="AU148" s="245" t="s">
        <v>83</v>
      </c>
      <c r="AV148" s="11" t="s">
        <v>83</v>
      </c>
      <c r="AW148" s="11" t="s">
        <v>36</v>
      </c>
      <c r="AX148" s="11" t="s">
        <v>81</v>
      </c>
      <c r="AY148" s="245" t="s">
        <v>127</v>
      </c>
    </row>
    <row r="149" spans="2:65" s="1" customFormat="1" ht="51" customHeight="1">
      <c r="B149" s="45"/>
      <c r="C149" s="220" t="s">
        <v>236</v>
      </c>
      <c r="D149" s="220" t="s">
        <v>129</v>
      </c>
      <c r="E149" s="221" t="s">
        <v>237</v>
      </c>
      <c r="F149" s="222" t="s">
        <v>238</v>
      </c>
      <c r="G149" s="223" t="s">
        <v>193</v>
      </c>
      <c r="H149" s="224">
        <v>30044</v>
      </c>
      <c r="I149" s="225"/>
      <c r="J149" s="226">
        <f>ROUND(I149*H149,2)</f>
        <v>0</v>
      </c>
      <c r="K149" s="222" t="s">
        <v>133</v>
      </c>
      <c r="L149" s="71"/>
      <c r="M149" s="227" t="s">
        <v>21</v>
      </c>
      <c r="N149" s="228" t="s">
        <v>44</v>
      </c>
      <c r="O149" s="46"/>
      <c r="P149" s="229">
        <f>O149*H149</f>
        <v>0</v>
      </c>
      <c r="Q149" s="229">
        <v>0</v>
      </c>
      <c r="R149" s="229">
        <f>Q149*H149</f>
        <v>0</v>
      </c>
      <c r="S149" s="229">
        <v>0</v>
      </c>
      <c r="T149" s="230">
        <f>S149*H149</f>
        <v>0</v>
      </c>
      <c r="AR149" s="23" t="s">
        <v>134</v>
      </c>
      <c r="AT149" s="23" t="s">
        <v>129</v>
      </c>
      <c r="AU149" s="23" t="s">
        <v>83</v>
      </c>
      <c r="AY149" s="23" t="s">
        <v>127</v>
      </c>
      <c r="BE149" s="231">
        <f>IF(N149="základní",J149,0)</f>
        <v>0</v>
      </c>
      <c r="BF149" s="231">
        <f>IF(N149="snížená",J149,0)</f>
        <v>0</v>
      </c>
      <c r="BG149" s="231">
        <f>IF(N149="zákl. přenesená",J149,0)</f>
        <v>0</v>
      </c>
      <c r="BH149" s="231">
        <f>IF(N149="sníž. přenesená",J149,0)</f>
        <v>0</v>
      </c>
      <c r="BI149" s="231">
        <f>IF(N149="nulová",J149,0)</f>
        <v>0</v>
      </c>
      <c r="BJ149" s="23" t="s">
        <v>81</v>
      </c>
      <c r="BK149" s="231">
        <f>ROUND(I149*H149,2)</f>
        <v>0</v>
      </c>
      <c r="BL149" s="23" t="s">
        <v>134</v>
      </c>
      <c r="BM149" s="23" t="s">
        <v>239</v>
      </c>
    </row>
    <row r="150" spans="2:47" s="1" customFormat="1" ht="13.5">
      <c r="B150" s="45"/>
      <c r="C150" s="73"/>
      <c r="D150" s="232" t="s">
        <v>136</v>
      </c>
      <c r="E150" s="73"/>
      <c r="F150" s="233" t="s">
        <v>234</v>
      </c>
      <c r="G150" s="73"/>
      <c r="H150" s="73"/>
      <c r="I150" s="190"/>
      <c r="J150" s="73"/>
      <c r="K150" s="73"/>
      <c r="L150" s="71"/>
      <c r="M150" s="234"/>
      <c r="N150" s="46"/>
      <c r="O150" s="46"/>
      <c r="P150" s="46"/>
      <c r="Q150" s="46"/>
      <c r="R150" s="46"/>
      <c r="S150" s="46"/>
      <c r="T150" s="94"/>
      <c r="AT150" s="23" t="s">
        <v>136</v>
      </c>
      <c r="AU150" s="23" t="s">
        <v>83</v>
      </c>
    </row>
    <row r="151" spans="2:51" s="11" customFormat="1" ht="13.5">
      <c r="B151" s="235"/>
      <c r="C151" s="236"/>
      <c r="D151" s="232" t="s">
        <v>138</v>
      </c>
      <c r="E151" s="236"/>
      <c r="F151" s="238" t="s">
        <v>240</v>
      </c>
      <c r="G151" s="236"/>
      <c r="H151" s="239">
        <v>30044</v>
      </c>
      <c r="I151" s="240"/>
      <c r="J151" s="236"/>
      <c r="K151" s="236"/>
      <c r="L151" s="241"/>
      <c r="M151" s="242"/>
      <c r="N151" s="243"/>
      <c r="O151" s="243"/>
      <c r="P151" s="243"/>
      <c r="Q151" s="243"/>
      <c r="R151" s="243"/>
      <c r="S151" s="243"/>
      <c r="T151" s="244"/>
      <c r="AT151" s="245" t="s">
        <v>138</v>
      </c>
      <c r="AU151" s="245" t="s">
        <v>83</v>
      </c>
      <c r="AV151" s="11" t="s">
        <v>83</v>
      </c>
      <c r="AW151" s="11" t="s">
        <v>6</v>
      </c>
      <c r="AX151" s="11" t="s">
        <v>81</v>
      </c>
      <c r="AY151" s="245" t="s">
        <v>127</v>
      </c>
    </row>
    <row r="152" spans="2:65" s="1" customFormat="1" ht="38.25" customHeight="1">
      <c r="B152" s="45"/>
      <c r="C152" s="220" t="s">
        <v>241</v>
      </c>
      <c r="D152" s="220" t="s">
        <v>129</v>
      </c>
      <c r="E152" s="221" t="s">
        <v>242</v>
      </c>
      <c r="F152" s="222" t="s">
        <v>243</v>
      </c>
      <c r="G152" s="223" t="s">
        <v>193</v>
      </c>
      <c r="H152" s="224">
        <v>776.8</v>
      </c>
      <c r="I152" s="225"/>
      <c r="J152" s="226">
        <f>ROUND(I152*H152,2)</f>
        <v>0</v>
      </c>
      <c r="K152" s="222" t="s">
        <v>133</v>
      </c>
      <c r="L152" s="71"/>
      <c r="M152" s="227" t="s">
        <v>21</v>
      </c>
      <c r="N152" s="228" t="s">
        <v>44</v>
      </c>
      <c r="O152" s="46"/>
      <c r="P152" s="229">
        <f>O152*H152</f>
        <v>0</v>
      </c>
      <c r="Q152" s="229">
        <v>0</v>
      </c>
      <c r="R152" s="229">
        <f>Q152*H152</f>
        <v>0</v>
      </c>
      <c r="S152" s="229">
        <v>0</v>
      </c>
      <c r="T152" s="230">
        <f>S152*H152</f>
        <v>0</v>
      </c>
      <c r="AR152" s="23" t="s">
        <v>134</v>
      </c>
      <c r="AT152" s="23" t="s">
        <v>129</v>
      </c>
      <c r="AU152" s="23" t="s">
        <v>83</v>
      </c>
      <c r="AY152" s="23" t="s">
        <v>127</v>
      </c>
      <c r="BE152" s="231">
        <f>IF(N152="základní",J152,0)</f>
        <v>0</v>
      </c>
      <c r="BF152" s="231">
        <f>IF(N152="snížená",J152,0)</f>
        <v>0</v>
      </c>
      <c r="BG152" s="231">
        <f>IF(N152="zákl. přenesená",J152,0)</f>
        <v>0</v>
      </c>
      <c r="BH152" s="231">
        <f>IF(N152="sníž. přenesená",J152,0)</f>
        <v>0</v>
      </c>
      <c r="BI152" s="231">
        <f>IF(N152="nulová",J152,0)</f>
        <v>0</v>
      </c>
      <c r="BJ152" s="23" t="s">
        <v>81</v>
      </c>
      <c r="BK152" s="231">
        <f>ROUND(I152*H152,2)</f>
        <v>0</v>
      </c>
      <c r="BL152" s="23" t="s">
        <v>134</v>
      </c>
      <c r="BM152" s="23" t="s">
        <v>244</v>
      </c>
    </row>
    <row r="153" spans="2:47" s="1" customFormat="1" ht="13.5">
      <c r="B153" s="45"/>
      <c r="C153" s="73"/>
      <c r="D153" s="232" t="s">
        <v>136</v>
      </c>
      <c r="E153" s="73"/>
      <c r="F153" s="233" t="s">
        <v>245</v>
      </c>
      <c r="G153" s="73"/>
      <c r="H153" s="73"/>
      <c r="I153" s="190"/>
      <c r="J153" s="73"/>
      <c r="K153" s="73"/>
      <c r="L153" s="71"/>
      <c r="M153" s="234"/>
      <c r="N153" s="46"/>
      <c r="O153" s="46"/>
      <c r="P153" s="46"/>
      <c r="Q153" s="46"/>
      <c r="R153" s="46"/>
      <c r="S153" s="46"/>
      <c r="T153" s="94"/>
      <c r="AT153" s="23" t="s">
        <v>136</v>
      </c>
      <c r="AU153" s="23" t="s">
        <v>83</v>
      </c>
    </row>
    <row r="154" spans="2:51" s="11" customFormat="1" ht="13.5">
      <c r="B154" s="235"/>
      <c r="C154" s="236"/>
      <c r="D154" s="232" t="s">
        <v>138</v>
      </c>
      <c r="E154" s="237" t="s">
        <v>21</v>
      </c>
      <c r="F154" s="238" t="s">
        <v>198</v>
      </c>
      <c r="G154" s="236"/>
      <c r="H154" s="239">
        <v>748</v>
      </c>
      <c r="I154" s="240"/>
      <c r="J154" s="236"/>
      <c r="K154" s="236"/>
      <c r="L154" s="241"/>
      <c r="M154" s="242"/>
      <c r="N154" s="243"/>
      <c r="O154" s="243"/>
      <c r="P154" s="243"/>
      <c r="Q154" s="243"/>
      <c r="R154" s="243"/>
      <c r="S154" s="243"/>
      <c r="T154" s="244"/>
      <c r="AT154" s="245" t="s">
        <v>138</v>
      </c>
      <c r="AU154" s="245" t="s">
        <v>83</v>
      </c>
      <c r="AV154" s="11" t="s">
        <v>83</v>
      </c>
      <c r="AW154" s="11" t="s">
        <v>36</v>
      </c>
      <c r="AX154" s="11" t="s">
        <v>73</v>
      </c>
      <c r="AY154" s="245" t="s">
        <v>127</v>
      </c>
    </row>
    <row r="155" spans="2:51" s="11" customFormat="1" ht="13.5">
      <c r="B155" s="235"/>
      <c r="C155" s="236"/>
      <c r="D155" s="232" t="s">
        <v>138</v>
      </c>
      <c r="E155" s="237" t="s">
        <v>21</v>
      </c>
      <c r="F155" s="238" t="s">
        <v>199</v>
      </c>
      <c r="G155" s="236"/>
      <c r="H155" s="239">
        <v>28.8</v>
      </c>
      <c r="I155" s="240"/>
      <c r="J155" s="236"/>
      <c r="K155" s="236"/>
      <c r="L155" s="241"/>
      <c r="M155" s="242"/>
      <c r="N155" s="243"/>
      <c r="O155" s="243"/>
      <c r="P155" s="243"/>
      <c r="Q155" s="243"/>
      <c r="R155" s="243"/>
      <c r="S155" s="243"/>
      <c r="T155" s="244"/>
      <c r="AT155" s="245" t="s">
        <v>138</v>
      </c>
      <c r="AU155" s="245" t="s">
        <v>83</v>
      </c>
      <c r="AV155" s="11" t="s">
        <v>83</v>
      </c>
      <c r="AW155" s="11" t="s">
        <v>36</v>
      </c>
      <c r="AX155" s="11" t="s">
        <v>73</v>
      </c>
      <c r="AY155" s="245" t="s">
        <v>127</v>
      </c>
    </row>
    <row r="156" spans="2:51" s="12" customFormat="1" ht="13.5">
      <c r="B156" s="246"/>
      <c r="C156" s="247"/>
      <c r="D156" s="232" t="s">
        <v>138</v>
      </c>
      <c r="E156" s="248" t="s">
        <v>21</v>
      </c>
      <c r="F156" s="249" t="s">
        <v>171</v>
      </c>
      <c r="G156" s="247"/>
      <c r="H156" s="250">
        <v>776.8</v>
      </c>
      <c r="I156" s="251"/>
      <c r="J156" s="247"/>
      <c r="K156" s="247"/>
      <c r="L156" s="252"/>
      <c r="M156" s="253"/>
      <c r="N156" s="254"/>
      <c r="O156" s="254"/>
      <c r="P156" s="254"/>
      <c r="Q156" s="254"/>
      <c r="R156" s="254"/>
      <c r="S156" s="254"/>
      <c r="T156" s="255"/>
      <c r="AT156" s="256" t="s">
        <v>138</v>
      </c>
      <c r="AU156" s="256" t="s">
        <v>83</v>
      </c>
      <c r="AV156" s="12" t="s">
        <v>134</v>
      </c>
      <c r="AW156" s="12" t="s">
        <v>36</v>
      </c>
      <c r="AX156" s="12" t="s">
        <v>81</v>
      </c>
      <c r="AY156" s="256" t="s">
        <v>127</v>
      </c>
    </row>
    <row r="157" spans="2:65" s="1" customFormat="1" ht="25.5" customHeight="1">
      <c r="B157" s="45"/>
      <c r="C157" s="267" t="s">
        <v>9</v>
      </c>
      <c r="D157" s="267" t="s">
        <v>246</v>
      </c>
      <c r="E157" s="268" t="s">
        <v>247</v>
      </c>
      <c r="F157" s="269" t="s">
        <v>248</v>
      </c>
      <c r="G157" s="270" t="s">
        <v>249</v>
      </c>
      <c r="H157" s="271">
        <v>1398.24</v>
      </c>
      <c r="I157" s="272"/>
      <c r="J157" s="273">
        <f>ROUND(I157*H157,2)</f>
        <v>0</v>
      </c>
      <c r="K157" s="269" t="s">
        <v>21</v>
      </c>
      <c r="L157" s="274"/>
      <c r="M157" s="275" t="s">
        <v>21</v>
      </c>
      <c r="N157" s="276" t="s">
        <v>44</v>
      </c>
      <c r="O157" s="46"/>
      <c r="P157" s="229">
        <f>O157*H157</f>
        <v>0</v>
      </c>
      <c r="Q157" s="229">
        <v>0</v>
      </c>
      <c r="R157" s="229">
        <f>Q157*H157</f>
        <v>0</v>
      </c>
      <c r="S157" s="229">
        <v>0</v>
      </c>
      <c r="T157" s="230">
        <f>S157*H157</f>
        <v>0</v>
      </c>
      <c r="AR157" s="23" t="s">
        <v>172</v>
      </c>
      <c r="AT157" s="23" t="s">
        <v>246</v>
      </c>
      <c r="AU157" s="23" t="s">
        <v>83</v>
      </c>
      <c r="AY157" s="23" t="s">
        <v>127</v>
      </c>
      <c r="BE157" s="231">
        <f>IF(N157="základní",J157,0)</f>
        <v>0</v>
      </c>
      <c r="BF157" s="231">
        <f>IF(N157="snížená",J157,0)</f>
        <v>0</v>
      </c>
      <c r="BG157" s="231">
        <f>IF(N157="zákl. přenesená",J157,0)</f>
        <v>0</v>
      </c>
      <c r="BH157" s="231">
        <f>IF(N157="sníž. přenesená",J157,0)</f>
        <v>0</v>
      </c>
      <c r="BI157" s="231">
        <f>IF(N157="nulová",J157,0)</f>
        <v>0</v>
      </c>
      <c r="BJ157" s="23" t="s">
        <v>81</v>
      </c>
      <c r="BK157" s="231">
        <f>ROUND(I157*H157,2)</f>
        <v>0</v>
      </c>
      <c r="BL157" s="23" t="s">
        <v>134</v>
      </c>
      <c r="BM157" s="23" t="s">
        <v>250</v>
      </c>
    </row>
    <row r="158" spans="2:51" s="11" customFormat="1" ht="13.5">
      <c r="B158" s="235"/>
      <c r="C158" s="236"/>
      <c r="D158" s="232" t="s">
        <v>138</v>
      </c>
      <c r="E158" s="236"/>
      <c r="F158" s="238" t="s">
        <v>251</v>
      </c>
      <c r="G158" s="236"/>
      <c r="H158" s="239">
        <v>1398.24</v>
      </c>
      <c r="I158" s="240"/>
      <c r="J158" s="236"/>
      <c r="K158" s="236"/>
      <c r="L158" s="241"/>
      <c r="M158" s="242"/>
      <c r="N158" s="243"/>
      <c r="O158" s="243"/>
      <c r="P158" s="243"/>
      <c r="Q158" s="243"/>
      <c r="R158" s="243"/>
      <c r="S158" s="243"/>
      <c r="T158" s="244"/>
      <c r="AT158" s="245" t="s">
        <v>138</v>
      </c>
      <c r="AU158" s="245" t="s">
        <v>83</v>
      </c>
      <c r="AV158" s="11" t="s">
        <v>83</v>
      </c>
      <c r="AW158" s="11" t="s">
        <v>6</v>
      </c>
      <c r="AX158" s="11" t="s">
        <v>81</v>
      </c>
      <c r="AY158" s="245" t="s">
        <v>127</v>
      </c>
    </row>
    <row r="159" spans="2:65" s="1" customFormat="1" ht="16.5" customHeight="1">
      <c r="B159" s="45"/>
      <c r="C159" s="220" t="s">
        <v>252</v>
      </c>
      <c r="D159" s="220" t="s">
        <v>129</v>
      </c>
      <c r="E159" s="221" t="s">
        <v>253</v>
      </c>
      <c r="F159" s="222" t="s">
        <v>254</v>
      </c>
      <c r="G159" s="223" t="s">
        <v>249</v>
      </c>
      <c r="H159" s="224">
        <v>1545.12</v>
      </c>
      <c r="I159" s="225"/>
      <c r="J159" s="226">
        <f>ROUND(I159*H159,2)</f>
        <v>0</v>
      </c>
      <c r="K159" s="222" t="s">
        <v>133</v>
      </c>
      <c r="L159" s="71"/>
      <c r="M159" s="227" t="s">
        <v>21</v>
      </c>
      <c r="N159" s="228" t="s">
        <v>44</v>
      </c>
      <c r="O159" s="46"/>
      <c r="P159" s="229">
        <f>O159*H159</f>
        <v>0</v>
      </c>
      <c r="Q159" s="229">
        <v>0</v>
      </c>
      <c r="R159" s="229">
        <f>Q159*H159</f>
        <v>0</v>
      </c>
      <c r="S159" s="229">
        <v>0</v>
      </c>
      <c r="T159" s="230">
        <f>S159*H159</f>
        <v>0</v>
      </c>
      <c r="AR159" s="23" t="s">
        <v>134</v>
      </c>
      <c r="AT159" s="23" t="s">
        <v>129</v>
      </c>
      <c r="AU159" s="23" t="s">
        <v>83</v>
      </c>
      <c r="AY159" s="23" t="s">
        <v>127</v>
      </c>
      <c r="BE159" s="231">
        <f>IF(N159="základní",J159,0)</f>
        <v>0</v>
      </c>
      <c r="BF159" s="231">
        <f>IF(N159="snížená",J159,0)</f>
        <v>0</v>
      </c>
      <c r="BG159" s="231">
        <f>IF(N159="zákl. přenesená",J159,0)</f>
        <v>0</v>
      </c>
      <c r="BH159" s="231">
        <f>IF(N159="sníž. přenesená",J159,0)</f>
        <v>0</v>
      </c>
      <c r="BI159" s="231">
        <f>IF(N159="nulová",J159,0)</f>
        <v>0</v>
      </c>
      <c r="BJ159" s="23" t="s">
        <v>81</v>
      </c>
      <c r="BK159" s="231">
        <f>ROUND(I159*H159,2)</f>
        <v>0</v>
      </c>
      <c r="BL159" s="23" t="s">
        <v>134</v>
      </c>
      <c r="BM159" s="23" t="s">
        <v>255</v>
      </c>
    </row>
    <row r="160" spans="2:47" s="1" customFormat="1" ht="13.5">
      <c r="B160" s="45"/>
      <c r="C160" s="73"/>
      <c r="D160" s="232" t="s">
        <v>136</v>
      </c>
      <c r="E160" s="73"/>
      <c r="F160" s="233" t="s">
        <v>256</v>
      </c>
      <c r="G160" s="73"/>
      <c r="H160" s="73"/>
      <c r="I160" s="190"/>
      <c r="J160" s="73"/>
      <c r="K160" s="73"/>
      <c r="L160" s="71"/>
      <c r="M160" s="234"/>
      <c r="N160" s="46"/>
      <c r="O160" s="46"/>
      <c r="P160" s="46"/>
      <c r="Q160" s="46"/>
      <c r="R160" s="46"/>
      <c r="S160" s="46"/>
      <c r="T160" s="94"/>
      <c r="AT160" s="23" t="s">
        <v>136</v>
      </c>
      <c r="AU160" s="23" t="s">
        <v>83</v>
      </c>
    </row>
    <row r="161" spans="2:51" s="11" customFormat="1" ht="13.5">
      <c r="B161" s="235"/>
      <c r="C161" s="236"/>
      <c r="D161" s="232" t="s">
        <v>138</v>
      </c>
      <c r="E161" s="236"/>
      <c r="F161" s="238" t="s">
        <v>257</v>
      </c>
      <c r="G161" s="236"/>
      <c r="H161" s="239">
        <v>1545.12</v>
      </c>
      <c r="I161" s="240"/>
      <c r="J161" s="236"/>
      <c r="K161" s="236"/>
      <c r="L161" s="241"/>
      <c r="M161" s="242"/>
      <c r="N161" s="243"/>
      <c r="O161" s="243"/>
      <c r="P161" s="243"/>
      <c r="Q161" s="243"/>
      <c r="R161" s="243"/>
      <c r="S161" s="243"/>
      <c r="T161" s="244"/>
      <c r="AT161" s="245" t="s">
        <v>138</v>
      </c>
      <c r="AU161" s="245" t="s">
        <v>83</v>
      </c>
      <c r="AV161" s="11" t="s">
        <v>83</v>
      </c>
      <c r="AW161" s="11" t="s">
        <v>6</v>
      </c>
      <c r="AX161" s="11" t="s">
        <v>81</v>
      </c>
      <c r="AY161" s="245" t="s">
        <v>127</v>
      </c>
    </row>
    <row r="162" spans="2:65" s="1" customFormat="1" ht="25.5" customHeight="1">
      <c r="B162" s="45"/>
      <c r="C162" s="220" t="s">
        <v>258</v>
      </c>
      <c r="D162" s="220" t="s">
        <v>129</v>
      </c>
      <c r="E162" s="221" t="s">
        <v>259</v>
      </c>
      <c r="F162" s="222" t="s">
        <v>260</v>
      </c>
      <c r="G162" s="223" t="s">
        <v>193</v>
      </c>
      <c r="H162" s="224">
        <v>23</v>
      </c>
      <c r="I162" s="225"/>
      <c r="J162" s="226">
        <f>ROUND(I162*H162,2)</f>
        <v>0</v>
      </c>
      <c r="K162" s="222" t="s">
        <v>133</v>
      </c>
      <c r="L162" s="71"/>
      <c r="M162" s="227" t="s">
        <v>21</v>
      </c>
      <c r="N162" s="228" t="s">
        <v>44</v>
      </c>
      <c r="O162" s="46"/>
      <c r="P162" s="229">
        <f>O162*H162</f>
        <v>0</v>
      </c>
      <c r="Q162" s="229">
        <v>0</v>
      </c>
      <c r="R162" s="229">
        <f>Q162*H162</f>
        <v>0</v>
      </c>
      <c r="S162" s="229">
        <v>0</v>
      </c>
      <c r="T162" s="230">
        <f>S162*H162</f>
        <v>0</v>
      </c>
      <c r="AR162" s="23" t="s">
        <v>134</v>
      </c>
      <c r="AT162" s="23" t="s">
        <v>129</v>
      </c>
      <c r="AU162" s="23" t="s">
        <v>83</v>
      </c>
      <c r="AY162" s="23" t="s">
        <v>127</v>
      </c>
      <c r="BE162" s="231">
        <f>IF(N162="základní",J162,0)</f>
        <v>0</v>
      </c>
      <c r="BF162" s="231">
        <f>IF(N162="snížená",J162,0)</f>
        <v>0</v>
      </c>
      <c r="BG162" s="231">
        <f>IF(N162="zákl. přenesená",J162,0)</f>
        <v>0</v>
      </c>
      <c r="BH162" s="231">
        <f>IF(N162="sníž. přenesená",J162,0)</f>
        <v>0</v>
      </c>
      <c r="BI162" s="231">
        <f>IF(N162="nulová",J162,0)</f>
        <v>0</v>
      </c>
      <c r="BJ162" s="23" t="s">
        <v>81</v>
      </c>
      <c r="BK162" s="231">
        <f>ROUND(I162*H162,2)</f>
        <v>0</v>
      </c>
      <c r="BL162" s="23" t="s">
        <v>134</v>
      </c>
      <c r="BM162" s="23" t="s">
        <v>261</v>
      </c>
    </row>
    <row r="163" spans="2:47" s="1" customFormat="1" ht="13.5">
      <c r="B163" s="45"/>
      <c r="C163" s="73"/>
      <c r="D163" s="232" t="s">
        <v>136</v>
      </c>
      <c r="E163" s="73"/>
      <c r="F163" s="233" t="s">
        <v>262</v>
      </c>
      <c r="G163" s="73"/>
      <c r="H163" s="73"/>
      <c r="I163" s="190"/>
      <c r="J163" s="73"/>
      <c r="K163" s="73"/>
      <c r="L163" s="71"/>
      <c r="M163" s="234"/>
      <c r="N163" s="46"/>
      <c r="O163" s="46"/>
      <c r="P163" s="46"/>
      <c r="Q163" s="46"/>
      <c r="R163" s="46"/>
      <c r="S163" s="46"/>
      <c r="T163" s="94"/>
      <c r="AT163" s="23" t="s">
        <v>136</v>
      </c>
      <c r="AU163" s="23" t="s">
        <v>83</v>
      </c>
    </row>
    <row r="164" spans="2:51" s="11" customFormat="1" ht="13.5">
      <c r="B164" s="235"/>
      <c r="C164" s="236"/>
      <c r="D164" s="232" t="s">
        <v>138</v>
      </c>
      <c r="E164" s="237" t="s">
        <v>21</v>
      </c>
      <c r="F164" s="238" t="s">
        <v>263</v>
      </c>
      <c r="G164" s="236"/>
      <c r="H164" s="239">
        <v>23</v>
      </c>
      <c r="I164" s="240"/>
      <c r="J164" s="236"/>
      <c r="K164" s="236"/>
      <c r="L164" s="241"/>
      <c r="M164" s="242"/>
      <c r="N164" s="243"/>
      <c r="O164" s="243"/>
      <c r="P164" s="243"/>
      <c r="Q164" s="243"/>
      <c r="R164" s="243"/>
      <c r="S164" s="243"/>
      <c r="T164" s="244"/>
      <c r="AT164" s="245" t="s">
        <v>138</v>
      </c>
      <c r="AU164" s="245" t="s">
        <v>83</v>
      </c>
      <c r="AV164" s="11" t="s">
        <v>83</v>
      </c>
      <c r="AW164" s="11" t="s">
        <v>36</v>
      </c>
      <c r="AX164" s="11" t="s">
        <v>81</v>
      </c>
      <c r="AY164" s="245" t="s">
        <v>127</v>
      </c>
    </row>
    <row r="165" spans="2:65" s="1" customFormat="1" ht="16.5" customHeight="1">
      <c r="B165" s="45"/>
      <c r="C165" s="267" t="s">
        <v>264</v>
      </c>
      <c r="D165" s="267" t="s">
        <v>246</v>
      </c>
      <c r="E165" s="268" t="s">
        <v>265</v>
      </c>
      <c r="F165" s="269" t="s">
        <v>266</v>
      </c>
      <c r="G165" s="270" t="s">
        <v>249</v>
      </c>
      <c r="H165" s="271">
        <v>41.4</v>
      </c>
      <c r="I165" s="272"/>
      <c r="J165" s="273">
        <f>ROUND(I165*H165,2)</f>
        <v>0</v>
      </c>
      <c r="K165" s="269" t="s">
        <v>133</v>
      </c>
      <c r="L165" s="274"/>
      <c r="M165" s="275" t="s">
        <v>21</v>
      </c>
      <c r="N165" s="276" t="s">
        <v>44</v>
      </c>
      <c r="O165" s="46"/>
      <c r="P165" s="229">
        <f>O165*H165</f>
        <v>0</v>
      </c>
      <c r="Q165" s="229">
        <v>1</v>
      </c>
      <c r="R165" s="229">
        <f>Q165*H165</f>
        <v>41.4</v>
      </c>
      <c r="S165" s="229">
        <v>0</v>
      </c>
      <c r="T165" s="230">
        <f>S165*H165</f>
        <v>0</v>
      </c>
      <c r="AR165" s="23" t="s">
        <v>172</v>
      </c>
      <c r="AT165" s="23" t="s">
        <v>246</v>
      </c>
      <c r="AU165" s="23" t="s">
        <v>83</v>
      </c>
      <c r="AY165" s="23" t="s">
        <v>127</v>
      </c>
      <c r="BE165" s="231">
        <f>IF(N165="základní",J165,0)</f>
        <v>0</v>
      </c>
      <c r="BF165" s="231">
        <f>IF(N165="snížená",J165,0)</f>
        <v>0</v>
      </c>
      <c r="BG165" s="231">
        <f>IF(N165="zákl. přenesená",J165,0)</f>
        <v>0</v>
      </c>
      <c r="BH165" s="231">
        <f>IF(N165="sníž. přenesená",J165,0)</f>
        <v>0</v>
      </c>
      <c r="BI165" s="231">
        <f>IF(N165="nulová",J165,0)</f>
        <v>0</v>
      </c>
      <c r="BJ165" s="23" t="s">
        <v>81</v>
      </c>
      <c r="BK165" s="231">
        <f>ROUND(I165*H165,2)</f>
        <v>0</v>
      </c>
      <c r="BL165" s="23" t="s">
        <v>134</v>
      </c>
      <c r="BM165" s="23" t="s">
        <v>267</v>
      </c>
    </row>
    <row r="166" spans="2:51" s="11" customFormat="1" ht="13.5">
      <c r="B166" s="235"/>
      <c r="C166" s="236"/>
      <c r="D166" s="232" t="s">
        <v>138</v>
      </c>
      <c r="E166" s="236"/>
      <c r="F166" s="238" t="s">
        <v>268</v>
      </c>
      <c r="G166" s="236"/>
      <c r="H166" s="239">
        <v>41.4</v>
      </c>
      <c r="I166" s="240"/>
      <c r="J166" s="236"/>
      <c r="K166" s="236"/>
      <c r="L166" s="241"/>
      <c r="M166" s="242"/>
      <c r="N166" s="243"/>
      <c r="O166" s="243"/>
      <c r="P166" s="243"/>
      <c r="Q166" s="243"/>
      <c r="R166" s="243"/>
      <c r="S166" s="243"/>
      <c r="T166" s="244"/>
      <c r="AT166" s="245" t="s">
        <v>138</v>
      </c>
      <c r="AU166" s="245" t="s">
        <v>83</v>
      </c>
      <c r="AV166" s="11" t="s">
        <v>83</v>
      </c>
      <c r="AW166" s="11" t="s">
        <v>6</v>
      </c>
      <c r="AX166" s="11" t="s">
        <v>81</v>
      </c>
      <c r="AY166" s="245" t="s">
        <v>127</v>
      </c>
    </row>
    <row r="167" spans="2:65" s="1" customFormat="1" ht="38.25" customHeight="1">
      <c r="B167" s="45"/>
      <c r="C167" s="220" t="s">
        <v>269</v>
      </c>
      <c r="D167" s="220" t="s">
        <v>129</v>
      </c>
      <c r="E167" s="221" t="s">
        <v>270</v>
      </c>
      <c r="F167" s="222" t="s">
        <v>271</v>
      </c>
      <c r="G167" s="223" t="s">
        <v>193</v>
      </c>
      <c r="H167" s="224">
        <v>9</v>
      </c>
      <c r="I167" s="225"/>
      <c r="J167" s="226">
        <f>ROUND(I167*H167,2)</f>
        <v>0</v>
      </c>
      <c r="K167" s="222" t="s">
        <v>133</v>
      </c>
      <c r="L167" s="71"/>
      <c r="M167" s="227" t="s">
        <v>21</v>
      </c>
      <c r="N167" s="228" t="s">
        <v>44</v>
      </c>
      <c r="O167" s="46"/>
      <c r="P167" s="229">
        <f>O167*H167</f>
        <v>0</v>
      </c>
      <c r="Q167" s="229">
        <v>0</v>
      </c>
      <c r="R167" s="229">
        <f>Q167*H167</f>
        <v>0</v>
      </c>
      <c r="S167" s="229">
        <v>0</v>
      </c>
      <c r="T167" s="230">
        <f>S167*H167</f>
        <v>0</v>
      </c>
      <c r="AR167" s="23" t="s">
        <v>134</v>
      </c>
      <c r="AT167" s="23" t="s">
        <v>129</v>
      </c>
      <c r="AU167" s="23" t="s">
        <v>83</v>
      </c>
      <c r="AY167" s="23" t="s">
        <v>127</v>
      </c>
      <c r="BE167" s="231">
        <f>IF(N167="základní",J167,0)</f>
        <v>0</v>
      </c>
      <c r="BF167" s="231">
        <f>IF(N167="snížená",J167,0)</f>
        <v>0</v>
      </c>
      <c r="BG167" s="231">
        <f>IF(N167="zákl. přenesená",J167,0)</f>
        <v>0</v>
      </c>
      <c r="BH167" s="231">
        <f>IF(N167="sníž. přenesená",J167,0)</f>
        <v>0</v>
      </c>
      <c r="BI167" s="231">
        <f>IF(N167="nulová",J167,0)</f>
        <v>0</v>
      </c>
      <c r="BJ167" s="23" t="s">
        <v>81</v>
      </c>
      <c r="BK167" s="231">
        <f>ROUND(I167*H167,2)</f>
        <v>0</v>
      </c>
      <c r="BL167" s="23" t="s">
        <v>134</v>
      </c>
      <c r="BM167" s="23" t="s">
        <v>272</v>
      </c>
    </row>
    <row r="168" spans="2:47" s="1" customFormat="1" ht="13.5">
      <c r="B168" s="45"/>
      <c r="C168" s="73"/>
      <c r="D168" s="232" t="s">
        <v>136</v>
      </c>
      <c r="E168" s="73"/>
      <c r="F168" s="233" t="s">
        <v>273</v>
      </c>
      <c r="G168" s="73"/>
      <c r="H168" s="73"/>
      <c r="I168" s="190"/>
      <c r="J168" s="73"/>
      <c r="K168" s="73"/>
      <c r="L168" s="71"/>
      <c r="M168" s="234"/>
      <c r="N168" s="46"/>
      <c r="O168" s="46"/>
      <c r="P168" s="46"/>
      <c r="Q168" s="46"/>
      <c r="R168" s="46"/>
      <c r="S168" s="46"/>
      <c r="T168" s="94"/>
      <c r="AT168" s="23" t="s">
        <v>136</v>
      </c>
      <c r="AU168" s="23" t="s">
        <v>83</v>
      </c>
    </row>
    <row r="169" spans="2:51" s="11" customFormat="1" ht="13.5">
      <c r="B169" s="235"/>
      <c r="C169" s="236"/>
      <c r="D169" s="232" t="s">
        <v>138</v>
      </c>
      <c r="E169" s="237" t="s">
        <v>21</v>
      </c>
      <c r="F169" s="238" t="s">
        <v>274</v>
      </c>
      <c r="G169" s="236"/>
      <c r="H169" s="239">
        <v>9</v>
      </c>
      <c r="I169" s="240"/>
      <c r="J169" s="236"/>
      <c r="K169" s="236"/>
      <c r="L169" s="241"/>
      <c r="M169" s="242"/>
      <c r="N169" s="243"/>
      <c r="O169" s="243"/>
      <c r="P169" s="243"/>
      <c r="Q169" s="243"/>
      <c r="R169" s="243"/>
      <c r="S169" s="243"/>
      <c r="T169" s="244"/>
      <c r="AT169" s="245" t="s">
        <v>138</v>
      </c>
      <c r="AU169" s="245" t="s">
        <v>83</v>
      </c>
      <c r="AV169" s="11" t="s">
        <v>83</v>
      </c>
      <c r="AW169" s="11" t="s">
        <v>36</v>
      </c>
      <c r="AX169" s="11" t="s">
        <v>81</v>
      </c>
      <c r="AY169" s="245" t="s">
        <v>127</v>
      </c>
    </row>
    <row r="170" spans="2:65" s="1" customFormat="1" ht="16.5" customHeight="1">
      <c r="B170" s="45"/>
      <c r="C170" s="267" t="s">
        <v>275</v>
      </c>
      <c r="D170" s="267" t="s">
        <v>246</v>
      </c>
      <c r="E170" s="268" t="s">
        <v>276</v>
      </c>
      <c r="F170" s="269" t="s">
        <v>277</v>
      </c>
      <c r="G170" s="270" t="s">
        <v>249</v>
      </c>
      <c r="H170" s="271">
        <v>18</v>
      </c>
      <c r="I170" s="272"/>
      <c r="J170" s="273">
        <f>ROUND(I170*H170,2)</f>
        <v>0</v>
      </c>
      <c r="K170" s="269" t="s">
        <v>133</v>
      </c>
      <c r="L170" s="274"/>
      <c r="M170" s="275" t="s">
        <v>21</v>
      </c>
      <c r="N170" s="276" t="s">
        <v>44</v>
      </c>
      <c r="O170" s="46"/>
      <c r="P170" s="229">
        <f>O170*H170</f>
        <v>0</v>
      </c>
      <c r="Q170" s="229">
        <v>1</v>
      </c>
      <c r="R170" s="229">
        <f>Q170*H170</f>
        <v>18</v>
      </c>
      <c r="S170" s="229">
        <v>0</v>
      </c>
      <c r="T170" s="230">
        <f>S170*H170</f>
        <v>0</v>
      </c>
      <c r="AR170" s="23" t="s">
        <v>172</v>
      </c>
      <c r="AT170" s="23" t="s">
        <v>246</v>
      </c>
      <c r="AU170" s="23" t="s">
        <v>83</v>
      </c>
      <c r="AY170" s="23" t="s">
        <v>127</v>
      </c>
      <c r="BE170" s="231">
        <f>IF(N170="základní",J170,0)</f>
        <v>0</v>
      </c>
      <c r="BF170" s="231">
        <f>IF(N170="snížená",J170,0)</f>
        <v>0</v>
      </c>
      <c r="BG170" s="231">
        <f>IF(N170="zákl. přenesená",J170,0)</f>
        <v>0</v>
      </c>
      <c r="BH170" s="231">
        <f>IF(N170="sníž. přenesená",J170,0)</f>
        <v>0</v>
      </c>
      <c r="BI170" s="231">
        <f>IF(N170="nulová",J170,0)</f>
        <v>0</v>
      </c>
      <c r="BJ170" s="23" t="s">
        <v>81</v>
      </c>
      <c r="BK170" s="231">
        <f>ROUND(I170*H170,2)</f>
        <v>0</v>
      </c>
      <c r="BL170" s="23" t="s">
        <v>134</v>
      </c>
      <c r="BM170" s="23" t="s">
        <v>278</v>
      </c>
    </row>
    <row r="171" spans="2:51" s="11" customFormat="1" ht="13.5">
      <c r="B171" s="235"/>
      <c r="C171" s="236"/>
      <c r="D171" s="232" t="s">
        <v>138</v>
      </c>
      <c r="E171" s="236"/>
      <c r="F171" s="238" t="s">
        <v>279</v>
      </c>
      <c r="G171" s="236"/>
      <c r="H171" s="239">
        <v>18</v>
      </c>
      <c r="I171" s="240"/>
      <c r="J171" s="236"/>
      <c r="K171" s="236"/>
      <c r="L171" s="241"/>
      <c r="M171" s="242"/>
      <c r="N171" s="243"/>
      <c r="O171" s="243"/>
      <c r="P171" s="243"/>
      <c r="Q171" s="243"/>
      <c r="R171" s="243"/>
      <c r="S171" s="243"/>
      <c r="T171" s="244"/>
      <c r="AT171" s="245" t="s">
        <v>138</v>
      </c>
      <c r="AU171" s="245" t="s">
        <v>83</v>
      </c>
      <c r="AV171" s="11" t="s">
        <v>83</v>
      </c>
      <c r="AW171" s="11" t="s">
        <v>6</v>
      </c>
      <c r="AX171" s="11" t="s">
        <v>81</v>
      </c>
      <c r="AY171" s="245" t="s">
        <v>127</v>
      </c>
    </row>
    <row r="172" spans="2:63" s="10" customFormat="1" ht="29.85" customHeight="1">
      <c r="B172" s="204"/>
      <c r="C172" s="205"/>
      <c r="D172" s="206" t="s">
        <v>72</v>
      </c>
      <c r="E172" s="218" t="s">
        <v>145</v>
      </c>
      <c r="F172" s="218" t="s">
        <v>280</v>
      </c>
      <c r="G172" s="205"/>
      <c r="H172" s="205"/>
      <c r="I172" s="208"/>
      <c r="J172" s="219">
        <f>BK172</f>
        <v>0</v>
      </c>
      <c r="K172" s="205"/>
      <c r="L172" s="210"/>
      <c r="M172" s="211"/>
      <c r="N172" s="212"/>
      <c r="O172" s="212"/>
      <c r="P172" s="213">
        <f>SUM(P173:P175)</f>
        <v>0</v>
      </c>
      <c r="Q172" s="212"/>
      <c r="R172" s="213">
        <f>SUM(R173:R175)</f>
        <v>1.0214249999999998</v>
      </c>
      <c r="S172" s="212"/>
      <c r="T172" s="214">
        <f>SUM(T173:T175)</f>
        <v>0</v>
      </c>
      <c r="AR172" s="215" t="s">
        <v>81</v>
      </c>
      <c r="AT172" s="216" t="s">
        <v>72</v>
      </c>
      <c r="AU172" s="216" t="s">
        <v>81</v>
      </c>
      <c r="AY172" s="215" t="s">
        <v>127</v>
      </c>
      <c r="BK172" s="217">
        <f>SUM(BK173:BK175)</f>
        <v>0</v>
      </c>
    </row>
    <row r="173" spans="2:65" s="1" customFormat="1" ht="25.5" customHeight="1">
      <c r="B173" s="45"/>
      <c r="C173" s="220" t="s">
        <v>281</v>
      </c>
      <c r="D173" s="220" t="s">
        <v>129</v>
      </c>
      <c r="E173" s="221" t="s">
        <v>282</v>
      </c>
      <c r="F173" s="222" t="s">
        <v>283</v>
      </c>
      <c r="G173" s="223" t="s">
        <v>186</v>
      </c>
      <c r="H173" s="224">
        <v>2.5</v>
      </c>
      <c r="I173" s="225"/>
      <c r="J173" s="226">
        <f>ROUND(I173*H173,2)</f>
        <v>0</v>
      </c>
      <c r="K173" s="222" t="s">
        <v>133</v>
      </c>
      <c r="L173" s="71"/>
      <c r="M173" s="227" t="s">
        <v>21</v>
      </c>
      <c r="N173" s="228" t="s">
        <v>44</v>
      </c>
      <c r="O173" s="46"/>
      <c r="P173" s="229">
        <f>O173*H173</f>
        <v>0</v>
      </c>
      <c r="Q173" s="229">
        <v>0.29757</v>
      </c>
      <c r="R173" s="229">
        <f>Q173*H173</f>
        <v>0.743925</v>
      </c>
      <c r="S173" s="229">
        <v>0</v>
      </c>
      <c r="T173" s="230">
        <f>S173*H173</f>
        <v>0</v>
      </c>
      <c r="AR173" s="23" t="s">
        <v>134</v>
      </c>
      <c r="AT173" s="23" t="s">
        <v>129</v>
      </c>
      <c r="AU173" s="23" t="s">
        <v>83</v>
      </c>
      <c r="AY173" s="23" t="s">
        <v>127</v>
      </c>
      <c r="BE173" s="231">
        <f>IF(N173="základní",J173,0)</f>
        <v>0</v>
      </c>
      <c r="BF173" s="231">
        <f>IF(N173="snížená",J173,0)</f>
        <v>0</v>
      </c>
      <c r="BG173" s="231">
        <f>IF(N173="zákl. přenesená",J173,0)</f>
        <v>0</v>
      </c>
      <c r="BH173" s="231">
        <f>IF(N173="sníž. přenesená",J173,0)</f>
        <v>0</v>
      </c>
      <c r="BI173" s="231">
        <f>IF(N173="nulová",J173,0)</f>
        <v>0</v>
      </c>
      <c r="BJ173" s="23" t="s">
        <v>81</v>
      </c>
      <c r="BK173" s="231">
        <f>ROUND(I173*H173,2)</f>
        <v>0</v>
      </c>
      <c r="BL173" s="23" t="s">
        <v>134</v>
      </c>
      <c r="BM173" s="23" t="s">
        <v>284</v>
      </c>
    </row>
    <row r="174" spans="2:47" s="1" customFormat="1" ht="13.5">
      <c r="B174" s="45"/>
      <c r="C174" s="73"/>
      <c r="D174" s="232" t="s">
        <v>136</v>
      </c>
      <c r="E174" s="73"/>
      <c r="F174" s="233" t="s">
        <v>285</v>
      </c>
      <c r="G174" s="73"/>
      <c r="H174" s="73"/>
      <c r="I174" s="190"/>
      <c r="J174" s="73"/>
      <c r="K174" s="73"/>
      <c r="L174" s="71"/>
      <c r="M174" s="234"/>
      <c r="N174" s="46"/>
      <c r="O174" s="46"/>
      <c r="P174" s="46"/>
      <c r="Q174" s="46"/>
      <c r="R174" s="46"/>
      <c r="S174" s="46"/>
      <c r="T174" s="94"/>
      <c r="AT174" s="23" t="s">
        <v>136</v>
      </c>
      <c r="AU174" s="23" t="s">
        <v>83</v>
      </c>
    </row>
    <row r="175" spans="2:65" s="1" customFormat="1" ht="16.5" customHeight="1">
      <c r="B175" s="45"/>
      <c r="C175" s="267" t="s">
        <v>286</v>
      </c>
      <c r="D175" s="267" t="s">
        <v>246</v>
      </c>
      <c r="E175" s="268" t="s">
        <v>287</v>
      </c>
      <c r="F175" s="269" t="s">
        <v>288</v>
      </c>
      <c r="G175" s="270" t="s">
        <v>289</v>
      </c>
      <c r="H175" s="271">
        <v>15</v>
      </c>
      <c r="I175" s="272"/>
      <c r="J175" s="273">
        <f>ROUND(I175*H175,2)</f>
        <v>0</v>
      </c>
      <c r="K175" s="269" t="s">
        <v>21</v>
      </c>
      <c r="L175" s="274"/>
      <c r="M175" s="275" t="s">
        <v>21</v>
      </c>
      <c r="N175" s="276" t="s">
        <v>44</v>
      </c>
      <c r="O175" s="46"/>
      <c r="P175" s="229">
        <f>O175*H175</f>
        <v>0</v>
      </c>
      <c r="Q175" s="229">
        <v>0.0185</v>
      </c>
      <c r="R175" s="229">
        <f>Q175*H175</f>
        <v>0.27749999999999997</v>
      </c>
      <c r="S175" s="229">
        <v>0</v>
      </c>
      <c r="T175" s="230">
        <f>S175*H175</f>
        <v>0</v>
      </c>
      <c r="AR175" s="23" t="s">
        <v>172</v>
      </c>
      <c r="AT175" s="23" t="s">
        <v>246</v>
      </c>
      <c r="AU175" s="23" t="s">
        <v>83</v>
      </c>
      <c r="AY175" s="23" t="s">
        <v>127</v>
      </c>
      <c r="BE175" s="231">
        <f>IF(N175="základní",J175,0)</f>
        <v>0</v>
      </c>
      <c r="BF175" s="231">
        <f>IF(N175="snížená",J175,0)</f>
        <v>0</v>
      </c>
      <c r="BG175" s="231">
        <f>IF(N175="zákl. přenesená",J175,0)</f>
        <v>0</v>
      </c>
      <c r="BH175" s="231">
        <f>IF(N175="sníž. přenesená",J175,0)</f>
        <v>0</v>
      </c>
      <c r="BI175" s="231">
        <f>IF(N175="nulová",J175,0)</f>
        <v>0</v>
      </c>
      <c r="BJ175" s="23" t="s">
        <v>81</v>
      </c>
      <c r="BK175" s="231">
        <f>ROUND(I175*H175,2)</f>
        <v>0</v>
      </c>
      <c r="BL175" s="23" t="s">
        <v>134</v>
      </c>
      <c r="BM175" s="23" t="s">
        <v>290</v>
      </c>
    </row>
    <row r="176" spans="2:63" s="10" customFormat="1" ht="29.85" customHeight="1">
      <c r="B176" s="204"/>
      <c r="C176" s="205"/>
      <c r="D176" s="206" t="s">
        <v>72</v>
      </c>
      <c r="E176" s="218" t="s">
        <v>134</v>
      </c>
      <c r="F176" s="218" t="s">
        <v>291</v>
      </c>
      <c r="G176" s="205"/>
      <c r="H176" s="205"/>
      <c r="I176" s="208"/>
      <c r="J176" s="219">
        <f>BK176</f>
        <v>0</v>
      </c>
      <c r="K176" s="205"/>
      <c r="L176" s="210"/>
      <c r="M176" s="211"/>
      <c r="N176" s="212"/>
      <c r="O176" s="212"/>
      <c r="P176" s="213">
        <f>SUM(P177:P179)</f>
        <v>0</v>
      </c>
      <c r="Q176" s="212"/>
      <c r="R176" s="213">
        <f>SUM(R177:R179)</f>
        <v>0</v>
      </c>
      <c r="S176" s="212"/>
      <c r="T176" s="214">
        <f>SUM(T177:T179)</f>
        <v>0</v>
      </c>
      <c r="AR176" s="215" t="s">
        <v>81</v>
      </c>
      <c r="AT176" s="216" t="s">
        <v>72</v>
      </c>
      <c r="AU176" s="216" t="s">
        <v>81</v>
      </c>
      <c r="AY176" s="215" t="s">
        <v>127</v>
      </c>
      <c r="BK176" s="217">
        <f>SUM(BK177:BK179)</f>
        <v>0</v>
      </c>
    </row>
    <row r="177" spans="2:65" s="1" customFormat="1" ht="25.5" customHeight="1">
      <c r="B177" s="45"/>
      <c r="C177" s="220" t="s">
        <v>292</v>
      </c>
      <c r="D177" s="220" t="s">
        <v>129</v>
      </c>
      <c r="E177" s="221" t="s">
        <v>293</v>
      </c>
      <c r="F177" s="222" t="s">
        <v>294</v>
      </c>
      <c r="G177" s="223" t="s">
        <v>193</v>
      </c>
      <c r="H177" s="224">
        <v>2</v>
      </c>
      <c r="I177" s="225"/>
      <c r="J177" s="226">
        <f>ROUND(I177*H177,2)</f>
        <v>0</v>
      </c>
      <c r="K177" s="222" t="s">
        <v>133</v>
      </c>
      <c r="L177" s="71"/>
      <c r="M177" s="227" t="s">
        <v>21</v>
      </c>
      <c r="N177" s="228" t="s">
        <v>44</v>
      </c>
      <c r="O177" s="46"/>
      <c r="P177" s="229">
        <f>O177*H177</f>
        <v>0</v>
      </c>
      <c r="Q177" s="229">
        <v>0</v>
      </c>
      <c r="R177" s="229">
        <f>Q177*H177</f>
        <v>0</v>
      </c>
      <c r="S177" s="229">
        <v>0</v>
      </c>
      <c r="T177" s="230">
        <f>S177*H177</f>
        <v>0</v>
      </c>
      <c r="AR177" s="23" t="s">
        <v>134</v>
      </c>
      <c r="AT177" s="23" t="s">
        <v>129</v>
      </c>
      <c r="AU177" s="23" t="s">
        <v>83</v>
      </c>
      <c r="AY177" s="23" t="s">
        <v>127</v>
      </c>
      <c r="BE177" s="231">
        <f>IF(N177="základní",J177,0)</f>
        <v>0</v>
      </c>
      <c r="BF177" s="231">
        <f>IF(N177="snížená",J177,0)</f>
        <v>0</v>
      </c>
      <c r="BG177" s="231">
        <f>IF(N177="zákl. přenesená",J177,0)</f>
        <v>0</v>
      </c>
      <c r="BH177" s="231">
        <f>IF(N177="sníž. přenesená",J177,0)</f>
        <v>0</v>
      </c>
      <c r="BI177" s="231">
        <f>IF(N177="nulová",J177,0)</f>
        <v>0</v>
      </c>
      <c r="BJ177" s="23" t="s">
        <v>81</v>
      </c>
      <c r="BK177" s="231">
        <f>ROUND(I177*H177,2)</f>
        <v>0</v>
      </c>
      <c r="BL177" s="23" t="s">
        <v>134</v>
      </c>
      <c r="BM177" s="23" t="s">
        <v>295</v>
      </c>
    </row>
    <row r="178" spans="2:47" s="1" customFormat="1" ht="13.5">
      <c r="B178" s="45"/>
      <c r="C178" s="73"/>
      <c r="D178" s="232" t="s">
        <v>136</v>
      </c>
      <c r="E178" s="73"/>
      <c r="F178" s="233" t="s">
        <v>296</v>
      </c>
      <c r="G178" s="73"/>
      <c r="H178" s="73"/>
      <c r="I178" s="190"/>
      <c r="J178" s="73"/>
      <c r="K178" s="73"/>
      <c r="L178" s="71"/>
      <c r="M178" s="234"/>
      <c r="N178" s="46"/>
      <c r="O178" s="46"/>
      <c r="P178" s="46"/>
      <c r="Q178" s="46"/>
      <c r="R178" s="46"/>
      <c r="S178" s="46"/>
      <c r="T178" s="94"/>
      <c r="AT178" s="23" t="s">
        <v>136</v>
      </c>
      <c r="AU178" s="23" t="s">
        <v>83</v>
      </c>
    </row>
    <row r="179" spans="2:51" s="11" customFormat="1" ht="13.5">
      <c r="B179" s="235"/>
      <c r="C179" s="236"/>
      <c r="D179" s="232" t="s">
        <v>138</v>
      </c>
      <c r="E179" s="237" t="s">
        <v>21</v>
      </c>
      <c r="F179" s="238" t="s">
        <v>297</v>
      </c>
      <c r="G179" s="236"/>
      <c r="H179" s="239">
        <v>2</v>
      </c>
      <c r="I179" s="240"/>
      <c r="J179" s="236"/>
      <c r="K179" s="236"/>
      <c r="L179" s="241"/>
      <c r="M179" s="242"/>
      <c r="N179" s="243"/>
      <c r="O179" s="243"/>
      <c r="P179" s="243"/>
      <c r="Q179" s="243"/>
      <c r="R179" s="243"/>
      <c r="S179" s="243"/>
      <c r="T179" s="244"/>
      <c r="AT179" s="245" t="s">
        <v>138</v>
      </c>
      <c r="AU179" s="245" t="s">
        <v>83</v>
      </c>
      <c r="AV179" s="11" t="s">
        <v>83</v>
      </c>
      <c r="AW179" s="11" t="s">
        <v>36</v>
      </c>
      <c r="AX179" s="11" t="s">
        <v>81</v>
      </c>
      <c r="AY179" s="245" t="s">
        <v>127</v>
      </c>
    </row>
    <row r="180" spans="2:63" s="10" customFormat="1" ht="29.85" customHeight="1">
      <c r="B180" s="204"/>
      <c r="C180" s="205"/>
      <c r="D180" s="206" t="s">
        <v>72</v>
      </c>
      <c r="E180" s="218" t="s">
        <v>154</v>
      </c>
      <c r="F180" s="218" t="s">
        <v>298</v>
      </c>
      <c r="G180" s="205"/>
      <c r="H180" s="205"/>
      <c r="I180" s="208"/>
      <c r="J180" s="219">
        <f>BK180</f>
        <v>0</v>
      </c>
      <c r="K180" s="205"/>
      <c r="L180" s="210"/>
      <c r="M180" s="211"/>
      <c r="N180" s="212"/>
      <c r="O180" s="212"/>
      <c r="P180" s="213">
        <f>SUM(P181:P215)</f>
        <v>0</v>
      </c>
      <c r="Q180" s="212"/>
      <c r="R180" s="213">
        <f>SUM(R181:R215)</f>
        <v>148.01125000000002</v>
      </c>
      <c r="S180" s="212"/>
      <c r="T180" s="214">
        <f>SUM(T181:T215)</f>
        <v>0</v>
      </c>
      <c r="AR180" s="215" t="s">
        <v>81</v>
      </c>
      <c r="AT180" s="216" t="s">
        <v>72</v>
      </c>
      <c r="AU180" s="216" t="s">
        <v>81</v>
      </c>
      <c r="AY180" s="215" t="s">
        <v>127</v>
      </c>
      <c r="BK180" s="217">
        <f>SUM(BK181:BK215)</f>
        <v>0</v>
      </c>
    </row>
    <row r="181" spans="2:65" s="1" customFormat="1" ht="25.5" customHeight="1">
      <c r="B181" s="45"/>
      <c r="C181" s="220" t="s">
        <v>299</v>
      </c>
      <c r="D181" s="220" t="s">
        <v>129</v>
      </c>
      <c r="E181" s="221" t="s">
        <v>300</v>
      </c>
      <c r="F181" s="222" t="s">
        <v>301</v>
      </c>
      <c r="G181" s="223" t="s">
        <v>132</v>
      </c>
      <c r="H181" s="224">
        <v>295</v>
      </c>
      <c r="I181" s="225"/>
      <c r="J181" s="226">
        <f>ROUND(I181*H181,2)</f>
        <v>0</v>
      </c>
      <c r="K181" s="222" t="s">
        <v>133</v>
      </c>
      <c r="L181" s="71"/>
      <c r="M181" s="227" t="s">
        <v>21</v>
      </c>
      <c r="N181" s="228" t="s">
        <v>44</v>
      </c>
      <c r="O181" s="46"/>
      <c r="P181" s="229">
        <f>O181*H181</f>
        <v>0</v>
      </c>
      <c r="Q181" s="229">
        <v>0</v>
      </c>
      <c r="R181" s="229">
        <f>Q181*H181</f>
        <v>0</v>
      </c>
      <c r="S181" s="229">
        <v>0</v>
      </c>
      <c r="T181" s="230">
        <f>S181*H181</f>
        <v>0</v>
      </c>
      <c r="AR181" s="23" t="s">
        <v>134</v>
      </c>
      <c r="AT181" s="23" t="s">
        <v>129</v>
      </c>
      <c r="AU181" s="23" t="s">
        <v>83</v>
      </c>
      <c r="AY181" s="23" t="s">
        <v>127</v>
      </c>
      <c r="BE181" s="231">
        <f>IF(N181="základní",J181,0)</f>
        <v>0</v>
      </c>
      <c r="BF181" s="231">
        <f>IF(N181="snížená",J181,0)</f>
        <v>0</v>
      </c>
      <c r="BG181" s="231">
        <f>IF(N181="zákl. přenesená",J181,0)</f>
        <v>0</v>
      </c>
      <c r="BH181" s="231">
        <f>IF(N181="sníž. přenesená",J181,0)</f>
        <v>0</v>
      </c>
      <c r="BI181" s="231">
        <f>IF(N181="nulová",J181,0)</f>
        <v>0</v>
      </c>
      <c r="BJ181" s="23" t="s">
        <v>81</v>
      </c>
      <c r="BK181" s="231">
        <f>ROUND(I181*H181,2)</f>
        <v>0</v>
      </c>
      <c r="BL181" s="23" t="s">
        <v>134</v>
      </c>
      <c r="BM181" s="23" t="s">
        <v>302</v>
      </c>
    </row>
    <row r="182" spans="2:51" s="11" customFormat="1" ht="13.5">
      <c r="B182" s="235"/>
      <c r="C182" s="236"/>
      <c r="D182" s="232" t="s">
        <v>138</v>
      </c>
      <c r="E182" s="237" t="s">
        <v>21</v>
      </c>
      <c r="F182" s="238" t="s">
        <v>303</v>
      </c>
      <c r="G182" s="236"/>
      <c r="H182" s="239">
        <v>295</v>
      </c>
      <c r="I182" s="240"/>
      <c r="J182" s="236"/>
      <c r="K182" s="236"/>
      <c r="L182" s="241"/>
      <c r="M182" s="242"/>
      <c r="N182" s="243"/>
      <c r="O182" s="243"/>
      <c r="P182" s="243"/>
      <c r="Q182" s="243"/>
      <c r="R182" s="243"/>
      <c r="S182" s="243"/>
      <c r="T182" s="244"/>
      <c r="AT182" s="245" t="s">
        <v>138</v>
      </c>
      <c r="AU182" s="245" t="s">
        <v>83</v>
      </c>
      <c r="AV182" s="11" t="s">
        <v>83</v>
      </c>
      <c r="AW182" s="11" t="s">
        <v>36</v>
      </c>
      <c r="AX182" s="11" t="s">
        <v>81</v>
      </c>
      <c r="AY182" s="245" t="s">
        <v>127</v>
      </c>
    </row>
    <row r="183" spans="2:65" s="1" customFormat="1" ht="25.5" customHeight="1">
      <c r="B183" s="45"/>
      <c r="C183" s="220" t="s">
        <v>304</v>
      </c>
      <c r="D183" s="220" t="s">
        <v>129</v>
      </c>
      <c r="E183" s="221" t="s">
        <v>305</v>
      </c>
      <c r="F183" s="222" t="s">
        <v>306</v>
      </c>
      <c r="G183" s="223" t="s">
        <v>132</v>
      </c>
      <c r="H183" s="224">
        <v>1870</v>
      </c>
      <c r="I183" s="225"/>
      <c r="J183" s="226">
        <f>ROUND(I183*H183,2)</f>
        <v>0</v>
      </c>
      <c r="K183" s="222" t="s">
        <v>133</v>
      </c>
      <c r="L183" s="71"/>
      <c r="M183" s="227" t="s">
        <v>21</v>
      </c>
      <c r="N183" s="228" t="s">
        <v>44</v>
      </c>
      <c r="O183" s="46"/>
      <c r="P183" s="229">
        <f>O183*H183</f>
        <v>0</v>
      </c>
      <c r="Q183" s="229">
        <v>0</v>
      </c>
      <c r="R183" s="229">
        <f>Q183*H183</f>
        <v>0</v>
      </c>
      <c r="S183" s="229">
        <v>0</v>
      </c>
      <c r="T183" s="230">
        <f>S183*H183</f>
        <v>0</v>
      </c>
      <c r="AR183" s="23" t="s">
        <v>134</v>
      </c>
      <c r="AT183" s="23" t="s">
        <v>129</v>
      </c>
      <c r="AU183" s="23" t="s">
        <v>83</v>
      </c>
      <c r="AY183" s="23" t="s">
        <v>127</v>
      </c>
      <c r="BE183" s="231">
        <f>IF(N183="základní",J183,0)</f>
        <v>0</v>
      </c>
      <c r="BF183" s="231">
        <f>IF(N183="snížená",J183,0)</f>
        <v>0</v>
      </c>
      <c r="BG183" s="231">
        <f>IF(N183="zákl. přenesená",J183,0)</f>
        <v>0</v>
      </c>
      <c r="BH183" s="231">
        <f>IF(N183="sníž. přenesená",J183,0)</f>
        <v>0</v>
      </c>
      <c r="BI183" s="231">
        <f>IF(N183="nulová",J183,0)</f>
        <v>0</v>
      </c>
      <c r="BJ183" s="23" t="s">
        <v>81</v>
      </c>
      <c r="BK183" s="231">
        <f>ROUND(I183*H183,2)</f>
        <v>0</v>
      </c>
      <c r="BL183" s="23" t="s">
        <v>134</v>
      </c>
      <c r="BM183" s="23" t="s">
        <v>307</v>
      </c>
    </row>
    <row r="184" spans="2:51" s="11" customFormat="1" ht="13.5">
      <c r="B184" s="235"/>
      <c r="C184" s="236"/>
      <c r="D184" s="232" t="s">
        <v>138</v>
      </c>
      <c r="E184" s="237" t="s">
        <v>21</v>
      </c>
      <c r="F184" s="238" t="s">
        <v>308</v>
      </c>
      <c r="G184" s="236"/>
      <c r="H184" s="239">
        <v>1870</v>
      </c>
      <c r="I184" s="240"/>
      <c r="J184" s="236"/>
      <c r="K184" s="236"/>
      <c r="L184" s="241"/>
      <c r="M184" s="242"/>
      <c r="N184" s="243"/>
      <c r="O184" s="243"/>
      <c r="P184" s="243"/>
      <c r="Q184" s="243"/>
      <c r="R184" s="243"/>
      <c r="S184" s="243"/>
      <c r="T184" s="244"/>
      <c r="AT184" s="245" t="s">
        <v>138</v>
      </c>
      <c r="AU184" s="245" t="s">
        <v>83</v>
      </c>
      <c r="AV184" s="11" t="s">
        <v>83</v>
      </c>
      <c r="AW184" s="11" t="s">
        <v>36</v>
      </c>
      <c r="AX184" s="11" t="s">
        <v>81</v>
      </c>
      <c r="AY184" s="245" t="s">
        <v>127</v>
      </c>
    </row>
    <row r="185" spans="2:65" s="1" customFormat="1" ht="25.5" customHeight="1">
      <c r="B185" s="45"/>
      <c r="C185" s="220" t="s">
        <v>309</v>
      </c>
      <c r="D185" s="220" t="s">
        <v>129</v>
      </c>
      <c r="E185" s="221" t="s">
        <v>310</v>
      </c>
      <c r="F185" s="222" t="s">
        <v>311</v>
      </c>
      <c r="G185" s="223" t="s">
        <v>132</v>
      </c>
      <c r="H185" s="224">
        <v>72</v>
      </c>
      <c r="I185" s="225"/>
      <c r="J185" s="226">
        <f>ROUND(I185*H185,2)</f>
        <v>0</v>
      </c>
      <c r="K185" s="222" t="s">
        <v>133</v>
      </c>
      <c r="L185" s="71"/>
      <c r="M185" s="227" t="s">
        <v>21</v>
      </c>
      <c r="N185" s="228" t="s">
        <v>44</v>
      </c>
      <c r="O185" s="46"/>
      <c r="P185" s="229">
        <f>O185*H185</f>
        <v>0</v>
      </c>
      <c r="Q185" s="229">
        <v>0</v>
      </c>
      <c r="R185" s="229">
        <f>Q185*H185</f>
        <v>0</v>
      </c>
      <c r="S185" s="229">
        <v>0</v>
      </c>
      <c r="T185" s="230">
        <f>S185*H185</f>
        <v>0</v>
      </c>
      <c r="AR185" s="23" t="s">
        <v>134</v>
      </c>
      <c r="AT185" s="23" t="s">
        <v>129</v>
      </c>
      <c r="AU185" s="23" t="s">
        <v>83</v>
      </c>
      <c r="AY185" s="23" t="s">
        <v>127</v>
      </c>
      <c r="BE185" s="231">
        <f>IF(N185="základní",J185,0)</f>
        <v>0</v>
      </c>
      <c r="BF185" s="231">
        <f>IF(N185="snížená",J185,0)</f>
        <v>0</v>
      </c>
      <c r="BG185" s="231">
        <f>IF(N185="zákl. přenesená",J185,0)</f>
        <v>0</v>
      </c>
      <c r="BH185" s="231">
        <f>IF(N185="sníž. přenesená",J185,0)</f>
        <v>0</v>
      </c>
      <c r="BI185" s="231">
        <f>IF(N185="nulová",J185,0)</f>
        <v>0</v>
      </c>
      <c r="BJ185" s="23" t="s">
        <v>81</v>
      </c>
      <c r="BK185" s="231">
        <f>ROUND(I185*H185,2)</f>
        <v>0</v>
      </c>
      <c r="BL185" s="23" t="s">
        <v>134</v>
      </c>
      <c r="BM185" s="23" t="s">
        <v>312</v>
      </c>
    </row>
    <row r="186" spans="2:51" s="11" customFormat="1" ht="13.5">
      <c r="B186" s="235"/>
      <c r="C186" s="236"/>
      <c r="D186" s="232" t="s">
        <v>138</v>
      </c>
      <c r="E186" s="237" t="s">
        <v>21</v>
      </c>
      <c r="F186" s="238" t="s">
        <v>313</v>
      </c>
      <c r="G186" s="236"/>
      <c r="H186" s="239">
        <v>72</v>
      </c>
      <c r="I186" s="240"/>
      <c r="J186" s="236"/>
      <c r="K186" s="236"/>
      <c r="L186" s="241"/>
      <c r="M186" s="242"/>
      <c r="N186" s="243"/>
      <c r="O186" s="243"/>
      <c r="P186" s="243"/>
      <c r="Q186" s="243"/>
      <c r="R186" s="243"/>
      <c r="S186" s="243"/>
      <c r="T186" s="244"/>
      <c r="AT186" s="245" t="s">
        <v>138</v>
      </c>
      <c r="AU186" s="245" t="s">
        <v>83</v>
      </c>
      <c r="AV186" s="11" t="s">
        <v>83</v>
      </c>
      <c r="AW186" s="11" t="s">
        <v>36</v>
      </c>
      <c r="AX186" s="11" t="s">
        <v>81</v>
      </c>
      <c r="AY186" s="245" t="s">
        <v>127</v>
      </c>
    </row>
    <row r="187" spans="2:65" s="1" customFormat="1" ht="38.25" customHeight="1">
      <c r="B187" s="45"/>
      <c r="C187" s="220" t="s">
        <v>314</v>
      </c>
      <c r="D187" s="220" t="s">
        <v>129</v>
      </c>
      <c r="E187" s="221" t="s">
        <v>315</v>
      </c>
      <c r="F187" s="222" t="s">
        <v>316</v>
      </c>
      <c r="G187" s="223" t="s">
        <v>132</v>
      </c>
      <c r="H187" s="224">
        <v>1870</v>
      </c>
      <c r="I187" s="225"/>
      <c r="J187" s="226">
        <f>ROUND(I187*H187,2)</f>
        <v>0</v>
      </c>
      <c r="K187" s="222" t="s">
        <v>133</v>
      </c>
      <c r="L187" s="71"/>
      <c r="M187" s="227" t="s">
        <v>21</v>
      </c>
      <c r="N187" s="228" t="s">
        <v>44</v>
      </c>
      <c r="O187" s="46"/>
      <c r="P187" s="229">
        <f>O187*H187</f>
        <v>0</v>
      </c>
      <c r="Q187" s="229">
        <v>0</v>
      </c>
      <c r="R187" s="229">
        <f>Q187*H187</f>
        <v>0</v>
      </c>
      <c r="S187" s="229">
        <v>0</v>
      </c>
      <c r="T187" s="230">
        <f>S187*H187</f>
        <v>0</v>
      </c>
      <c r="AR187" s="23" t="s">
        <v>134</v>
      </c>
      <c r="AT187" s="23" t="s">
        <v>129</v>
      </c>
      <c r="AU187" s="23" t="s">
        <v>83</v>
      </c>
      <c r="AY187" s="23" t="s">
        <v>127</v>
      </c>
      <c r="BE187" s="231">
        <f>IF(N187="základní",J187,0)</f>
        <v>0</v>
      </c>
      <c r="BF187" s="231">
        <f>IF(N187="snížená",J187,0)</f>
        <v>0</v>
      </c>
      <c r="BG187" s="231">
        <f>IF(N187="zákl. přenesená",J187,0)</f>
        <v>0</v>
      </c>
      <c r="BH187" s="231">
        <f>IF(N187="sníž. přenesená",J187,0)</f>
        <v>0</v>
      </c>
      <c r="BI187" s="231">
        <f>IF(N187="nulová",J187,0)</f>
        <v>0</v>
      </c>
      <c r="BJ187" s="23" t="s">
        <v>81</v>
      </c>
      <c r="BK187" s="231">
        <f>ROUND(I187*H187,2)</f>
        <v>0</v>
      </c>
      <c r="BL187" s="23" t="s">
        <v>134</v>
      </c>
      <c r="BM187" s="23" t="s">
        <v>317</v>
      </c>
    </row>
    <row r="188" spans="2:47" s="1" customFormat="1" ht="13.5">
      <c r="B188" s="45"/>
      <c r="C188" s="73"/>
      <c r="D188" s="232" t="s">
        <v>136</v>
      </c>
      <c r="E188" s="73"/>
      <c r="F188" s="233" t="s">
        <v>318</v>
      </c>
      <c r="G188" s="73"/>
      <c r="H188" s="73"/>
      <c r="I188" s="190"/>
      <c r="J188" s="73"/>
      <c r="K188" s="73"/>
      <c r="L188" s="71"/>
      <c r="M188" s="234"/>
      <c r="N188" s="46"/>
      <c r="O188" s="46"/>
      <c r="P188" s="46"/>
      <c r="Q188" s="46"/>
      <c r="R188" s="46"/>
      <c r="S188" s="46"/>
      <c r="T188" s="94"/>
      <c r="AT188" s="23" t="s">
        <v>136</v>
      </c>
      <c r="AU188" s="23" t="s">
        <v>83</v>
      </c>
    </row>
    <row r="189" spans="2:51" s="11" customFormat="1" ht="13.5">
      <c r="B189" s="235"/>
      <c r="C189" s="236"/>
      <c r="D189" s="232" t="s">
        <v>138</v>
      </c>
      <c r="E189" s="237" t="s">
        <v>21</v>
      </c>
      <c r="F189" s="238" t="s">
        <v>308</v>
      </c>
      <c r="G189" s="236"/>
      <c r="H189" s="239">
        <v>1870</v>
      </c>
      <c r="I189" s="240"/>
      <c r="J189" s="236"/>
      <c r="K189" s="236"/>
      <c r="L189" s="241"/>
      <c r="M189" s="242"/>
      <c r="N189" s="243"/>
      <c r="O189" s="243"/>
      <c r="P189" s="243"/>
      <c r="Q189" s="243"/>
      <c r="R189" s="243"/>
      <c r="S189" s="243"/>
      <c r="T189" s="244"/>
      <c r="AT189" s="245" t="s">
        <v>138</v>
      </c>
      <c r="AU189" s="245" t="s">
        <v>83</v>
      </c>
      <c r="AV189" s="11" t="s">
        <v>83</v>
      </c>
      <c r="AW189" s="11" t="s">
        <v>36</v>
      </c>
      <c r="AX189" s="11" t="s">
        <v>81</v>
      </c>
      <c r="AY189" s="245" t="s">
        <v>127</v>
      </c>
    </row>
    <row r="190" spans="2:65" s="1" customFormat="1" ht="25.5" customHeight="1">
      <c r="B190" s="45"/>
      <c r="C190" s="220" t="s">
        <v>319</v>
      </c>
      <c r="D190" s="220" t="s">
        <v>129</v>
      </c>
      <c r="E190" s="221" t="s">
        <v>320</v>
      </c>
      <c r="F190" s="222" t="s">
        <v>321</v>
      </c>
      <c r="G190" s="223" t="s">
        <v>132</v>
      </c>
      <c r="H190" s="224">
        <v>1870</v>
      </c>
      <c r="I190" s="225"/>
      <c r="J190" s="226">
        <f>ROUND(I190*H190,2)</f>
        <v>0</v>
      </c>
      <c r="K190" s="222" t="s">
        <v>133</v>
      </c>
      <c r="L190" s="71"/>
      <c r="M190" s="227" t="s">
        <v>21</v>
      </c>
      <c r="N190" s="228" t="s">
        <v>44</v>
      </c>
      <c r="O190" s="46"/>
      <c r="P190" s="229">
        <f>O190*H190</f>
        <v>0</v>
      </c>
      <c r="Q190" s="229">
        <v>0</v>
      </c>
      <c r="R190" s="229">
        <f>Q190*H190</f>
        <v>0</v>
      </c>
      <c r="S190" s="229">
        <v>0</v>
      </c>
      <c r="T190" s="230">
        <f>S190*H190</f>
        <v>0</v>
      </c>
      <c r="AR190" s="23" t="s">
        <v>134</v>
      </c>
      <c r="AT190" s="23" t="s">
        <v>129</v>
      </c>
      <c r="AU190" s="23" t="s">
        <v>83</v>
      </c>
      <c r="AY190" s="23" t="s">
        <v>127</v>
      </c>
      <c r="BE190" s="231">
        <f>IF(N190="základní",J190,0)</f>
        <v>0</v>
      </c>
      <c r="BF190" s="231">
        <f>IF(N190="snížená",J190,0)</f>
        <v>0</v>
      </c>
      <c r="BG190" s="231">
        <f>IF(N190="zákl. přenesená",J190,0)</f>
        <v>0</v>
      </c>
      <c r="BH190" s="231">
        <f>IF(N190="sníž. přenesená",J190,0)</f>
        <v>0</v>
      </c>
      <c r="BI190" s="231">
        <f>IF(N190="nulová",J190,0)</f>
        <v>0</v>
      </c>
      <c r="BJ190" s="23" t="s">
        <v>81</v>
      </c>
      <c r="BK190" s="231">
        <f>ROUND(I190*H190,2)</f>
        <v>0</v>
      </c>
      <c r="BL190" s="23" t="s">
        <v>134</v>
      </c>
      <c r="BM190" s="23" t="s">
        <v>322</v>
      </c>
    </row>
    <row r="191" spans="2:47" s="1" customFormat="1" ht="13.5">
      <c r="B191" s="45"/>
      <c r="C191" s="73"/>
      <c r="D191" s="232" t="s">
        <v>136</v>
      </c>
      <c r="E191" s="73"/>
      <c r="F191" s="233" t="s">
        <v>323</v>
      </c>
      <c r="G191" s="73"/>
      <c r="H191" s="73"/>
      <c r="I191" s="190"/>
      <c r="J191" s="73"/>
      <c r="K191" s="73"/>
      <c r="L191" s="71"/>
      <c r="M191" s="234"/>
      <c r="N191" s="46"/>
      <c r="O191" s="46"/>
      <c r="P191" s="46"/>
      <c r="Q191" s="46"/>
      <c r="R191" s="46"/>
      <c r="S191" s="46"/>
      <c r="T191" s="94"/>
      <c r="AT191" s="23" t="s">
        <v>136</v>
      </c>
      <c r="AU191" s="23" t="s">
        <v>83</v>
      </c>
    </row>
    <row r="192" spans="2:51" s="11" customFormat="1" ht="13.5">
      <c r="B192" s="235"/>
      <c r="C192" s="236"/>
      <c r="D192" s="232" t="s">
        <v>138</v>
      </c>
      <c r="E192" s="237" t="s">
        <v>21</v>
      </c>
      <c r="F192" s="238" t="s">
        <v>308</v>
      </c>
      <c r="G192" s="236"/>
      <c r="H192" s="239">
        <v>1870</v>
      </c>
      <c r="I192" s="240"/>
      <c r="J192" s="236"/>
      <c r="K192" s="236"/>
      <c r="L192" s="241"/>
      <c r="M192" s="242"/>
      <c r="N192" s="243"/>
      <c r="O192" s="243"/>
      <c r="P192" s="243"/>
      <c r="Q192" s="243"/>
      <c r="R192" s="243"/>
      <c r="S192" s="243"/>
      <c r="T192" s="244"/>
      <c r="AT192" s="245" t="s">
        <v>138</v>
      </c>
      <c r="AU192" s="245" t="s">
        <v>83</v>
      </c>
      <c r="AV192" s="11" t="s">
        <v>83</v>
      </c>
      <c r="AW192" s="11" t="s">
        <v>36</v>
      </c>
      <c r="AX192" s="11" t="s">
        <v>81</v>
      </c>
      <c r="AY192" s="245" t="s">
        <v>127</v>
      </c>
    </row>
    <row r="193" spans="2:65" s="1" customFormat="1" ht="16.5" customHeight="1">
      <c r="B193" s="45"/>
      <c r="C193" s="220" t="s">
        <v>324</v>
      </c>
      <c r="D193" s="220" t="s">
        <v>129</v>
      </c>
      <c r="E193" s="221" t="s">
        <v>325</v>
      </c>
      <c r="F193" s="222" t="s">
        <v>326</v>
      </c>
      <c r="G193" s="223" t="s">
        <v>132</v>
      </c>
      <c r="H193" s="224">
        <v>1870</v>
      </c>
      <c r="I193" s="225"/>
      <c r="J193" s="226">
        <f>ROUND(I193*H193,2)</f>
        <v>0</v>
      </c>
      <c r="K193" s="222" t="s">
        <v>133</v>
      </c>
      <c r="L193" s="71"/>
      <c r="M193" s="227" t="s">
        <v>21</v>
      </c>
      <c r="N193" s="228" t="s">
        <v>44</v>
      </c>
      <c r="O193" s="46"/>
      <c r="P193" s="229">
        <f>O193*H193</f>
        <v>0</v>
      </c>
      <c r="Q193" s="229">
        <v>0</v>
      </c>
      <c r="R193" s="229">
        <f>Q193*H193</f>
        <v>0</v>
      </c>
      <c r="S193" s="229">
        <v>0</v>
      </c>
      <c r="T193" s="230">
        <f>S193*H193</f>
        <v>0</v>
      </c>
      <c r="AR193" s="23" t="s">
        <v>134</v>
      </c>
      <c r="AT193" s="23" t="s">
        <v>129</v>
      </c>
      <c r="AU193" s="23" t="s">
        <v>83</v>
      </c>
      <c r="AY193" s="23" t="s">
        <v>127</v>
      </c>
      <c r="BE193" s="231">
        <f>IF(N193="základní",J193,0)</f>
        <v>0</v>
      </c>
      <c r="BF193" s="231">
        <f>IF(N193="snížená",J193,0)</f>
        <v>0</v>
      </c>
      <c r="BG193" s="231">
        <f>IF(N193="zákl. přenesená",J193,0)</f>
        <v>0</v>
      </c>
      <c r="BH193" s="231">
        <f>IF(N193="sníž. přenesená",J193,0)</f>
        <v>0</v>
      </c>
      <c r="BI193" s="231">
        <f>IF(N193="nulová",J193,0)</f>
        <v>0</v>
      </c>
      <c r="BJ193" s="23" t="s">
        <v>81</v>
      </c>
      <c r="BK193" s="231">
        <f>ROUND(I193*H193,2)</f>
        <v>0</v>
      </c>
      <c r="BL193" s="23" t="s">
        <v>134</v>
      </c>
      <c r="BM193" s="23" t="s">
        <v>327</v>
      </c>
    </row>
    <row r="194" spans="2:47" s="1" customFormat="1" ht="13.5">
      <c r="B194" s="45"/>
      <c r="C194" s="73"/>
      <c r="D194" s="232" t="s">
        <v>136</v>
      </c>
      <c r="E194" s="73"/>
      <c r="F194" s="233" t="s">
        <v>328</v>
      </c>
      <c r="G194" s="73"/>
      <c r="H194" s="73"/>
      <c r="I194" s="190"/>
      <c r="J194" s="73"/>
      <c r="K194" s="73"/>
      <c r="L194" s="71"/>
      <c r="M194" s="234"/>
      <c r="N194" s="46"/>
      <c r="O194" s="46"/>
      <c r="P194" s="46"/>
      <c r="Q194" s="46"/>
      <c r="R194" s="46"/>
      <c r="S194" s="46"/>
      <c r="T194" s="94"/>
      <c r="AT194" s="23" t="s">
        <v>136</v>
      </c>
      <c r="AU194" s="23" t="s">
        <v>83</v>
      </c>
    </row>
    <row r="195" spans="2:51" s="11" customFormat="1" ht="13.5">
      <c r="B195" s="235"/>
      <c r="C195" s="236"/>
      <c r="D195" s="232" t="s">
        <v>138</v>
      </c>
      <c r="E195" s="237" t="s">
        <v>21</v>
      </c>
      <c r="F195" s="238" t="s">
        <v>308</v>
      </c>
      <c r="G195" s="236"/>
      <c r="H195" s="239">
        <v>1870</v>
      </c>
      <c r="I195" s="240"/>
      <c r="J195" s="236"/>
      <c r="K195" s="236"/>
      <c r="L195" s="241"/>
      <c r="M195" s="242"/>
      <c r="N195" s="243"/>
      <c r="O195" s="243"/>
      <c r="P195" s="243"/>
      <c r="Q195" s="243"/>
      <c r="R195" s="243"/>
      <c r="S195" s="243"/>
      <c r="T195" s="244"/>
      <c r="AT195" s="245" t="s">
        <v>138</v>
      </c>
      <c r="AU195" s="245" t="s">
        <v>83</v>
      </c>
      <c r="AV195" s="11" t="s">
        <v>83</v>
      </c>
      <c r="AW195" s="11" t="s">
        <v>36</v>
      </c>
      <c r="AX195" s="11" t="s">
        <v>81</v>
      </c>
      <c r="AY195" s="245" t="s">
        <v>127</v>
      </c>
    </row>
    <row r="196" spans="2:65" s="1" customFormat="1" ht="25.5" customHeight="1">
      <c r="B196" s="45"/>
      <c r="C196" s="220" t="s">
        <v>329</v>
      </c>
      <c r="D196" s="220" t="s">
        <v>129</v>
      </c>
      <c r="E196" s="221" t="s">
        <v>330</v>
      </c>
      <c r="F196" s="222" t="s">
        <v>331</v>
      </c>
      <c r="G196" s="223" t="s">
        <v>132</v>
      </c>
      <c r="H196" s="224">
        <v>1870</v>
      </c>
      <c r="I196" s="225"/>
      <c r="J196" s="226">
        <f>ROUND(I196*H196,2)</f>
        <v>0</v>
      </c>
      <c r="K196" s="222" t="s">
        <v>133</v>
      </c>
      <c r="L196" s="71"/>
      <c r="M196" s="227" t="s">
        <v>21</v>
      </c>
      <c r="N196" s="228" t="s">
        <v>44</v>
      </c>
      <c r="O196" s="46"/>
      <c r="P196" s="229">
        <f>O196*H196</f>
        <v>0</v>
      </c>
      <c r="Q196" s="229">
        <v>0</v>
      </c>
      <c r="R196" s="229">
        <f>Q196*H196</f>
        <v>0</v>
      </c>
      <c r="S196" s="229">
        <v>0</v>
      </c>
      <c r="T196" s="230">
        <f>S196*H196</f>
        <v>0</v>
      </c>
      <c r="AR196" s="23" t="s">
        <v>134</v>
      </c>
      <c r="AT196" s="23" t="s">
        <v>129</v>
      </c>
      <c r="AU196" s="23" t="s">
        <v>83</v>
      </c>
      <c r="AY196" s="23" t="s">
        <v>127</v>
      </c>
      <c r="BE196" s="231">
        <f>IF(N196="základní",J196,0)</f>
        <v>0</v>
      </c>
      <c r="BF196" s="231">
        <f>IF(N196="snížená",J196,0)</f>
        <v>0</v>
      </c>
      <c r="BG196" s="231">
        <f>IF(N196="zákl. přenesená",J196,0)</f>
        <v>0</v>
      </c>
      <c r="BH196" s="231">
        <f>IF(N196="sníž. přenesená",J196,0)</f>
        <v>0</v>
      </c>
      <c r="BI196" s="231">
        <f>IF(N196="nulová",J196,0)</f>
        <v>0</v>
      </c>
      <c r="BJ196" s="23" t="s">
        <v>81</v>
      </c>
      <c r="BK196" s="231">
        <f>ROUND(I196*H196,2)</f>
        <v>0</v>
      </c>
      <c r="BL196" s="23" t="s">
        <v>134</v>
      </c>
      <c r="BM196" s="23" t="s">
        <v>332</v>
      </c>
    </row>
    <row r="197" spans="2:51" s="11" customFormat="1" ht="13.5">
      <c r="B197" s="235"/>
      <c r="C197" s="236"/>
      <c r="D197" s="232" t="s">
        <v>138</v>
      </c>
      <c r="E197" s="237" t="s">
        <v>21</v>
      </c>
      <c r="F197" s="238" t="s">
        <v>308</v>
      </c>
      <c r="G197" s="236"/>
      <c r="H197" s="239">
        <v>1870</v>
      </c>
      <c r="I197" s="240"/>
      <c r="J197" s="236"/>
      <c r="K197" s="236"/>
      <c r="L197" s="241"/>
      <c r="M197" s="242"/>
      <c r="N197" s="243"/>
      <c r="O197" s="243"/>
      <c r="P197" s="243"/>
      <c r="Q197" s="243"/>
      <c r="R197" s="243"/>
      <c r="S197" s="243"/>
      <c r="T197" s="244"/>
      <c r="AT197" s="245" t="s">
        <v>138</v>
      </c>
      <c r="AU197" s="245" t="s">
        <v>83</v>
      </c>
      <c r="AV197" s="11" t="s">
        <v>83</v>
      </c>
      <c r="AW197" s="11" t="s">
        <v>36</v>
      </c>
      <c r="AX197" s="11" t="s">
        <v>81</v>
      </c>
      <c r="AY197" s="245" t="s">
        <v>127</v>
      </c>
    </row>
    <row r="198" spans="2:65" s="1" customFormat="1" ht="38.25" customHeight="1">
      <c r="B198" s="45"/>
      <c r="C198" s="220" t="s">
        <v>333</v>
      </c>
      <c r="D198" s="220" t="s">
        <v>129</v>
      </c>
      <c r="E198" s="221" t="s">
        <v>334</v>
      </c>
      <c r="F198" s="222" t="s">
        <v>335</v>
      </c>
      <c r="G198" s="223" t="s">
        <v>132</v>
      </c>
      <c r="H198" s="224">
        <v>1870</v>
      </c>
      <c r="I198" s="225"/>
      <c r="J198" s="226">
        <f>ROUND(I198*H198,2)</f>
        <v>0</v>
      </c>
      <c r="K198" s="222" t="s">
        <v>133</v>
      </c>
      <c r="L198" s="71"/>
      <c r="M198" s="227" t="s">
        <v>21</v>
      </c>
      <c r="N198" s="228" t="s">
        <v>44</v>
      </c>
      <c r="O198" s="46"/>
      <c r="P198" s="229">
        <f>O198*H198</f>
        <v>0</v>
      </c>
      <c r="Q198" s="229">
        <v>0</v>
      </c>
      <c r="R198" s="229">
        <f>Q198*H198</f>
        <v>0</v>
      </c>
      <c r="S198" s="229">
        <v>0</v>
      </c>
      <c r="T198" s="230">
        <f>S198*H198</f>
        <v>0</v>
      </c>
      <c r="AR198" s="23" t="s">
        <v>134</v>
      </c>
      <c r="AT198" s="23" t="s">
        <v>129</v>
      </c>
      <c r="AU198" s="23" t="s">
        <v>83</v>
      </c>
      <c r="AY198" s="23" t="s">
        <v>127</v>
      </c>
      <c r="BE198" s="231">
        <f>IF(N198="základní",J198,0)</f>
        <v>0</v>
      </c>
      <c r="BF198" s="231">
        <f>IF(N198="snížená",J198,0)</f>
        <v>0</v>
      </c>
      <c r="BG198" s="231">
        <f>IF(N198="zákl. přenesená",J198,0)</f>
        <v>0</v>
      </c>
      <c r="BH198" s="231">
        <f>IF(N198="sníž. přenesená",J198,0)</f>
        <v>0</v>
      </c>
      <c r="BI198" s="231">
        <f>IF(N198="nulová",J198,0)</f>
        <v>0</v>
      </c>
      <c r="BJ198" s="23" t="s">
        <v>81</v>
      </c>
      <c r="BK198" s="231">
        <f>ROUND(I198*H198,2)</f>
        <v>0</v>
      </c>
      <c r="BL198" s="23" t="s">
        <v>134</v>
      </c>
      <c r="BM198" s="23" t="s">
        <v>336</v>
      </c>
    </row>
    <row r="199" spans="2:47" s="1" customFormat="1" ht="13.5">
      <c r="B199" s="45"/>
      <c r="C199" s="73"/>
      <c r="D199" s="232" t="s">
        <v>136</v>
      </c>
      <c r="E199" s="73"/>
      <c r="F199" s="233" t="s">
        <v>337</v>
      </c>
      <c r="G199" s="73"/>
      <c r="H199" s="73"/>
      <c r="I199" s="190"/>
      <c r="J199" s="73"/>
      <c r="K199" s="73"/>
      <c r="L199" s="71"/>
      <c r="M199" s="234"/>
      <c r="N199" s="46"/>
      <c r="O199" s="46"/>
      <c r="P199" s="46"/>
      <c r="Q199" s="46"/>
      <c r="R199" s="46"/>
      <c r="S199" s="46"/>
      <c r="T199" s="94"/>
      <c r="AT199" s="23" t="s">
        <v>136</v>
      </c>
      <c r="AU199" s="23" t="s">
        <v>83</v>
      </c>
    </row>
    <row r="200" spans="2:51" s="11" customFormat="1" ht="13.5">
      <c r="B200" s="235"/>
      <c r="C200" s="236"/>
      <c r="D200" s="232" t="s">
        <v>138</v>
      </c>
      <c r="E200" s="237" t="s">
        <v>21</v>
      </c>
      <c r="F200" s="238" t="s">
        <v>308</v>
      </c>
      <c r="G200" s="236"/>
      <c r="H200" s="239">
        <v>1870</v>
      </c>
      <c r="I200" s="240"/>
      <c r="J200" s="236"/>
      <c r="K200" s="236"/>
      <c r="L200" s="241"/>
      <c r="M200" s="242"/>
      <c r="N200" s="243"/>
      <c r="O200" s="243"/>
      <c r="P200" s="243"/>
      <c r="Q200" s="243"/>
      <c r="R200" s="243"/>
      <c r="S200" s="243"/>
      <c r="T200" s="244"/>
      <c r="AT200" s="245" t="s">
        <v>138</v>
      </c>
      <c r="AU200" s="245" t="s">
        <v>83</v>
      </c>
      <c r="AV200" s="11" t="s">
        <v>83</v>
      </c>
      <c r="AW200" s="11" t="s">
        <v>36</v>
      </c>
      <c r="AX200" s="11" t="s">
        <v>81</v>
      </c>
      <c r="AY200" s="245" t="s">
        <v>127</v>
      </c>
    </row>
    <row r="201" spans="2:65" s="1" customFormat="1" ht="38.25" customHeight="1">
      <c r="B201" s="45"/>
      <c r="C201" s="220" t="s">
        <v>338</v>
      </c>
      <c r="D201" s="220" t="s">
        <v>129</v>
      </c>
      <c r="E201" s="221" t="s">
        <v>339</v>
      </c>
      <c r="F201" s="222" t="s">
        <v>340</v>
      </c>
      <c r="G201" s="223" t="s">
        <v>132</v>
      </c>
      <c r="H201" s="224">
        <v>372.5</v>
      </c>
      <c r="I201" s="225"/>
      <c r="J201" s="226">
        <f>ROUND(I201*H201,2)</f>
        <v>0</v>
      </c>
      <c r="K201" s="222" t="s">
        <v>133</v>
      </c>
      <c r="L201" s="71"/>
      <c r="M201" s="227" t="s">
        <v>21</v>
      </c>
      <c r="N201" s="228" t="s">
        <v>44</v>
      </c>
      <c r="O201" s="46"/>
      <c r="P201" s="229">
        <f>O201*H201</f>
        <v>0</v>
      </c>
      <c r="Q201" s="229">
        <v>0.1837</v>
      </c>
      <c r="R201" s="229">
        <f>Q201*H201</f>
        <v>68.42825</v>
      </c>
      <c r="S201" s="229">
        <v>0</v>
      </c>
      <c r="T201" s="230">
        <f>S201*H201</f>
        <v>0</v>
      </c>
      <c r="AR201" s="23" t="s">
        <v>134</v>
      </c>
      <c r="AT201" s="23" t="s">
        <v>129</v>
      </c>
      <c r="AU201" s="23" t="s">
        <v>83</v>
      </c>
      <c r="AY201" s="23" t="s">
        <v>127</v>
      </c>
      <c r="BE201" s="231">
        <f>IF(N201="základní",J201,0)</f>
        <v>0</v>
      </c>
      <c r="BF201" s="231">
        <f>IF(N201="snížená",J201,0)</f>
        <v>0</v>
      </c>
      <c r="BG201" s="231">
        <f>IF(N201="zákl. přenesená",J201,0)</f>
        <v>0</v>
      </c>
      <c r="BH201" s="231">
        <f>IF(N201="sníž. přenesená",J201,0)</f>
        <v>0</v>
      </c>
      <c r="BI201" s="231">
        <f>IF(N201="nulová",J201,0)</f>
        <v>0</v>
      </c>
      <c r="BJ201" s="23" t="s">
        <v>81</v>
      </c>
      <c r="BK201" s="231">
        <f>ROUND(I201*H201,2)</f>
        <v>0</v>
      </c>
      <c r="BL201" s="23" t="s">
        <v>134</v>
      </c>
      <c r="BM201" s="23" t="s">
        <v>341</v>
      </c>
    </row>
    <row r="202" spans="2:47" s="1" customFormat="1" ht="13.5">
      <c r="B202" s="45"/>
      <c r="C202" s="73"/>
      <c r="D202" s="232" t="s">
        <v>136</v>
      </c>
      <c r="E202" s="73"/>
      <c r="F202" s="233" t="s">
        <v>342</v>
      </c>
      <c r="G202" s="73"/>
      <c r="H202" s="73"/>
      <c r="I202" s="190"/>
      <c r="J202" s="73"/>
      <c r="K202" s="73"/>
      <c r="L202" s="71"/>
      <c r="M202" s="234"/>
      <c r="N202" s="46"/>
      <c r="O202" s="46"/>
      <c r="P202" s="46"/>
      <c r="Q202" s="46"/>
      <c r="R202" s="46"/>
      <c r="S202" s="46"/>
      <c r="T202" s="94"/>
      <c r="AT202" s="23" t="s">
        <v>136</v>
      </c>
      <c r="AU202" s="23" t="s">
        <v>83</v>
      </c>
    </row>
    <row r="203" spans="2:51" s="11" customFormat="1" ht="13.5">
      <c r="B203" s="235"/>
      <c r="C203" s="236"/>
      <c r="D203" s="232" t="s">
        <v>138</v>
      </c>
      <c r="E203" s="237" t="s">
        <v>21</v>
      </c>
      <c r="F203" s="238" t="s">
        <v>303</v>
      </c>
      <c r="G203" s="236"/>
      <c r="H203" s="239">
        <v>295</v>
      </c>
      <c r="I203" s="240"/>
      <c r="J203" s="236"/>
      <c r="K203" s="236"/>
      <c r="L203" s="241"/>
      <c r="M203" s="242"/>
      <c r="N203" s="243"/>
      <c r="O203" s="243"/>
      <c r="P203" s="243"/>
      <c r="Q203" s="243"/>
      <c r="R203" s="243"/>
      <c r="S203" s="243"/>
      <c r="T203" s="244"/>
      <c r="AT203" s="245" t="s">
        <v>138</v>
      </c>
      <c r="AU203" s="245" t="s">
        <v>83</v>
      </c>
      <c r="AV203" s="11" t="s">
        <v>83</v>
      </c>
      <c r="AW203" s="11" t="s">
        <v>36</v>
      </c>
      <c r="AX203" s="11" t="s">
        <v>73</v>
      </c>
      <c r="AY203" s="245" t="s">
        <v>127</v>
      </c>
    </row>
    <row r="204" spans="2:51" s="11" customFormat="1" ht="13.5">
      <c r="B204" s="235"/>
      <c r="C204" s="236"/>
      <c r="D204" s="232" t="s">
        <v>138</v>
      </c>
      <c r="E204" s="237" t="s">
        <v>21</v>
      </c>
      <c r="F204" s="238" t="s">
        <v>313</v>
      </c>
      <c r="G204" s="236"/>
      <c r="H204" s="239">
        <v>72</v>
      </c>
      <c r="I204" s="240"/>
      <c r="J204" s="236"/>
      <c r="K204" s="236"/>
      <c r="L204" s="241"/>
      <c r="M204" s="242"/>
      <c r="N204" s="243"/>
      <c r="O204" s="243"/>
      <c r="P204" s="243"/>
      <c r="Q204" s="243"/>
      <c r="R204" s="243"/>
      <c r="S204" s="243"/>
      <c r="T204" s="244"/>
      <c r="AT204" s="245" t="s">
        <v>138</v>
      </c>
      <c r="AU204" s="245" t="s">
        <v>83</v>
      </c>
      <c r="AV204" s="11" t="s">
        <v>83</v>
      </c>
      <c r="AW204" s="11" t="s">
        <v>36</v>
      </c>
      <c r="AX204" s="11" t="s">
        <v>73</v>
      </c>
      <c r="AY204" s="245" t="s">
        <v>127</v>
      </c>
    </row>
    <row r="205" spans="2:51" s="11" customFormat="1" ht="13.5">
      <c r="B205" s="235"/>
      <c r="C205" s="236"/>
      <c r="D205" s="232" t="s">
        <v>138</v>
      </c>
      <c r="E205" s="237" t="s">
        <v>21</v>
      </c>
      <c r="F205" s="238" t="s">
        <v>343</v>
      </c>
      <c r="G205" s="236"/>
      <c r="H205" s="239">
        <v>5.5</v>
      </c>
      <c r="I205" s="240"/>
      <c r="J205" s="236"/>
      <c r="K205" s="236"/>
      <c r="L205" s="241"/>
      <c r="M205" s="242"/>
      <c r="N205" s="243"/>
      <c r="O205" s="243"/>
      <c r="P205" s="243"/>
      <c r="Q205" s="243"/>
      <c r="R205" s="243"/>
      <c r="S205" s="243"/>
      <c r="T205" s="244"/>
      <c r="AT205" s="245" t="s">
        <v>138</v>
      </c>
      <c r="AU205" s="245" t="s">
        <v>83</v>
      </c>
      <c r="AV205" s="11" t="s">
        <v>83</v>
      </c>
      <c r="AW205" s="11" t="s">
        <v>36</v>
      </c>
      <c r="AX205" s="11" t="s">
        <v>73</v>
      </c>
      <c r="AY205" s="245" t="s">
        <v>127</v>
      </c>
    </row>
    <row r="206" spans="2:51" s="12" customFormat="1" ht="13.5">
      <c r="B206" s="246"/>
      <c r="C206" s="247"/>
      <c r="D206" s="232" t="s">
        <v>138</v>
      </c>
      <c r="E206" s="248" t="s">
        <v>21</v>
      </c>
      <c r="F206" s="249" t="s">
        <v>171</v>
      </c>
      <c r="G206" s="247"/>
      <c r="H206" s="250">
        <v>372.5</v>
      </c>
      <c r="I206" s="251"/>
      <c r="J206" s="247"/>
      <c r="K206" s="247"/>
      <c r="L206" s="252"/>
      <c r="M206" s="253"/>
      <c r="N206" s="254"/>
      <c r="O206" s="254"/>
      <c r="P206" s="254"/>
      <c r="Q206" s="254"/>
      <c r="R206" s="254"/>
      <c r="S206" s="254"/>
      <c r="T206" s="255"/>
      <c r="AT206" s="256" t="s">
        <v>138</v>
      </c>
      <c r="AU206" s="256" t="s">
        <v>83</v>
      </c>
      <c r="AV206" s="12" t="s">
        <v>134</v>
      </c>
      <c r="AW206" s="12" t="s">
        <v>36</v>
      </c>
      <c r="AX206" s="12" t="s">
        <v>81</v>
      </c>
      <c r="AY206" s="256" t="s">
        <v>127</v>
      </c>
    </row>
    <row r="207" spans="2:65" s="1" customFormat="1" ht="16.5" customHeight="1">
      <c r="B207" s="45"/>
      <c r="C207" s="267" t="s">
        <v>344</v>
      </c>
      <c r="D207" s="267" t="s">
        <v>246</v>
      </c>
      <c r="E207" s="268" t="s">
        <v>345</v>
      </c>
      <c r="F207" s="269" t="s">
        <v>346</v>
      </c>
      <c r="G207" s="270" t="s">
        <v>249</v>
      </c>
      <c r="H207" s="271">
        <v>1.403</v>
      </c>
      <c r="I207" s="272"/>
      <c r="J207" s="273">
        <f>ROUND(I207*H207,2)</f>
        <v>0</v>
      </c>
      <c r="K207" s="269" t="s">
        <v>133</v>
      </c>
      <c r="L207" s="274"/>
      <c r="M207" s="275" t="s">
        <v>21</v>
      </c>
      <c r="N207" s="276" t="s">
        <v>44</v>
      </c>
      <c r="O207" s="46"/>
      <c r="P207" s="229">
        <f>O207*H207</f>
        <v>0</v>
      </c>
      <c r="Q207" s="229">
        <v>1</v>
      </c>
      <c r="R207" s="229">
        <f>Q207*H207</f>
        <v>1.403</v>
      </c>
      <c r="S207" s="229">
        <v>0</v>
      </c>
      <c r="T207" s="230">
        <f>S207*H207</f>
        <v>0</v>
      </c>
      <c r="AR207" s="23" t="s">
        <v>172</v>
      </c>
      <c r="AT207" s="23" t="s">
        <v>246</v>
      </c>
      <c r="AU207" s="23" t="s">
        <v>83</v>
      </c>
      <c r="AY207" s="23" t="s">
        <v>127</v>
      </c>
      <c r="BE207" s="231">
        <f>IF(N207="základní",J207,0)</f>
        <v>0</v>
      </c>
      <c r="BF207" s="231">
        <f>IF(N207="snížená",J207,0)</f>
        <v>0</v>
      </c>
      <c r="BG207" s="231">
        <f>IF(N207="zákl. přenesená",J207,0)</f>
        <v>0</v>
      </c>
      <c r="BH207" s="231">
        <f>IF(N207="sníž. přenesená",J207,0)</f>
        <v>0</v>
      </c>
      <c r="BI207" s="231">
        <f>IF(N207="nulová",J207,0)</f>
        <v>0</v>
      </c>
      <c r="BJ207" s="23" t="s">
        <v>81</v>
      </c>
      <c r="BK207" s="231">
        <f>ROUND(I207*H207,2)</f>
        <v>0</v>
      </c>
      <c r="BL207" s="23" t="s">
        <v>134</v>
      </c>
      <c r="BM207" s="23" t="s">
        <v>347</v>
      </c>
    </row>
    <row r="208" spans="2:51" s="11" customFormat="1" ht="13.5">
      <c r="B208" s="235"/>
      <c r="C208" s="236"/>
      <c r="D208" s="232" t="s">
        <v>138</v>
      </c>
      <c r="E208" s="237" t="s">
        <v>21</v>
      </c>
      <c r="F208" s="238" t="s">
        <v>348</v>
      </c>
      <c r="G208" s="236"/>
      <c r="H208" s="239">
        <v>1.375</v>
      </c>
      <c r="I208" s="240"/>
      <c r="J208" s="236"/>
      <c r="K208" s="236"/>
      <c r="L208" s="241"/>
      <c r="M208" s="242"/>
      <c r="N208" s="243"/>
      <c r="O208" s="243"/>
      <c r="P208" s="243"/>
      <c r="Q208" s="243"/>
      <c r="R208" s="243"/>
      <c r="S208" s="243"/>
      <c r="T208" s="244"/>
      <c r="AT208" s="245" t="s">
        <v>138</v>
      </c>
      <c r="AU208" s="245" t="s">
        <v>83</v>
      </c>
      <c r="AV208" s="11" t="s">
        <v>83</v>
      </c>
      <c r="AW208" s="11" t="s">
        <v>36</v>
      </c>
      <c r="AX208" s="11" t="s">
        <v>81</v>
      </c>
      <c r="AY208" s="245" t="s">
        <v>127</v>
      </c>
    </row>
    <row r="209" spans="2:51" s="11" customFormat="1" ht="13.5">
      <c r="B209" s="235"/>
      <c r="C209" s="236"/>
      <c r="D209" s="232" t="s">
        <v>138</v>
      </c>
      <c r="E209" s="236"/>
      <c r="F209" s="238" t="s">
        <v>349</v>
      </c>
      <c r="G209" s="236"/>
      <c r="H209" s="239">
        <v>1.403</v>
      </c>
      <c r="I209" s="240"/>
      <c r="J209" s="236"/>
      <c r="K209" s="236"/>
      <c r="L209" s="241"/>
      <c r="M209" s="242"/>
      <c r="N209" s="243"/>
      <c r="O209" s="243"/>
      <c r="P209" s="243"/>
      <c r="Q209" s="243"/>
      <c r="R209" s="243"/>
      <c r="S209" s="243"/>
      <c r="T209" s="244"/>
      <c r="AT209" s="245" t="s">
        <v>138</v>
      </c>
      <c r="AU209" s="245" t="s">
        <v>83</v>
      </c>
      <c r="AV209" s="11" t="s">
        <v>83</v>
      </c>
      <c r="AW209" s="11" t="s">
        <v>6</v>
      </c>
      <c r="AX209" s="11" t="s">
        <v>81</v>
      </c>
      <c r="AY209" s="245" t="s">
        <v>127</v>
      </c>
    </row>
    <row r="210" spans="2:65" s="1" customFormat="1" ht="16.5" customHeight="1">
      <c r="B210" s="45"/>
      <c r="C210" s="267" t="s">
        <v>350</v>
      </c>
      <c r="D210" s="267" t="s">
        <v>246</v>
      </c>
      <c r="E210" s="268" t="s">
        <v>351</v>
      </c>
      <c r="F210" s="269" t="s">
        <v>352</v>
      </c>
      <c r="G210" s="270" t="s">
        <v>249</v>
      </c>
      <c r="H210" s="271">
        <v>60.18</v>
      </c>
      <c r="I210" s="272"/>
      <c r="J210" s="273">
        <f>ROUND(I210*H210,2)</f>
        <v>0</v>
      </c>
      <c r="K210" s="269" t="s">
        <v>21</v>
      </c>
      <c r="L210" s="274"/>
      <c r="M210" s="275" t="s">
        <v>21</v>
      </c>
      <c r="N210" s="276" t="s">
        <v>44</v>
      </c>
      <c r="O210" s="46"/>
      <c r="P210" s="229">
        <f>O210*H210</f>
        <v>0</v>
      </c>
      <c r="Q210" s="229">
        <v>1</v>
      </c>
      <c r="R210" s="229">
        <f>Q210*H210</f>
        <v>60.18</v>
      </c>
      <c r="S210" s="229">
        <v>0</v>
      </c>
      <c r="T210" s="230">
        <f>S210*H210</f>
        <v>0</v>
      </c>
      <c r="AR210" s="23" t="s">
        <v>172</v>
      </c>
      <c r="AT210" s="23" t="s">
        <v>246</v>
      </c>
      <c r="AU210" s="23" t="s">
        <v>83</v>
      </c>
      <c r="AY210" s="23" t="s">
        <v>127</v>
      </c>
      <c r="BE210" s="231">
        <f>IF(N210="základní",J210,0)</f>
        <v>0</v>
      </c>
      <c r="BF210" s="231">
        <f>IF(N210="snížená",J210,0)</f>
        <v>0</v>
      </c>
      <c r="BG210" s="231">
        <f>IF(N210="zákl. přenesená",J210,0)</f>
        <v>0</v>
      </c>
      <c r="BH210" s="231">
        <f>IF(N210="sníž. přenesená",J210,0)</f>
        <v>0</v>
      </c>
      <c r="BI210" s="231">
        <f>IF(N210="nulová",J210,0)</f>
        <v>0</v>
      </c>
      <c r="BJ210" s="23" t="s">
        <v>81</v>
      </c>
      <c r="BK210" s="231">
        <f>ROUND(I210*H210,2)</f>
        <v>0</v>
      </c>
      <c r="BL210" s="23" t="s">
        <v>134</v>
      </c>
      <c r="BM210" s="23" t="s">
        <v>353</v>
      </c>
    </row>
    <row r="211" spans="2:51" s="11" customFormat="1" ht="13.5">
      <c r="B211" s="235"/>
      <c r="C211" s="236"/>
      <c r="D211" s="232" t="s">
        <v>138</v>
      </c>
      <c r="E211" s="237" t="s">
        <v>21</v>
      </c>
      <c r="F211" s="238" t="s">
        <v>354</v>
      </c>
      <c r="G211" s="236"/>
      <c r="H211" s="239">
        <v>59</v>
      </c>
      <c r="I211" s="240"/>
      <c r="J211" s="236"/>
      <c r="K211" s="236"/>
      <c r="L211" s="241"/>
      <c r="M211" s="242"/>
      <c r="N211" s="243"/>
      <c r="O211" s="243"/>
      <c r="P211" s="243"/>
      <c r="Q211" s="243"/>
      <c r="R211" s="243"/>
      <c r="S211" s="243"/>
      <c r="T211" s="244"/>
      <c r="AT211" s="245" t="s">
        <v>138</v>
      </c>
      <c r="AU211" s="245" t="s">
        <v>83</v>
      </c>
      <c r="AV211" s="11" t="s">
        <v>83</v>
      </c>
      <c r="AW211" s="11" t="s">
        <v>36</v>
      </c>
      <c r="AX211" s="11" t="s">
        <v>81</v>
      </c>
      <c r="AY211" s="245" t="s">
        <v>127</v>
      </c>
    </row>
    <row r="212" spans="2:51" s="11" customFormat="1" ht="13.5">
      <c r="B212" s="235"/>
      <c r="C212" s="236"/>
      <c r="D212" s="232" t="s">
        <v>138</v>
      </c>
      <c r="E212" s="236"/>
      <c r="F212" s="238" t="s">
        <v>355</v>
      </c>
      <c r="G212" s="236"/>
      <c r="H212" s="239">
        <v>60.18</v>
      </c>
      <c r="I212" s="240"/>
      <c r="J212" s="236"/>
      <c r="K212" s="236"/>
      <c r="L212" s="241"/>
      <c r="M212" s="242"/>
      <c r="N212" s="243"/>
      <c r="O212" s="243"/>
      <c r="P212" s="243"/>
      <c r="Q212" s="243"/>
      <c r="R212" s="243"/>
      <c r="S212" s="243"/>
      <c r="T212" s="244"/>
      <c r="AT212" s="245" t="s">
        <v>138</v>
      </c>
      <c r="AU212" s="245" t="s">
        <v>83</v>
      </c>
      <c r="AV212" s="11" t="s">
        <v>83</v>
      </c>
      <c r="AW212" s="11" t="s">
        <v>6</v>
      </c>
      <c r="AX212" s="11" t="s">
        <v>81</v>
      </c>
      <c r="AY212" s="245" t="s">
        <v>127</v>
      </c>
    </row>
    <row r="213" spans="2:65" s="1" customFormat="1" ht="16.5" customHeight="1">
      <c r="B213" s="45"/>
      <c r="C213" s="267" t="s">
        <v>356</v>
      </c>
      <c r="D213" s="267" t="s">
        <v>246</v>
      </c>
      <c r="E213" s="268" t="s">
        <v>357</v>
      </c>
      <c r="F213" s="269" t="s">
        <v>358</v>
      </c>
      <c r="G213" s="270" t="s">
        <v>249</v>
      </c>
      <c r="H213" s="271">
        <v>18</v>
      </c>
      <c r="I213" s="272"/>
      <c r="J213" s="273">
        <f>ROUND(I213*H213,2)</f>
        <v>0</v>
      </c>
      <c r="K213" s="269" t="s">
        <v>21</v>
      </c>
      <c r="L213" s="274"/>
      <c r="M213" s="275" t="s">
        <v>21</v>
      </c>
      <c r="N213" s="276" t="s">
        <v>44</v>
      </c>
      <c r="O213" s="46"/>
      <c r="P213" s="229">
        <f>O213*H213</f>
        <v>0</v>
      </c>
      <c r="Q213" s="229">
        <v>1</v>
      </c>
      <c r="R213" s="229">
        <f>Q213*H213</f>
        <v>18</v>
      </c>
      <c r="S213" s="229">
        <v>0</v>
      </c>
      <c r="T213" s="230">
        <f>S213*H213</f>
        <v>0</v>
      </c>
      <c r="AR213" s="23" t="s">
        <v>172</v>
      </c>
      <c r="AT213" s="23" t="s">
        <v>246</v>
      </c>
      <c r="AU213" s="23" t="s">
        <v>83</v>
      </c>
      <c r="AY213" s="23" t="s">
        <v>127</v>
      </c>
      <c r="BE213" s="231">
        <f>IF(N213="základní",J213,0)</f>
        <v>0</v>
      </c>
      <c r="BF213" s="231">
        <f>IF(N213="snížená",J213,0)</f>
        <v>0</v>
      </c>
      <c r="BG213" s="231">
        <f>IF(N213="zákl. přenesená",J213,0)</f>
        <v>0</v>
      </c>
      <c r="BH213" s="231">
        <f>IF(N213="sníž. přenesená",J213,0)</f>
        <v>0</v>
      </c>
      <c r="BI213" s="231">
        <f>IF(N213="nulová",J213,0)</f>
        <v>0</v>
      </c>
      <c r="BJ213" s="23" t="s">
        <v>81</v>
      </c>
      <c r="BK213" s="231">
        <f>ROUND(I213*H213,2)</f>
        <v>0</v>
      </c>
      <c r="BL213" s="23" t="s">
        <v>134</v>
      </c>
      <c r="BM213" s="23" t="s">
        <v>359</v>
      </c>
    </row>
    <row r="214" spans="2:47" s="1" customFormat="1" ht="13.5">
      <c r="B214" s="45"/>
      <c r="C214" s="73"/>
      <c r="D214" s="232" t="s">
        <v>360</v>
      </c>
      <c r="E214" s="73"/>
      <c r="F214" s="233" t="s">
        <v>361</v>
      </c>
      <c r="G214" s="73"/>
      <c r="H214" s="73"/>
      <c r="I214" s="190"/>
      <c r="J214" s="73"/>
      <c r="K214" s="73"/>
      <c r="L214" s="71"/>
      <c r="M214" s="234"/>
      <c r="N214" s="46"/>
      <c r="O214" s="46"/>
      <c r="P214" s="46"/>
      <c r="Q214" s="46"/>
      <c r="R214" s="46"/>
      <c r="S214" s="46"/>
      <c r="T214" s="94"/>
      <c r="AT214" s="23" t="s">
        <v>360</v>
      </c>
      <c r="AU214" s="23" t="s">
        <v>83</v>
      </c>
    </row>
    <row r="215" spans="2:51" s="11" customFormat="1" ht="13.5">
      <c r="B215" s="235"/>
      <c r="C215" s="236"/>
      <c r="D215" s="232" t="s">
        <v>138</v>
      </c>
      <c r="E215" s="237" t="s">
        <v>21</v>
      </c>
      <c r="F215" s="238" t="s">
        <v>362</v>
      </c>
      <c r="G215" s="236"/>
      <c r="H215" s="239">
        <v>18</v>
      </c>
      <c r="I215" s="240"/>
      <c r="J215" s="236"/>
      <c r="K215" s="236"/>
      <c r="L215" s="241"/>
      <c r="M215" s="242"/>
      <c r="N215" s="243"/>
      <c r="O215" s="243"/>
      <c r="P215" s="243"/>
      <c r="Q215" s="243"/>
      <c r="R215" s="243"/>
      <c r="S215" s="243"/>
      <c r="T215" s="244"/>
      <c r="AT215" s="245" t="s">
        <v>138</v>
      </c>
      <c r="AU215" s="245" t="s">
        <v>83</v>
      </c>
      <c r="AV215" s="11" t="s">
        <v>83</v>
      </c>
      <c r="AW215" s="11" t="s">
        <v>36</v>
      </c>
      <c r="AX215" s="11" t="s">
        <v>81</v>
      </c>
      <c r="AY215" s="245" t="s">
        <v>127</v>
      </c>
    </row>
    <row r="216" spans="2:63" s="10" customFormat="1" ht="29.85" customHeight="1">
      <c r="B216" s="204"/>
      <c r="C216" s="205"/>
      <c r="D216" s="206" t="s">
        <v>72</v>
      </c>
      <c r="E216" s="218" t="s">
        <v>172</v>
      </c>
      <c r="F216" s="218" t="s">
        <v>363</v>
      </c>
      <c r="G216" s="205"/>
      <c r="H216" s="205"/>
      <c r="I216" s="208"/>
      <c r="J216" s="219">
        <f>BK216</f>
        <v>0</v>
      </c>
      <c r="K216" s="205"/>
      <c r="L216" s="210"/>
      <c r="M216" s="211"/>
      <c r="N216" s="212"/>
      <c r="O216" s="212"/>
      <c r="P216" s="213">
        <f>SUM(P217:P243)</f>
        <v>0</v>
      </c>
      <c r="Q216" s="212"/>
      <c r="R216" s="213">
        <f>SUM(R217:R243)</f>
        <v>13.420860000000001</v>
      </c>
      <c r="S216" s="212"/>
      <c r="T216" s="214">
        <f>SUM(T217:T243)</f>
        <v>1.08</v>
      </c>
      <c r="AR216" s="215" t="s">
        <v>81</v>
      </c>
      <c r="AT216" s="216" t="s">
        <v>72</v>
      </c>
      <c r="AU216" s="216" t="s">
        <v>81</v>
      </c>
      <c r="AY216" s="215" t="s">
        <v>127</v>
      </c>
      <c r="BK216" s="217">
        <f>SUM(BK217:BK243)</f>
        <v>0</v>
      </c>
    </row>
    <row r="217" spans="2:65" s="1" customFormat="1" ht="25.5" customHeight="1">
      <c r="B217" s="45"/>
      <c r="C217" s="220" t="s">
        <v>364</v>
      </c>
      <c r="D217" s="220" t="s">
        <v>129</v>
      </c>
      <c r="E217" s="221" t="s">
        <v>365</v>
      </c>
      <c r="F217" s="222" t="s">
        <v>366</v>
      </c>
      <c r="G217" s="223" t="s">
        <v>186</v>
      </c>
      <c r="H217" s="224">
        <v>20</v>
      </c>
      <c r="I217" s="225"/>
      <c r="J217" s="226">
        <f>ROUND(I217*H217,2)</f>
        <v>0</v>
      </c>
      <c r="K217" s="222" t="s">
        <v>133</v>
      </c>
      <c r="L217" s="71"/>
      <c r="M217" s="227" t="s">
        <v>21</v>
      </c>
      <c r="N217" s="228" t="s">
        <v>44</v>
      </c>
      <c r="O217" s="46"/>
      <c r="P217" s="229">
        <f>O217*H217</f>
        <v>0</v>
      </c>
      <c r="Q217" s="229">
        <v>0.00362</v>
      </c>
      <c r="R217" s="229">
        <f>Q217*H217</f>
        <v>0.07239999999999999</v>
      </c>
      <c r="S217" s="229">
        <v>0</v>
      </c>
      <c r="T217" s="230">
        <f>S217*H217</f>
        <v>0</v>
      </c>
      <c r="AR217" s="23" t="s">
        <v>134</v>
      </c>
      <c r="AT217" s="23" t="s">
        <v>129</v>
      </c>
      <c r="AU217" s="23" t="s">
        <v>83</v>
      </c>
      <c r="AY217" s="23" t="s">
        <v>127</v>
      </c>
      <c r="BE217" s="231">
        <f>IF(N217="základní",J217,0)</f>
        <v>0</v>
      </c>
      <c r="BF217" s="231">
        <f>IF(N217="snížená",J217,0)</f>
        <v>0</v>
      </c>
      <c r="BG217" s="231">
        <f>IF(N217="zákl. přenesená",J217,0)</f>
        <v>0</v>
      </c>
      <c r="BH217" s="231">
        <f>IF(N217="sníž. přenesená",J217,0)</f>
        <v>0</v>
      </c>
      <c r="BI217" s="231">
        <f>IF(N217="nulová",J217,0)</f>
        <v>0</v>
      </c>
      <c r="BJ217" s="23" t="s">
        <v>81</v>
      </c>
      <c r="BK217" s="231">
        <f>ROUND(I217*H217,2)</f>
        <v>0</v>
      </c>
      <c r="BL217" s="23" t="s">
        <v>134</v>
      </c>
      <c r="BM217" s="23" t="s">
        <v>367</v>
      </c>
    </row>
    <row r="218" spans="2:47" s="1" customFormat="1" ht="13.5">
      <c r="B218" s="45"/>
      <c r="C218" s="73"/>
      <c r="D218" s="232" t="s">
        <v>136</v>
      </c>
      <c r="E218" s="73"/>
      <c r="F218" s="233" t="s">
        <v>368</v>
      </c>
      <c r="G218" s="73"/>
      <c r="H218" s="73"/>
      <c r="I218" s="190"/>
      <c r="J218" s="73"/>
      <c r="K218" s="73"/>
      <c r="L218" s="71"/>
      <c r="M218" s="234"/>
      <c r="N218" s="46"/>
      <c r="O218" s="46"/>
      <c r="P218" s="46"/>
      <c r="Q218" s="46"/>
      <c r="R218" s="46"/>
      <c r="S218" s="46"/>
      <c r="T218" s="94"/>
      <c r="AT218" s="23" t="s">
        <v>136</v>
      </c>
      <c r="AU218" s="23" t="s">
        <v>83</v>
      </c>
    </row>
    <row r="219" spans="2:51" s="11" customFormat="1" ht="13.5">
      <c r="B219" s="235"/>
      <c r="C219" s="236"/>
      <c r="D219" s="232" t="s">
        <v>138</v>
      </c>
      <c r="E219" s="237" t="s">
        <v>21</v>
      </c>
      <c r="F219" s="238" t="s">
        <v>369</v>
      </c>
      <c r="G219" s="236"/>
      <c r="H219" s="239">
        <v>20</v>
      </c>
      <c r="I219" s="240"/>
      <c r="J219" s="236"/>
      <c r="K219" s="236"/>
      <c r="L219" s="241"/>
      <c r="M219" s="242"/>
      <c r="N219" s="243"/>
      <c r="O219" s="243"/>
      <c r="P219" s="243"/>
      <c r="Q219" s="243"/>
      <c r="R219" s="243"/>
      <c r="S219" s="243"/>
      <c r="T219" s="244"/>
      <c r="AT219" s="245" t="s">
        <v>138</v>
      </c>
      <c r="AU219" s="245" t="s">
        <v>83</v>
      </c>
      <c r="AV219" s="11" t="s">
        <v>83</v>
      </c>
      <c r="AW219" s="11" t="s">
        <v>36</v>
      </c>
      <c r="AX219" s="11" t="s">
        <v>81</v>
      </c>
      <c r="AY219" s="245" t="s">
        <v>127</v>
      </c>
    </row>
    <row r="220" spans="2:65" s="1" customFormat="1" ht="16.5" customHeight="1">
      <c r="B220" s="45"/>
      <c r="C220" s="220" t="s">
        <v>370</v>
      </c>
      <c r="D220" s="220" t="s">
        <v>129</v>
      </c>
      <c r="E220" s="221" t="s">
        <v>371</v>
      </c>
      <c r="F220" s="222" t="s">
        <v>372</v>
      </c>
      <c r="G220" s="223" t="s">
        <v>289</v>
      </c>
      <c r="H220" s="224">
        <v>4</v>
      </c>
      <c r="I220" s="225"/>
      <c r="J220" s="226">
        <f>ROUND(I220*H220,2)</f>
        <v>0</v>
      </c>
      <c r="K220" s="222" t="s">
        <v>133</v>
      </c>
      <c r="L220" s="71"/>
      <c r="M220" s="227" t="s">
        <v>21</v>
      </c>
      <c r="N220" s="228" t="s">
        <v>44</v>
      </c>
      <c r="O220" s="46"/>
      <c r="P220" s="229">
        <f>O220*H220</f>
        <v>0</v>
      </c>
      <c r="Q220" s="229">
        <v>0.3409</v>
      </c>
      <c r="R220" s="229">
        <f>Q220*H220</f>
        <v>1.3636</v>
      </c>
      <c r="S220" s="229">
        <v>0</v>
      </c>
      <c r="T220" s="230">
        <f>S220*H220</f>
        <v>0</v>
      </c>
      <c r="AR220" s="23" t="s">
        <v>134</v>
      </c>
      <c r="AT220" s="23" t="s">
        <v>129</v>
      </c>
      <c r="AU220" s="23" t="s">
        <v>83</v>
      </c>
      <c r="AY220" s="23" t="s">
        <v>127</v>
      </c>
      <c r="BE220" s="231">
        <f>IF(N220="základní",J220,0)</f>
        <v>0</v>
      </c>
      <c r="BF220" s="231">
        <f>IF(N220="snížená",J220,0)</f>
        <v>0</v>
      </c>
      <c r="BG220" s="231">
        <f>IF(N220="zákl. přenesená",J220,0)</f>
        <v>0</v>
      </c>
      <c r="BH220" s="231">
        <f>IF(N220="sníž. přenesená",J220,0)</f>
        <v>0</v>
      </c>
      <c r="BI220" s="231">
        <f>IF(N220="nulová",J220,0)</f>
        <v>0</v>
      </c>
      <c r="BJ220" s="23" t="s">
        <v>81</v>
      </c>
      <c r="BK220" s="231">
        <f>ROUND(I220*H220,2)</f>
        <v>0</v>
      </c>
      <c r="BL220" s="23" t="s">
        <v>134</v>
      </c>
      <c r="BM220" s="23" t="s">
        <v>373</v>
      </c>
    </row>
    <row r="221" spans="2:47" s="1" customFormat="1" ht="13.5">
      <c r="B221" s="45"/>
      <c r="C221" s="73"/>
      <c r="D221" s="232" t="s">
        <v>136</v>
      </c>
      <c r="E221" s="73"/>
      <c r="F221" s="233" t="s">
        <v>374</v>
      </c>
      <c r="G221" s="73"/>
      <c r="H221" s="73"/>
      <c r="I221" s="190"/>
      <c r="J221" s="73"/>
      <c r="K221" s="73"/>
      <c r="L221" s="71"/>
      <c r="M221" s="234"/>
      <c r="N221" s="46"/>
      <c r="O221" s="46"/>
      <c r="P221" s="46"/>
      <c r="Q221" s="46"/>
      <c r="R221" s="46"/>
      <c r="S221" s="46"/>
      <c r="T221" s="94"/>
      <c r="AT221" s="23" t="s">
        <v>136</v>
      </c>
      <c r="AU221" s="23" t="s">
        <v>83</v>
      </c>
    </row>
    <row r="222" spans="2:65" s="1" customFormat="1" ht="16.5" customHeight="1">
      <c r="B222" s="45"/>
      <c r="C222" s="267" t="s">
        <v>375</v>
      </c>
      <c r="D222" s="267" t="s">
        <v>246</v>
      </c>
      <c r="E222" s="268" t="s">
        <v>376</v>
      </c>
      <c r="F222" s="269" t="s">
        <v>377</v>
      </c>
      <c r="G222" s="270" t="s">
        <v>289</v>
      </c>
      <c r="H222" s="271">
        <v>4</v>
      </c>
      <c r="I222" s="272"/>
      <c r="J222" s="273">
        <f>ROUND(I222*H222,2)</f>
        <v>0</v>
      </c>
      <c r="K222" s="269" t="s">
        <v>133</v>
      </c>
      <c r="L222" s="274"/>
      <c r="M222" s="275" t="s">
        <v>21</v>
      </c>
      <c r="N222" s="276" t="s">
        <v>44</v>
      </c>
      <c r="O222" s="46"/>
      <c r="P222" s="229">
        <f>O222*H222</f>
        <v>0</v>
      </c>
      <c r="Q222" s="229">
        <v>0.111</v>
      </c>
      <c r="R222" s="229">
        <f>Q222*H222</f>
        <v>0.444</v>
      </c>
      <c r="S222" s="229">
        <v>0</v>
      </c>
      <c r="T222" s="230">
        <f>S222*H222</f>
        <v>0</v>
      </c>
      <c r="AR222" s="23" t="s">
        <v>172</v>
      </c>
      <c r="AT222" s="23" t="s">
        <v>246</v>
      </c>
      <c r="AU222" s="23" t="s">
        <v>83</v>
      </c>
      <c r="AY222" s="23" t="s">
        <v>127</v>
      </c>
      <c r="BE222" s="231">
        <f>IF(N222="základní",J222,0)</f>
        <v>0</v>
      </c>
      <c r="BF222" s="231">
        <f>IF(N222="snížená",J222,0)</f>
        <v>0</v>
      </c>
      <c r="BG222" s="231">
        <f>IF(N222="zákl. přenesená",J222,0)</f>
        <v>0</v>
      </c>
      <c r="BH222" s="231">
        <f>IF(N222="sníž. přenesená",J222,0)</f>
        <v>0</v>
      </c>
      <c r="BI222" s="231">
        <f>IF(N222="nulová",J222,0)</f>
        <v>0</v>
      </c>
      <c r="BJ222" s="23" t="s">
        <v>81</v>
      </c>
      <c r="BK222" s="231">
        <f>ROUND(I222*H222,2)</f>
        <v>0</v>
      </c>
      <c r="BL222" s="23" t="s">
        <v>134</v>
      </c>
      <c r="BM222" s="23" t="s">
        <v>378</v>
      </c>
    </row>
    <row r="223" spans="2:65" s="1" customFormat="1" ht="16.5" customHeight="1">
      <c r="B223" s="45"/>
      <c r="C223" s="267" t="s">
        <v>379</v>
      </c>
      <c r="D223" s="267" t="s">
        <v>246</v>
      </c>
      <c r="E223" s="268" t="s">
        <v>380</v>
      </c>
      <c r="F223" s="269" t="s">
        <v>381</v>
      </c>
      <c r="G223" s="270" t="s">
        <v>289</v>
      </c>
      <c r="H223" s="271">
        <v>4</v>
      </c>
      <c r="I223" s="272"/>
      <c r="J223" s="273">
        <f>ROUND(I223*H223,2)</f>
        <v>0</v>
      </c>
      <c r="K223" s="269" t="s">
        <v>133</v>
      </c>
      <c r="L223" s="274"/>
      <c r="M223" s="275" t="s">
        <v>21</v>
      </c>
      <c r="N223" s="276" t="s">
        <v>44</v>
      </c>
      <c r="O223" s="46"/>
      <c r="P223" s="229">
        <f>O223*H223</f>
        <v>0</v>
      </c>
      <c r="Q223" s="229">
        <v>0.027</v>
      </c>
      <c r="R223" s="229">
        <f>Q223*H223</f>
        <v>0.108</v>
      </c>
      <c r="S223" s="229">
        <v>0</v>
      </c>
      <c r="T223" s="230">
        <f>S223*H223</f>
        <v>0</v>
      </c>
      <c r="AR223" s="23" t="s">
        <v>172</v>
      </c>
      <c r="AT223" s="23" t="s">
        <v>246</v>
      </c>
      <c r="AU223" s="23" t="s">
        <v>83</v>
      </c>
      <c r="AY223" s="23" t="s">
        <v>127</v>
      </c>
      <c r="BE223" s="231">
        <f>IF(N223="základní",J223,0)</f>
        <v>0</v>
      </c>
      <c r="BF223" s="231">
        <f>IF(N223="snížená",J223,0)</f>
        <v>0</v>
      </c>
      <c r="BG223" s="231">
        <f>IF(N223="zákl. přenesená",J223,0)</f>
        <v>0</v>
      </c>
      <c r="BH223" s="231">
        <f>IF(N223="sníž. přenesená",J223,0)</f>
        <v>0</v>
      </c>
      <c r="BI223" s="231">
        <f>IF(N223="nulová",J223,0)</f>
        <v>0</v>
      </c>
      <c r="BJ223" s="23" t="s">
        <v>81</v>
      </c>
      <c r="BK223" s="231">
        <f>ROUND(I223*H223,2)</f>
        <v>0</v>
      </c>
      <c r="BL223" s="23" t="s">
        <v>134</v>
      </c>
      <c r="BM223" s="23" t="s">
        <v>382</v>
      </c>
    </row>
    <row r="224" spans="2:65" s="1" customFormat="1" ht="16.5" customHeight="1">
      <c r="B224" s="45"/>
      <c r="C224" s="267" t="s">
        <v>383</v>
      </c>
      <c r="D224" s="267" t="s">
        <v>246</v>
      </c>
      <c r="E224" s="268" t="s">
        <v>384</v>
      </c>
      <c r="F224" s="269" t="s">
        <v>385</v>
      </c>
      <c r="G224" s="270" t="s">
        <v>289</v>
      </c>
      <c r="H224" s="271">
        <v>4</v>
      </c>
      <c r="I224" s="272"/>
      <c r="J224" s="273">
        <f>ROUND(I224*H224,2)</f>
        <v>0</v>
      </c>
      <c r="K224" s="269" t="s">
        <v>133</v>
      </c>
      <c r="L224" s="274"/>
      <c r="M224" s="275" t="s">
        <v>21</v>
      </c>
      <c r="N224" s="276" t="s">
        <v>44</v>
      </c>
      <c r="O224" s="46"/>
      <c r="P224" s="229">
        <f>O224*H224</f>
        <v>0</v>
      </c>
      <c r="Q224" s="229">
        <v>0.097</v>
      </c>
      <c r="R224" s="229">
        <f>Q224*H224</f>
        <v>0.388</v>
      </c>
      <c r="S224" s="229">
        <v>0</v>
      </c>
      <c r="T224" s="230">
        <f>S224*H224</f>
        <v>0</v>
      </c>
      <c r="AR224" s="23" t="s">
        <v>172</v>
      </c>
      <c r="AT224" s="23" t="s">
        <v>246</v>
      </c>
      <c r="AU224" s="23" t="s">
        <v>83</v>
      </c>
      <c r="AY224" s="23" t="s">
        <v>127</v>
      </c>
      <c r="BE224" s="231">
        <f>IF(N224="základní",J224,0)</f>
        <v>0</v>
      </c>
      <c r="BF224" s="231">
        <f>IF(N224="snížená",J224,0)</f>
        <v>0</v>
      </c>
      <c r="BG224" s="231">
        <f>IF(N224="zákl. přenesená",J224,0)</f>
        <v>0</v>
      </c>
      <c r="BH224" s="231">
        <f>IF(N224="sníž. přenesená",J224,0)</f>
        <v>0</v>
      </c>
      <c r="BI224" s="231">
        <f>IF(N224="nulová",J224,0)</f>
        <v>0</v>
      </c>
      <c r="BJ224" s="23" t="s">
        <v>81</v>
      </c>
      <c r="BK224" s="231">
        <f>ROUND(I224*H224,2)</f>
        <v>0</v>
      </c>
      <c r="BL224" s="23" t="s">
        <v>134</v>
      </c>
      <c r="BM224" s="23" t="s">
        <v>386</v>
      </c>
    </row>
    <row r="225" spans="2:65" s="1" customFormat="1" ht="16.5" customHeight="1">
      <c r="B225" s="45"/>
      <c r="C225" s="267" t="s">
        <v>387</v>
      </c>
      <c r="D225" s="267" t="s">
        <v>246</v>
      </c>
      <c r="E225" s="268" t="s">
        <v>388</v>
      </c>
      <c r="F225" s="269" t="s">
        <v>389</v>
      </c>
      <c r="G225" s="270" t="s">
        <v>289</v>
      </c>
      <c r="H225" s="271">
        <v>4</v>
      </c>
      <c r="I225" s="272"/>
      <c r="J225" s="273">
        <f>ROUND(I225*H225,2)</f>
        <v>0</v>
      </c>
      <c r="K225" s="269" t="s">
        <v>133</v>
      </c>
      <c r="L225" s="274"/>
      <c r="M225" s="275" t="s">
        <v>21</v>
      </c>
      <c r="N225" s="276" t="s">
        <v>44</v>
      </c>
      <c r="O225" s="46"/>
      <c r="P225" s="229">
        <f>O225*H225</f>
        <v>0</v>
      </c>
      <c r="Q225" s="229">
        <v>0.06</v>
      </c>
      <c r="R225" s="229">
        <f>Q225*H225</f>
        <v>0.24</v>
      </c>
      <c r="S225" s="229">
        <v>0</v>
      </c>
      <c r="T225" s="230">
        <f>S225*H225</f>
        <v>0</v>
      </c>
      <c r="AR225" s="23" t="s">
        <v>172</v>
      </c>
      <c r="AT225" s="23" t="s">
        <v>246</v>
      </c>
      <c r="AU225" s="23" t="s">
        <v>83</v>
      </c>
      <c r="AY225" s="23" t="s">
        <v>127</v>
      </c>
      <c r="BE225" s="231">
        <f>IF(N225="základní",J225,0)</f>
        <v>0</v>
      </c>
      <c r="BF225" s="231">
        <f>IF(N225="snížená",J225,0)</f>
        <v>0</v>
      </c>
      <c r="BG225" s="231">
        <f>IF(N225="zákl. přenesená",J225,0)</f>
        <v>0</v>
      </c>
      <c r="BH225" s="231">
        <f>IF(N225="sníž. přenesená",J225,0)</f>
        <v>0</v>
      </c>
      <c r="BI225" s="231">
        <f>IF(N225="nulová",J225,0)</f>
        <v>0</v>
      </c>
      <c r="BJ225" s="23" t="s">
        <v>81</v>
      </c>
      <c r="BK225" s="231">
        <f>ROUND(I225*H225,2)</f>
        <v>0</v>
      </c>
      <c r="BL225" s="23" t="s">
        <v>134</v>
      </c>
      <c r="BM225" s="23" t="s">
        <v>390</v>
      </c>
    </row>
    <row r="226" spans="2:65" s="1" customFormat="1" ht="16.5" customHeight="1">
      <c r="B226" s="45"/>
      <c r="C226" s="220" t="s">
        <v>391</v>
      </c>
      <c r="D226" s="220" t="s">
        <v>129</v>
      </c>
      <c r="E226" s="221" t="s">
        <v>392</v>
      </c>
      <c r="F226" s="222" t="s">
        <v>372</v>
      </c>
      <c r="G226" s="223" t="s">
        <v>289</v>
      </c>
      <c r="H226" s="224">
        <v>4</v>
      </c>
      <c r="I226" s="225"/>
      <c r="J226" s="226">
        <f>ROUND(I226*H226,2)</f>
        <v>0</v>
      </c>
      <c r="K226" s="222" t="s">
        <v>21</v>
      </c>
      <c r="L226" s="71"/>
      <c r="M226" s="227" t="s">
        <v>21</v>
      </c>
      <c r="N226" s="228" t="s">
        <v>44</v>
      </c>
      <c r="O226" s="46"/>
      <c r="P226" s="229">
        <f>O226*H226</f>
        <v>0</v>
      </c>
      <c r="Q226" s="229">
        <v>0</v>
      </c>
      <c r="R226" s="229">
        <f>Q226*H226</f>
        <v>0</v>
      </c>
      <c r="S226" s="229">
        <v>0.12</v>
      </c>
      <c r="T226" s="230">
        <f>S226*H226</f>
        <v>0.48</v>
      </c>
      <c r="AR226" s="23" t="s">
        <v>134</v>
      </c>
      <c r="AT226" s="23" t="s">
        <v>129</v>
      </c>
      <c r="AU226" s="23" t="s">
        <v>83</v>
      </c>
      <c r="AY226" s="23" t="s">
        <v>127</v>
      </c>
      <c r="BE226" s="231">
        <f>IF(N226="základní",J226,0)</f>
        <v>0</v>
      </c>
      <c r="BF226" s="231">
        <f>IF(N226="snížená",J226,0)</f>
        <v>0</v>
      </c>
      <c r="BG226" s="231">
        <f>IF(N226="zákl. přenesená",J226,0)</f>
        <v>0</v>
      </c>
      <c r="BH226" s="231">
        <f>IF(N226="sníž. přenesená",J226,0)</f>
        <v>0</v>
      </c>
      <c r="BI226" s="231">
        <f>IF(N226="nulová",J226,0)</f>
        <v>0</v>
      </c>
      <c r="BJ226" s="23" t="s">
        <v>81</v>
      </c>
      <c r="BK226" s="231">
        <f>ROUND(I226*H226,2)</f>
        <v>0</v>
      </c>
      <c r="BL226" s="23" t="s">
        <v>134</v>
      </c>
      <c r="BM226" s="23" t="s">
        <v>393</v>
      </c>
    </row>
    <row r="227" spans="2:65" s="1" customFormat="1" ht="25.5" customHeight="1">
      <c r="B227" s="45"/>
      <c r="C227" s="220" t="s">
        <v>394</v>
      </c>
      <c r="D227" s="220" t="s">
        <v>129</v>
      </c>
      <c r="E227" s="221" t="s">
        <v>395</v>
      </c>
      <c r="F227" s="222" t="s">
        <v>396</v>
      </c>
      <c r="G227" s="223" t="s">
        <v>289</v>
      </c>
      <c r="H227" s="224">
        <v>4</v>
      </c>
      <c r="I227" s="225"/>
      <c r="J227" s="226">
        <f>ROUND(I227*H227,2)</f>
        <v>0</v>
      </c>
      <c r="K227" s="222" t="s">
        <v>133</v>
      </c>
      <c r="L227" s="71"/>
      <c r="M227" s="227" t="s">
        <v>21</v>
      </c>
      <c r="N227" s="228" t="s">
        <v>44</v>
      </c>
      <c r="O227" s="46"/>
      <c r="P227" s="229">
        <f>O227*H227</f>
        <v>0</v>
      </c>
      <c r="Q227" s="229">
        <v>0.21734</v>
      </c>
      <c r="R227" s="229">
        <f>Q227*H227</f>
        <v>0.86936</v>
      </c>
      <c r="S227" s="229">
        <v>0</v>
      </c>
      <c r="T227" s="230">
        <f>S227*H227</f>
        <v>0</v>
      </c>
      <c r="AR227" s="23" t="s">
        <v>134</v>
      </c>
      <c r="AT227" s="23" t="s">
        <v>129</v>
      </c>
      <c r="AU227" s="23" t="s">
        <v>83</v>
      </c>
      <c r="AY227" s="23" t="s">
        <v>127</v>
      </c>
      <c r="BE227" s="231">
        <f>IF(N227="základní",J227,0)</f>
        <v>0</v>
      </c>
      <c r="BF227" s="231">
        <f>IF(N227="snížená",J227,0)</f>
        <v>0</v>
      </c>
      <c r="BG227" s="231">
        <f>IF(N227="zákl. přenesená",J227,0)</f>
        <v>0</v>
      </c>
      <c r="BH227" s="231">
        <f>IF(N227="sníž. přenesená",J227,0)</f>
        <v>0</v>
      </c>
      <c r="BI227" s="231">
        <f>IF(N227="nulová",J227,0)</f>
        <v>0</v>
      </c>
      <c r="BJ227" s="23" t="s">
        <v>81</v>
      </c>
      <c r="BK227" s="231">
        <f>ROUND(I227*H227,2)</f>
        <v>0</v>
      </c>
      <c r="BL227" s="23" t="s">
        <v>134</v>
      </c>
      <c r="BM227" s="23" t="s">
        <v>397</v>
      </c>
    </row>
    <row r="228" spans="2:47" s="1" customFormat="1" ht="13.5">
      <c r="B228" s="45"/>
      <c r="C228" s="73"/>
      <c r="D228" s="232" t="s">
        <v>136</v>
      </c>
      <c r="E228" s="73"/>
      <c r="F228" s="233" t="s">
        <v>398</v>
      </c>
      <c r="G228" s="73"/>
      <c r="H228" s="73"/>
      <c r="I228" s="190"/>
      <c r="J228" s="73"/>
      <c r="K228" s="73"/>
      <c r="L228" s="71"/>
      <c r="M228" s="234"/>
      <c r="N228" s="46"/>
      <c r="O228" s="46"/>
      <c r="P228" s="46"/>
      <c r="Q228" s="46"/>
      <c r="R228" s="46"/>
      <c r="S228" s="46"/>
      <c r="T228" s="94"/>
      <c r="AT228" s="23" t="s">
        <v>136</v>
      </c>
      <c r="AU228" s="23" t="s">
        <v>83</v>
      </c>
    </row>
    <row r="229" spans="2:65" s="1" customFormat="1" ht="25.5" customHeight="1">
      <c r="B229" s="45"/>
      <c r="C229" s="267" t="s">
        <v>399</v>
      </c>
      <c r="D229" s="267" t="s">
        <v>246</v>
      </c>
      <c r="E229" s="268" t="s">
        <v>400</v>
      </c>
      <c r="F229" s="269" t="s">
        <v>401</v>
      </c>
      <c r="G229" s="270" t="s">
        <v>289</v>
      </c>
      <c r="H229" s="271">
        <v>4</v>
      </c>
      <c r="I229" s="272"/>
      <c r="J229" s="273">
        <f>ROUND(I229*H229,2)</f>
        <v>0</v>
      </c>
      <c r="K229" s="269" t="s">
        <v>133</v>
      </c>
      <c r="L229" s="274"/>
      <c r="M229" s="275" t="s">
        <v>21</v>
      </c>
      <c r="N229" s="276" t="s">
        <v>44</v>
      </c>
      <c r="O229" s="46"/>
      <c r="P229" s="229">
        <f>O229*H229</f>
        <v>0</v>
      </c>
      <c r="Q229" s="229">
        <v>0.0546</v>
      </c>
      <c r="R229" s="229">
        <f>Q229*H229</f>
        <v>0.2184</v>
      </c>
      <c r="S229" s="229">
        <v>0</v>
      </c>
      <c r="T229" s="230">
        <f>S229*H229</f>
        <v>0</v>
      </c>
      <c r="AR229" s="23" t="s">
        <v>172</v>
      </c>
      <c r="AT229" s="23" t="s">
        <v>246</v>
      </c>
      <c r="AU229" s="23" t="s">
        <v>83</v>
      </c>
      <c r="AY229" s="23" t="s">
        <v>127</v>
      </c>
      <c r="BE229" s="231">
        <f>IF(N229="základní",J229,0)</f>
        <v>0</v>
      </c>
      <c r="BF229" s="231">
        <f>IF(N229="snížená",J229,0)</f>
        <v>0</v>
      </c>
      <c r="BG229" s="231">
        <f>IF(N229="zákl. přenesená",J229,0)</f>
        <v>0</v>
      </c>
      <c r="BH229" s="231">
        <f>IF(N229="sníž. přenesená",J229,0)</f>
        <v>0</v>
      </c>
      <c r="BI229" s="231">
        <f>IF(N229="nulová",J229,0)</f>
        <v>0</v>
      </c>
      <c r="BJ229" s="23" t="s">
        <v>81</v>
      </c>
      <c r="BK229" s="231">
        <f>ROUND(I229*H229,2)</f>
        <v>0</v>
      </c>
      <c r="BL229" s="23" t="s">
        <v>134</v>
      </c>
      <c r="BM229" s="23" t="s">
        <v>402</v>
      </c>
    </row>
    <row r="230" spans="2:51" s="11" customFormat="1" ht="13.5">
      <c r="B230" s="235"/>
      <c r="C230" s="236"/>
      <c r="D230" s="232" t="s">
        <v>138</v>
      </c>
      <c r="E230" s="237" t="s">
        <v>21</v>
      </c>
      <c r="F230" s="238" t="s">
        <v>403</v>
      </c>
      <c r="G230" s="236"/>
      <c r="H230" s="239">
        <v>4</v>
      </c>
      <c r="I230" s="240"/>
      <c r="J230" s="236"/>
      <c r="K230" s="236"/>
      <c r="L230" s="241"/>
      <c r="M230" s="242"/>
      <c r="N230" s="243"/>
      <c r="O230" s="243"/>
      <c r="P230" s="243"/>
      <c r="Q230" s="243"/>
      <c r="R230" s="243"/>
      <c r="S230" s="243"/>
      <c r="T230" s="244"/>
      <c r="AT230" s="245" t="s">
        <v>138</v>
      </c>
      <c r="AU230" s="245" t="s">
        <v>83</v>
      </c>
      <c r="AV230" s="11" t="s">
        <v>83</v>
      </c>
      <c r="AW230" s="11" t="s">
        <v>36</v>
      </c>
      <c r="AX230" s="11" t="s">
        <v>81</v>
      </c>
      <c r="AY230" s="245" t="s">
        <v>127</v>
      </c>
    </row>
    <row r="231" spans="2:65" s="1" customFormat="1" ht="25.5" customHeight="1">
      <c r="B231" s="45"/>
      <c r="C231" s="220" t="s">
        <v>404</v>
      </c>
      <c r="D231" s="220" t="s">
        <v>129</v>
      </c>
      <c r="E231" s="221" t="s">
        <v>405</v>
      </c>
      <c r="F231" s="222" t="s">
        <v>406</v>
      </c>
      <c r="G231" s="223" t="s">
        <v>289</v>
      </c>
      <c r="H231" s="224">
        <v>4</v>
      </c>
      <c r="I231" s="225"/>
      <c r="J231" s="226">
        <f>ROUND(I231*H231,2)</f>
        <v>0</v>
      </c>
      <c r="K231" s="222" t="s">
        <v>133</v>
      </c>
      <c r="L231" s="71"/>
      <c r="M231" s="227" t="s">
        <v>21</v>
      </c>
      <c r="N231" s="228" t="s">
        <v>44</v>
      </c>
      <c r="O231" s="46"/>
      <c r="P231" s="229">
        <f>O231*H231</f>
        <v>0</v>
      </c>
      <c r="Q231" s="229">
        <v>0</v>
      </c>
      <c r="R231" s="229">
        <f>Q231*H231</f>
        <v>0</v>
      </c>
      <c r="S231" s="229">
        <v>0.15</v>
      </c>
      <c r="T231" s="230">
        <f>S231*H231</f>
        <v>0.6</v>
      </c>
      <c r="AR231" s="23" t="s">
        <v>134</v>
      </c>
      <c r="AT231" s="23" t="s">
        <v>129</v>
      </c>
      <c r="AU231" s="23" t="s">
        <v>83</v>
      </c>
      <c r="AY231" s="23" t="s">
        <v>127</v>
      </c>
      <c r="BE231" s="231">
        <f>IF(N231="základní",J231,0)</f>
        <v>0</v>
      </c>
      <c r="BF231" s="231">
        <f>IF(N231="snížená",J231,0)</f>
        <v>0</v>
      </c>
      <c r="BG231" s="231">
        <f>IF(N231="zákl. přenesená",J231,0)</f>
        <v>0</v>
      </c>
      <c r="BH231" s="231">
        <f>IF(N231="sníž. přenesená",J231,0)</f>
        <v>0</v>
      </c>
      <c r="BI231" s="231">
        <f>IF(N231="nulová",J231,0)</f>
        <v>0</v>
      </c>
      <c r="BJ231" s="23" t="s">
        <v>81</v>
      </c>
      <c r="BK231" s="231">
        <f>ROUND(I231*H231,2)</f>
        <v>0</v>
      </c>
      <c r="BL231" s="23" t="s">
        <v>134</v>
      </c>
      <c r="BM231" s="23" t="s">
        <v>407</v>
      </c>
    </row>
    <row r="232" spans="2:51" s="11" customFormat="1" ht="13.5">
      <c r="B232" s="235"/>
      <c r="C232" s="236"/>
      <c r="D232" s="232" t="s">
        <v>138</v>
      </c>
      <c r="E232" s="237" t="s">
        <v>21</v>
      </c>
      <c r="F232" s="238" t="s">
        <v>408</v>
      </c>
      <c r="G232" s="236"/>
      <c r="H232" s="239">
        <v>4</v>
      </c>
      <c r="I232" s="240"/>
      <c r="J232" s="236"/>
      <c r="K232" s="236"/>
      <c r="L232" s="241"/>
      <c r="M232" s="242"/>
      <c r="N232" s="243"/>
      <c r="O232" s="243"/>
      <c r="P232" s="243"/>
      <c r="Q232" s="243"/>
      <c r="R232" s="243"/>
      <c r="S232" s="243"/>
      <c r="T232" s="244"/>
      <c r="AT232" s="245" t="s">
        <v>138</v>
      </c>
      <c r="AU232" s="245" t="s">
        <v>83</v>
      </c>
      <c r="AV232" s="11" t="s">
        <v>83</v>
      </c>
      <c r="AW232" s="11" t="s">
        <v>36</v>
      </c>
      <c r="AX232" s="11" t="s">
        <v>81</v>
      </c>
      <c r="AY232" s="245" t="s">
        <v>127</v>
      </c>
    </row>
    <row r="233" spans="2:65" s="1" customFormat="1" ht="25.5" customHeight="1">
      <c r="B233" s="45"/>
      <c r="C233" s="220" t="s">
        <v>409</v>
      </c>
      <c r="D233" s="220" t="s">
        <v>129</v>
      </c>
      <c r="E233" s="221" t="s">
        <v>410</v>
      </c>
      <c r="F233" s="222" t="s">
        <v>411</v>
      </c>
      <c r="G233" s="223" t="s">
        <v>289</v>
      </c>
      <c r="H233" s="224">
        <v>4</v>
      </c>
      <c r="I233" s="225"/>
      <c r="J233" s="226">
        <f>ROUND(I233*H233,2)</f>
        <v>0</v>
      </c>
      <c r="K233" s="222" t="s">
        <v>133</v>
      </c>
      <c r="L233" s="71"/>
      <c r="M233" s="227" t="s">
        <v>21</v>
      </c>
      <c r="N233" s="228" t="s">
        <v>44</v>
      </c>
      <c r="O233" s="46"/>
      <c r="P233" s="229">
        <f>O233*H233</f>
        <v>0</v>
      </c>
      <c r="Q233" s="229">
        <v>0.21734</v>
      </c>
      <c r="R233" s="229">
        <f>Q233*H233</f>
        <v>0.86936</v>
      </c>
      <c r="S233" s="229">
        <v>0</v>
      </c>
      <c r="T233" s="230">
        <f>S233*H233</f>
        <v>0</v>
      </c>
      <c r="AR233" s="23" t="s">
        <v>134</v>
      </c>
      <c r="AT233" s="23" t="s">
        <v>129</v>
      </c>
      <c r="AU233" s="23" t="s">
        <v>83</v>
      </c>
      <c r="AY233" s="23" t="s">
        <v>127</v>
      </c>
      <c r="BE233" s="231">
        <f>IF(N233="základní",J233,0)</f>
        <v>0</v>
      </c>
      <c r="BF233" s="231">
        <f>IF(N233="snížená",J233,0)</f>
        <v>0</v>
      </c>
      <c r="BG233" s="231">
        <f>IF(N233="zákl. přenesená",J233,0)</f>
        <v>0</v>
      </c>
      <c r="BH233" s="231">
        <f>IF(N233="sníž. přenesená",J233,0)</f>
        <v>0</v>
      </c>
      <c r="BI233" s="231">
        <f>IF(N233="nulová",J233,0)</f>
        <v>0</v>
      </c>
      <c r="BJ233" s="23" t="s">
        <v>81</v>
      </c>
      <c r="BK233" s="231">
        <f>ROUND(I233*H233,2)</f>
        <v>0</v>
      </c>
      <c r="BL233" s="23" t="s">
        <v>134</v>
      </c>
      <c r="BM233" s="23" t="s">
        <v>412</v>
      </c>
    </row>
    <row r="234" spans="2:47" s="1" customFormat="1" ht="13.5">
      <c r="B234" s="45"/>
      <c r="C234" s="73"/>
      <c r="D234" s="232" t="s">
        <v>136</v>
      </c>
      <c r="E234" s="73"/>
      <c r="F234" s="233" t="s">
        <v>413</v>
      </c>
      <c r="G234" s="73"/>
      <c r="H234" s="73"/>
      <c r="I234" s="190"/>
      <c r="J234" s="73"/>
      <c r="K234" s="73"/>
      <c r="L234" s="71"/>
      <c r="M234" s="234"/>
      <c r="N234" s="46"/>
      <c r="O234" s="46"/>
      <c r="P234" s="46"/>
      <c r="Q234" s="46"/>
      <c r="R234" s="46"/>
      <c r="S234" s="46"/>
      <c r="T234" s="94"/>
      <c r="AT234" s="23" t="s">
        <v>136</v>
      </c>
      <c r="AU234" s="23" t="s">
        <v>83</v>
      </c>
    </row>
    <row r="235" spans="2:65" s="1" customFormat="1" ht="16.5" customHeight="1">
      <c r="B235" s="45"/>
      <c r="C235" s="267" t="s">
        <v>414</v>
      </c>
      <c r="D235" s="267" t="s">
        <v>246</v>
      </c>
      <c r="E235" s="268" t="s">
        <v>415</v>
      </c>
      <c r="F235" s="269" t="s">
        <v>416</v>
      </c>
      <c r="G235" s="270" t="s">
        <v>289</v>
      </c>
      <c r="H235" s="271">
        <v>4</v>
      </c>
      <c r="I235" s="272"/>
      <c r="J235" s="273">
        <f>ROUND(I235*H235,2)</f>
        <v>0</v>
      </c>
      <c r="K235" s="269" t="s">
        <v>133</v>
      </c>
      <c r="L235" s="274"/>
      <c r="M235" s="275" t="s">
        <v>21</v>
      </c>
      <c r="N235" s="276" t="s">
        <v>44</v>
      </c>
      <c r="O235" s="46"/>
      <c r="P235" s="229">
        <f>O235*H235</f>
        <v>0</v>
      </c>
      <c r="Q235" s="229">
        <v>0.058</v>
      </c>
      <c r="R235" s="229">
        <f>Q235*H235</f>
        <v>0.232</v>
      </c>
      <c r="S235" s="229">
        <v>0</v>
      </c>
      <c r="T235" s="230">
        <f>S235*H235</f>
        <v>0</v>
      </c>
      <c r="AR235" s="23" t="s">
        <v>172</v>
      </c>
      <c r="AT235" s="23" t="s">
        <v>246</v>
      </c>
      <c r="AU235" s="23" t="s">
        <v>83</v>
      </c>
      <c r="AY235" s="23" t="s">
        <v>127</v>
      </c>
      <c r="BE235" s="231">
        <f>IF(N235="základní",J235,0)</f>
        <v>0</v>
      </c>
      <c r="BF235" s="231">
        <f>IF(N235="snížená",J235,0)</f>
        <v>0</v>
      </c>
      <c r="BG235" s="231">
        <f>IF(N235="zákl. přenesená",J235,0)</f>
        <v>0</v>
      </c>
      <c r="BH235" s="231">
        <f>IF(N235="sníž. přenesená",J235,0)</f>
        <v>0</v>
      </c>
      <c r="BI235" s="231">
        <f>IF(N235="nulová",J235,0)</f>
        <v>0</v>
      </c>
      <c r="BJ235" s="23" t="s">
        <v>81</v>
      </c>
      <c r="BK235" s="231">
        <f>ROUND(I235*H235,2)</f>
        <v>0</v>
      </c>
      <c r="BL235" s="23" t="s">
        <v>134</v>
      </c>
      <c r="BM235" s="23" t="s">
        <v>417</v>
      </c>
    </row>
    <row r="236" spans="2:65" s="1" customFormat="1" ht="16.5" customHeight="1">
      <c r="B236" s="45"/>
      <c r="C236" s="220" t="s">
        <v>418</v>
      </c>
      <c r="D236" s="220" t="s">
        <v>129</v>
      </c>
      <c r="E236" s="221" t="s">
        <v>419</v>
      </c>
      <c r="F236" s="222" t="s">
        <v>420</v>
      </c>
      <c r="G236" s="223" t="s">
        <v>289</v>
      </c>
      <c r="H236" s="224">
        <v>4</v>
      </c>
      <c r="I236" s="225"/>
      <c r="J236" s="226">
        <f>ROUND(I236*H236,2)</f>
        <v>0</v>
      </c>
      <c r="K236" s="222" t="s">
        <v>133</v>
      </c>
      <c r="L236" s="71"/>
      <c r="M236" s="227" t="s">
        <v>21</v>
      </c>
      <c r="N236" s="228" t="s">
        <v>44</v>
      </c>
      <c r="O236" s="46"/>
      <c r="P236" s="229">
        <f>O236*H236</f>
        <v>0</v>
      </c>
      <c r="Q236" s="229">
        <v>0.4208</v>
      </c>
      <c r="R236" s="229">
        <f>Q236*H236</f>
        <v>1.6832</v>
      </c>
      <c r="S236" s="229">
        <v>0</v>
      </c>
      <c r="T236" s="230">
        <f>S236*H236</f>
        <v>0</v>
      </c>
      <c r="AR236" s="23" t="s">
        <v>134</v>
      </c>
      <c r="AT236" s="23" t="s">
        <v>129</v>
      </c>
      <c r="AU236" s="23" t="s">
        <v>83</v>
      </c>
      <c r="AY236" s="23" t="s">
        <v>127</v>
      </c>
      <c r="BE236" s="231">
        <f>IF(N236="základní",J236,0)</f>
        <v>0</v>
      </c>
      <c r="BF236" s="231">
        <f>IF(N236="snížená",J236,0)</f>
        <v>0</v>
      </c>
      <c r="BG236" s="231">
        <f>IF(N236="zákl. přenesená",J236,0)</f>
        <v>0</v>
      </c>
      <c r="BH236" s="231">
        <f>IF(N236="sníž. přenesená",J236,0)</f>
        <v>0</v>
      </c>
      <c r="BI236" s="231">
        <f>IF(N236="nulová",J236,0)</f>
        <v>0</v>
      </c>
      <c r="BJ236" s="23" t="s">
        <v>81</v>
      </c>
      <c r="BK236" s="231">
        <f>ROUND(I236*H236,2)</f>
        <v>0</v>
      </c>
      <c r="BL236" s="23" t="s">
        <v>134</v>
      </c>
      <c r="BM236" s="23" t="s">
        <v>421</v>
      </c>
    </row>
    <row r="237" spans="2:47" s="1" customFormat="1" ht="13.5">
      <c r="B237" s="45"/>
      <c r="C237" s="73"/>
      <c r="D237" s="232" t="s">
        <v>136</v>
      </c>
      <c r="E237" s="73"/>
      <c r="F237" s="233" t="s">
        <v>422</v>
      </c>
      <c r="G237" s="73"/>
      <c r="H237" s="73"/>
      <c r="I237" s="190"/>
      <c r="J237" s="73"/>
      <c r="K237" s="73"/>
      <c r="L237" s="71"/>
      <c r="M237" s="234"/>
      <c r="N237" s="46"/>
      <c r="O237" s="46"/>
      <c r="P237" s="46"/>
      <c r="Q237" s="46"/>
      <c r="R237" s="46"/>
      <c r="S237" s="46"/>
      <c r="T237" s="94"/>
      <c r="AT237" s="23" t="s">
        <v>136</v>
      </c>
      <c r="AU237" s="23" t="s">
        <v>83</v>
      </c>
    </row>
    <row r="238" spans="2:65" s="1" customFormat="1" ht="16.5" customHeight="1">
      <c r="B238" s="45"/>
      <c r="C238" s="220" t="s">
        <v>423</v>
      </c>
      <c r="D238" s="220" t="s">
        <v>129</v>
      </c>
      <c r="E238" s="221" t="s">
        <v>424</v>
      </c>
      <c r="F238" s="222" t="s">
        <v>425</v>
      </c>
      <c r="G238" s="223" t="s">
        <v>289</v>
      </c>
      <c r="H238" s="224">
        <v>3</v>
      </c>
      <c r="I238" s="225"/>
      <c r="J238" s="226">
        <f>ROUND(I238*H238,2)</f>
        <v>0</v>
      </c>
      <c r="K238" s="222" t="s">
        <v>133</v>
      </c>
      <c r="L238" s="71"/>
      <c r="M238" s="227" t="s">
        <v>21</v>
      </c>
      <c r="N238" s="228" t="s">
        <v>44</v>
      </c>
      <c r="O238" s="46"/>
      <c r="P238" s="229">
        <f>O238*H238</f>
        <v>0</v>
      </c>
      <c r="Q238" s="229">
        <v>0.32974</v>
      </c>
      <c r="R238" s="229">
        <f>Q238*H238</f>
        <v>0.98922</v>
      </c>
      <c r="S238" s="229">
        <v>0</v>
      </c>
      <c r="T238" s="230">
        <f>S238*H238</f>
        <v>0</v>
      </c>
      <c r="AR238" s="23" t="s">
        <v>134</v>
      </c>
      <c r="AT238" s="23" t="s">
        <v>129</v>
      </c>
      <c r="AU238" s="23" t="s">
        <v>83</v>
      </c>
      <c r="AY238" s="23" t="s">
        <v>127</v>
      </c>
      <c r="BE238" s="231">
        <f>IF(N238="základní",J238,0)</f>
        <v>0</v>
      </c>
      <c r="BF238" s="231">
        <f>IF(N238="snížená",J238,0)</f>
        <v>0</v>
      </c>
      <c r="BG238" s="231">
        <f>IF(N238="zákl. přenesená",J238,0)</f>
        <v>0</v>
      </c>
      <c r="BH238" s="231">
        <f>IF(N238="sníž. přenesená",J238,0)</f>
        <v>0</v>
      </c>
      <c r="BI238" s="231">
        <f>IF(N238="nulová",J238,0)</f>
        <v>0</v>
      </c>
      <c r="BJ238" s="23" t="s">
        <v>81</v>
      </c>
      <c r="BK238" s="231">
        <f>ROUND(I238*H238,2)</f>
        <v>0</v>
      </c>
      <c r="BL238" s="23" t="s">
        <v>134</v>
      </c>
      <c r="BM238" s="23" t="s">
        <v>426</v>
      </c>
    </row>
    <row r="239" spans="2:47" s="1" customFormat="1" ht="13.5">
      <c r="B239" s="45"/>
      <c r="C239" s="73"/>
      <c r="D239" s="232" t="s">
        <v>136</v>
      </c>
      <c r="E239" s="73"/>
      <c r="F239" s="233" t="s">
        <v>422</v>
      </c>
      <c r="G239" s="73"/>
      <c r="H239" s="73"/>
      <c r="I239" s="190"/>
      <c r="J239" s="73"/>
      <c r="K239" s="73"/>
      <c r="L239" s="71"/>
      <c r="M239" s="234"/>
      <c r="N239" s="46"/>
      <c r="O239" s="46"/>
      <c r="P239" s="46"/>
      <c r="Q239" s="46"/>
      <c r="R239" s="46"/>
      <c r="S239" s="46"/>
      <c r="T239" s="94"/>
      <c r="AT239" s="23" t="s">
        <v>136</v>
      </c>
      <c r="AU239" s="23" t="s">
        <v>83</v>
      </c>
    </row>
    <row r="240" spans="2:65" s="1" customFormat="1" ht="25.5" customHeight="1">
      <c r="B240" s="45"/>
      <c r="C240" s="220" t="s">
        <v>427</v>
      </c>
      <c r="D240" s="220" t="s">
        <v>129</v>
      </c>
      <c r="E240" s="221" t="s">
        <v>428</v>
      </c>
      <c r="F240" s="222" t="s">
        <v>429</v>
      </c>
      <c r="G240" s="223" t="s">
        <v>289</v>
      </c>
      <c r="H240" s="224">
        <v>14</v>
      </c>
      <c r="I240" s="225"/>
      <c r="J240" s="226">
        <f>ROUND(I240*H240,2)</f>
        <v>0</v>
      </c>
      <c r="K240" s="222" t="s">
        <v>133</v>
      </c>
      <c r="L240" s="71"/>
      <c r="M240" s="227" t="s">
        <v>21</v>
      </c>
      <c r="N240" s="228" t="s">
        <v>44</v>
      </c>
      <c r="O240" s="46"/>
      <c r="P240" s="229">
        <f>O240*H240</f>
        <v>0</v>
      </c>
      <c r="Q240" s="229">
        <v>0.31108</v>
      </c>
      <c r="R240" s="229">
        <f>Q240*H240</f>
        <v>4.35512</v>
      </c>
      <c r="S240" s="229">
        <v>0</v>
      </c>
      <c r="T240" s="230">
        <f>S240*H240</f>
        <v>0</v>
      </c>
      <c r="AR240" s="23" t="s">
        <v>134</v>
      </c>
      <c r="AT240" s="23" t="s">
        <v>129</v>
      </c>
      <c r="AU240" s="23" t="s">
        <v>83</v>
      </c>
      <c r="AY240" s="23" t="s">
        <v>127</v>
      </c>
      <c r="BE240" s="231">
        <f>IF(N240="základní",J240,0)</f>
        <v>0</v>
      </c>
      <c r="BF240" s="231">
        <f>IF(N240="snížená",J240,0)</f>
        <v>0</v>
      </c>
      <c r="BG240" s="231">
        <f>IF(N240="zákl. přenesená",J240,0)</f>
        <v>0</v>
      </c>
      <c r="BH240" s="231">
        <f>IF(N240="sníž. přenesená",J240,0)</f>
        <v>0</v>
      </c>
      <c r="BI240" s="231">
        <f>IF(N240="nulová",J240,0)</f>
        <v>0</v>
      </c>
      <c r="BJ240" s="23" t="s">
        <v>81</v>
      </c>
      <c r="BK240" s="231">
        <f>ROUND(I240*H240,2)</f>
        <v>0</v>
      </c>
      <c r="BL240" s="23" t="s">
        <v>134</v>
      </c>
      <c r="BM240" s="23" t="s">
        <v>430</v>
      </c>
    </row>
    <row r="241" spans="2:47" s="1" customFormat="1" ht="13.5">
      <c r="B241" s="45"/>
      <c r="C241" s="73"/>
      <c r="D241" s="232" t="s">
        <v>136</v>
      </c>
      <c r="E241" s="73"/>
      <c r="F241" s="233" t="s">
        <v>422</v>
      </c>
      <c r="G241" s="73"/>
      <c r="H241" s="73"/>
      <c r="I241" s="190"/>
      <c r="J241" s="73"/>
      <c r="K241" s="73"/>
      <c r="L241" s="71"/>
      <c r="M241" s="234"/>
      <c r="N241" s="46"/>
      <c r="O241" s="46"/>
      <c r="P241" s="46"/>
      <c r="Q241" s="46"/>
      <c r="R241" s="46"/>
      <c r="S241" s="46"/>
      <c r="T241" s="94"/>
      <c r="AT241" s="23" t="s">
        <v>136</v>
      </c>
      <c r="AU241" s="23" t="s">
        <v>83</v>
      </c>
    </row>
    <row r="242" spans="2:65" s="1" customFormat="1" ht="25.5" customHeight="1">
      <c r="B242" s="45"/>
      <c r="C242" s="220" t="s">
        <v>431</v>
      </c>
      <c r="D242" s="220" t="s">
        <v>129</v>
      </c>
      <c r="E242" s="221" t="s">
        <v>432</v>
      </c>
      <c r="F242" s="222" t="s">
        <v>433</v>
      </c>
      <c r="G242" s="223" t="s">
        <v>289</v>
      </c>
      <c r="H242" s="224">
        <v>6</v>
      </c>
      <c r="I242" s="225"/>
      <c r="J242" s="226">
        <f>ROUND(I242*H242,2)</f>
        <v>0</v>
      </c>
      <c r="K242" s="222" t="s">
        <v>133</v>
      </c>
      <c r="L242" s="71"/>
      <c r="M242" s="227" t="s">
        <v>21</v>
      </c>
      <c r="N242" s="228" t="s">
        <v>44</v>
      </c>
      <c r="O242" s="46"/>
      <c r="P242" s="229">
        <f>O242*H242</f>
        <v>0</v>
      </c>
      <c r="Q242" s="229">
        <v>0.2647</v>
      </c>
      <c r="R242" s="229">
        <f>Q242*H242</f>
        <v>1.5882</v>
      </c>
      <c r="S242" s="229">
        <v>0</v>
      </c>
      <c r="T242" s="230">
        <f>S242*H242</f>
        <v>0</v>
      </c>
      <c r="AR242" s="23" t="s">
        <v>134</v>
      </c>
      <c r="AT242" s="23" t="s">
        <v>129</v>
      </c>
      <c r="AU242" s="23" t="s">
        <v>83</v>
      </c>
      <c r="AY242" s="23" t="s">
        <v>127</v>
      </c>
      <c r="BE242" s="231">
        <f>IF(N242="základní",J242,0)</f>
        <v>0</v>
      </c>
      <c r="BF242" s="231">
        <f>IF(N242="snížená",J242,0)</f>
        <v>0</v>
      </c>
      <c r="BG242" s="231">
        <f>IF(N242="zákl. přenesená",J242,0)</f>
        <v>0</v>
      </c>
      <c r="BH242" s="231">
        <f>IF(N242="sníž. přenesená",J242,0)</f>
        <v>0</v>
      </c>
      <c r="BI242" s="231">
        <f>IF(N242="nulová",J242,0)</f>
        <v>0</v>
      </c>
      <c r="BJ242" s="23" t="s">
        <v>81</v>
      </c>
      <c r="BK242" s="231">
        <f>ROUND(I242*H242,2)</f>
        <v>0</v>
      </c>
      <c r="BL242" s="23" t="s">
        <v>134</v>
      </c>
      <c r="BM242" s="23" t="s">
        <v>434</v>
      </c>
    </row>
    <row r="243" spans="2:47" s="1" customFormat="1" ht="13.5">
      <c r="B243" s="45"/>
      <c r="C243" s="73"/>
      <c r="D243" s="232" t="s">
        <v>136</v>
      </c>
      <c r="E243" s="73"/>
      <c r="F243" s="233" t="s">
        <v>422</v>
      </c>
      <c r="G243" s="73"/>
      <c r="H243" s="73"/>
      <c r="I243" s="190"/>
      <c r="J243" s="73"/>
      <c r="K243" s="73"/>
      <c r="L243" s="71"/>
      <c r="M243" s="234"/>
      <c r="N243" s="46"/>
      <c r="O243" s="46"/>
      <c r="P243" s="46"/>
      <c r="Q243" s="46"/>
      <c r="R243" s="46"/>
      <c r="S243" s="46"/>
      <c r="T243" s="94"/>
      <c r="AT243" s="23" t="s">
        <v>136</v>
      </c>
      <c r="AU243" s="23" t="s">
        <v>83</v>
      </c>
    </row>
    <row r="244" spans="2:63" s="10" customFormat="1" ht="29.85" customHeight="1">
      <c r="B244" s="204"/>
      <c r="C244" s="205"/>
      <c r="D244" s="206" t="s">
        <v>72</v>
      </c>
      <c r="E244" s="218" t="s">
        <v>178</v>
      </c>
      <c r="F244" s="218" t="s">
        <v>435</v>
      </c>
      <c r="G244" s="205"/>
      <c r="H244" s="205"/>
      <c r="I244" s="208"/>
      <c r="J244" s="219">
        <f>BK244</f>
        <v>0</v>
      </c>
      <c r="K244" s="205"/>
      <c r="L244" s="210"/>
      <c r="M244" s="211"/>
      <c r="N244" s="212"/>
      <c r="O244" s="212"/>
      <c r="P244" s="213">
        <f>SUM(P245:P265)</f>
        <v>0</v>
      </c>
      <c r="Q244" s="212"/>
      <c r="R244" s="213">
        <f>SUM(R245:R265)</f>
        <v>174.174521008</v>
      </c>
      <c r="S244" s="212"/>
      <c r="T244" s="214">
        <f>SUM(T245:T265)</f>
        <v>0</v>
      </c>
      <c r="AR244" s="215" t="s">
        <v>81</v>
      </c>
      <c r="AT244" s="216" t="s">
        <v>72</v>
      </c>
      <c r="AU244" s="216" t="s">
        <v>81</v>
      </c>
      <c r="AY244" s="215" t="s">
        <v>127</v>
      </c>
      <c r="BK244" s="217">
        <f>SUM(BK245:BK265)</f>
        <v>0</v>
      </c>
    </row>
    <row r="245" spans="2:65" s="1" customFormat="1" ht="25.5" customHeight="1">
      <c r="B245" s="45"/>
      <c r="C245" s="220" t="s">
        <v>436</v>
      </c>
      <c r="D245" s="220" t="s">
        <v>129</v>
      </c>
      <c r="E245" s="221" t="s">
        <v>437</v>
      </c>
      <c r="F245" s="222" t="s">
        <v>438</v>
      </c>
      <c r="G245" s="223" t="s">
        <v>186</v>
      </c>
      <c r="H245" s="224">
        <v>55</v>
      </c>
      <c r="I245" s="225"/>
      <c r="J245" s="226">
        <f>ROUND(I245*H245,2)</f>
        <v>0</v>
      </c>
      <c r="K245" s="222" t="s">
        <v>133</v>
      </c>
      <c r="L245" s="71"/>
      <c r="M245" s="227" t="s">
        <v>21</v>
      </c>
      <c r="N245" s="228" t="s">
        <v>44</v>
      </c>
      <c r="O245" s="46"/>
      <c r="P245" s="229">
        <f>O245*H245</f>
        <v>0</v>
      </c>
      <c r="Q245" s="229">
        <v>0.00011</v>
      </c>
      <c r="R245" s="229">
        <f>Q245*H245</f>
        <v>0.00605</v>
      </c>
      <c r="S245" s="229">
        <v>0</v>
      </c>
      <c r="T245" s="230">
        <f>S245*H245</f>
        <v>0</v>
      </c>
      <c r="AR245" s="23" t="s">
        <v>134</v>
      </c>
      <c r="AT245" s="23" t="s">
        <v>129</v>
      </c>
      <c r="AU245" s="23" t="s">
        <v>83</v>
      </c>
      <c r="AY245" s="23" t="s">
        <v>127</v>
      </c>
      <c r="BE245" s="231">
        <f>IF(N245="základní",J245,0)</f>
        <v>0</v>
      </c>
      <c r="BF245" s="231">
        <f>IF(N245="snížená",J245,0)</f>
        <v>0</v>
      </c>
      <c r="BG245" s="231">
        <f>IF(N245="zákl. přenesená",J245,0)</f>
        <v>0</v>
      </c>
      <c r="BH245" s="231">
        <f>IF(N245="sníž. přenesená",J245,0)</f>
        <v>0</v>
      </c>
      <c r="BI245" s="231">
        <f>IF(N245="nulová",J245,0)</f>
        <v>0</v>
      </c>
      <c r="BJ245" s="23" t="s">
        <v>81</v>
      </c>
      <c r="BK245" s="231">
        <f>ROUND(I245*H245,2)</f>
        <v>0</v>
      </c>
      <c r="BL245" s="23" t="s">
        <v>134</v>
      </c>
      <c r="BM245" s="23" t="s">
        <v>439</v>
      </c>
    </row>
    <row r="246" spans="2:47" s="1" customFormat="1" ht="13.5">
      <c r="B246" s="45"/>
      <c r="C246" s="73"/>
      <c r="D246" s="232" t="s">
        <v>136</v>
      </c>
      <c r="E246" s="73"/>
      <c r="F246" s="233" t="s">
        <v>440</v>
      </c>
      <c r="G246" s="73"/>
      <c r="H246" s="73"/>
      <c r="I246" s="190"/>
      <c r="J246" s="73"/>
      <c r="K246" s="73"/>
      <c r="L246" s="71"/>
      <c r="M246" s="234"/>
      <c r="N246" s="46"/>
      <c r="O246" s="46"/>
      <c r="P246" s="46"/>
      <c r="Q246" s="46"/>
      <c r="R246" s="46"/>
      <c r="S246" s="46"/>
      <c r="T246" s="94"/>
      <c r="AT246" s="23" t="s">
        <v>136</v>
      </c>
      <c r="AU246" s="23" t="s">
        <v>83</v>
      </c>
    </row>
    <row r="247" spans="2:51" s="11" customFormat="1" ht="13.5">
      <c r="B247" s="235"/>
      <c r="C247" s="236"/>
      <c r="D247" s="232" t="s">
        <v>138</v>
      </c>
      <c r="E247" s="237" t="s">
        <v>21</v>
      </c>
      <c r="F247" s="238" t="s">
        <v>441</v>
      </c>
      <c r="G247" s="236"/>
      <c r="H247" s="239">
        <v>55</v>
      </c>
      <c r="I247" s="240"/>
      <c r="J247" s="236"/>
      <c r="K247" s="236"/>
      <c r="L247" s="241"/>
      <c r="M247" s="242"/>
      <c r="N247" s="243"/>
      <c r="O247" s="243"/>
      <c r="P247" s="243"/>
      <c r="Q247" s="243"/>
      <c r="R247" s="243"/>
      <c r="S247" s="243"/>
      <c r="T247" s="244"/>
      <c r="AT247" s="245" t="s">
        <v>138</v>
      </c>
      <c r="AU247" s="245" t="s">
        <v>83</v>
      </c>
      <c r="AV247" s="11" t="s">
        <v>83</v>
      </c>
      <c r="AW247" s="11" t="s">
        <v>36</v>
      </c>
      <c r="AX247" s="11" t="s">
        <v>81</v>
      </c>
      <c r="AY247" s="245" t="s">
        <v>127</v>
      </c>
    </row>
    <row r="248" spans="2:65" s="1" customFormat="1" ht="25.5" customHeight="1">
      <c r="B248" s="45"/>
      <c r="C248" s="220" t="s">
        <v>442</v>
      </c>
      <c r="D248" s="220" t="s">
        <v>129</v>
      </c>
      <c r="E248" s="221" t="s">
        <v>443</v>
      </c>
      <c r="F248" s="222" t="s">
        <v>444</v>
      </c>
      <c r="G248" s="223" t="s">
        <v>186</v>
      </c>
      <c r="H248" s="224">
        <v>55</v>
      </c>
      <c r="I248" s="225"/>
      <c r="J248" s="226">
        <f>ROUND(I248*H248,2)</f>
        <v>0</v>
      </c>
      <c r="K248" s="222" t="s">
        <v>133</v>
      </c>
      <c r="L248" s="71"/>
      <c r="M248" s="227" t="s">
        <v>21</v>
      </c>
      <c r="N248" s="228" t="s">
        <v>44</v>
      </c>
      <c r="O248" s="46"/>
      <c r="P248" s="229">
        <f>O248*H248</f>
        <v>0</v>
      </c>
      <c r="Q248" s="229">
        <v>0</v>
      </c>
      <c r="R248" s="229">
        <f>Q248*H248</f>
        <v>0</v>
      </c>
      <c r="S248" s="229">
        <v>0</v>
      </c>
      <c r="T248" s="230">
        <f>S248*H248</f>
        <v>0</v>
      </c>
      <c r="AR248" s="23" t="s">
        <v>134</v>
      </c>
      <c r="AT248" s="23" t="s">
        <v>129</v>
      </c>
      <c r="AU248" s="23" t="s">
        <v>83</v>
      </c>
      <c r="AY248" s="23" t="s">
        <v>127</v>
      </c>
      <c r="BE248" s="231">
        <f>IF(N248="základní",J248,0)</f>
        <v>0</v>
      </c>
      <c r="BF248" s="231">
        <f>IF(N248="snížená",J248,0)</f>
        <v>0</v>
      </c>
      <c r="BG248" s="231">
        <f>IF(N248="zákl. přenesená",J248,0)</f>
        <v>0</v>
      </c>
      <c r="BH248" s="231">
        <f>IF(N248="sníž. přenesená",J248,0)</f>
        <v>0</v>
      </c>
      <c r="BI248" s="231">
        <f>IF(N248="nulová",J248,0)</f>
        <v>0</v>
      </c>
      <c r="BJ248" s="23" t="s">
        <v>81</v>
      </c>
      <c r="BK248" s="231">
        <f>ROUND(I248*H248,2)</f>
        <v>0</v>
      </c>
      <c r="BL248" s="23" t="s">
        <v>134</v>
      </c>
      <c r="BM248" s="23" t="s">
        <v>445</v>
      </c>
    </row>
    <row r="249" spans="2:47" s="1" customFormat="1" ht="13.5">
      <c r="B249" s="45"/>
      <c r="C249" s="73"/>
      <c r="D249" s="232" t="s">
        <v>136</v>
      </c>
      <c r="E249" s="73"/>
      <c r="F249" s="233" t="s">
        <v>446</v>
      </c>
      <c r="G249" s="73"/>
      <c r="H249" s="73"/>
      <c r="I249" s="190"/>
      <c r="J249" s="73"/>
      <c r="K249" s="73"/>
      <c r="L249" s="71"/>
      <c r="M249" s="234"/>
      <c r="N249" s="46"/>
      <c r="O249" s="46"/>
      <c r="P249" s="46"/>
      <c r="Q249" s="46"/>
      <c r="R249" s="46"/>
      <c r="S249" s="46"/>
      <c r="T249" s="94"/>
      <c r="AT249" s="23" t="s">
        <v>136</v>
      </c>
      <c r="AU249" s="23" t="s">
        <v>83</v>
      </c>
    </row>
    <row r="250" spans="2:65" s="1" customFormat="1" ht="38.25" customHeight="1">
      <c r="B250" s="45"/>
      <c r="C250" s="220" t="s">
        <v>447</v>
      </c>
      <c r="D250" s="220" t="s">
        <v>129</v>
      </c>
      <c r="E250" s="221" t="s">
        <v>448</v>
      </c>
      <c r="F250" s="222" t="s">
        <v>449</v>
      </c>
      <c r="G250" s="223" t="s">
        <v>186</v>
      </c>
      <c r="H250" s="224">
        <v>730.4</v>
      </c>
      <c r="I250" s="225"/>
      <c r="J250" s="226">
        <f>ROUND(I250*H250,2)</f>
        <v>0</v>
      </c>
      <c r="K250" s="222" t="s">
        <v>21</v>
      </c>
      <c r="L250" s="71"/>
      <c r="M250" s="227" t="s">
        <v>21</v>
      </c>
      <c r="N250" s="228" t="s">
        <v>44</v>
      </c>
      <c r="O250" s="46"/>
      <c r="P250" s="229">
        <f>O250*H250</f>
        <v>0</v>
      </c>
      <c r="Q250" s="229">
        <v>0.16850352</v>
      </c>
      <c r="R250" s="229">
        <f>Q250*H250</f>
        <v>123.07497100799999</v>
      </c>
      <c r="S250" s="229">
        <v>0</v>
      </c>
      <c r="T250" s="230">
        <f>S250*H250</f>
        <v>0</v>
      </c>
      <c r="AR250" s="23" t="s">
        <v>134</v>
      </c>
      <c r="AT250" s="23" t="s">
        <v>129</v>
      </c>
      <c r="AU250" s="23" t="s">
        <v>83</v>
      </c>
      <c r="AY250" s="23" t="s">
        <v>127</v>
      </c>
      <c r="BE250" s="231">
        <f>IF(N250="základní",J250,0)</f>
        <v>0</v>
      </c>
      <c r="BF250" s="231">
        <f>IF(N250="snížená",J250,0)</f>
        <v>0</v>
      </c>
      <c r="BG250" s="231">
        <f>IF(N250="zákl. přenesená",J250,0)</f>
        <v>0</v>
      </c>
      <c r="BH250" s="231">
        <f>IF(N250="sníž. přenesená",J250,0)</f>
        <v>0</v>
      </c>
      <c r="BI250" s="231">
        <f>IF(N250="nulová",J250,0)</f>
        <v>0</v>
      </c>
      <c r="BJ250" s="23" t="s">
        <v>81</v>
      </c>
      <c r="BK250" s="231">
        <f>ROUND(I250*H250,2)</f>
        <v>0</v>
      </c>
      <c r="BL250" s="23" t="s">
        <v>134</v>
      </c>
      <c r="BM250" s="23" t="s">
        <v>450</v>
      </c>
    </row>
    <row r="251" spans="2:47" s="1" customFormat="1" ht="13.5">
      <c r="B251" s="45"/>
      <c r="C251" s="73"/>
      <c r="D251" s="232" t="s">
        <v>136</v>
      </c>
      <c r="E251" s="73"/>
      <c r="F251" s="233" t="s">
        <v>451</v>
      </c>
      <c r="G251" s="73"/>
      <c r="H251" s="73"/>
      <c r="I251" s="190"/>
      <c r="J251" s="73"/>
      <c r="K251" s="73"/>
      <c r="L251" s="71"/>
      <c r="M251" s="234"/>
      <c r="N251" s="46"/>
      <c r="O251" s="46"/>
      <c r="P251" s="46"/>
      <c r="Q251" s="46"/>
      <c r="R251" s="46"/>
      <c r="S251" s="46"/>
      <c r="T251" s="94"/>
      <c r="AT251" s="23" t="s">
        <v>136</v>
      </c>
      <c r="AU251" s="23" t="s">
        <v>83</v>
      </c>
    </row>
    <row r="252" spans="2:51" s="11" customFormat="1" ht="13.5">
      <c r="B252" s="235"/>
      <c r="C252" s="236"/>
      <c r="D252" s="232" t="s">
        <v>138</v>
      </c>
      <c r="E252" s="237" t="s">
        <v>21</v>
      </c>
      <c r="F252" s="238" t="s">
        <v>452</v>
      </c>
      <c r="G252" s="236"/>
      <c r="H252" s="239">
        <v>378.4</v>
      </c>
      <c r="I252" s="240"/>
      <c r="J252" s="236"/>
      <c r="K252" s="236"/>
      <c r="L252" s="241"/>
      <c r="M252" s="242"/>
      <c r="N252" s="243"/>
      <c r="O252" s="243"/>
      <c r="P252" s="243"/>
      <c r="Q252" s="243"/>
      <c r="R252" s="243"/>
      <c r="S252" s="243"/>
      <c r="T252" s="244"/>
      <c r="AT252" s="245" t="s">
        <v>138</v>
      </c>
      <c r="AU252" s="245" t="s">
        <v>83</v>
      </c>
      <c r="AV252" s="11" t="s">
        <v>83</v>
      </c>
      <c r="AW252" s="11" t="s">
        <v>36</v>
      </c>
      <c r="AX252" s="11" t="s">
        <v>73</v>
      </c>
      <c r="AY252" s="245" t="s">
        <v>127</v>
      </c>
    </row>
    <row r="253" spans="2:51" s="11" customFormat="1" ht="13.5">
      <c r="B253" s="235"/>
      <c r="C253" s="236"/>
      <c r="D253" s="232" t="s">
        <v>138</v>
      </c>
      <c r="E253" s="237" t="s">
        <v>21</v>
      </c>
      <c r="F253" s="238" t="s">
        <v>453</v>
      </c>
      <c r="G253" s="236"/>
      <c r="H253" s="239">
        <v>352</v>
      </c>
      <c r="I253" s="240"/>
      <c r="J253" s="236"/>
      <c r="K253" s="236"/>
      <c r="L253" s="241"/>
      <c r="M253" s="242"/>
      <c r="N253" s="243"/>
      <c r="O253" s="243"/>
      <c r="P253" s="243"/>
      <c r="Q253" s="243"/>
      <c r="R253" s="243"/>
      <c r="S253" s="243"/>
      <c r="T253" s="244"/>
      <c r="AT253" s="245" t="s">
        <v>138</v>
      </c>
      <c r="AU253" s="245" t="s">
        <v>83</v>
      </c>
      <c r="AV253" s="11" t="s">
        <v>83</v>
      </c>
      <c r="AW253" s="11" t="s">
        <v>36</v>
      </c>
      <c r="AX253" s="11" t="s">
        <v>73</v>
      </c>
      <c r="AY253" s="245" t="s">
        <v>127</v>
      </c>
    </row>
    <row r="254" spans="2:51" s="12" customFormat="1" ht="13.5">
      <c r="B254" s="246"/>
      <c r="C254" s="247"/>
      <c r="D254" s="232" t="s">
        <v>138</v>
      </c>
      <c r="E254" s="248" t="s">
        <v>21</v>
      </c>
      <c r="F254" s="249" t="s">
        <v>171</v>
      </c>
      <c r="G254" s="247"/>
      <c r="H254" s="250">
        <v>730.4</v>
      </c>
      <c r="I254" s="251"/>
      <c r="J254" s="247"/>
      <c r="K254" s="247"/>
      <c r="L254" s="252"/>
      <c r="M254" s="253"/>
      <c r="N254" s="254"/>
      <c r="O254" s="254"/>
      <c r="P254" s="254"/>
      <c r="Q254" s="254"/>
      <c r="R254" s="254"/>
      <c r="S254" s="254"/>
      <c r="T254" s="255"/>
      <c r="AT254" s="256" t="s">
        <v>138</v>
      </c>
      <c r="AU254" s="256" t="s">
        <v>83</v>
      </c>
      <c r="AV254" s="12" t="s">
        <v>134</v>
      </c>
      <c r="AW254" s="12" t="s">
        <v>36</v>
      </c>
      <c r="AX254" s="12" t="s">
        <v>81</v>
      </c>
      <c r="AY254" s="256" t="s">
        <v>127</v>
      </c>
    </row>
    <row r="255" spans="2:65" s="1" customFormat="1" ht="16.5" customHeight="1">
      <c r="B255" s="45"/>
      <c r="C255" s="267" t="s">
        <v>454</v>
      </c>
      <c r="D255" s="267" t="s">
        <v>246</v>
      </c>
      <c r="E255" s="268" t="s">
        <v>455</v>
      </c>
      <c r="F255" s="269" t="s">
        <v>456</v>
      </c>
      <c r="G255" s="270" t="s">
        <v>289</v>
      </c>
      <c r="H255" s="271">
        <v>352</v>
      </c>
      <c r="I255" s="272"/>
      <c r="J255" s="273">
        <f>ROUND(I255*H255,2)</f>
        <v>0</v>
      </c>
      <c r="K255" s="269" t="s">
        <v>133</v>
      </c>
      <c r="L255" s="274"/>
      <c r="M255" s="275" t="s">
        <v>21</v>
      </c>
      <c r="N255" s="276" t="s">
        <v>44</v>
      </c>
      <c r="O255" s="46"/>
      <c r="P255" s="229">
        <f>O255*H255</f>
        <v>0</v>
      </c>
      <c r="Q255" s="229">
        <v>0.0821</v>
      </c>
      <c r="R255" s="229">
        <f>Q255*H255</f>
        <v>28.8992</v>
      </c>
      <c r="S255" s="229">
        <v>0</v>
      </c>
      <c r="T255" s="230">
        <f>S255*H255</f>
        <v>0</v>
      </c>
      <c r="AR255" s="23" t="s">
        <v>172</v>
      </c>
      <c r="AT255" s="23" t="s">
        <v>246</v>
      </c>
      <c r="AU255" s="23" t="s">
        <v>83</v>
      </c>
      <c r="AY255" s="23" t="s">
        <v>127</v>
      </c>
      <c r="BE255" s="231">
        <f>IF(N255="základní",J255,0)</f>
        <v>0</v>
      </c>
      <c r="BF255" s="231">
        <f>IF(N255="snížená",J255,0)</f>
        <v>0</v>
      </c>
      <c r="BG255" s="231">
        <f>IF(N255="zákl. přenesená",J255,0)</f>
        <v>0</v>
      </c>
      <c r="BH255" s="231">
        <f>IF(N255="sníž. přenesená",J255,0)</f>
        <v>0</v>
      </c>
      <c r="BI255" s="231">
        <f>IF(N255="nulová",J255,0)</f>
        <v>0</v>
      </c>
      <c r="BJ255" s="23" t="s">
        <v>81</v>
      </c>
      <c r="BK255" s="231">
        <f>ROUND(I255*H255,2)</f>
        <v>0</v>
      </c>
      <c r="BL255" s="23" t="s">
        <v>134</v>
      </c>
      <c r="BM255" s="23" t="s">
        <v>457</v>
      </c>
    </row>
    <row r="256" spans="2:65" s="1" customFormat="1" ht="25.5" customHeight="1">
      <c r="B256" s="45"/>
      <c r="C256" s="267" t="s">
        <v>458</v>
      </c>
      <c r="D256" s="267" t="s">
        <v>246</v>
      </c>
      <c r="E256" s="268" t="s">
        <v>459</v>
      </c>
      <c r="F256" s="269" t="s">
        <v>460</v>
      </c>
      <c r="G256" s="270" t="s">
        <v>289</v>
      </c>
      <c r="H256" s="271">
        <v>379</v>
      </c>
      <c r="I256" s="272"/>
      <c r="J256" s="273">
        <f>ROUND(I256*H256,2)</f>
        <v>0</v>
      </c>
      <c r="K256" s="269" t="s">
        <v>21</v>
      </c>
      <c r="L256" s="274"/>
      <c r="M256" s="275" t="s">
        <v>21</v>
      </c>
      <c r="N256" s="276" t="s">
        <v>44</v>
      </c>
      <c r="O256" s="46"/>
      <c r="P256" s="229">
        <f>O256*H256</f>
        <v>0</v>
      </c>
      <c r="Q256" s="229">
        <v>0.0583</v>
      </c>
      <c r="R256" s="229">
        <f>Q256*H256</f>
        <v>22.0957</v>
      </c>
      <c r="S256" s="229">
        <v>0</v>
      </c>
      <c r="T256" s="230">
        <f>S256*H256</f>
        <v>0</v>
      </c>
      <c r="AR256" s="23" t="s">
        <v>172</v>
      </c>
      <c r="AT256" s="23" t="s">
        <v>246</v>
      </c>
      <c r="AU256" s="23" t="s">
        <v>83</v>
      </c>
      <c r="AY256" s="23" t="s">
        <v>127</v>
      </c>
      <c r="BE256" s="231">
        <f>IF(N256="základní",J256,0)</f>
        <v>0</v>
      </c>
      <c r="BF256" s="231">
        <f>IF(N256="snížená",J256,0)</f>
        <v>0</v>
      </c>
      <c r="BG256" s="231">
        <f>IF(N256="zákl. přenesená",J256,0)</f>
        <v>0</v>
      </c>
      <c r="BH256" s="231">
        <f>IF(N256="sníž. přenesená",J256,0)</f>
        <v>0</v>
      </c>
      <c r="BI256" s="231">
        <f>IF(N256="nulová",J256,0)</f>
        <v>0</v>
      </c>
      <c r="BJ256" s="23" t="s">
        <v>81</v>
      </c>
      <c r="BK256" s="231">
        <f>ROUND(I256*H256,2)</f>
        <v>0</v>
      </c>
      <c r="BL256" s="23" t="s">
        <v>134</v>
      </c>
      <c r="BM256" s="23" t="s">
        <v>461</v>
      </c>
    </row>
    <row r="257" spans="2:65" s="1" customFormat="1" ht="25.5" customHeight="1">
      <c r="B257" s="45"/>
      <c r="C257" s="220" t="s">
        <v>462</v>
      </c>
      <c r="D257" s="220" t="s">
        <v>129</v>
      </c>
      <c r="E257" s="221" t="s">
        <v>463</v>
      </c>
      <c r="F257" s="222" t="s">
        <v>464</v>
      </c>
      <c r="G257" s="223" t="s">
        <v>186</v>
      </c>
      <c r="H257" s="224">
        <v>730</v>
      </c>
      <c r="I257" s="225"/>
      <c r="J257" s="226">
        <f>ROUND(I257*H257,2)</f>
        <v>0</v>
      </c>
      <c r="K257" s="222" t="s">
        <v>133</v>
      </c>
      <c r="L257" s="71"/>
      <c r="M257" s="227" t="s">
        <v>21</v>
      </c>
      <c r="N257" s="228" t="s">
        <v>44</v>
      </c>
      <c r="O257" s="46"/>
      <c r="P257" s="229">
        <f>O257*H257</f>
        <v>0</v>
      </c>
      <c r="Q257" s="229">
        <v>0</v>
      </c>
      <c r="R257" s="229">
        <f>Q257*H257</f>
        <v>0</v>
      </c>
      <c r="S257" s="229">
        <v>0</v>
      </c>
      <c r="T257" s="230">
        <f>S257*H257</f>
        <v>0</v>
      </c>
      <c r="AR257" s="23" t="s">
        <v>134</v>
      </c>
      <c r="AT257" s="23" t="s">
        <v>129</v>
      </c>
      <c r="AU257" s="23" t="s">
        <v>83</v>
      </c>
      <c r="AY257" s="23" t="s">
        <v>127</v>
      </c>
      <c r="BE257" s="231">
        <f>IF(N257="základní",J257,0)</f>
        <v>0</v>
      </c>
      <c r="BF257" s="231">
        <f>IF(N257="snížená",J257,0)</f>
        <v>0</v>
      </c>
      <c r="BG257" s="231">
        <f>IF(N257="zákl. přenesená",J257,0)</f>
        <v>0</v>
      </c>
      <c r="BH257" s="231">
        <f>IF(N257="sníž. přenesená",J257,0)</f>
        <v>0</v>
      </c>
      <c r="BI257" s="231">
        <f>IF(N257="nulová",J257,0)</f>
        <v>0</v>
      </c>
      <c r="BJ257" s="23" t="s">
        <v>81</v>
      </c>
      <c r="BK257" s="231">
        <f>ROUND(I257*H257,2)</f>
        <v>0</v>
      </c>
      <c r="BL257" s="23" t="s">
        <v>134</v>
      </c>
      <c r="BM257" s="23" t="s">
        <v>465</v>
      </c>
    </row>
    <row r="258" spans="2:47" s="1" customFormat="1" ht="13.5">
      <c r="B258" s="45"/>
      <c r="C258" s="73"/>
      <c r="D258" s="232" t="s">
        <v>136</v>
      </c>
      <c r="E258" s="73"/>
      <c r="F258" s="233" t="s">
        <v>466</v>
      </c>
      <c r="G258" s="73"/>
      <c r="H258" s="73"/>
      <c r="I258" s="190"/>
      <c r="J258" s="73"/>
      <c r="K258" s="73"/>
      <c r="L258" s="71"/>
      <c r="M258" s="234"/>
      <c r="N258" s="46"/>
      <c r="O258" s="46"/>
      <c r="P258" s="46"/>
      <c r="Q258" s="46"/>
      <c r="R258" s="46"/>
      <c r="S258" s="46"/>
      <c r="T258" s="94"/>
      <c r="AT258" s="23" t="s">
        <v>136</v>
      </c>
      <c r="AU258" s="23" t="s">
        <v>83</v>
      </c>
    </row>
    <row r="259" spans="2:65" s="1" customFormat="1" ht="38.25" customHeight="1">
      <c r="B259" s="45"/>
      <c r="C259" s="220" t="s">
        <v>467</v>
      </c>
      <c r="D259" s="220" t="s">
        <v>129</v>
      </c>
      <c r="E259" s="221" t="s">
        <v>468</v>
      </c>
      <c r="F259" s="222" t="s">
        <v>469</v>
      </c>
      <c r="G259" s="223" t="s">
        <v>186</v>
      </c>
      <c r="H259" s="224">
        <v>730</v>
      </c>
      <c r="I259" s="225"/>
      <c r="J259" s="226">
        <f>ROUND(I259*H259,2)</f>
        <v>0</v>
      </c>
      <c r="K259" s="222" t="s">
        <v>133</v>
      </c>
      <c r="L259" s="71"/>
      <c r="M259" s="227" t="s">
        <v>21</v>
      </c>
      <c r="N259" s="228" t="s">
        <v>44</v>
      </c>
      <c r="O259" s="46"/>
      <c r="P259" s="229">
        <f>O259*H259</f>
        <v>0</v>
      </c>
      <c r="Q259" s="229">
        <v>0.00011</v>
      </c>
      <c r="R259" s="229">
        <f>Q259*H259</f>
        <v>0.0803</v>
      </c>
      <c r="S259" s="229">
        <v>0</v>
      </c>
      <c r="T259" s="230">
        <f>S259*H259</f>
        <v>0</v>
      </c>
      <c r="AR259" s="23" t="s">
        <v>134</v>
      </c>
      <c r="AT259" s="23" t="s">
        <v>129</v>
      </c>
      <c r="AU259" s="23" t="s">
        <v>83</v>
      </c>
      <c r="AY259" s="23" t="s">
        <v>127</v>
      </c>
      <c r="BE259" s="231">
        <f>IF(N259="základní",J259,0)</f>
        <v>0</v>
      </c>
      <c r="BF259" s="231">
        <f>IF(N259="snížená",J259,0)</f>
        <v>0</v>
      </c>
      <c r="BG259" s="231">
        <f>IF(N259="zákl. přenesená",J259,0)</f>
        <v>0</v>
      </c>
      <c r="BH259" s="231">
        <f>IF(N259="sníž. přenesená",J259,0)</f>
        <v>0</v>
      </c>
      <c r="BI259" s="231">
        <f>IF(N259="nulová",J259,0)</f>
        <v>0</v>
      </c>
      <c r="BJ259" s="23" t="s">
        <v>81</v>
      </c>
      <c r="BK259" s="231">
        <f>ROUND(I259*H259,2)</f>
        <v>0</v>
      </c>
      <c r="BL259" s="23" t="s">
        <v>134</v>
      </c>
      <c r="BM259" s="23" t="s">
        <v>470</v>
      </c>
    </row>
    <row r="260" spans="2:47" s="1" customFormat="1" ht="13.5">
      <c r="B260" s="45"/>
      <c r="C260" s="73"/>
      <c r="D260" s="232" t="s">
        <v>136</v>
      </c>
      <c r="E260" s="73"/>
      <c r="F260" s="233" t="s">
        <v>471</v>
      </c>
      <c r="G260" s="73"/>
      <c r="H260" s="73"/>
      <c r="I260" s="190"/>
      <c r="J260" s="73"/>
      <c r="K260" s="73"/>
      <c r="L260" s="71"/>
      <c r="M260" s="234"/>
      <c r="N260" s="46"/>
      <c r="O260" s="46"/>
      <c r="P260" s="46"/>
      <c r="Q260" s="46"/>
      <c r="R260" s="46"/>
      <c r="S260" s="46"/>
      <c r="T260" s="94"/>
      <c r="AT260" s="23" t="s">
        <v>136</v>
      </c>
      <c r="AU260" s="23" t="s">
        <v>83</v>
      </c>
    </row>
    <row r="261" spans="2:51" s="11" customFormat="1" ht="13.5">
      <c r="B261" s="235"/>
      <c r="C261" s="236"/>
      <c r="D261" s="232" t="s">
        <v>138</v>
      </c>
      <c r="E261" s="237" t="s">
        <v>21</v>
      </c>
      <c r="F261" s="238" t="s">
        <v>472</v>
      </c>
      <c r="G261" s="236"/>
      <c r="H261" s="239">
        <v>730</v>
      </c>
      <c r="I261" s="240"/>
      <c r="J261" s="236"/>
      <c r="K261" s="236"/>
      <c r="L261" s="241"/>
      <c r="M261" s="242"/>
      <c r="N261" s="243"/>
      <c r="O261" s="243"/>
      <c r="P261" s="243"/>
      <c r="Q261" s="243"/>
      <c r="R261" s="243"/>
      <c r="S261" s="243"/>
      <c r="T261" s="244"/>
      <c r="AT261" s="245" t="s">
        <v>138</v>
      </c>
      <c r="AU261" s="245" t="s">
        <v>83</v>
      </c>
      <c r="AV261" s="11" t="s">
        <v>83</v>
      </c>
      <c r="AW261" s="11" t="s">
        <v>36</v>
      </c>
      <c r="AX261" s="11" t="s">
        <v>81</v>
      </c>
      <c r="AY261" s="245" t="s">
        <v>127</v>
      </c>
    </row>
    <row r="262" spans="2:65" s="1" customFormat="1" ht="38.25" customHeight="1">
      <c r="B262" s="45"/>
      <c r="C262" s="220" t="s">
        <v>473</v>
      </c>
      <c r="D262" s="220" t="s">
        <v>129</v>
      </c>
      <c r="E262" s="221" t="s">
        <v>474</v>
      </c>
      <c r="F262" s="222" t="s">
        <v>475</v>
      </c>
      <c r="G262" s="223" t="s">
        <v>186</v>
      </c>
      <c r="H262" s="224">
        <v>30</v>
      </c>
      <c r="I262" s="225"/>
      <c r="J262" s="226">
        <f>ROUND(I262*H262,2)</f>
        <v>0</v>
      </c>
      <c r="K262" s="222" t="s">
        <v>133</v>
      </c>
      <c r="L262" s="71"/>
      <c r="M262" s="227" t="s">
        <v>21</v>
      </c>
      <c r="N262" s="228" t="s">
        <v>44</v>
      </c>
      <c r="O262" s="46"/>
      <c r="P262" s="229">
        <f>O262*H262</f>
        <v>0</v>
      </c>
      <c r="Q262" s="229">
        <v>0.00061</v>
      </c>
      <c r="R262" s="229">
        <f>Q262*H262</f>
        <v>0.0183</v>
      </c>
      <c r="S262" s="229">
        <v>0</v>
      </c>
      <c r="T262" s="230">
        <f>S262*H262</f>
        <v>0</v>
      </c>
      <c r="AR262" s="23" t="s">
        <v>134</v>
      </c>
      <c r="AT262" s="23" t="s">
        <v>129</v>
      </c>
      <c r="AU262" s="23" t="s">
        <v>83</v>
      </c>
      <c r="AY262" s="23" t="s">
        <v>127</v>
      </c>
      <c r="BE262" s="231">
        <f>IF(N262="základní",J262,0)</f>
        <v>0</v>
      </c>
      <c r="BF262" s="231">
        <f>IF(N262="snížená",J262,0)</f>
        <v>0</v>
      </c>
      <c r="BG262" s="231">
        <f>IF(N262="zákl. přenesená",J262,0)</f>
        <v>0</v>
      </c>
      <c r="BH262" s="231">
        <f>IF(N262="sníž. přenesená",J262,0)</f>
        <v>0</v>
      </c>
      <c r="BI262" s="231">
        <f>IF(N262="nulová",J262,0)</f>
        <v>0</v>
      </c>
      <c r="BJ262" s="23" t="s">
        <v>81</v>
      </c>
      <c r="BK262" s="231">
        <f>ROUND(I262*H262,2)</f>
        <v>0</v>
      </c>
      <c r="BL262" s="23" t="s">
        <v>134</v>
      </c>
      <c r="BM262" s="23" t="s">
        <v>476</v>
      </c>
    </row>
    <row r="263" spans="2:47" s="1" customFormat="1" ht="13.5">
      <c r="B263" s="45"/>
      <c r="C263" s="73"/>
      <c r="D263" s="232" t="s">
        <v>136</v>
      </c>
      <c r="E263" s="73"/>
      <c r="F263" s="233" t="s">
        <v>477</v>
      </c>
      <c r="G263" s="73"/>
      <c r="H263" s="73"/>
      <c r="I263" s="190"/>
      <c r="J263" s="73"/>
      <c r="K263" s="73"/>
      <c r="L263" s="71"/>
      <c r="M263" s="234"/>
      <c r="N263" s="46"/>
      <c r="O263" s="46"/>
      <c r="P263" s="46"/>
      <c r="Q263" s="46"/>
      <c r="R263" s="46"/>
      <c r="S263" s="46"/>
      <c r="T263" s="94"/>
      <c r="AT263" s="23" t="s">
        <v>136</v>
      </c>
      <c r="AU263" s="23" t="s">
        <v>83</v>
      </c>
    </row>
    <row r="264" spans="2:65" s="1" customFormat="1" ht="16.5" customHeight="1">
      <c r="B264" s="45"/>
      <c r="C264" s="220" t="s">
        <v>478</v>
      </c>
      <c r="D264" s="220" t="s">
        <v>129</v>
      </c>
      <c r="E264" s="221" t="s">
        <v>479</v>
      </c>
      <c r="F264" s="222" t="s">
        <v>480</v>
      </c>
      <c r="G264" s="223" t="s">
        <v>186</v>
      </c>
      <c r="H264" s="224">
        <v>30</v>
      </c>
      <c r="I264" s="225"/>
      <c r="J264" s="226">
        <f>ROUND(I264*H264,2)</f>
        <v>0</v>
      </c>
      <c r="K264" s="222" t="s">
        <v>133</v>
      </c>
      <c r="L264" s="71"/>
      <c r="M264" s="227" t="s">
        <v>21</v>
      </c>
      <c r="N264" s="228" t="s">
        <v>44</v>
      </c>
      <c r="O264" s="46"/>
      <c r="P264" s="229">
        <f>O264*H264</f>
        <v>0</v>
      </c>
      <c r="Q264" s="229">
        <v>0</v>
      </c>
      <c r="R264" s="229">
        <f>Q264*H264</f>
        <v>0</v>
      </c>
      <c r="S264" s="229">
        <v>0</v>
      </c>
      <c r="T264" s="230">
        <f>S264*H264</f>
        <v>0</v>
      </c>
      <c r="AR264" s="23" t="s">
        <v>134</v>
      </c>
      <c r="AT264" s="23" t="s">
        <v>129</v>
      </c>
      <c r="AU264" s="23" t="s">
        <v>83</v>
      </c>
      <c r="AY264" s="23" t="s">
        <v>127</v>
      </c>
      <c r="BE264" s="231">
        <f>IF(N264="základní",J264,0)</f>
        <v>0</v>
      </c>
      <c r="BF264" s="231">
        <f>IF(N264="snížená",J264,0)</f>
        <v>0</v>
      </c>
      <c r="BG264" s="231">
        <f>IF(N264="zákl. přenesená",J264,0)</f>
        <v>0</v>
      </c>
      <c r="BH264" s="231">
        <f>IF(N264="sníž. přenesená",J264,0)</f>
        <v>0</v>
      </c>
      <c r="BI264" s="231">
        <f>IF(N264="nulová",J264,0)</f>
        <v>0</v>
      </c>
      <c r="BJ264" s="23" t="s">
        <v>81</v>
      </c>
      <c r="BK264" s="231">
        <f>ROUND(I264*H264,2)</f>
        <v>0</v>
      </c>
      <c r="BL264" s="23" t="s">
        <v>134</v>
      </c>
      <c r="BM264" s="23" t="s">
        <v>481</v>
      </c>
    </row>
    <row r="265" spans="2:47" s="1" customFormat="1" ht="13.5">
      <c r="B265" s="45"/>
      <c r="C265" s="73"/>
      <c r="D265" s="232" t="s">
        <v>136</v>
      </c>
      <c r="E265" s="73"/>
      <c r="F265" s="233" t="s">
        <v>482</v>
      </c>
      <c r="G265" s="73"/>
      <c r="H265" s="73"/>
      <c r="I265" s="190"/>
      <c r="J265" s="73"/>
      <c r="K265" s="73"/>
      <c r="L265" s="71"/>
      <c r="M265" s="234"/>
      <c r="N265" s="46"/>
      <c r="O265" s="46"/>
      <c r="P265" s="46"/>
      <c r="Q265" s="46"/>
      <c r="R265" s="46"/>
      <c r="S265" s="46"/>
      <c r="T265" s="94"/>
      <c r="AT265" s="23" t="s">
        <v>136</v>
      </c>
      <c r="AU265" s="23" t="s">
        <v>83</v>
      </c>
    </row>
    <row r="266" spans="2:63" s="10" customFormat="1" ht="29.85" customHeight="1">
      <c r="B266" s="204"/>
      <c r="C266" s="205"/>
      <c r="D266" s="206" t="s">
        <v>72</v>
      </c>
      <c r="E266" s="218" t="s">
        <v>483</v>
      </c>
      <c r="F266" s="218" t="s">
        <v>484</v>
      </c>
      <c r="G266" s="205"/>
      <c r="H266" s="205"/>
      <c r="I266" s="208"/>
      <c r="J266" s="219">
        <f>BK266</f>
        <v>0</v>
      </c>
      <c r="K266" s="205"/>
      <c r="L266" s="210"/>
      <c r="M266" s="211"/>
      <c r="N266" s="212"/>
      <c r="O266" s="212"/>
      <c r="P266" s="213">
        <f>SUM(P267:P300)</f>
        <v>0</v>
      </c>
      <c r="Q266" s="212"/>
      <c r="R266" s="213">
        <f>SUM(R267:R300)</f>
        <v>0</v>
      </c>
      <c r="S266" s="212"/>
      <c r="T266" s="214">
        <f>SUM(T267:T300)</f>
        <v>0</v>
      </c>
      <c r="AR266" s="215" t="s">
        <v>81</v>
      </c>
      <c r="AT266" s="216" t="s">
        <v>72</v>
      </c>
      <c r="AU266" s="216" t="s">
        <v>81</v>
      </c>
      <c r="AY266" s="215" t="s">
        <v>127</v>
      </c>
      <c r="BK266" s="217">
        <f>SUM(BK267:BK300)</f>
        <v>0</v>
      </c>
    </row>
    <row r="267" spans="2:65" s="1" customFormat="1" ht="25.5" customHeight="1">
      <c r="B267" s="45"/>
      <c r="C267" s="220" t="s">
        <v>485</v>
      </c>
      <c r="D267" s="220" t="s">
        <v>129</v>
      </c>
      <c r="E267" s="221" t="s">
        <v>486</v>
      </c>
      <c r="F267" s="222" t="s">
        <v>487</v>
      </c>
      <c r="G267" s="223" t="s">
        <v>249</v>
      </c>
      <c r="H267" s="224">
        <v>888.624</v>
      </c>
      <c r="I267" s="225"/>
      <c r="J267" s="226">
        <f>ROUND(I267*H267,2)</f>
        <v>0</v>
      </c>
      <c r="K267" s="222" t="s">
        <v>133</v>
      </c>
      <c r="L267" s="71"/>
      <c r="M267" s="227" t="s">
        <v>21</v>
      </c>
      <c r="N267" s="228" t="s">
        <v>44</v>
      </c>
      <c r="O267" s="46"/>
      <c r="P267" s="229">
        <f>O267*H267</f>
        <v>0</v>
      </c>
      <c r="Q267" s="229">
        <v>0</v>
      </c>
      <c r="R267" s="229">
        <f>Q267*H267</f>
        <v>0</v>
      </c>
      <c r="S267" s="229">
        <v>0</v>
      </c>
      <c r="T267" s="230">
        <f>S267*H267</f>
        <v>0</v>
      </c>
      <c r="AR267" s="23" t="s">
        <v>134</v>
      </c>
      <c r="AT267" s="23" t="s">
        <v>129</v>
      </c>
      <c r="AU267" s="23" t="s">
        <v>83</v>
      </c>
      <c r="AY267" s="23" t="s">
        <v>127</v>
      </c>
      <c r="BE267" s="231">
        <f>IF(N267="základní",J267,0)</f>
        <v>0</v>
      </c>
      <c r="BF267" s="231">
        <f>IF(N267="snížená",J267,0)</f>
        <v>0</v>
      </c>
      <c r="BG267" s="231">
        <f>IF(N267="zákl. přenesená",J267,0)</f>
        <v>0</v>
      </c>
      <c r="BH267" s="231">
        <f>IF(N267="sníž. přenesená",J267,0)</f>
        <v>0</v>
      </c>
      <c r="BI267" s="231">
        <f>IF(N267="nulová",J267,0)</f>
        <v>0</v>
      </c>
      <c r="BJ267" s="23" t="s">
        <v>81</v>
      </c>
      <c r="BK267" s="231">
        <f>ROUND(I267*H267,2)</f>
        <v>0</v>
      </c>
      <c r="BL267" s="23" t="s">
        <v>134</v>
      </c>
      <c r="BM267" s="23" t="s">
        <v>488</v>
      </c>
    </row>
    <row r="268" spans="2:47" s="1" customFormat="1" ht="13.5">
      <c r="B268" s="45"/>
      <c r="C268" s="73"/>
      <c r="D268" s="232" t="s">
        <v>136</v>
      </c>
      <c r="E268" s="73"/>
      <c r="F268" s="233" t="s">
        <v>489</v>
      </c>
      <c r="G268" s="73"/>
      <c r="H268" s="73"/>
      <c r="I268" s="190"/>
      <c r="J268" s="73"/>
      <c r="K268" s="73"/>
      <c r="L268" s="71"/>
      <c r="M268" s="234"/>
      <c r="N268" s="46"/>
      <c r="O268" s="46"/>
      <c r="P268" s="46"/>
      <c r="Q268" s="46"/>
      <c r="R268" s="46"/>
      <c r="S268" s="46"/>
      <c r="T268" s="94"/>
      <c r="AT268" s="23" t="s">
        <v>136</v>
      </c>
      <c r="AU268" s="23" t="s">
        <v>83</v>
      </c>
    </row>
    <row r="269" spans="2:51" s="11" customFormat="1" ht="13.5">
      <c r="B269" s="235"/>
      <c r="C269" s="236"/>
      <c r="D269" s="232" t="s">
        <v>138</v>
      </c>
      <c r="E269" s="237" t="s">
        <v>21</v>
      </c>
      <c r="F269" s="238" t="s">
        <v>490</v>
      </c>
      <c r="G269" s="236"/>
      <c r="H269" s="239">
        <v>703.43</v>
      </c>
      <c r="I269" s="240"/>
      <c r="J269" s="236"/>
      <c r="K269" s="236"/>
      <c r="L269" s="241"/>
      <c r="M269" s="242"/>
      <c r="N269" s="243"/>
      <c r="O269" s="243"/>
      <c r="P269" s="243"/>
      <c r="Q269" s="243"/>
      <c r="R269" s="243"/>
      <c r="S269" s="243"/>
      <c r="T269" s="244"/>
      <c r="AT269" s="245" t="s">
        <v>138</v>
      </c>
      <c r="AU269" s="245" t="s">
        <v>83</v>
      </c>
      <c r="AV269" s="11" t="s">
        <v>83</v>
      </c>
      <c r="AW269" s="11" t="s">
        <v>36</v>
      </c>
      <c r="AX269" s="11" t="s">
        <v>73</v>
      </c>
      <c r="AY269" s="245" t="s">
        <v>127</v>
      </c>
    </row>
    <row r="270" spans="2:51" s="11" customFormat="1" ht="13.5">
      <c r="B270" s="235"/>
      <c r="C270" s="236"/>
      <c r="D270" s="232" t="s">
        <v>138</v>
      </c>
      <c r="E270" s="237" t="s">
        <v>21</v>
      </c>
      <c r="F270" s="238" t="s">
        <v>491</v>
      </c>
      <c r="G270" s="236"/>
      <c r="H270" s="239">
        <v>185.194</v>
      </c>
      <c r="I270" s="240"/>
      <c r="J270" s="236"/>
      <c r="K270" s="236"/>
      <c r="L270" s="241"/>
      <c r="M270" s="242"/>
      <c r="N270" s="243"/>
      <c r="O270" s="243"/>
      <c r="P270" s="243"/>
      <c r="Q270" s="243"/>
      <c r="R270" s="243"/>
      <c r="S270" s="243"/>
      <c r="T270" s="244"/>
      <c r="AT270" s="245" t="s">
        <v>138</v>
      </c>
      <c r="AU270" s="245" t="s">
        <v>83</v>
      </c>
      <c r="AV270" s="11" t="s">
        <v>83</v>
      </c>
      <c r="AW270" s="11" t="s">
        <v>36</v>
      </c>
      <c r="AX270" s="11" t="s">
        <v>73</v>
      </c>
      <c r="AY270" s="245" t="s">
        <v>127</v>
      </c>
    </row>
    <row r="271" spans="2:51" s="12" customFormat="1" ht="13.5">
      <c r="B271" s="246"/>
      <c r="C271" s="247"/>
      <c r="D271" s="232" t="s">
        <v>138</v>
      </c>
      <c r="E271" s="248" t="s">
        <v>21</v>
      </c>
      <c r="F271" s="249" t="s">
        <v>171</v>
      </c>
      <c r="G271" s="247"/>
      <c r="H271" s="250">
        <v>888.624</v>
      </c>
      <c r="I271" s="251"/>
      <c r="J271" s="247"/>
      <c r="K271" s="247"/>
      <c r="L271" s="252"/>
      <c r="M271" s="253"/>
      <c r="N271" s="254"/>
      <c r="O271" s="254"/>
      <c r="P271" s="254"/>
      <c r="Q271" s="254"/>
      <c r="R271" s="254"/>
      <c r="S271" s="254"/>
      <c r="T271" s="255"/>
      <c r="AT271" s="256" t="s">
        <v>138</v>
      </c>
      <c r="AU271" s="256" t="s">
        <v>83</v>
      </c>
      <c r="AV271" s="12" t="s">
        <v>134</v>
      </c>
      <c r="AW271" s="12" t="s">
        <v>36</v>
      </c>
      <c r="AX271" s="12" t="s">
        <v>81</v>
      </c>
      <c r="AY271" s="256" t="s">
        <v>127</v>
      </c>
    </row>
    <row r="272" spans="2:65" s="1" customFormat="1" ht="25.5" customHeight="1">
      <c r="B272" s="45"/>
      <c r="C272" s="220" t="s">
        <v>492</v>
      </c>
      <c r="D272" s="220" t="s">
        <v>129</v>
      </c>
      <c r="E272" s="221" t="s">
        <v>493</v>
      </c>
      <c r="F272" s="222" t="s">
        <v>494</v>
      </c>
      <c r="G272" s="223" t="s">
        <v>249</v>
      </c>
      <c r="H272" s="224">
        <v>39099.456</v>
      </c>
      <c r="I272" s="225"/>
      <c r="J272" s="226">
        <f>ROUND(I272*H272,2)</f>
        <v>0</v>
      </c>
      <c r="K272" s="222" t="s">
        <v>133</v>
      </c>
      <c r="L272" s="71"/>
      <c r="M272" s="227" t="s">
        <v>21</v>
      </c>
      <c r="N272" s="228" t="s">
        <v>44</v>
      </c>
      <c r="O272" s="46"/>
      <c r="P272" s="229">
        <f>O272*H272</f>
        <v>0</v>
      </c>
      <c r="Q272" s="229">
        <v>0</v>
      </c>
      <c r="R272" s="229">
        <f>Q272*H272</f>
        <v>0</v>
      </c>
      <c r="S272" s="229">
        <v>0</v>
      </c>
      <c r="T272" s="230">
        <f>S272*H272</f>
        <v>0</v>
      </c>
      <c r="AR272" s="23" t="s">
        <v>134</v>
      </c>
      <c r="AT272" s="23" t="s">
        <v>129</v>
      </c>
      <c r="AU272" s="23" t="s">
        <v>83</v>
      </c>
      <c r="AY272" s="23" t="s">
        <v>127</v>
      </c>
      <c r="BE272" s="231">
        <f>IF(N272="základní",J272,0)</f>
        <v>0</v>
      </c>
      <c r="BF272" s="231">
        <f>IF(N272="snížená",J272,0)</f>
        <v>0</v>
      </c>
      <c r="BG272" s="231">
        <f>IF(N272="zákl. přenesená",J272,0)</f>
        <v>0</v>
      </c>
      <c r="BH272" s="231">
        <f>IF(N272="sníž. přenesená",J272,0)</f>
        <v>0</v>
      </c>
      <c r="BI272" s="231">
        <f>IF(N272="nulová",J272,0)</f>
        <v>0</v>
      </c>
      <c r="BJ272" s="23" t="s">
        <v>81</v>
      </c>
      <c r="BK272" s="231">
        <f>ROUND(I272*H272,2)</f>
        <v>0</v>
      </c>
      <c r="BL272" s="23" t="s">
        <v>134</v>
      </c>
      <c r="BM272" s="23" t="s">
        <v>495</v>
      </c>
    </row>
    <row r="273" spans="2:47" s="1" customFormat="1" ht="13.5">
      <c r="B273" s="45"/>
      <c r="C273" s="73"/>
      <c r="D273" s="232" t="s">
        <v>136</v>
      </c>
      <c r="E273" s="73"/>
      <c r="F273" s="233" t="s">
        <v>489</v>
      </c>
      <c r="G273" s="73"/>
      <c r="H273" s="73"/>
      <c r="I273" s="190"/>
      <c r="J273" s="73"/>
      <c r="K273" s="73"/>
      <c r="L273" s="71"/>
      <c r="M273" s="234"/>
      <c r="N273" s="46"/>
      <c r="O273" s="46"/>
      <c r="P273" s="46"/>
      <c r="Q273" s="46"/>
      <c r="R273" s="46"/>
      <c r="S273" s="46"/>
      <c r="T273" s="94"/>
      <c r="AT273" s="23" t="s">
        <v>136</v>
      </c>
      <c r="AU273" s="23" t="s">
        <v>83</v>
      </c>
    </row>
    <row r="274" spans="2:51" s="11" customFormat="1" ht="13.5">
      <c r="B274" s="235"/>
      <c r="C274" s="236"/>
      <c r="D274" s="232" t="s">
        <v>138</v>
      </c>
      <c r="E274" s="236"/>
      <c r="F274" s="238" t="s">
        <v>496</v>
      </c>
      <c r="G274" s="236"/>
      <c r="H274" s="239">
        <v>39099.456</v>
      </c>
      <c r="I274" s="240"/>
      <c r="J274" s="236"/>
      <c r="K274" s="236"/>
      <c r="L274" s="241"/>
      <c r="M274" s="242"/>
      <c r="N274" s="243"/>
      <c r="O274" s="243"/>
      <c r="P274" s="243"/>
      <c r="Q274" s="243"/>
      <c r="R274" s="243"/>
      <c r="S274" s="243"/>
      <c r="T274" s="244"/>
      <c r="AT274" s="245" t="s">
        <v>138</v>
      </c>
      <c r="AU274" s="245" t="s">
        <v>83</v>
      </c>
      <c r="AV274" s="11" t="s">
        <v>83</v>
      </c>
      <c r="AW274" s="11" t="s">
        <v>6</v>
      </c>
      <c r="AX274" s="11" t="s">
        <v>81</v>
      </c>
      <c r="AY274" s="245" t="s">
        <v>127</v>
      </c>
    </row>
    <row r="275" spans="2:65" s="1" customFormat="1" ht="25.5" customHeight="1">
      <c r="B275" s="45"/>
      <c r="C275" s="220" t="s">
        <v>497</v>
      </c>
      <c r="D275" s="220" t="s">
        <v>129</v>
      </c>
      <c r="E275" s="221" t="s">
        <v>498</v>
      </c>
      <c r="F275" s="222" t="s">
        <v>499</v>
      </c>
      <c r="G275" s="223" t="s">
        <v>249</v>
      </c>
      <c r="H275" s="224">
        <v>1183.46</v>
      </c>
      <c r="I275" s="225"/>
      <c r="J275" s="226">
        <f>ROUND(I275*H275,2)</f>
        <v>0</v>
      </c>
      <c r="K275" s="222" t="s">
        <v>133</v>
      </c>
      <c r="L275" s="71"/>
      <c r="M275" s="227" t="s">
        <v>21</v>
      </c>
      <c r="N275" s="228" t="s">
        <v>44</v>
      </c>
      <c r="O275" s="46"/>
      <c r="P275" s="229">
        <f>O275*H275</f>
        <v>0</v>
      </c>
      <c r="Q275" s="229">
        <v>0</v>
      </c>
      <c r="R275" s="229">
        <f>Q275*H275</f>
        <v>0</v>
      </c>
      <c r="S275" s="229">
        <v>0</v>
      </c>
      <c r="T275" s="230">
        <f>S275*H275</f>
        <v>0</v>
      </c>
      <c r="AR275" s="23" t="s">
        <v>134</v>
      </c>
      <c r="AT275" s="23" t="s">
        <v>129</v>
      </c>
      <c r="AU275" s="23" t="s">
        <v>83</v>
      </c>
      <c r="AY275" s="23" t="s">
        <v>127</v>
      </c>
      <c r="BE275" s="231">
        <f>IF(N275="základní",J275,0)</f>
        <v>0</v>
      </c>
      <c r="BF275" s="231">
        <f>IF(N275="snížená",J275,0)</f>
        <v>0</v>
      </c>
      <c r="BG275" s="231">
        <f>IF(N275="zákl. přenesená",J275,0)</f>
        <v>0</v>
      </c>
      <c r="BH275" s="231">
        <f>IF(N275="sníž. přenesená",J275,0)</f>
        <v>0</v>
      </c>
      <c r="BI275" s="231">
        <f>IF(N275="nulová",J275,0)</f>
        <v>0</v>
      </c>
      <c r="BJ275" s="23" t="s">
        <v>81</v>
      </c>
      <c r="BK275" s="231">
        <f>ROUND(I275*H275,2)</f>
        <v>0</v>
      </c>
      <c r="BL275" s="23" t="s">
        <v>134</v>
      </c>
      <c r="BM275" s="23" t="s">
        <v>500</v>
      </c>
    </row>
    <row r="276" spans="2:47" s="1" customFormat="1" ht="13.5">
      <c r="B276" s="45"/>
      <c r="C276" s="73"/>
      <c r="D276" s="232" t="s">
        <v>136</v>
      </c>
      <c r="E276" s="73"/>
      <c r="F276" s="233" t="s">
        <v>489</v>
      </c>
      <c r="G276" s="73"/>
      <c r="H276" s="73"/>
      <c r="I276" s="190"/>
      <c r="J276" s="73"/>
      <c r="K276" s="73"/>
      <c r="L276" s="71"/>
      <c r="M276" s="234"/>
      <c r="N276" s="46"/>
      <c r="O276" s="46"/>
      <c r="P276" s="46"/>
      <c r="Q276" s="46"/>
      <c r="R276" s="46"/>
      <c r="S276" s="46"/>
      <c r="T276" s="94"/>
      <c r="AT276" s="23" t="s">
        <v>136</v>
      </c>
      <c r="AU276" s="23" t="s">
        <v>83</v>
      </c>
    </row>
    <row r="277" spans="2:51" s="11" customFormat="1" ht="13.5">
      <c r="B277" s="235"/>
      <c r="C277" s="236"/>
      <c r="D277" s="232" t="s">
        <v>138</v>
      </c>
      <c r="E277" s="237" t="s">
        <v>21</v>
      </c>
      <c r="F277" s="238" t="s">
        <v>501</v>
      </c>
      <c r="G277" s="236"/>
      <c r="H277" s="239">
        <v>79.04</v>
      </c>
      <c r="I277" s="240"/>
      <c r="J277" s="236"/>
      <c r="K277" s="236"/>
      <c r="L277" s="241"/>
      <c r="M277" s="242"/>
      <c r="N277" s="243"/>
      <c r="O277" s="243"/>
      <c r="P277" s="243"/>
      <c r="Q277" s="243"/>
      <c r="R277" s="243"/>
      <c r="S277" s="243"/>
      <c r="T277" s="244"/>
      <c r="AT277" s="245" t="s">
        <v>138</v>
      </c>
      <c r="AU277" s="245" t="s">
        <v>83</v>
      </c>
      <c r="AV277" s="11" t="s">
        <v>83</v>
      </c>
      <c r="AW277" s="11" t="s">
        <v>36</v>
      </c>
      <c r="AX277" s="11" t="s">
        <v>73</v>
      </c>
      <c r="AY277" s="245" t="s">
        <v>127</v>
      </c>
    </row>
    <row r="278" spans="2:51" s="11" customFormat="1" ht="13.5">
      <c r="B278" s="235"/>
      <c r="C278" s="236"/>
      <c r="D278" s="232" t="s">
        <v>138</v>
      </c>
      <c r="E278" s="237" t="s">
        <v>21</v>
      </c>
      <c r="F278" s="238" t="s">
        <v>502</v>
      </c>
      <c r="G278" s="236"/>
      <c r="H278" s="239">
        <v>587.47</v>
      </c>
      <c r="I278" s="240"/>
      <c r="J278" s="236"/>
      <c r="K278" s="236"/>
      <c r="L278" s="241"/>
      <c r="M278" s="242"/>
      <c r="N278" s="243"/>
      <c r="O278" s="243"/>
      <c r="P278" s="243"/>
      <c r="Q278" s="243"/>
      <c r="R278" s="243"/>
      <c r="S278" s="243"/>
      <c r="T278" s="244"/>
      <c r="AT278" s="245" t="s">
        <v>138</v>
      </c>
      <c r="AU278" s="245" t="s">
        <v>83</v>
      </c>
      <c r="AV278" s="11" t="s">
        <v>83</v>
      </c>
      <c r="AW278" s="11" t="s">
        <v>36</v>
      </c>
      <c r="AX278" s="11" t="s">
        <v>73</v>
      </c>
      <c r="AY278" s="245" t="s">
        <v>127</v>
      </c>
    </row>
    <row r="279" spans="2:51" s="11" customFormat="1" ht="13.5">
      <c r="B279" s="235"/>
      <c r="C279" s="236"/>
      <c r="D279" s="232" t="s">
        <v>138</v>
      </c>
      <c r="E279" s="237" t="s">
        <v>21</v>
      </c>
      <c r="F279" s="238" t="s">
        <v>503</v>
      </c>
      <c r="G279" s="236"/>
      <c r="H279" s="239">
        <v>425.26</v>
      </c>
      <c r="I279" s="240"/>
      <c r="J279" s="236"/>
      <c r="K279" s="236"/>
      <c r="L279" s="241"/>
      <c r="M279" s="242"/>
      <c r="N279" s="243"/>
      <c r="O279" s="243"/>
      <c r="P279" s="243"/>
      <c r="Q279" s="243"/>
      <c r="R279" s="243"/>
      <c r="S279" s="243"/>
      <c r="T279" s="244"/>
      <c r="AT279" s="245" t="s">
        <v>138</v>
      </c>
      <c r="AU279" s="245" t="s">
        <v>83</v>
      </c>
      <c r="AV279" s="11" t="s">
        <v>83</v>
      </c>
      <c r="AW279" s="11" t="s">
        <v>36</v>
      </c>
      <c r="AX279" s="11" t="s">
        <v>73</v>
      </c>
      <c r="AY279" s="245" t="s">
        <v>127</v>
      </c>
    </row>
    <row r="280" spans="2:51" s="11" customFormat="1" ht="13.5">
      <c r="B280" s="235"/>
      <c r="C280" s="236"/>
      <c r="D280" s="232" t="s">
        <v>138</v>
      </c>
      <c r="E280" s="237" t="s">
        <v>21</v>
      </c>
      <c r="F280" s="238" t="s">
        <v>504</v>
      </c>
      <c r="G280" s="236"/>
      <c r="H280" s="239">
        <v>90.61</v>
      </c>
      <c r="I280" s="240"/>
      <c r="J280" s="236"/>
      <c r="K280" s="236"/>
      <c r="L280" s="241"/>
      <c r="M280" s="242"/>
      <c r="N280" s="243"/>
      <c r="O280" s="243"/>
      <c r="P280" s="243"/>
      <c r="Q280" s="243"/>
      <c r="R280" s="243"/>
      <c r="S280" s="243"/>
      <c r="T280" s="244"/>
      <c r="AT280" s="245" t="s">
        <v>138</v>
      </c>
      <c r="AU280" s="245" t="s">
        <v>83</v>
      </c>
      <c r="AV280" s="11" t="s">
        <v>83</v>
      </c>
      <c r="AW280" s="11" t="s">
        <v>36</v>
      </c>
      <c r="AX280" s="11" t="s">
        <v>73</v>
      </c>
      <c r="AY280" s="245" t="s">
        <v>127</v>
      </c>
    </row>
    <row r="281" spans="2:51" s="11" customFormat="1" ht="13.5">
      <c r="B281" s="235"/>
      <c r="C281" s="236"/>
      <c r="D281" s="232" t="s">
        <v>138</v>
      </c>
      <c r="E281" s="237" t="s">
        <v>21</v>
      </c>
      <c r="F281" s="238" t="s">
        <v>505</v>
      </c>
      <c r="G281" s="236"/>
      <c r="H281" s="239">
        <v>1.08</v>
      </c>
      <c r="I281" s="240"/>
      <c r="J281" s="236"/>
      <c r="K281" s="236"/>
      <c r="L281" s="241"/>
      <c r="M281" s="242"/>
      <c r="N281" s="243"/>
      <c r="O281" s="243"/>
      <c r="P281" s="243"/>
      <c r="Q281" s="243"/>
      <c r="R281" s="243"/>
      <c r="S281" s="243"/>
      <c r="T281" s="244"/>
      <c r="AT281" s="245" t="s">
        <v>138</v>
      </c>
      <c r="AU281" s="245" t="s">
        <v>83</v>
      </c>
      <c r="AV281" s="11" t="s">
        <v>83</v>
      </c>
      <c r="AW281" s="11" t="s">
        <v>36</v>
      </c>
      <c r="AX281" s="11" t="s">
        <v>73</v>
      </c>
      <c r="AY281" s="245" t="s">
        <v>127</v>
      </c>
    </row>
    <row r="282" spans="2:51" s="12" customFormat="1" ht="13.5">
      <c r="B282" s="246"/>
      <c r="C282" s="247"/>
      <c r="D282" s="232" t="s">
        <v>138</v>
      </c>
      <c r="E282" s="248" t="s">
        <v>21</v>
      </c>
      <c r="F282" s="249" t="s">
        <v>171</v>
      </c>
      <c r="G282" s="247"/>
      <c r="H282" s="250">
        <v>1183.46</v>
      </c>
      <c r="I282" s="251"/>
      <c r="J282" s="247"/>
      <c r="K282" s="247"/>
      <c r="L282" s="252"/>
      <c r="M282" s="253"/>
      <c r="N282" s="254"/>
      <c r="O282" s="254"/>
      <c r="P282" s="254"/>
      <c r="Q282" s="254"/>
      <c r="R282" s="254"/>
      <c r="S282" s="254"/>
      <c r="T282" s="255"/>
      <c r="AT282" s="256" t="s">
        <v>138</v>
      </c>
      <c r="AU282" s="256" t="s">
        <v>83</v>
      </c>
      <c r="AV282" s="12" t="s">
        <v>134</v>
      </c>
      <c r="AW282" s="12" t="s">
        <v>36</v>
      </c>
      <c r="AX282" s="12" t="s">
        <v>81</v>
      </c>
      <c r="AY282" s="256" t="s">
        <v>127</v>
      </c>
    </row>
    <row r="283" spans="2:65" s="1" customFormat="1" ht="25.5" customHeight="1">
      <c r="B283" s="45"/>
      <c r="C283" s="220" t="s">
        <v>506</v>
      </c>
      <c r="D283" s="220" t="s">
        <v>129</v>
      </c>
      <c r="E283" s="221" t="s">
        <v>507</v>
      </c>
      <c r="F283" s="222" t="s">
        <v>494</v>
      </c>
      <c r="G283" s="223" t="s">
        <v>249</v>
      </c>
      <c r="H283" s="224">
        <v>52072.24</v>
      </c>
      <c r="I283" s="225"/>
      <c r="J283" s="226">
        <f>ROUND(I283*H283,2)</f>
        <v>0</v>
      </c>
      <c r="K283" s="222" t="s">
        <v>133</v>
      </c>
      <c r="L283" s="71"/>
      <c r="M283" s="227" t="s">
        <v>21</v>
      </c>
      <c r="N283" s="228" t="s">
        <v>44</v>
      </c>
      <c r="O283" s="46"/>
      <c r="P283" s="229">
        <f>O283*H283</f>
        <v>0</v>
      </c>
      <c r="Q283" s="229">
        <v>0</v>
      </c>
      <c r="R283" s="229">
        <f>Q283*H283</f>
        <v>0</v>
      </c>
      <c r="S283" s="229">
        <v>0</v>
      </c>
      <c r="T283" s="230">
        <f>S283*H283</f>
        <v>0</v>
      </c>
      <c r="AR283" s="23" t="s">
        <v>134</v>
      </c>
      <c r="AT283" s="23" t="s">
        <v>129</v>
      </c>
      <c r="AU283" s="23" t="s">
        <v>83</v>
      </c>
      <c r="AY283" s="23" t="s">
        <v>127</v>
      </c>
      <c r="BE283" s="231">
        <f>IF(N283="základní",J283,0)</f>
        <v>0</v>
      </c>
      <c r="BF283" s="231">
        <f>IF(N283="snížená",J283,0)</f>
        <v>0</v>
      </c>
      <c r="BG283" s="231">
        <f>IF(N283="zákl. přenesená",J283,0)</f>
        <v>0</v>
      </c>
      <c r="BH283" s="231">
        <f>IF(N283="sníž. přenesená",J283,0)</f>
        <v>0</v>
      </c>
      <c r="BI283" s="231">
        <f>IF(N283="nulová",J283,0)</f>
        <v>0</v>
      </c>
      <c r="BJ283" s="23" t="s">
        <v>81</v>
      </c>
      <c r="BK283" s="231">
        <f>ROUND(I283*H283,2)</f>
        <v>0</v>
      </c>
      <c r="BL283" s="23" t="s">
        <v>134</v>
      </c>
      <c r="BM283" s="23" t="s">
        <v>508</v>
      </c>
    </row>
    <row r="284" spans="2:47" s="1" customFormat="1" ht="13.5">
      <c r="B284" s="45"/>
      <c r="C284" s="73"/>
      <c r="D284" s="232" t="s">
        <v>136</v>
      </c>
      <c r="E284" s="73"/>
      <c r="F284" s="233" t="s">
        <v>489</v>
      </c>
      <c r="G284" s="73"/>
      <c r="H284" s="73"/>
      <c r="I284" s="190"/>
      <c r="J284" s="73"/>
      <c r="K284" s="73"/>
      <c r="L284" s="71"/>
      <c r="M284" s="234"/>
      <c r="N284" s="46"/>
      <c r="O284" s="46"/>
      <c r="P284" s="46"/>
      <c r="Q284" s="46"/>
      <c r="R284" s="46"/>
      <c r="S284" s="46"/>
      <c r="T284" s="94"/>
      <c r="AT284" s="23" t="s">
        <v>136</v>
      </c>
      <c r="AU284" s="23" t="s">
        <v>83</v>
      </c>
    </row>
    <row r="285" spans="2:51" s="11" customFormat="1" ht="13.5">
      <c r="B285" s="235"/>
      <c r="C285" s="236"/>
      <c r="D285" s="232" t="s">
        <v>138</v>
      </c>
      <c r="E285" s="236"/>
      <c r="F285" s="238" t="s">
        <v>509</v>
      </c>
      <c r="G285" s="236"/>
      <c r="H285" s="239">
        <v>52072.24</v>
      </c>
      <c r="I285" s="240"/>
      <c r="J285" s="236"/>
      <c r="K285" s="236"/>
      <c r="L285" s="241"/>
      <c r="M285" s="242"/>
      <c r="N285" s="243"/>
      <c r="O285" s="243"/>
      <c r="P285" s="243"/>
      <c r="Q285" s="243"/>
      <c r="R285" s="243"/>
      <c r="S285" s="243"/>
      <c r="T285" s="244"/>
      <c r="AT285" s="245" t="s">
        <v>138</v>
      </c>
      <c r="AU285" s="245" t="s">
        <v>83</v>
      </c>
      <c r="AV285" s="11" t="s">
        <v>83</v>
      </c>
      <c r="AW285" s="11" t="s">
        <v>6</v>
      </c>
      <c r="AX285" s="11" t="s">
        <v>81</v>
      </c>
      <c r="AY285" s="245" t="s">
        <v>127</v>
      </c>
    </row>
    <row r="286" spans="2:65" s="1" customFormat="1" ht="16.5" customHeight="1">
      <c r="B286" s="45"/>
      <c r="C286" s="220" t="s">
        <v>510</v>
      </c>
      <c r="D286" s="220" t="s">
        <v>129</v>
      </c>
      <c r="E286" s="221" t="s">
        <v>511</v>
      </c>
      <c r="F286" s="222" t="s">
        <v>512</v>
      </c>
      <c r="G286" s="223" t="s">
        <v>249</v>
      </c>
      <c r="H286" s="224">
        <v>758.2</v>
      </c>
      <c r="I286" s="225"/>
      <c r="J286" s="226">
        <f>ROUND(I286*H286,2)</f>
        <v>0</v>
      </c>
      <c r="K286" s="222" t="s">
        <v>133</v>
      </c>
      <c r="L286" s="71"/>
      <c r="M286" s="227" t="s">
        <v>21</v>
      </c>
      <c r="N286" s="228" t="s">
        <v>44</v>
      </c>
      <c r="O286" s="46"/>
      <c r="P286" s="229">
        <f>O286*H286</f>
        <v>0</v>
      </c>
      <c r="Q286" s="229">
        <v>0</v>
      </c>
      <c r="R286" s="229">
        <f>Q286*H286</f>
        <v>0</v>
      </c>
      <c r="S286" s="229">
        <v>0</v>
      </c>
      <c r="T286" s="230">
        <f>S286*H286</f>
        <v>0</v>
      </c>
      <c r="AR286" s="23" t="s">
        <v>134</v>
      </c>
      <c r="AT286" s="23" t="s">
        <v>129</v>
      </c>
      <c r="AU286" s="23" t="s">
        <v>83</v>
      </c>
      <c r="AY286" s="23" t="s">
        <v>127</v>
      </c>
      <c r="BE286" s="231">
        <f>IF(N286="základní",J286,0)</f>
        <v>0</v>
      </c>
      <c r="BF286" s="231">
        <f>IF(N286="snížená",J286,0)</f>
        <v>0</v>
      </c>
      <c r="BG286" s="231">
        <f>IF(N286="zákl. přenesená",J286,0)</f>
        <v>0</v>
      </c>
      <c r="BH286" s="231">
        <f>IF(N286="sníž. přenesená",J286,0)</f>
        <v>0</v>
      </c>
      <c r="BI286" s="231">
        <f>IF(N286="nulová",J286,0)</f>
        <v>0</v>
      </c>
      <c r="BJ286" s="23" t="s">
        <v>81</v>
      </c>
      <c r="BK286" s="231">
        <f>ROUND(I286*H286,2)</f>
        <v>0</v>
      </c>
      <c r="BL286" s="23" t="s">
        <v>134</v>
      </c>
      <c r="BM286" s="23" t="s">
        <v>513</v>
      </c>
    </row>
    <row r="287" spans="2:47" s="1" customFormat="1" ht="13.5">
      <c r="B287" s="45"/>
      <c r="C287" s="73"/>
      <c r="D287" s="232" t="s">
        <v>136</v>
      </c>
      <c r="E287" s="73"/>
      <c r="F287" s="233" t="s">
        <v>514</v>
      </c>
      <c r="G287" s="73"/>
      <c r="H287" s="73"/>
      <c r="I287" s="190"/>
      <c r="J287" s="73"/>
      <c r="K287" s="73"/>
      <c r="L287" s="71"/>
      <c r="M287" s="234"/>
      <c r="N287" s="46"/>
      <c r="O287" s="46"/>
      <c r="P287" s="46"/>
      <c r="Q287" s="46"/>
      <c r="R287" s="46"/>
      <c r="S287" s="46"/>
      <c r="T287" s="94"/>
      <c r="AT287" s="23" t="s">
        <v>136</v>
      </c>
      <c r="AU287" s="23" t="s">
        <v>83</v>
      </c>
    </row>
    <row r="288" spans="2:51" s="11" customFormat="1" ht="13.5">
      <c r="B288" s="235"/>
      <c r="C288" s="236"/>
      <c r="D288" s="232" t="s">
        <v>138</v>
      </c>
      <c r="E288" s="237" t="s">
        <v>21</v>
      </c>
      <c r="F288" s="238" t="s">
        <v>501</v>
      </c>
      <c r="G288" s="236"/>
      <c r="H288" s="239">
        <v>79.04</v>
      </c>
      <c r="I288" s="240"/>
      <c r="J288" s="236"/>
      <c r="K288" s="236"/>
      <c r="L288" s="241"/>
      <c r="M288" s="242"/>
      <c r="N288" s="243"/>
      <c r="O288" s="243"/>
      <c r="P288" s="243"/>
      <c r="Q288" s="243"/>
      <c r="R288" s="243"/>
      <c r="S288" s="243"/>
      <c r="T288" s="244"/>
      <c r="AT288" s="245" t="s">
        <v>138</v>
      </c>
      <c r="AU288" s="245" t="s">
        <v>83</v>
      </c>
      <c r="AV288" s="11" t="s">
        <v>83</v>
      </c>
      <c r="AW288" s="11" t="s">
        <v>36</v>
      </c>
      <c r="AX288" s="11" t="s">
        <v>73</v>
      </c>
      <c r="AY288" s="245" t="s">
        <v>127</v>
      </c>
    </row>
    <row r="289" spans="2:51" s="11" customFormat="1" ht="13.5">
      <c r="B289" s="235"/>
      <c r="C289" s="236"/>
      <c r="D289" s="232" t="s">
        <v>138</v>
      </c>
      <c r="E289" s="237" t="s">
        <v>21</v>
      </c>
      <c r="F289" s="238" t="s">
        <v>502</v>
      </c>
      <c r="G289" s="236"/>
      <c r="H289" s="239">
        <v>587.47</v>
      </c>
      <c r="I289" s="240"/>
      <c r="J289" s="236"/>
      <c r="K289" s="236"/>
      <c r="L289" s="241"/>
      <c r="M289" s="242"/>
      <c r="N289" s="243"/>
      <c r="O289" s="243"/>
      <c r="P289" s="243"/>
      <c r="Q289" s="243"/>
      <c r="R289" s="243"/>
      <c r="S289" s="243"/>
      <c r="T289" s="244"/>
      <c r="AT289" s="245" t="s">
        <v>138</v>
      </c>
      <c r="AU289" s="245" t="s">
        <v>83</v>
      </c>
      <c r="AV289" s="11" t="s">
        <v>83</v>
      </c>
      <c r="AW289" s="11" t="s">
        <v>36</v>
      </c>
      <c r="AX289" s="11" t="s">
        <v>73</v>
      </c>
      <c r="AY289" s="245" t="s">
        <v>127</v>
      </c>
    </row>
    <row r="290" spans="2:51" s="11" customFormat="1" ht="13.5">
      <c r="B290" s="235"/>
      <c r="C290" s="236"/>
      <c r="D290" s="232" t="s">
        <v>138</v>
      </c>
      <c r="E290" s="237" t="s">
        <v>21</v>
      </c>
      <c r="F290" s="238" t="s">
        <v>504</v>
      </c>
      <c r="G290" s="236"/>
      <c r="H290" s="239">
        <v>90.61</v>
      </c>
      <c r="I290" s="240"/>
      <c r="J290" s="236"/>
      <c r="K290" s="236"/>
      <c r="L290" s="241"/>
      <c r="M290" s="242"/>
      <c r="N290" s="243"/>
      <c r="O290" s="243"/>
      <c r="P290" s="243"/>
      <c r="Q290" s="243"/>
      <c r="R290" s="243"/>
      <c r="S290" s="243"/>
      <c r="T290" s="244"/>
      <c r="AT290" s="245" t="s">
        <v>138</v>
      </c>
      <c r="AU290" s="245" t="s">
        <v>83</v>
      </c>
      <c r="AV290" s="11" t="s">
        <v>83</v>
      </c>
      <c r="AW290" s="11" t="s">
        <v>36</v>
      </c>
      <c r="AX290" s="11" t="s">
        <v>73</v>
      </c>
      <c r="AY290" s="245" t="s">
        <v>127</v>
      </c>
    </row>
    <row r="291" spans="2:51" s="11" customFormat="1" ht="13.5">
      <c r="B291" s="235"/>
      <c r="C291" s="236"/>
      <c r="D291" s="232" t="s">
        <v>138</v>
      </c>
      <c r="E291" s="237" t="s">
        <v>21</v>
      </c>
      <c r="F291" s="238" t="s">
        <v>505</v>
      </c>
      <c r="G291" s="236"/>
      <c r="H291" s="239">
        <v>1.08</v>
      </c>
      <c r="I291" s="240"/>
      <c r="J291" s="236"/>
      <c r="K291" s="236"/>
      <c r="L291" s="241"/>
      <c r="M291" s="242"/>
      <c r="N291" s="243"/>
      <c r="O291" s="243"/>
      <c r="P291" s="243"/>
      <c r="Q291" s="243"/>
      <c r="R291" s="243"/>
      <c r="S291" s="243"/>
      <c r="T291" s="244"/>
      <c r="AT291" s="245" t="s">
        <v>138</v>
      </c>
      <c r="AU291" s="245" t="s">
        <v>83</v>
      </c>
      <c r="AV291" s="11" t="s">
        <v>83</v>
      </c>
      <c r="AW291" s="11" t="s">
        <v>36</v>
      </c>
      <c r="AX291" s="11" t="s">
        <v>73</v>
      </c>
      <c r="AY291" s="245" t="s">
        <v>127</v>
      </c>
    </row>
    <row r="292" spans="2:51" s="12" customFormat="1" ht="13.5">
      <c r="B292" s="246"/>
      <c r="C292" s="247"/>
      <c r="D292" s="232" t="s">
        <v>138</v>
      </c>
      <c r="E292" s="248" t="s">
        <v>21</v>
      </c>
      <c r="F292" s="249" t="s">
        <v>171</v>
      </c>
      <c r="G292" s="247"/>
      <c r="H292" s="250">
        <v>758.2</v>
      </c>
      <c r="I292" s="251"/>
      <c r="J292" s="247"/>
      <c r="K292" s="247"/>
      <c r="L292" s="252"/>
      <c r="M292" s="253"/>
      <c r="N292" s="254"/>
      <c r="O292" s="254"/>
      <c r="P292" s="254"/>
      <c r="Q292" s="254"/>
      <c r="R292" s="254"/>
      <c r="S292" s="254"/>
      <c r="T292" s="255"/>
      <c r="AT292" s="256" t="s">
        <v>138</v>
      </c>
      <c r="AU292" s="256" t="s">
        <v>83</v>
      </c>
      <c r="AV292" s="12" t="s">
        <v>134</v>
      </c>
      <c r="AW292" s="12" t="s">
        <v>36</v>
      </c>
      <c r="AX292" s="12" t="s">
        <v>81</v>
      </c>
      <c r="AY292" s="256" t="s">
        <v>127</v>
      </c>
    </row>
    <row r="293" spans="2:65" s="1" customFormat="1" ht="25.5" customHeight="1">
      <c r="B293" s="45"/>
      <c r="C293" s="220" t="s">
        <v>515</v>
      </c>
      <c r="D293" s="220" t="s">
        <v>129</v>
      </c>
      <c r="E293" s="221" t="s">
        <v>516</v>
      </c>
      <c r="F293" s="222" t="s">
        <v>517</v>
      </c>
      <c r="G293" s="223" t="s">
        <v>249</v>
      </c>
      <c r="H293" s="224">
        <v>610.454</v>
      </c>
      <c r="I293" s="225"/>
      <c r="J293" s="226">
        <f>ROUND(I293*H293,2)</f>
        <v>0</v>
      </c>
      <c r="K293" s="222" t="s">
        <v>133</v>
      </c>
      <c r="L293" s="71"/>
      <c r="M293" s="227" t="s">
        <v>21</v>
      </c>
      <c r="N293" s="228" t="s">
        <v>44</v>
      </c>
      <c r="O293" s="46"/>
      <c r="P293" s="229">
        <f>O293*H293</f>
        <v>0</v>
      </c>
      <c r="Q293" s="229">
        <v>0</v>
      </c>
      <c r="R293" s="229">
        <f>Q293*H293</f>
        <v>0</v>
      </c>
      <c r="S293" s="229">
        <v>0</v>
      </c>
      <c r="T293" s="230">
        <f>S293*H293</f>
        <v>0</v>
      </c>
      <c r="AR293" s="23" t="s">
        <v>134</v>
      </c>
      <c r="AT293" s="23" t="s">
        <v>129</v>
      </c>
      <c r="AU293" s="23" t="s">
        <v>83</v>
      </c>
      <c r="AY293" s="23" t="s">
        <v>127</v>
      </c>
      <c r="BE293" s="231">
        <f>IF(N293="základní",J293,0)</f>
        <v>0</v>
      </c>
      <c r="BF293" s="231">
        <f>IF(N293="snížená",J293,0)</f>
        <v>0</v>
      </c>
      <c r="BG293" s="231">
        <f>IF(N293="zákl. přenesená",J293,0)</f>
        <v>0</v>
      </c>
      <c r="BH293" s="231">
        <f>IF(N293="sníž. přenesená",J293,0)</f>
        <v>0</v>
      </c>
      <c r="BI293" s="231">
        <f>IF(N293="nulová",J293,0)</f>
        <v>0</v>
      </c>
      <c r="BJ293" s="23" t="s">
        <v>81</v>
      </c>
      <c r="BK293" s="231">
        <f>ROUND(I293*H293,2)</f>
        <v>0</v>
      </c>
      <c r="BL293" s="23" t="s">
        <v>134</v>
      </c>
      <c r="BM293" s="23" t="s">
        <v>518</v>
      </c>
    </row>
    <row r="294" spans="2:47" s="1" customFormat="1" ht="13.5">
      <c r="B294" s="45"/>
      <c r="C294" s="73"/>
      <c r="D294" s="232" t="s">
        <v>136</v>
      </c>
      <c r="E294" s="73"/>
      <c r="F294" s="233" t="s">
        <v>514</v>
      </c>
      <c r="G294" s="73"/>
      <c r="H294" s="73"/>
      <c r="I294" s="190"/>
      <c r="J294" s="73"/>
      <c r="K294" s="73"/>
      <c r="L294" s="71"/>
      <c r="M294" s="234"/>
      <c r="N294" s="46"/>
      <c r="O294" s="46"/>
      <c r="P294" s="46"/>
      <c r="Q294" s="46"/>
      <c r="R294" s="46"/>
      <c r="S294" s="46"/>
      <c r="T294" s="94"/>
      <c r="AT294" s="23" t="s">
        <v>136</v>
      </c>
      <c r="AU294" s="23" t="s">
        <v>83</v>
      </c>
    </row>
    <row r="295" spans="2:51" s="11" customFormat="1" ht="13.5">
      <c r="B295" s="235"/>
      <c r="C295" s="236"/>
      <c r="D295" s="232" t="s">
        <v>138</v>
      </c>
      <c r="E295" s="237" t="s">
        <v>21</v>
      </c>
      <c r="F295" s="238" t="s">
        <v>491</v>
      </c>
      <c r="G295" s="236"/>
      <c r="H295" s="239">
        <v>185.194</v>
      </c>
      <c r="I295" s="240"/>
      <c r="J295" s="236"/>
      <c r="K295" s="236"/>
      <c r="L295" s="241"/>
      <c r="M295" s="242"/>
      <c r="N295" s="243"/>
      <c r="O295" s="243"/>
      <c r="P295" s="243"/>
      <c r="Q295" s="243"/>
      <c r="R295" s="243"/>
      <c r="S295" s="243"/>
      <c r="T295" s="244"/>
      <c r="AT295" s="245" t="s">
        <v>138</v>
      </c>
      <c r="AU295" s="245" t="s">
        <v>83</v>
      </c>
      <c r="AV295" s="11" t="s">
        <v>83</v>
      </c>
      <c r="AW295" s="11" t="s">
        <v>36</v>
      </c>
      <c r="AX295" s="11" t="s">
        <v>73</v>
      </c>
      <c r="AY295" s="245" t="s">
        <v>127</v>
      </c>
    </row>
    <row r="296" spans="2:51" s="11" customFormat="1" ht="13.5">
      <c r="B296" s="235"/>
      <c r="C296" s="236"/>
      <c r="D296" s="232" t="s">
        <v>138</v>
      </c>
      <c r="E296" s="237" t="s">
        <v>21</v>
      </c>
      <c r="F296" s="238" t="s">
        <v>503</v>
      </c>
      <c r="G296" s="236"/>
      <c r="H296" s="239">
        <v>425.26</v>
      </c>
      <c r="I296" s="240"/>
      <c r="J296" s="236"/>
      <c r="K296" s="236"/>
      <c r="L296" s="241"/>
      <c r="M296" s="242"/>
      <c r="N296" s="243"/>
      <c r="O296" s="243"/>
      <c r="P296" s="243"/>
      <c r="Q296" s="243"/>
      <c r="R296" s="243"/>
      <c r="S296" s="243"/>
      <c r="T296" s="244"/>
      <c r="AT296" s="245" t="s">
        <v>138</v>
      </c>
      <c r="AU296" s="245" t="s">
        <v>83</v>
      </c>
      <c r="AV296" s="11" t="s">
        <v>83</v>
      </c>
      <c r="AW296" s="11" t="s">
        <v>36</v>
      </c>
      <c r="AX296" s="11" t="s">
        <v>73</v>
      </c>
      <c r="AY296" s="245" t="s">
        <v>127</v>
      </c>
    </row>
    <row r="297" spans="2:51" s="12" customFormat="1" ht="13.5">
      <c r="B297" s="246"/>
      <c r="C297" s="247"/>
      <c r="D297" s="232" t="s">
        <v>138</v>
      </c>
      <c r="E297" s="248" t="s">
        <v>21</v>
      </c>
      <c r="F297" s="249" t="s">
        <v>171</v>
      </c>
      <c r="G297" s="247"/>
      <c r="H297" s="250">
        <v>610.454</v>
      </c>
      <c r="I297" s="251"/>
      <c r="J297" s="247"/>
      <c r="K297" s="247"/>
      <c r="L297" s="252"/>
      <c r="M297" s="253"/>
      <c r="N297" s="254"/>
      <c r="O297" s="254"/>
      <c r="P297" s="254"/>
      <c r="Q297" s="254"/>
      <c r="R297" s="254"/>
      <c r="S297" s="254"/>
      <c r="T297" s="255"/>
      <c r="AT297" s="256" t="s">
        <v>138</v>
      </c>
      <c r="AU297" s="256" t="s">
        <v>83</v>
      </c>
      <c r="AV297" s="12" t="s">
        <v>134</v>
      </c>
      <c r="AW297" s="12" t="s">
        <v>36</v>
      </c>
      <c r="AX297" s="12" t="s">
        <v>81</v>
      </c>
      <c r="AY297" s="256" t="s">
        <v>127</v>
      </c>
    </row>
    <row r="298" spans="2:65" s="1" customFormat="1" ht="25.5" customHeight="1">
      <c r="B298" s="45"/>
      <c r="C298" s="220" t="s">
        <v>519</v>
      </c>
      <c r="D298" s="220" t="s">
        <v>129</v>
      </c>
      <c r="E298" s="221" t="s">
        <v>520</v>
      </c>
      <c r="F298" s="222" t="s">
        <v>521</v>
      </c>
      <c r="G298" s="223" t="s">
        <v>249</v>
      </c>
      <c r="H298" s="224">
        <v>703.43</v>
      </c>
      <c r="I298" s="225"/>
      <c r="J298" s="226">
        <f>ROUND(I298*H298,2)</f>
        <v>0</v>
      </c>
      <c r="K298" s="222" t="s">
        <v>133</v>
      </c>
      <c r="L298" s="71"/>
      <c r="M298" s="227" t="s">
        <v>21</v>
      </c>
      <c r="N298" s="228" t="s">
        <v>44</v>
      </c>
      <c r="O298" s="46"/>
      <c r="P298" s="229">
        <f>O298*H298</f>
        <v>0</v>
      </c>
      <c r="Q298" s="229">
        <v>0</v>
      </c>
      <c r="R298" s="229">
        <f>Q298*H298</f>
        <v>0</v>
      </c>
      <c r="S298" s="229">
        <v>0</v>
      </c>
      <c r="T298" s="230">
        <f>S298*H298</f>
        <v>0</v>
      </c>
      <c r="AR298" s="23" t="s">
        <v>134</v>
      </c>
      <c r="AT298" s="23" t="s">
        <v>129</v>
      </c>
      <c r="AU298" s="23" t="s">
        <v>83</v>
      </c>
      <c r="AY298" s="23" t="s">
        <v>127</v>
      </c>
      <c r="BE298" s="231">
        <f>IF(N298="základní",J298,0)</f>
        <v>0</v>
      </c>
      <c r="BF298" s="231">
        <f>IF(N298="snížená",J298,0)</f>
        <v>0</v>
      </c>
      <c r="BG298" s="231">
        <f>IF(N298="zákl. přenesená",J298,0)</f>
        <v>0</v>
      </c>
      <c r="BH298" s="231">
        <f>IF(N298="sníž. přenesená",J298,0)</f>
        <v>0</v>
      </c>
      <c r="BI298" s="231">
        <f>IF(N298="nulová",J298,0)</f>
        <v>0</v>
      </c>
      <c r="BJ298" s="23" t="s">
        <v>81</v>
      </c>
      <c r="BK298" s="231">
        <f>ROUND(I298*H298,2)</f>
        <v>0</v>
      </c>
      <c r="BL298" s="23" t="s">
        <v>134</v>
      </c>
      <c r="BM298" s="23" t="s">
        <v>522</v>
      </c>
    </row>
    <row r="299" spans="2:47" s="1" customFormat="1" ht="13.5">
      <c r="B299" s="45"/>
      <c r="C299" s="73"/>
      <c r="D299" s="232" t="s">
        <v>136</v>
      </c>
      <c r="E299" s="73"/>
      <c r="F299" s="233" t="s">
        <v>514</v>
      </c>
      <c r="G299" s="73"/>
      <c r="H299" s="73"/>
      <c r="I299" s="190"/>
      <c r="J299" s="73"/>
      <c r="K299" s="73"/>
      <c r="L299" s="71"/>
      <c r="M299" s="234"/>
      <c r="N299" s="46"/>
      <c r="O299" s="46"/>
      <c r="P299" s="46"/>
      <c r="Q299" s="46"/>
      <c r="R299" s="46"/>
      <c r="S299" s="46"/>
      <c r="T299" s="94"/>
      <c r="AT299" s="23" t="s">
        <v>136</v>
      </c>
      <c r="AU299" s="23" t="s">
        <v>83</v>
      </c>
    </row>
    <row r="300" spans="2:51" s="11" customFormat="1" ht="13.5">
      <c r="B300" s="235"/>
      <c r="C300" s="236"/>
      <c r="D300" s="232" t="s">
        <v>138</v>
      </c>
      <c r="E300" s="237" t="s">
        <v>21</v>
      </c>
      <c r="F300" s="238" t="s">
        <v>490</v>
      </c>
      <c r="G300" s="236"/>
      <c r="H300" s="239">
        <v>703.43</v>
      </c>
      <c r="I300" s="240"/>
      <c r="J300" s="236"/>
      <c r="K300" s="236"/>
      <c r="L300" s="241"/>
      <c r="M300" s="242"/>
      <c r="N300" s="243"/>
      <c r="O300" s="243"/>
      <c r="P300" s="243"/>
      <c r="Q300" s="243"/>
      <c r="R300" s="243"/>
      <c r="S300" s="243"/>
      <c r="T300" s="244"/>
      <c r="AT300" s="245" t="s">
        <v>138</v>
      </c>
      <c r="AU300" s="245" t="s">
        <v>83</v>
      </c>
      <c r="AV300" s="11" t="s">
        <v>83</v>
      </c>
      <c r="AW300" s="11" t="s">
        <v>36</v>
      </c>
      <c r="AX300" s="11" t="s">
        <v>81</v>
      </c>
      <c r="AY300" s="245" t="s">
        <v>127</v>
      </c>
    </row>
    <row r="301" spans="2:63" s="10" customFormat="1" ht="29.85" customHeight="1">
      <c r="B301" s="204"/>
      <c r="C301" s="205"/>
      <c r="D301" s="206" t="s">
        <v>72</v>
      </c>
      <c r="E301" s="218" t="s">
        <v>523</v>
      </c>
      <c r="F301" s="218" t="s">
        <v>524</v>
      </c>
      <c r="G301" s="205"/>
      <c r="H301" s="205"/>
      <c r="I301" s="208"/>
      <c r="J301" s="219">
        <f>BK301</f>
        <v>0</v>
      </c>
      <c r="K301" s="205"/>
      <c r="L301" s="210"/>
      <c r="M301" s="211"/>
      <c r="N301" s="212"/>
      <c r="O301" s="212"/>
      <c r="P301" s="213">
        <f>SUM(P302:P303)</f>
        <v>0</v>
      </c>
      <c r="Q301" s="212"/>
      <c r="R301" s="213">
        <f>SUM(R302:R303)</f>
        <v>0</v>
      </c>
      <c r="S301" s="212"/>
      <c r="T301" s="214">
        <f>SUM(T302:T303)</f>
        <v>0</v>
      </c>
      <c r="AR301" s="215" t="s">
        <v>81</v>
      </c>
      <c r="AT301" s="216" t="s">
        <v>72</v>
      </c>
      <c r="AU301" s="216" t="s">
        <v>81</v>
      </c>
      <c r="AY301" s="215" t="s">
        <v>127</v>
      </c>
      <c r="BK301" s="217">
        <f>SUM(BK302:BK303)</f>
        <v>0</v>
      </c>
    </row>
    <row r="302" spans="2:65" s="1" customFormat="1" ht="25.5" customHeight="1">
      <c r="B302" s="45"/>
      <c r="C302" s="220" t="s">
        <v>525</v>
      </c>
      <c r="D302" s="220" t="s">
        <v>129</v>
      </c>
      <c r="E302" s="221" t="s">
        <v>526</v>
      </c>
      <c r="F302" s="222" t="s">
        <v>527</v>
      </c>
      <c r="G302" s="223" t="s">
        <v>249</v>
      </c>
      <c r="H302" s="224">
        <v>396.193</v>
      </c>
      <c r="I302" s="225"/>
      <c r="J302" s="226">
        <f>ROUND(I302*H302,2)</f>
        <v>0</v>
      </c>
      <c r="K302" s="222" t="s">
        <v>133</v>
      </c>
      <c r="L302" s="71"/>
      <c r="M302" s="227" t="s">
        <v>21</v>
      </c>
      <c r="N302" s="228" t="s">
        <v>44</v>
      </c>
      <c r="O302" s="46"/>
      <c r="P302" s="229">
        <f>O302*H302</f>
        <v>0</v>
      </c>
      <c r="Q302" s="229">
        <v>0</v>
      </c>
      <c r="R302" s="229">
        <f>Q302*H302</f>
        <v>0</v>
      </c>
      <c r="S302" s="229">
        <v>0</v>
      </c>
      <c r="T302" s="230">
        <f>S302*H302</f>
        <v>0</v>
      </c>
      <c r="AR302" s="23" t="s">
        <v>134</v>
      </c>
      <c r="AT302" s="23" t="s">
        <v>129</v>
      </c>
      <c r="AU302" s="23" t="s">
        <v>83</v>
      </c>
      <c r="AY302" s="23" t="s">
        <v>127</v>
      </c>
      <c r="BE302" s="231">
        <f>IF(N302="základní",J302,0)</f>
        <v>0</v>
      </c>
      <c r="BF302" s="231">
        <f>IF(N302="snížená",J302,0)</f>
        <v>0</v>
      </c>
      <c r="BG302" s="231">
        <f>IF(N302="zákl. přenesená",J302,0)</f>
        <v>0</v>
      </c>
      <c r="BH302" s="231">
        <f>IF(N302="sníž. přenesená",J302,0)</f>
        <v>0</v>
      </c>
      <c r="BI302" s="231">
        <f>IF(N302="nulová",J302,0)</f>
        <v>0</v>
      </c>
      <c r="BJ302" s="23" t="s">
        <v>81</v>
      </c>
      <c r="BK302" s="231">
        <f>ROUND(I302*H302,2)</f>
        <v>0</v>
      </c>
      <c r="BL302" s="23" t="s">
        <v>134</v>
      </c>
      <c r="BM302" s="23" t="s">
        <v>528</v>
      </c>
    </row>
    <row r="303" spans="2:47" s="1" customFormat="1" ht="13.5">
      <c r="B303" s="45"/>
      <c r="C303" s="73"/>
      <c r="D303" s="232" t="s">
        <v>136</v>
      </c>
      <c r="E303" s="73"/>
      <c r="F303" s="233" t="s">
        <v>529</v>
      </c>
      <c r="G303" s="73"/>
      <c r="H303" s="73"/>
      <c r="I303" s="190"/>
      <c r="J303" s="73"/>
      <c r="K303" s="73"/>
      <c r="L303" s="71"/>
      <c r="M303" s="234"/>
      <c r="N303" s="46"/>
      <c r="O303" s="46"/>
      <c r="P303" s="46"/>
      <c r="Q303" s="46"/>
      <c r="R303" s="46"/>
      <c r="S303" s="46"/>
      <c r="T303" s="94"/>
      <c r="AT303" s="23" t="s">
        <v>136</v>
      </c>
      <c r="AU303" s="23" t="s">
        <v>83</v>
      </c>
    </row>
    <row r="304" spans="2:63" s="10" customFormat="1" ht="37.4" customHeight="1">
      <c r="B304" s="204"/>
      <c r="C304" s="205"/>
      <c r="D304" s="206" t="s">
        <v>72</v>
      </c>
      <c r="E304" s="207" t="s">
        <v>530</v>
      </c>
      <c r="F304" s="207" t="s">
        <v>531</v>
      </c>
      <c r="G304" s="205"/>
      <c r="H304" s="205"/>
      <c r="I304" s="208"/>
      <c r="J304" s="209">
        <f>BK304</f>
        <v>0</v>
      </c>
      <c r="K304" s="205"/>
      <c r="L304" s="210"/>
      <c r="M304" s="211"/>
      <c r="N304" s="212"/>
      <c r="O304" s="212"/>
      <c r="P304" s="213">
        <f>P305</f>
        <v>0</v>
      </c>
      <c r="Q304" s="212"/>
      <c r="R304" s="213">
        <f>R305</f>
        <v>0.18288000000000001</v>
      </c>
      <c r="S304" s="212"/>
      <c r="T304" s="214">
        <f>T305</f>
        <v>0</v>
      </c>
      <c r="AR304" s="215" t="s">
        <v>83</v>
      </c>
      <c r="AT304" s="216" t="s">
        <v>72</v>
      </c>
      <c r="AU304" s="216" t="s">
        <v>73</v>
      </c>
      <c r="AY304" s="215" t="s">
        <v>127</v>
      </c>
      <c r="BK304" s="217">
        <f>BK305</f>
        <v>0</v>
      </c>
    </row>
    <row r="305" spans="2:63" s="10" customFormat="1" ht="19.9" customHeight="1">
      <c r="B305" s="204"/>
      <c r="C305" s="205"/>
      <c r="D305" s="206" t="s">
        <v>72</v>
      </c>
      <c r="E305" s="218" t="s">
        <v>532</v>
      </c>
      <c r="F305" s="218" t="s">
        <v>533</v>
      </c>
      <c r="G305" s="205"/>
      <c r="H305" s="205"/>
      <c r="I305" s="208"/>
      <c r="J305" s="219">
        <f>BK305</f>
        <v>0</v>
      </c>
      <c r="K305" s="205"/>
      <c r="L305" s="210"/>
      <c r="M305" s="211"/>
      <c r="N305" s="212"/>
      <c r="O305" s="212"/>
      <c r="P305" s="213">
        <f>SUM(P306:P310)</f>
        <v>0</v>
      </c>
      <c r="Q305" s="212"/>
      <c r="R305" s="213">
        <f>SUM(R306:R310)</f>
        <v>0.18288000000000001</v>
      </c>
      <c r="S305" s="212"/>
      <c r="T305" s="214">
        <f>SUM(T306:T310)</f>
        <v>0</v>
      </c>
      <c r="AR305" s="215" t="s">
        <v>83</v>
      </c>
      <c r="AT305" s="216" t="s">
        <v>72</v>
      </c>
      <c r="AU305" s="216" t="s">
        <v>81</v>
      </c>
      <c r="AY305" s="215" t="s">
        <v>127</v>
      </c>
      <c r="BK305" s="217">
        <f>SUM(BK306:BK310)</f>
        <v>0</v>
      </c>
    </row>
    <row r="306" spans="2:65" s="1" customFormat="1" ht="16.5" customHeight="1">
      <c r="B306" s="45"/>
      <c r="C306" s="220" t="s">
        <v>534</v>
      </c>
      <c r="D306" s="220" t="s">
        <v>129</v>
      </c>
      <c r="E306" s="221" t="s">
        <v>535</v>
      </c>
      <c r="F306" s="222" t="s">
        <v>536</v>
      </c>
      <c r="G306" s="223" t="s">
        <v>132</v>
      </c>
      <c r="H306" s="224">
        <v>72</v>
      </c>
      <c r="I306" s="225"/>
      <c r="J306" s="226">
        <f>ROUND(I306*H306,2)</f>
        <v>0</v>
      </c>
      <c r="K306" s="222" t="s">
        <v>21</v>
      </c>
      <c r="L306" s="71"/>
      <c r="M306" s="227" t="s">
        <v>21</v>
      </c>
      <c r="N306" s="228" t="s">
        <v>44</v>
      </c>
      <c r="O306" s="46"/>
      <c r="P306" s="229">
        <f>O306*H306</f>
        <v>0</v>
      </c>
      <c r="Q306" s="229">
        <v>0</v>
      </c>
      <c r="R306" s="229">
        <f>Q306*H306</f>
        <v>0</v>
      </c>
      <c r="S306" s="229">
        <v>0</v>
      </c>
      <c r="T306" s="230">
        <f>S306*H306</f>
        <v>0</v>
      </c>
      <c r="AR306" s="23" t="s">
        <v>221</v>
      </c>
      <c r="AT306" s="23" t="s">
        <v>129</v>
      </c>
      <c r="AU306" s="23" t="s">
        <v>83</v>
      </c>
      <c r="AY306" s="23" t="s">
        <v>127</v>
      </c>
      <c r="BE306" s="231">
        <f>IF(N306="základní",J306,0)</f>
        <v>0</v>
      </c>
      <c r="BF306" s="231">
        <f>IF(N306="snížená",J306,0)</f>
        <v>0</v>
      </c>
      <c r="BG306" s="231">
        <f>IF(N306="zákl. přenesená",J306,0)</f>
        <v>0</v>
      </c>
      <c r="BH306" s="231">
        <f>IF(N306="sníž. přenesená",J306,0)</f>
        <v>0</v>
      </c>
      <c r="BI306" s="231">
        <f>IF(N306="nulová",J306,0)</f>
        <v>0</v>
      </c>
      <c r="BJ306" s="23" t="s">
        <v>81</v>
      </c>
      <c r="BK306" s="231">
        <f>ROUND(I306*H306,2)</f>
        <v>0</v>
      </c>
      <c r="BL306" s="23" t="s">
        <v>221</v>
      </c>
      <c r="BM306" s="23" t="s">
        <v>537</v>
      </c>
    </row>
    <row r="307" spans="2:47" s="1" customFormat="1" ht="13.5">
      <c r="B307" s="45"/>
      <c r="C307" s="73"/>
      <c r="D307" s="232" t="s">
        <v>136</v>
      </c>
      <c r="E307" s="73"/>
      <c r="F307" s="233" t="s">
        <v>538</v>
      </c>
      <c r="G307" s="73"/>
      <c r="H307" s="73"/>
      <c r="I307" s="190"/>
      <c r="J307" s="73"/>
      <c r="K307" s="73"/>
      <c r="L307" s="71"/>
      <c r="M307" s="234"/>
      <c r="N307" s="46"/>
      <c r="O307" s="46"/>
      <c r="P307" s="46"/>
      <c r="Q307" s="46"/>
      <c r="R307" s="46"/>
      <c r="S307" s="46"/>
      <c r="T307" s="94"/>
      <c r="AT307" s="23" t="s">
        <v>136</v>
      </c>
      <c r="AU307" s="23" t="s">
        <v>83</v>
      </c>
    </row>
    <row r="308" spans="2:65" s="1" customFormat="1" ht="16.5" customHeight="1">
      <c r="B308" s="45"/>
      <c r="C308" s="267" t="s">
        <v>539</v>
      </c>
      <c r="D308" s="267" t="s">
        <v>246</v>
      </c>
      <c r="E308" s="268" t="s">
        <v>540</v>
      </c>
      <c r="F308" s="269" t="s">
        <v>541</v>
      </c>
      <c r="G308" s="270" t="s">
        <v>132</v>
      </c>
      <c r="H308" s="271">
        <v>72</v>
      </c>
      <c r="I308" s="272"/>
      <c r="J308" s="273">
        <f>ROUND(I308*H308,2)</f>
        <v>0</v>
      </c>
      <c r="K308" s="269" t="s">
        <v>21</v>
      </c>
      <c r="L308" s="274"/>
      <c r="M308" s="275" t="s">
        <v>21</v>
      </c>
      <c r="N308" s="276" t="s">
        <v>44</v>
      </c>
      <c r="O308" s="46"/>
      <c r="P308" s="229">
        <f>O308*H308</f>
        <v>0</v>
      </c>
      <c r="Q308" s="229">
        <v>0.00254</v>
      </c>
      <c r="R308" s="229">
        <f>Q308*H308</f>
        <v>0.18288000000000001</v>
      </c>
      <c r="S308" s="229">
        <v>0</v>
      </c>
      <c r="T308" s="230">
        <f>S308*H308</f>
        <v>0</v>
      </c>
      <c r="AR308" s="23" t="s">
        <v>309</v>
      </c>
      <c r="AT308" s="23" t="s">
        <v>246</v>
      </c>
      <c r="AU308" s="23" t="s">
        <v>83</v>
      </c>
      <c r="AY308" s="23" t="s">
        <v>127</v>
      </c>
      <c r="BE308" s="231">
        <f>IF(N308="základní",J308,0)</f>
        <v>0</v>
      </c>
      <c r="BF308" s="231">
        <f>IF(N308="snížená",J308,0)</f>
        <v>0</v>
      </c>
      <c r="BG308" s="231">
        <f>IF(N308="zákl. přenesená",J308,0)</f>
        <v>0</v>
      </c>
      <c r="BH308" s="231">
        <f>IF(N308="sníž. přenesená",J308,0)</f>
        <v>0</v>
      </c>
      <c r="BI308" s="231">
        <f>IF(N308="nulová",J308,0)</f>
        <v>0</v>
      </c>
      <c r="BJ308" s="23" t="s">
        <v>81</v>
      </c>
      <c r="BK308" s="231">
        <f>ROUND(I308*H308,2)</f>
        <v>0</v>
      </c>
      <c r="BL308" s="23" t="s">
        <v>221</v>
      </c>
      <c r="BM308" s="23" t="s">
        <v>542</v>
      </c>
    </row>
    <row r="309" spans="2:65" s="1" customFormat="1" ht="38.25" customHeight="1">
      <c r="B309" s="45"/>
      <c r="C309" s="220" t="s">
        <v>543</v>
      </c>
      <c r="D309" s="220" t="s">
        <v>129</v>
      </c>
      <c r="E309" s="221" t="s">
        <v>544</v>
      </c>
      <c r="F309" s="222" t="s">
        <v>545</v>
      </c>
      <c r="G309" s="223" t="s">
        <v>249</v>
      </c>
      <c r="H309" s="224">
        <v>0.183</v>
      </c>
      <c r="I309" s="225"/>
      <c r="J309" s="226">
        <f>ROUND(I309*H309,2)</f>
        <v>0</v>
      </c>
      <c r="K309" s="222" t="s">
        <v>133</v>
      </c>
      <c r="L309" s="71"/>
      <c r="M309" s="227" t="s">
        <v>21</v>
      </c>
      <c r="N309" s="228" t="s">
        <v>44</v>
      </c>
      <c r="O309" s="46"/>
      <c r="P309" s="229">
        <f>O309*H309</f>
        <v>0</v>
      </c>
      <c r="Q309" s="229">
        <v>0</v>
      </c>
      <c r="R309" s="229">
        <f>Q309*H309</f>
        <v>0</v>
      </c>
      <c r="S309" s="229">
        <v>0</v>
      </c>
      <c r="T309" s="230">
        <f>S309*H309</f>
        <v>0</v>
      </c>
      <c r="AR309" s="23" t="s">
        <v>221</v>
      </c>
      <c r="AT309" s="23" t="s">
        <v>129</v>
      </c>
      <c r="AU309" s="23" t="s">
        <v>83</v>
      </c>
      <c r="AY309" s="23" t="s">
        <v>127</v>
      </c>
      <c r="BE309" s="231">
        <f>IF(N309="základní",J309,0)</f>
        <v>0</v>
      </c>
      <c r="BF309" s="231">
        <f>IF(N309="snížená",J309,0)</f>
        <v>0</v>
      </c>
      <c r="BG309" s="231">
        <f>IF(N309="zákl. přenesená",J309,0)</f>
        <v>0</v>
      </c>
      <c r="BH309" s="231">
        <f>IF(N309="sníž. přenesená",J309,0)</f>
        <v>0</v>
      </c>
      <c r="BI309" s="231">
        <f>IF(N309="nulová",J309,0)</f>
        <v>0</v>
      </c>
      <c r="BJ309" s="23" t="s">
        <v>81</v>
      </c>
      <c r="BK309" s="231">
        <f>ROUND(I309*H309,2)</f>
        <v>0</v>
      </c>
      <c r="BL309" s="23" t="s">
        <v>221</v>
      </c>
      <c r="BM309" s="23" t="s">
        <v>546</v>
      </c>
    </row>
    <row r="310" spans="2:47" s="1" customFormat="1" ht="13.5">
      <c r="B310" s="45"/>
      <c r="C310" s="73"/>
      <c r="D310" s="232" t="s">
        <v>136</v>
      </c>
      <c r="E310" s="73"/>
      <c r="F310" s="233" t="s">
        <v>547</v>
      </c>
      <c r="G310" s="73"/>
      <c r="H310" s="73"/>
      <c r="I310" s="190"/>
      <c r="J310" s="73"/>
      <c r="K310" s="73"/>
      <c r="L310" s="71"/>
      <c r="M310" s="277"/>
      <c r="N310" s="278"/>
      <c r="O310" s="278"/>
      <c r="P310" s="278"/>
      <c r="Q310" s="278"/>
      <c r="R310" s="278"/>
      <c r="S310" s="278"/>
      <c r="T310" s="279"/>
      <c r="AT310" s="23" t="s">
        <v>136</v>
      </c>
      <c r="AU310" s="23" t="s">
        <v>83</v>
      </c>
    </row>
    <row r="311" spans="2:12" s="1" customFormat="1" ht="6.95" customHeight="1">
      <c r="B311" s="66"/>
      <c r="C311" s="67"/>
      <c r="D311" s="67"/>
      <c r="E311" s="67"/>
      <c r="F311" s="67"/>
      <c r="G311" s="67"/>
      <c r="H311" s="67"/>
      <c r="I311" s="165"/>
      <c r="J311" s="67"/>
      <c r="K311" s="67"/>
      <c r="L311" s="71"/>
    </row>
  </sheetData>
  <sheetProtection password="CC35" sheet="1" objects="1" scenarios="1" formatColumns="0" formatRows="0" autoFilter="0"/>
  <autoFilter ref="C86:K310"/>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0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87</v>
      </c>
      <c r="G1" s="138" t="s">
        <v>88</v>
      </c>
      <c r="H1" s="138"/>
      <c r="I1" s="139"/>
      <c r="J1" s="138" t="s">
        <v>89</v>
      </c>
      <c r="K1" s="137" t="s">
        <v>90</v>
      </c>
      <c r="L1" s="138" t="s">
        <v>91</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86</v>
      </c>
    </row>
    <row r="3" spans="2:46" ht="6.95" customHeight="1">
      <c r="B3" s="24"/>
      <c r="C3" s="25"/>
      <c r="D3" s="25"/>
      <c r="E3" s="25"/>
      <c r="F3" s="25"/>
      <c r="G3" s="25"/>
      <c r="H3" s="25"/>
      <c r="I3" s="140"/>
      <c r="J3" s="25"/>
      <c r="K3" s="26"/>
      <c r="AT3" s="23" t="s">
        <v>83</v>
      </c>
    </row>
    <row r="4" spans="2:46" ht="36.95" customHeight="1">
      <c r="B4" s="27"/>
      <c r="C4" s="28"/>
      <c r="D4" s="29" t="s">
        <v>92</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Jáchymov_Rekonstrukce komunikace_ulice Husova a Žižkova</v>
      </c>
      <c r="F7" s="39"/>
      <c r="G7" s="39"/>
      <c r="H7" s="39"/>
      <c r="I7" s="141"/>
      <c r="J7" s="28"/>
      <c r="K7" s="30"/>
    </row>
    <row r="8" spans="2:11" s="1" customFormat="1" ht="13.5">
      <c r="B8" s="45"/>
      <c r="C8" s="46"/>
      <c r="D8" s="39" t="s">
        <v>93</v>
      </c>
      <c r="E8" s="46"/>
      <c r="F8" s="46"/>
      <c r="G8" s="46"/>
      <c r="H8" s="46"/>
      <c r="I8" s="143"/>
      <c r="J8" s="46"/>
      <c r="K8" s="50"/>
    </row>
    <row r="9" spans="2:11" s="1" customFormat="1" ht="36.95" customHeight="1">
      <c r="B9" s="45"/>
      <c r="C9" s="46"/>
      <c r="D9" s="46"/>
      <c r="E9" s="144" t="s">
        <v>548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9. 11. 2017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21</v>
      </c>
      <c r="K20" s="50"/>
    </row>
    <row r="21" spans="2:11" s="1" customFormat="1" ht="18" customHeight="1">
      <c r="B21" s="45"/>
      <c r="C21" s="46"/>
      <c r="D21" s="46"/>
      <c r="E21" s="34" t="s">
        <v>35</v>
      </c>
      <c r="F21" s="46"/>
      <c r="G21" s="46"/>
      <c r="H21" s="46"/>
      <c r="I21" s="145" t="s">
        <v>31</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71.25" customHeight="1">
      <c r="B24" s="147"/>
      <c r="C24" s="148"/>
      <c r="D24" s="148"/>
      <c r="E24" s="43" t="s">
        <v>38</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39</v>
      </c>
      <c r="E27" s="46"/>
      <c r="F27" s="46"/>
      <c r="G27" s="46"/>
      <c r="H27" s="46"/>
      <c r="I27" s="143"/>
      <c r="J27" s="154">
        <f>ROUND(J79,2)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41</v>
      </c>
      <c r="G29" s="46"/>
      <c r="H29" s="46"/>
      <c r="I29" s="155" t="s">
        <v>40</v>
      </c>
      <c r="J29" s="51" t="s">
        <v>42</v>
      </c>
      <c r="K29" s="50"/>
    </row>
    <row r="30" spans="2:11" s="1" customFormat="1" ht="14.4" customHeight="1">
      <c r="B30" s="45"/>
      <c r="C30" s="46"/>
      <c r="D30" s="54" t="s">
        <v>43</v>
      </c>
      <c r="E30" s="54" t="s">
        <v>44</v>
      </c>
      <c r="F30" s="156">
        <f>ROUND(SUM(BE79:BE101),2)</f>
        <v>0</v>
      </c>
      <c r="G30" s="46"/>
      <c r="H30" s="46"/>
      <c r="I30" s="157">
        <v>0.21</v>
      </c>
      <c r="J30" s="156">
        <f>ROUND(ROUND((SUM(BE79:BE101)),2)*I30,2)</f>
        <v>0</v>
      </c>
      <c r="K30" s="50"/>
    </row>
    <row r="31" spans="2:11" s="1" customFormat="1" ht="14.4" customHeight="1">
      <c r="B31" s="45"/>
      <c r="C31" s="46"/>
      <c r="D31" s="46"/>
      <c r="E31" s="54" t="s">
        <v>45</v>
      </c>
      <c r="F31" s="156">
        <f>ROUND(SUM(BF79:BF101),2)</f>
        <v>0</v>
      </c>
      <c r="G31" s="46"/>
      <c r="H31" s="46"/>
      <c r="I31" s="157">
        <v>0.15</v>
      </c>
      <c r="J31" s="156">
        <f>ROUND(ROUND((SUM(BF79:BF101)),2)*I31,2)</f>
        <v>0</v>
      </c>
      <c r="K31" s="50"/>
    </row>
    <row r="32" spans="2:11" s="1" customFormat="1" ht="14.4" customHeight="1" hidden="1">
      <c r="B32" s="45"/>
      <c r="C32" s="46"/>
      <c r="D32" s="46"/>
      <c r="E32" s="54" t="s">
        <v>46</v>
      </c>
      <c r="F32" s="156">
        <f>ROUND(SUM(BG79:BG101),2)</f>
        <v>0</v>
      </c>
      <c r="G32" s="46"/>
      <c r="H32" s="46"/>
      <c r="I32" s="157">
        <v>0.21</v>
      </c>
      <c r="J32" s="156">
        <v>0</v>
      </c>
      <c r="K32" s="50"/>
    </row>
    <row r="33" spans="2:11" s="1" customFormat="1" ht="14.4" customHeight="1" hidden="1">
      <c r="B33" s="45"/>
      <c r="C33" s="46"/>
      <c r="D33" s="46"/>
      <c r="E33" s="54" t="s">
        <v>47</v>
      </c>
      <c r="F33" s="156">
        <f>ROUND(SUM(BH79:BH101),2)</f>
        <v>0</v>
      </c>
      <c r="G33" s="46"/>
      <c r="H33" s="46"/>
      <c r="I33" s="157">
        <v>0.15</v>
      </c>
      <c r="J33" s="156">
        <v>0</v>
      </c>
      <c r="K33" s="50"/>
    </row>
    <row r="34" spans="2:11" s="1" customFormat="1" ht="14.4" customHeight="1" hidden="1">
      <c r="B34" s="45"/>
      <c r="C34" s="46"/>
      <c r="D34" s="46"/>
      <c r="E34" s="54" t="s">
        <v>48</v>
      </c>
      <c r="F34" s="156">
        <f>ROUND(SUM(BI79:BI101),2)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49</v>
      </c>
      <c r="E36" s="97"/>
      <c r="F36" s="97"/>
      <c r="G36" s="160" t="s">
        <v>50</v>
      </c>
      <c r="H36" s="161" t="s">
        <v>51</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95</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Jáchymov_Rekonstrukce komunikace_ulice Husova a Žižkova</v>
      </c>
      <c r="F45" s="39"/>
      <c r="G45" s="39"/>
      <c r="H45" s="39"/>
      <c r="I45" s="143"/>
      <c r="J45" s="46"/>
      <c r="K45" s="50"/>
    </row>
    <row r="46" spans="2:11" s="1" customFormat="1" ht="14.4" customHeight="1">
      <c r="B46" s="45"/>
      <c r="C46" s="39" t="s">
        <v>93</v>
      </c>
      <c r="D46" s="46"/>
      <c r="E46" s="46"/>
      <c r="F46" s="46"/>
      <c r="G46" s="46"/>
      <c r="H46" s="46"/>
      <c r="I46" s="143"/>
      <c r="J46" s="46"/>
      <c r="K46" s="50"/>
    </row>
    <row r="47" spans="2:11" s="1" customFormat="1" ht="17.25" customHeight="1">
      <c r="B47" s="45"/>
      <c r="C47" s="46"/>
      <c r="D47" s="46"/>
      <c r="E47" s="144" t="str">
        <f>E9</f>
        <v>VON 1 - Vedlejší a ostatní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9. 11. 2017</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Jáchymov</v>
      </c>
      <c r="G51" s="46"/>
      <c r="H51" s="46"/>
      <c r="I51" s="145" t="s">
        <v>34</v>
      </c>
      <c r="J51" s="43" t="str">
        <f>E21</f>
        <v>AZ Consult spol. s 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96</v>
      </c>
      <c r="D54" s="158"/>
      <c r="E54" s="158"/>
      <c r="F54" s="158"/>
      <c r="G54" s="158"/>
      <c r="H54" s="158"/>
      <c r="I54" s="172"/>
      <c r="J54" s="173" t="s">
        <v>97</v>
      </c>
      <c r="K54" s="174"/>
    </row>
    <row r="55" spans="2:11" s="1" customFormat="1" ht="10.3" customHeight="1">
      <c r="B55" s="45"/>
      <c r="C55" s="46"/>
      <c r="D55" s="46"/>
      <c r="E55" s="46"/>
      <c r="F55" s="46"/>
      <c r="G55" s="46"/>
      <c r="H55" s="46"/>
      <c r="I55" s="143"/>
      <c r="J55" s="46"/>
      <c r="K55" s="50"/>
    </row>
    <row r="56" spans="2:47" s="1" customFormat="1" ht="29.25" customHeight="1">
      <c r="B56" s="45"/>
      <c r="C56" s="175" t="s">
        <v>98</v>
      </c>
      <c r="D56" s="46"/>
      <c r="E56" s="46"/>
      <c r="F56" s="46"/>
      <c r="G56" s="46"/>
      <c r="H56" s="46"/>
      <c r="I56" s="143"/>
      <c r="J56" s="154">
        <f>J79</f>
        <v>0</v>
      </c>
      <c r="K56" s="50"/>
      <c r="AU56" s="23" t="s">
        <v>99</v>
      </c>
    </row>
    <row r="57" spans="2:11" s="7" customFormat="1" ht="24.95" customHeight="1">
      <c r="B57" s="176"/>
      <c r="C57" s="177"/>
      <c r="D57" s="178" t="s">
        <v>549</v>
      </c>
      <c r="E57" s="179"/>
      <c r="F57" s="179"/>
      <c r="G57" s="179"/>
      <c r="H57" s="179"/>
      <c r="I57" s="180"/>
      <c r="J57" s="181">
        <f>J80</f>
        <v>0</v>
      </c>
      <c r="K57" s="182"/>
    </row>
    <row r="58" spans="2:11" s="8" customFormat="1" ht="19.9" customHeight="1">
      <c r="B58" s="183"/>
      <c r="C58" s="184"/>
      <c r="D58" s="185" t="s">
        <v>550</v>
      </c>
      <c r="E58" s="186"/>
      <c r="F58" s="186"/>
      <c r="G58" s="186"/>
      <c r="H58" s="186"/>
      <c r="I58" s="187"/>
      <c r="J58" s="188">
        <f>J81</f>
        <v>0</v>
      </c>
      <c r="K58" s="189"/>
    </row>
    <row r="59" spans="2:11" s="8" customFormat="1" ht="19.9" customHeight="1">
      <c r="B59" s="183"/>
      <c r="C59" s="184"/>
      <c r="D59" s="185" t="s">
        <v>551</v>
      </c>
      <c r="E59" s="186"/>
      <c r="F59" s="186"/>
      <c r="G59" s="186"/>
      <c r="H59" s="186"/>
      <c r="I59" s="187"/>
      <c r="J59" s="188">
        <f>J92</f>
        <v>0</v>
      </c>
      <c r="K59" s="189"/>
    </row>
    <row r="60" spans="2:11" s="1" customFormat="1" ht="21.8" customHeight="1">
      <c r="B60" s="45"/>
      <c r="C60" s="46"/>
      <c r="D60" s="46"/>
      <c r="E60" s="46"/>
      <c r="F60" s="46"/>
      <c r="G60" s="46"/>
      <c r="H60" s="46"/>
      <c r="I60" s="143"/>
      <c r="J60" s="46"/>
      <c r="K60" s="50"/>
    </row>
    <row r="61" spans="2:11" s="1" customFormat="1" ht="6.95" customHeight="1">
      <c r="B61" s="66"/>
      <c r="C61" s="67"/>
      <c r="D61" s="67"/>
      <c r="E61" s="67"/>
      <c r="F61" s="67"/>
      <c r="G61" s="67"/>
      <c r="H61" s="67"/>
      <c r="I61" s="165"/>
      <c r="J61" s="67"/>
      <c r="K61" s="68"/>
    </row>
    <row r="65" spans="2:12" s="1" customFormat="1" ht="6.95" customHeight="1">
      <c r="B65" s="69"/>
      <c r="C65" s="70"/>
      <c r="D65" s="70"/>
      <c r="E65" s="70"/>
      <c r="F65" s="70"/>
      <c r="G65" s="70"/>
      <c r="H65" s="70"/>
      <c r="I65" s="168"/>
      <c r="J65" s="70"/>
      <c r="K65" s="70"/>
      <c r="L65" s="71"/>
    </row>
    <row r="66" spans="2:12" s="1" customFormat="1" ht="36.95" customHeight="1">
      <c r="B66" s="45"/>
      <c r="C66" s="72" t="s">
        <v>111</v>
      </c>
      <c r="D66" s="73"/>
      <c r="E66" s="73"/>
      <c r="F66" s="73"/>
      <c r="G66" s="73"/>
      <c r="H66" s="73"/>
      <c r="I66" s="190"/>
      <c r="J66" s="73"/>
      <c r="K66" s="73"/>
      <c r="L66" s="71"/>
    </row>
    <row r="67" spans="2:12" s="1" customFormat="1" ht="6.95" customHeight="1">
      <c r="B67" s="45"/>
      <c r="C67" s="73"/>
      <c r="D67" s="73"/>
      <c r="E67" s="73"/>
      <c r="F67" s="73"/>
      <c r="G67" s="73"/>
      <c r="H67" s="73"/>
      <c r="I67" s="190"/>
      <c r="J67" s="73"/>
      <c r="K67" s="73"/>
      <c r="L67" s="71"/>
    </row>
    <row r="68" spans="2:12" s="1" customFormat="1" ht="14.4" customHeight="1">
      <c r="B68" s="45"/>
      <c r="C68" s="75" t="s">
        <v>18</v>
      </c>
      <c r="D68" s="73"/>
      <c r="E68" s="73"/>
      <c r="F68" s="73"/>
      <c r="G68" s="73"/>
      <c r="H68" s="73"/>
      <c r="I68" s="190"/>
      <c r="J68" s="73"/>
      <c r="K68" s="73"/>
      <c r="L68" s="71"/>
    </row>
    <row r="69" spans="2:12" s="1" customFormat="1" ht="16.5" customHeight="1">
      <c r="B69" s="45"/>
      <c r="C69" s="73"/>
      <c r="D69" s="73"/>
      <c r="E69" s="191" t="str">
        <f>E7</f>
        <v>Jáchymov_Rekonstrukce komunikace_ulice Husova a Žižkova</v>
      </c>
      <c r="F69" s="75"/>
      <c r="G69" s="75"/>
      <c r="H69" s="75"/>
      <c r="I69" s="190"/>
      <c r="J69" s="73"/>
      <c r="K69" s="73"/>
      <c r="L69" s="71"/>
    </row>
    <row r="70" spans="2:12" s="1" customFormat="1" ht="14.4" customHeight="1">
      <c r="B70" s="45"/>
      <c r="C70" s="75" t="s">
        <v>93</v>
      </c>
      <c r="D70" s="73"/>
      <c r="E70" s="73"/>
      <c r="F70" s="73"/>
      <c r="G70" s="73"/>
      <c r="H70" s="73"/>
      <c r="I70" s="190"/>
      <c r="J70" s="73"/>
      <c r="K70" s="73"/>
      <c r="L70" s="71"/>
    </row>
    <row r="71" spans="2:12" s="1" customFormat="1" ht="17.25" customHeight="1">
      <c r="B71" s="45"/>
      <c r="C71" s="73"/>
      <c r="D71" s="73"/>
      <c r="E71" s="81" t="str">
        <f>E9</f>
        <v>VON 1 - Vedlejší a ostatní náklady</v>
      </c>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8" customHeight="1">
      <c r="B73" s="45"/>
      <c r="C73" s="75" t="s">
        <v>23</v>
      </c>
      <c r="D73" s="73"/>
      <c r="E73" s="73"/>
      <c r="F73" s="192" t="str">
        <f>F12</f>
        <v xml:space="preserve"> </v>
      </c>
      <c r="G73" s="73"/>
      <c r="H73" s="73"/>
      <c r="I73" s="193" t="s">
        <v>25</v>
      </c>
      <c r="J73" s="84" t="str">
        <f>IF(J12="","",J12)</f>
        <v>9. 11. 2017</v>
      </c>
      <c r="K73" s="73"/>
      <c r="L73" s="71"/>
    </row>
    <row r="74" spans="2:12" s="1" customFormat="1" ht="6.95" customHeight="1">
      <c r="B74" s="45"/>
      <c r="C74" s="73"/>
      <c r="D74" s="73"/>
      <c r="E74" s="73"/>
      <c r="F74" s="73"/>
      <c r="G74" s="73"/>
      <c r="H74" s="73"/>
      <c r="I74" s="190"/>
      <c r="J74" s="73"/>
      <c r="K74" s="73"/>
      <c r="L74" s="71"/>
    </row>
    <row r="75" spans="2:12" s="1" customFormat="1" ht="13.5">
      <c r="B75" s="45"/>
      <c r="C75" s="75" t="s">
        <v>27</v>
      </c>
      <c r="D75" s="73"/>
      <c r="E75" s="73"/>
      <c r="F75" s="192" t="str">
        <f>E15</f>
        <v>Město Jáchymov</v>
      </c>
      <c r="G75" s="73"/>
      <c r="H75" s="73"/>
      <c r="I75" s="193" t="s">
        <v>34</v>
      </c>
      <c r="J75" s="192" t="str">
        <f>E21</f>
        <v>AZ Consult spol. s r.o.</v>
      </c>
      <c r="K75" s="73"/>
      <c r="L75" s="71"/>
    </row>
    <row r="76" spans="2:12" s="1" customFormat="1" ht="14.4" customHeight="1">
      <c r="B76" s="45"/>
      <c r="C76" s="75" t="s">
        <v>32</v>
      </c>
      <c r="D76" s="73"/>
      <c r="E76" s="73"/>
      <c r="F76" s="192" t="str">
        <f>IF(E18="","",E18)</f>
        <v/>
      </c>
      <c r="G76" s="73"/>
      <c r="H76" s="73"/>
      <c r="I76" s="190"/>
      <c r="J76" s="73"/>
      <c r="K76" s="73"/>
      <c r="L76" s="71"/>
    </row>
    <row r="77" spans="2:12" s="1" customFormat="1" ht="10.3" customHeight="1">
      <c r="B77" s="45"/>
      <c r="C77" s="73"/>
      <c r="D77" s="73"/>
      <c r="E77" s="73"/>
      <c r="F77" s="73"/>
      <c r="G77" s="73"/>
      <c r="H77" s="73"/>
      <c r="I77" s="190"/>
      <c r="J77" s="73"/>
      <c r="K77" s="73"/>
      <c r="L77" s="71"/>
    </row>
    <row r="78" spans="2:20" s="9" customFormat="1" ht="29.25" customHeight="1">
      <c r="B78" s="194"/>
      <c r="C78" s="195" t="s">
        <v>112</v>
      </c>
      <c r="D78" s="196" t="s">
        <v>58</v>
      </c>
      <c r="E78" s="196" t="s">
        <v>54</v>
      </c>
      <c r="F78" s="196" t="s">
        <v>113</v>
      </c>
      <c r="G78" s="196" t="s">
        <v>114</v>
      </c>
      <c r="H78" s="196" t="s">
        <v>115</v>
      </c>
      <c r="I78" s="197" t="s">
        <v>116</v>
      </c>
      <c r="J78" s="196" t="s">
        <v>97</v>
      </c>
      <c r="K78" s="198" t="s">
        <v>117</v>
      </c>
      <c r="L78" s="199"/>
      <c r="M78" s="101" t="s">
        <v>118</v>
      </c>
      <c r="N78" s="102" t="s">
        <v>43</v>
      </c>
      <c r="O78" s="102" t="s">
        <v>119</v>
      </c>
      <c r="P78" s="102" t="s">
        <v>120</v>
      </c>
      <c r="Q78" s="102" t="s">
        <v>121</v>
      </c>
      <c r="R78" s="102" t="s">
        <v>122</v>
      </c>
      <c r="S78" s="102" t="s">
        <v>123</v>
      </c>
      <c r="T78" s="103" t="s">
        <v>124</v>
      </c>
    </row>
    <row r="79" spans="2:63" s="1" customFormat="1" ht="29.25" customHeight="1">
      <c r="B79" s="45"/>
      <c r="C79" s="107" t="s">
        <v>98</v>
      </c>
      <c r="D79" s="73"/>
      <c r="E79" s="73"/>
      <c r="F79" s="73"/>
      <c r="G79" s="73"/>
      <c r="H79" s="73"/>
      <c r="I79" s="190"/>
      <c r="J79" s="200">
        <f>BK79</f>
        <v>0</v>
      </c>
      <c r="K79" s="73"/>
      <c r="L79" s="71"/>
      <c r="M79" s="104"/>
      <c r="N79" s="105"/>
      <c r="O79" s="105"/>
      <c r="P79" s="201">
        <f>P80</f>
        <v>0</v>
      </c>
      <c r="Q79" s="105"/>
      <c r="R79" s="201">
        <f>R80</f>
        <v>0</v>
      </c>
      <c r="S79" s="105"/>
      <c r="T79" s="202">
        <f>T80</f>
        <v>0</v>
      </c>
      <c r="AT79" s="23" t="s">
        <v>72</v>
      </c>
      <c r="AU79" s="23" t="s">
        <v>99</v>
      </c>
      <c r="BK79" s="203">
        <f>BK80</f>
        <v>0</v>
      </c>
    </row>
    <row r="80" spans="2:63" s="10" customFormat="1" ht="37.4" customHeight="1">
      <c r="B80" s="204"/>
      <c r="C80" s="205"/>
      <c r="D80" s="206" t="s">
        <v>72</v>
      </c>
      <c r="E80" s="207" t="s">
        <v>552</v>
      </c>
      <c r="F80" s="207" t="s">
        <v>553</v>
      </c>
      <c r="G80" s="205"/>
      <c r="H80" s="205"/>
      <c r="I80" s="208"/>
      <c r="J80" s="209">
        <f>BK80</f>
        <v>0</v>
      </c>
      <c r="K80" s="205"/>
      <c r="L80" s="210"/>
      <c r="M80" s="211"/>
      <c r="N80" s="212"/>
      <c r="O80" s="212"/>
      <c r="P80" s="213">
        <f>P81+P92</f>
        <v>0</v>
      </c>
      <c r="Q80" s="212"/>
      <c r="R80" s="213">
        <f>R81+R92</f>
        <v>0</v>
      </c>
      <c r="S80" s="212"/>
      <c r="T80" s="214">
        <f>T81+T92</f>
        <v>0</v>
      </c>
      <c r="AR80" s="215" t="s">
        <v>154</v>
      </c>
      <c r="AT80" s="216" t="s">
        <v>72</v>
      </c>
      <c r="AU80" s="216" t="s">
        <v>73</v>
      </c>
      <c r="AY80" s="215" t="s">
        <v>127</v>
      </c>
      <c r="BK80" s="217">
        <f>BK81+BK92</f>
        <v>0</v>
      </c>
    </row>
    <row r="81" spans="2:63" s="10" customFormat="1" ht="19.9" customHeight="1">
      <c r="B81" s="204"/>
      <c r="C81" s="205"/>
      <c r="D81" s="206" t="s">
        <v>72</v>
      </c>
      <c r="E81" s="218" t="s">
        <v>554</v>
      </c>
      <c r="F81" s="218" t="s">
        <v>555</v>
      </c>
      <c r="G81" s="205"/>
      <c r="H81" s="205"/>
      <c r="I81" s="208"/>
      <c r="J81" s="219">
        <f>BK81</f>
        <v>0</v>
      </c>
      <c r="K81" s="205"/>
      <c r="L81" s="210"/>
      <c r="M81" s="211"/>
      <c r="N81" s="212"/>
      <c r="O81" s="212"/>
      <c r="P81" s="213">
        <f>SUM(P82:P91)</f>
        <v>0</v>
      </c>
      <c r="Q81" s="212"/>
      <c r="R81" s="213">
        <f>SUM(R82:R91)</f>
        <v>0</v>
      </c>
      <c r="S81" s="212"/>
      <c r="T81" s="214">
        <f>SUM(T82:T91)</f>
        <v>0</v>
      </c>
      <c r="AR81" s="215" t="s">
        <v>154</v>
      </c>
      <c r="AT81" s="216" t="s">
        <v>72</v>
      </c>
      <c r="AU81" s="216" t="s">
        <v>81</v>
      </c>
      <c r="AY81" s="215" t="s">
        <v>127</v>
      </c>
      <c r="BK81" s="217">
        <f>SUM(BK82:BK91)</f>
        <v>0</v>
      </c>
    </row>
    <row r="82" spans="2:65" s="1" customFormat="1" ht="25.5" customHeight="1">
      <c r="B82" s="45"/>
      <c r="C82" s="220" t="s">
        <v>81</v>
      </c>
      <c r="D82" s="220" t="s">
        <v>129</v>
      </c>
      <c r="E82" s="221" t="s">
        <v>556</v>
      </c>
      <c r="F82" s="222" t="s">
        <v>557</v>
      </c>
      <c r="G82" s="223" t="s">
        <v>558</v>
      </c>
      <c r="H82" s="224">
        <v>1</v>
      </c>
      <c r="I82" s="225"/>
      <c r="J82" s="226">
        <f>ROUND(I82*H82,2)</f>
        <v>0</v>
      </c>
      <c r="K82" s="222" t="s">
        <v>133</v>
      </c>
      <c r="L82" s="71"/>
      <c r="M82" s="227" t="s">
        <v>21</v>
      </c>
      <c r="N82" s="228" t="s">
        <v>44</v>
      </c>
      <c r="O82" s="46"/>
      <c r="P82" s="229">
        <f>O82*H82</f>
        <v>0</v>
      </c>
      <c r="Q82" s="229">
        <v>0</v>
      </c>
      <c r="R82" s="229">
        <f>Q82*H82</f>
        <v>0</v>
      </c>
      <c r="S82" s="229">
        <v>0</v>
      </c>
      <c r="T82" s="230">
        <f>S82*H82</f>
        <v>0</v>
      </c>
      <c r="AR82" s="23" t="s">
        <v>559</v>
      </c>
      <c r="AT82" s="23" t="s">
        <v>129</v>
      </c>
      <c r="AU82" s="23" t="s">
        <v>83</v>
      </c>
      <c r="AY82" s="23" t="s">
        <v>127</v>
      </c>
      <c r="BE82" s="231">
        <f>IF(N82="základní",J82,0)</f>
        <v>0</v>
      </c>
      <c r="BF82" s="231">
        <f>IF(N82="snížená",J82,0)</f>
        <v>0</v>
      </c>
      <c r="BG82" s="231">
        <f>IF(N82="zákl. přenesená",J82,0)</f>
        <v>0</v>
      </c>
      <c r="BH82" s="231">
        <f>IF(N82="sníž. přenesená",J82,0)</f>
        <v>0</v>
      </c>
      <c r="BI82" s="231">
        <f>IF(N82="nulová",J82,0)</f>
        <v>0</v>
      </c>
      <c r="BJ82" s="23" t="s">
        <v>81</v>
      </c>
      <c r="BK82" s="231">
        <f>ROUND(I82*H82,2)</f>
        <v>0</v>
      </c>
      <c r="BL82" s="23" t="s">
        <v>559</v>
      </c>
      <c r="BM82" s="23" t="s">
        <v>560</v>
      </c>
    </row>
    <row r="83" spans="2:51" s="13" customFormat="1" ht="13.5">
      <c r="B83" s="257"/>
      <c r="C83" s="258"/>
      <c r="D83" s="232" t="s">
        <v>138</v>
      </c>
      <c r="E83" s="259" t="s">
        <v>21</v>
      </c>
      <c r="F83" s="260" t="s">
        <v>561</v>
      </c>
      <c r="G83" s="258"/>
      <c r="H83" s="259" t="s">
        <v>21</v>
      </c>
      <c r="I83" s="261"/>
      <c r="J83" s="258"/>
      <c r="K83" s="258"/>
      <c r="L83" s="262"/>
      <c r="M83" s="263"/>
      <c r="N83" s="264"/>
      <c r="O83" s="264"/>
      <c r="P83" s="264"/>
      <c r="Q83" s="264"/>
      <c r="R83" s="264"/>
      <c r="S83" s="264"/>
      <c r="T83" s="265"/>
      <c r="AT83" s="266" t="s">
        <v>138</v>
      </c>
      <c r="AU83" s="266" t="s">
        <v>83</v>
      </c>
      <c r="AV83" s="13" t="s">
        <v>81</v>
      </c>
      <c r="AW83" s="13" t="s">
        <v>36</v>
      </c>
      <c r="AX83" s="13" t="s">
        <v>73</v>
      </c>
      <c r="AY83" s="266" t="s">
        <v>127</v>
      </c>
    </row>
    <row r="84" spans="2:51" s="13" customFormat="1" ht="13.5">
      <c r="B84" s="257"/>
      <c r="C84" s="258"/>
      <c r="D84" s="232" t="s">
        <v>138</v>
      </c>
      <c r="E84" s="259" t="s">
        <v>21</v>
      </c>
      <c r="F84" s="260" t="s">
        <v>562</v>
      </c>
      <c r="G84" s="258"/>
      <c r="H84" s="259" t="s">
        <v>21</v>
      </c>
      <c r="I84" s="261"/>
      <c r="J84" s="258"/>
      <c r="K84" s="258"/>
      <c r="L84" s="262"/>
      <c r="M84" s="263"/>
      <c r="N84" s="264"/>
      <c r="O84" s="264"/>
      <c r="P84" s="264"/>
      <c r="Q84" s="264"/>
      <c r="R84" s="264"/>
      <c r="S84" s="264"/>
      <c r="T84" s="265"/>
      <c r="AT84" s="266" t="s">
        <v>138</v>
      </c>
      <c r="AU84" s="266" t="s">
        <v>83</v>
      </c>
      <c r="AV84" s="13" t="s">
        <v>81</v>
      </c>
      <c r="AW84" s="13" t="s">
        <v>36</v>
      </c>
      <c r="AX84" s="13" t="s">
        <v>73</v>
      </c>
      <c r="AY84" s="266" t="s">
        <v>127</v>
      </c>
    </row>
    <row r="85" spans="2:51" s="13" customFormat="1" ht="13.5">
      <c r="B85" s="257"/>
      <c r="C85" s="258"/>
      <c r="D85" s="232" t="s">
        <v>138</v>
      </c>
      <c r="E85" s="259" t="s">
        <v>21</v>
      </c>
      <c r="F85" s="260" t="s">
        <v>563</v>
      </c>
      <c r="G85" s="258"/>
      <c r="H85" s="259" t="s">
        <v>21</v>
      </c>
      <c r="I85" s="261"/>
      <c r="J85" s="258"/>
      <c r="K85" s="258"/>
      <c r="L85" s="262"/>
      <c r="M85" s="263"/>
      <c r="N85" s="264"/>
      <c r="O85" s="264"/>
      <c r="P85" s="264"/>
      <c r="Q85" s="264"/>
      <c r="R85" s="264"/>
      <c r="S85" s="264"/>
      <c r="T85" s="265"/>
      <c r="AT85" s="266" t="s">
        <v>138</v>
      </c>
      <c r="AU85" s="266" t="s">
        <v>83</v>
      </c>
      <c r="AV85" s="13" t="s">
        <v>81</v>
      </c>
      <c r="AW85" s="13" t="s">
        <v>36</v>
      </c>
      <c r="AX85" s="13" t="s">
        <v>73</v>
      </c>
      <c r="AY85" s="266" t="s">
        <v>127</v>
      </c>
    </row>
    <row r="86" spans="2:51" s="11" customFormat="1" ht="13.5">
      <c r="B86" s="235"/>
      <c r="C86" s="236"/>
      <c r="D86" s="232" t="s">
        <v>138</v>
      </c>
      <c r="E86" s="237" t="s">
        <v>21</v>
      </c>
      <c r="F86" s="238" t="s">
        <v>81</v>
      </c>
      <c r="G86" s="236"/>
      <c r="H86" s="239">
        <v>1</v>
      </c>
      <c r="I86" s="240"/>
      <c r="J86" s="236"/>
      <c r="K86" s="236"/>
      <c r="L86" s="241"/>
      <c r="M86" s="242"/>
      <c r="N86" s="243"/>
      <c r="O86" s="243"/>
      <c r="P86" s="243"/>
      <c r="Q86" s="243"/>
      <c r="R86" s="243"/>
      <c r="S86" s="243"/>
      <c r="T86" s="244"/>
      <c r="AT86" s="245" t="s">
        <v>138</v>
      </c>
      <c r="AU86" s="245" t="s">
        <v>83</v>
      </c>
      <c r="AV86" s="11" t="s">
        <v>83</v>
      </c>
      <c r="AW86" s="11" t="s">
        <v>36</v>
      </c>
      <c r="AX86" s="11" t="s">
        <v>73</v>
      </c>
      <c r="AY86" s="245" t="s">
        <v>127</v>
      </c>
    </row>
    <row r="87" spans="2:51" s="12" customFormat="1" ht="13.5">
      <c r="B87" s="246"/>
      <c r="C87" s="247"/>
      <c r="D87" s="232" t="s">
        <v>138</v>
      </c>
      <c r="E87" s="248" t="s">
        <v>21</v>
      </c>
      <c r="F87" s="249" t="s">
        <v>171</v>
      </c>
      <c r="G87" s="247"/>
      <c r="H87" s="250">
        <v>1</v>
      </c>
      <c r="I87" s="251"/>
      <c r="J87" s="247"/>
      <c r="K87" s="247"/>
      <c r="L87" s="252"/>
      <c r="M87" s="253"/>
      <c r="N87" s="254"/>
      <c r="O87" s="254"/>
      <c r="P87" s="254"/>
      <c r="Q87" s="254"/>
      <c r="R87" s="254"/>
      <c r="S87" s="254"/>
      <c r="T87" s="255"/>
      <c r="AT87" s="256" t="s">
        <v>138</v>
      </c>
      <c r="AU87" s="256" t="s">
        <v>83</v>
      </c>
      <c r="AV87" s="12" t="s">
        <v>134</v>
      </c>
      <c r="AW87" s="12" t="s">
        <v>36</v>
      </c>
      <c r="AX87" s="12" t="s">
        <v>81</v>
      </c>
      <c r="AY87" s="256" t="s">
        <v>127</v>
      </c>
    </row>
    <row r="88" spans="2:65" s="1" customFormat="1" ht="25.5" customHeight="1">
      <c r="B88" s="45"/>
      <c r="C88" s="220" t="s">
        <v>83</v>
      </c>
      <c r="D88" s="220" t="s">
        <v>129</v>
      </c>
      <c r="E88" s="221" t="s">
        <v>564</v>
      </c>
      <c r="F88" s="222" t="s">
        <v>565</v>
      </c>
      <c r="G88" s="223" t="s">
        <v>558</v>
      </c>
      <c r="H88" s="224">
        <v>1</v>
      </c>
      <c r="I88" s="225"/>
      <c r="J88" s="226">
        <f>ROUND(I88*H88,2)</f>
        <v>0</v>
      </c>
      <c r="K88" s="222" t="s">
        <v>21</v>
      </c>
      <c r="L88" s="71"/>
      <c r="M88" s="227" t="s">
        <v>21</v>
      </c>
      <c r="N88" s="228" t="s">
        <v>44</v>
      </c>
      <c r="O88" s="46"/>
      <c r="P88" s="229">
        <f>O88*H88</f>
        <v>0</v>
      </c>
      <c r="Q88" s="229">
        <v>0</v>
      </c>
      <c r="R88" s="229">
        <f>Q88*H88</f>
        <v>0</v>
      </c>
      <c r="S88" s="229">
        <v>0</v>
      </c>
      <c r="T88" s="230">
        <f>S88*H88</f>
        <v>0</v>
      </c>
      <c r="AR88" s="23" t="s">
        <v>559</v>
      </c>
      <c r="AT88" s="23" t="s">
        <v>129</v>
      </c>
      <c r="AU88" s="23" t="s">
        <v>83</v>
      </c>
      <c r="AY88" s="23" t="s">
        <v>127</v>
      </c>
      <c r="BE88" s="231">
        <f>IF(N88="základní",J88,0)</f>
        <v>0</v>
      </c>
      <c r="BF88" s="231">
        <f>IF(N88="snížená",J88,0)</f>
        <v>0</v>
      </c>
      <c r="BG88" s="231">
        <f>IF(N88="zákl. přenesená",J88,0)</f>
        <v>0</v>
      </c>
      <c r="BH88" s="231">
        <f>IF(N88="sníž. přenesená",J88,0)</f>
        <v>0</v>
      </c>
      <c r="BI88" s="231">
        <f>IF(N88="nulová",J88,0)</f>
        <v>0</v>
      </c>
      <c r="BJ88" s="23" t="s">
        <v>81</v>
      </c>
      <c r="BK88" s="231">
        <f>ROUND(I88*H88,2)</f>
        <v>0</v>
      </c>
      <c r="BL88" s="23" t="s">
        <v>559</v>
      </c>
      <c r="BM88" s="23" t="s">
        <v>566</v>
      </c>
    </row>
    <row r="89" spans="2:65" s="1" customFormat="1" ht="25.5" customHeight="1">
      <c r="B89" s="45"/>
      <c r="C89" s="220" t="s">
        <v>145</v>
      </c>
      <c r="D89" s="220" t="s">
        <v>129</v>
      </c>
      <c r="E89" s="221" t="s">
        <v>567</v>
      </c>
      <c r="F89" s="222" t="s">
        <v>568</v>
      </c>
      <c r="G89" s="223" t="s">
        <v>558</v>
      </c>
      <c r="H89" s="224">
        <v>1</v>
      </c>
      <c r="I89" s="225"/>
      <c r="J89" s="226">
        <f>ROUND(I89*H89,2)</f>
        <v>0</v>
      </c>
      <c r="K89" s="222" t="s">
        <v>133</v>
      </c>
      <c r="L89" s="71"/>
      <c r="M89" s="227" t="s">
        <v>21</v>
      </c>
      <c r="N89" s="228" t="s">
        <v>44</v>
      </c>
      <c r="O89" s="46"/>
      <c r="P89" s="229">
        <f>O89*H89</f>
        <v>0</v>
      </c>
      <c r="Q89" s="229">
        <v>0</v>
      </c>
      <c r="R89" s="229">
        <f>Q89*H89</f>
        <v>0</v>
      </c>
      <c r="S89" s="229">
        <v>0</v>
      </c>
      <c r="T89" s="230">
        <f>S89*H89</f>
        <v>0</v>
      </c>
      <c r="AR89" s="23" t="s">
        <v>559</v>
      </c>
      <c r="AT89" s="23" t="s">
        <v>129</v>
      </c>
      <c r="AU89" s="23" t="s">
        <v>83</v>
      </c>
      <c r="AY89" s="23" t="s">
        <v>127</v>
      </c>
      <c r="BE89" s="231">
        <f>IF(N89="základní",J89,0)</f>
        <v>0</v>
      </c>
      <c r="BF89" s="231">
        <f>IF(N89="snížená",J89,0)</f>
        <v>0</v>
      </c>
      <c r="BG89" s="231">
        <f>IF(N89="zákl. přenesená",J89,0)</f>
        <v>0</v>
      </c>
      <c r="BH89" s="231">
        <f>IF(N89="sníž. přenesená",J89,0)</f>
        <v>0</v>
      </c>
      <c r="BI89" s="231">
        <f>IF(N89="nulová",J89,0)</f>
        <v>0</v>
      </c>
      <c r="BJ89" s="23" t="s">
        <v>81</v>
      </c>
      <c r="BK89" s="231">
        <f>ROUND(I89*H89,2)</f>
        <v>0</v>
      </c>
      <c r="BL89" s="23" t="s">
        <v>559</v>
      </c>
      <c r="BM89" s="23" t="s">
        <v>569</v>
      </c>
    </row>
    <row r="90" spans="2:51" s="11" customFormat="1" ht="13.5">
      <c r="B90" s="235"/>
      <c r="C90" s="236"/>
      <c r="D90" s="232" t="s">
        <v>138</v>
      </c>
      <c r="E90" s="237" t="s">
        <v>21</v>
      </c>
      <c r="F90" s="238" t="s">
        <v>570</v>
      </c>
      <c r="G90" s="236"/>
      <c r="H90" s="239">
        <v>1</v>
      </c>
      <c r="I90" s="240"/>
      <c r="J90" s="236"/>
      <c r="K90" s="236"/>
      <c r="L90" s="241"/>
      <c r="M90" s="242"/>
      <c r="N90" s="243"/>
      <c r="O90" s="243"/>
      <c r="P90" s="243"/>
      <c r="Q90" s="243"/>
      <c r="R90" s="243"/>
      <c r="S90" s="243"/>
      <c r="T90" s="244"/>
      <c r="AT90" s="245" t="s">
        <v>138</v>
      </c>
      <c r="AU90" s="245" t="s">
        <v>83</v>
      </c>
      <c r="AV90" s="11" t="s">
        <v>83</v>
      </c>
      <c r="AW90" s="11" t="s">
        <v>36</v>
      </c>
      <c r="AX90" s="11" t="s">
        <v>81</v>
      </c>
      <c r="AY90" s="245" t="s">
        <v>127</v>
      </c>
    </row>
    <row r="91" spans="2:65" s="1" customFormat="1" ht="25.5" customHeight="1">
      <c r="B91" s="45"/>
      <c r="C91" s="220" t="s">
        <v>134</v>
      </c>
      <c r="D91" s="220" t="s">
        <v>129</v>
      </c>
      <c r="E91" s="221" t="s">
        <v>571</v>
      </c>
      <c r="F91" s="222" t="s">
        <v>572</v>
      </c>
      <c r="G91" s="223" t="s">
        <v>558</v>
      </c>
      <c r="H91" s="224">
        <v>1</v>
      </c>
      <c r="I91" s="225"/>
      <c r="J91" s="226">
        <f>ROUND(I91*H91,2)</f>
        <v>0</v>
      </c>
      <c r="K91" s="222" t="s">
        <v>133</v>
      </c>
      <c r="L91" s="71"/>
      <c r="M91" s="227" t="s">
        <v>21</v>
      </c>
      <c r="N91" s="228" t="s">
        <v>44</v>
      </c>
      <c r="O91" s="46"/>
      <c r="P91" s="229">
        <f>O91*H91</f>
        <v>0</v>
      </c>
      <c r="Q91" s="229">
        <v>0</v>
      </c>
      <c r="R91" s="229">
        <f>Q91*H91</f>
        <v>0</v>
      </c>
      <c r="S91" s="229">
        <v>0</v>
      </c>
      <c r="T91" s="230">
        <f>S91*H91</f>
        <v>0</v>
      </c>
      <c r="AR91" s="23" t="s">
        <v>559</v>
      </c>
      <c r="AT91" s="23" t="s">
        <v>129</v>
      </c>
      <c r="AU91" s="23" t="s">
        <v>83</v>
      </c>
      <c r="AY91" s="23" t="s">
        <v>127</v>
      </c>
      <c r="BE91" s="231">
        <f>IF(N91="základní",J91,0)</f>
        <v>0</v>
      </c>
      <c r="BF91" s="231">
        <f>IF(N91="snížená",J91,0)</f>
        <v>0</v>
      </c>
      <c r="BG91" s="231">
        <f>IF(N91="zákl. přenesená",J91,0)</f>
        <v>0</v>
      </c>
      <c r="BH91" s="231">
        <f>IF(N91="sníž. přenesená",J91,0)</f>
        <v>0</v>
      </c>
      <c r="BI91" s="231">
        <f>IF(N91="nulová",J91,0)</f>
        <v>0</v>
      </c>
      <c r="BJ91" s="23" t="s">
        <v>81</v>
      </c>
      <c r="BK91" s="231">
        <f>ROUND(I91*H91,2)</f>
        <v>0</v>
      </c>
      <c r="BL91" s="23" t="s">
        <v>559</v>
      </c>
      <c r="BM91" s="23" t="s">
        <v>573</v>
      </c>
    </row>
    <row r="92" spans="2:63" s="10" customFormat="1" ht="29.85" customHeight="1">
      <c r="B92" s="204"/>
      <c r="C92" s="205"/>
      <c r="D92" s="206" t="s">
        <v>72</v>
      </c>
      <c r="E92" s="218" t="s">
        <v>574</v>
      </c>
      <c r="F92" s="218" t="s">
        <v>575</v>
      </c>
      <c r="G92" s="205"/>
      <c r="H92" s="205"/>
      <c r="I92" s="208"/>
      <c r="J92" s="219">
        <f>BK92</f>
        <v>0</v>
      </c>
      <c r="K92" s="205"/>
      <c r="L92" s="210"/>
      <c r="M92" s="211"/>
      <c r="N92" s="212"/>
      <c r="O92" s="212"/>
      <c r="P92" s="213">
        <f>SUM(P93:P101)</f>
        <v>0</v>
      </c>
      <c r="Q92" s="212"/>
      <c r="R92" s="213">
        <f>SUM(R93:R101)</f>
        <v>0</v>
      </c>
      <c r="S92" s="212"/>
      <c r="T92" s="214">
        <f>SUM(T93:T101)</f>
        <v>0</v>
      </c>
      <c r="AR92" s="215" t="s">
        <v>154</v>
      </c>
      <c r="AT92" s="216" t="s">
        <v>72</v>
      </c>
      <c r="AU92" s="216" t="s">
        <v>81</v>
      </c>
      <c r="AY92" s="215" t="s">
        <v>127</v>
      </c>
      <c r="BK92" s="217">
        <f>SUM(BK93:BK101)</f>
        <v>0</v>
      </c>
    </row>
    <row r="93" spans="2:65" s="1" customFormat="1" ht="16.5" customHeight="1">
      <c r="B93" s="45"/>
      <c r="C93" s="220" t="s">
        <v>154</v>
      </c>
      <c r="D93" s="220" t="s">
        <v>129</v>
      </c>
      <c r="E93" s="221" t="s">
        <v>576</v>
      </c>
      <c r="F93" s="222" t="s">
        <v>577</v>
      </c>
      <c r="G93" s="223" t="s">
        <v>558</v>
      </c>
      <c r="H93" s="224">
        <v>1</v>
      </c>
      <c r="I93" s="225"/>
      <c r="J93" s="226">
        <f>ROUND(I93*H93,2)</f>
        <v>0</v>
      </c>
      <c r="K93" s="222" t="s">
        <v>133</v>
      </c>
      <c r="L93" s="71"/>
      <c r="M93" s="227" t="s">
        <v>21</v>
      </c>
      <c r="N93" s="228" t="s">
        <v>44</v>
      </c>
      <c r="O93" s="46"/>
      <c r="P93" s="229">
        <f>O93*H93</f>
        <v>0</v>
      </c>
      <c r="Q93" s="229">
        <v>0</v>
      </c>
      <c r="R93" s="229">
        <f>Q93*H93</f>
        <v>0</v>
      </c>
      <c r="S93" s="229">
        <v>0</v>
      </c>
      <c r="T93" s="230">
        <f>S93*H93</f>
        <v>0</v>
      </c>
      <c r="AR93" s="23" t="s">
        <v>559</v>
      </c>
      <c r="AT93" s="23" t="s">
        <v>129</v>
      </c>
      <c r="AU93" s="23" t="s">
        <v>83</v>
      </c>
      <c r="AY93" s="23" t="s">
        <v>127</v>
      </c>
      <c r="BE93" s="231">
        <f>IF(N93="základní",J93,0)</f>
        <v>0</v>
      </c>
      <c r="BF93" s="231">
        <f>IF(N93="snížená",J93,0)</f>
        <v>0</v>
      </c>
      <c r="BG93" s="231">
        <f>IF(N93="zákl. přenesená",J93,0)</f>
        <v>0</v>
      </c>
      <c r="BH93" s="231">
        <f>IF(N93="sníž. přenesená",J93,0)</f>
        <v>0</v>
      </c>
      <c r="BI93" s="231">
        <f>IF(N93="nulová",J93,0)</f>
        <v>0</v>
      </c>
      <c r="BJ93" s="23" t="s">
        <v>81</v>
      </c>
      <c r="BK93" s="231">
        <f>ROUND(I93*H93,2)</f>
        <v>0</v>
      </c>
      <c r="BL93" s="23" t="s">
        <v>559</v>
      </c>
      <c r="BM93" s="23" t="s">
        <v>578</v>
      </c>
    </row>
    <row r="94" spans="2:51" s="13" customFormat="1" ht="13.5">
      <c r="B94" s="257"/>
      <c r="C94" s="258"/>
      <c r="D94" s="232" t="s">
        <v>138</v>
      </c>
      <c r="E94" s="259" t="s">
        <v>21</v>
      </c>
      <c r="F94" s="260" t="s">
        <v>579</v>
      </c>
      <c r="G94" s="258"/>
      <c r="H94" s="259" t="s">
        <v>21</v>
      </c>
      <c r="I94" s="261"/>
      <c r="J94" s="258"/>
      <c r="K94" s="258"/>
      <c r="L94" s="262"/>
      <c r="M94" s="263"/>
      <c r="N94" s="264"/>
      <c r="O94" s="264"/>
      <c r="P94" s="264"/>
      <c r="Q94" s="264"/>
      <c r="R94" s="264"/>
      <c r="S94" s="264"/>
      <c r="T94" s="265"/>
      <c r="AT94" s="266" t="s">
        <v>138</v>
      </c>
      <c r="AU94" s="266" t="s">
        <v>83</v>
      </c>
      <c r="AV94" s="13" t="s">
        <v>81</v>
      </c>
      <c r="AW94" s="13" t="s">
        <v>36</v>
      </c>
      <c r="AX94" s="13" t="s">
        <v>73</v>
      </c>
      <c r="AY94" s="266" t="s">
        <v>127</v>
      </c>
    </row>
    <row r="95" spans="2:51" s="13" customFormat="1" ht="13.5">
      <c r="B95" s="257"/>
      <c r="C95" s="258"/>
      <c r="D95" s="232" t="s">
        <v>138</v>
      </c>
      <c r="E95" s="259" t="s">
        <v>21</v>
      </c>
      <c r="F95" s="260" t="s">
        <v>580</v>
      </c>
      <c r="G95" s="258"/>
      <c r="H95" s="259" t="s">
        <v>21</v>
      </c>
      <c r="I95" s="261"/>
      <c r="J95" s="258"/>
      <c r="K95" s="258"/>
      <c r="L95" s="262"/>
      <c r="M95" s="263"/>
      <c r="N95" s="264"/>
      <c r="O95" s="264"/>
      <c r="P95" s="264"/>
      <c r="Q95" s="264"/>
      <c r="R95" s="264"/>
      <c r="S95" s="264"/>
      <c r="T95" s="265"/>
      <c r="AT95" s="266" t="s">
        <v>138</v>
      </c>
      <c r="AU95" s="266" t="s">
        <v>83</v>
      </c>
      <c r="AV95" s="13" t="s">
        <v>81</v>
      </c>
      <c r="AW95" s="13" t="s">
        <v>36</v>
      </c>
      <c r="AX95" s="13" t="s">
        <v>73</v>
      </c>
      <c r="AY95" s="266" t="s">
        <v>127</v>
      </c>
    </row>
    <row r="96" spans="2:51" s="13" customFormat="1" ht="13.5">
      <c r="B96" s="257"/>
      <c r="C96" s="258"/>
      <c r="D96" s="232" t="s">
        <v>138</v>
      </c>
      <c r="E96" s="259" t="s">
        <v>21</v>
      </c>
      <c r="F96" s="260" t="s">
        <v>581</v>
      </c>
      <c r="G96" s="258"/>
      <c r="H96" s="259" t="s">
        <v>21</v>
      </c>
      <c r="I96" s="261"/>
      <c r="J96" s="258"/>
      <c r="K96" s="258"/>
      <c r="L96" s="262"/>
      <c r="M96" s="263"/>
      <c r="N96" s="264"/>
      <c r="O96" s="264"/>
      <c r="P96" s="264"/>
      <c r="Q96" s="264"/>
      <c r="R96" s="264"/>
      <c r="S96" s="264"/>
      <c r="T96" s="265"/>
      <c r="AT96" s="266" t="s">
        <v>138</v>
      </c>
      <c r="AU96" s="266" t="s">
        <v>83</v>
      </c>
      <c r="AV96" s="13" t="s">
        <v>81</v>
      </c>
      <c r="AW96" s="13" t="s">
        <v>36</v>
      </c>
      <c r="AX96" s="13" t="s">
        <v>73</v>
      </c>
      <c r="AY96" s="266" t="s">
        <v>127</v>
      </c>
    </row>
    <row r="97" spans="2:51" s="13" customFormat="1" ht="13.5">
      <c r="B97" s="257"/>
      <c r="C97" s="258"/>
      <c r="D97" s="232" t="s">
        <v>138</v>
      </c>
      <c r="E97" s="259" t="s">
        <v>21</v>
      </c>
      <c r="F97" s="260" t="s">
        <v>582</v>
      </c>
      <c r="G97" s="258"/>
      <c r="H97" s="259" t="s">
        <v>21</v>
      </c>
      <c r="I97" s="261"/>
      <c r="J97" s="258"/>
      <c r="K97" s="258"/>
      <c r="L97" s="262"/>
      <c r="M97" s="263"/>
      <c r="N97" s="264"/>
      <c r="O97" s="264"/>
      <c r="P97" s="264"/>
      <c r="Q97" s="264"/>
      <c r="R97" s="264"/>
      <c r="S97" s="264"/>
      <c r="T97" s="265"/>
      <c r="AT97" s="266" t="s">
        <v>138</v>
      </c>
      <c r="AU97" s="266" t="s">
        <v>83</v>
      </c>
      <c r="AV97" s="13" t="s">
        <v>81</v>
      </c>
      <c r="AW97" s="13" t="s">
        <v>36</v>
      </c>
      <c r="AX97" s="13" t="s">
        <v>73</v>
      </c>
      <c r="AY97" s="266" t="s">
        <v>127</v>
      </c>
    </row>
    <row r="98" spans="2:51" s="13" customFormat="1" ht="13.5">
      <c r="B98" s="257"/>
      <c r="C98" s="258"/>
      <c r="D98" s="232" t="s">
        <v>138</v>
      </c>
      <c r="E98" s="259" t="s">
        <v>21</v>
      </c>
      <c r="F98" s="260" t="s">
        <v>583</v>
      </c>
      <c r="G98" s="258"/>
      <c r="H98" s="259" t="s">
        <v>21</v>
      </c>
      <c r="I98" s="261"/>
      <c r="J98" s="258"/>
      <c r="K98" s="258"/>
      <c r="L98" s="262"/>
      <c r="M98" s="263"/>
      <c r="N98" s="264"/>
      <c r="O98" s="264"/>
      <c r="P98" s="264"/>
      <c r="Q98" s="264"/>
      <c r="R98" s="264"/>
      <c r="S98" s="264"/>
      <c r="T98" s="265"/>
      <c r="AT98" s="266" t="s">
        <v>138</v>
      </c>
      <c r="AU98" s="266" t="s">
        <v>83</v>
      </c>
      <c r="AV98" s="13" t="s">
        <v>81</v>
      </c>
      <c r="AW98" s="13" t="s">
        <v>36</v>
      </c>
      <c r="AX98" s="13" t="s">
        <v>73</v>
      </c>
      <c r="AY98" s="266" t="s">
        <v>127</v>
      </c>
    </row>
    <row r="99" spans="2:51" s="11" customFormat="1" ht="13.5">
      <c r="B99" s="235"/>
      <c r="C99" s="236"/>
      <c r="D99" s="232" t="s">
        <v>138</v>
      </c>
      <c r="E99" s="237" t="s">
        <v>21</v>
      </c>
      <c r="F99" s="238" t="s">
        <v>81</v>
      </c>
      <c r="G99" s="236"/>
      <c r="H99" s="239">
        <v>1</v>
      </c>
      <c r="I99" s="240"/>
      <c r="J99" s="236"/>
      <c r="K99" s="236"/>
      <c r="L99" s="241"/>
      <c r="M99" s="242"/>
      <c r="N99" s="243"/>
      <c r="O99" s="243"/>
      <c r="P99" s="243"/>
      <c r="Q99" s="243"/>
      <c r="R99" s="243"/>
      <c r="S99" s="243"/>
      <c r="T99" s="244"/>
      <c r="AT99" s="245" t="s">
        <v>138</v>
      </c>
      <c r="AU99" s="245" t="s">
        <v>83</v>
      </c>
      <c r="AV99" s="11" t="s">
        <v>83</v>
      </c>
      <c r="AW99" s="11" t="s">
        <v>36</v>
      </c>
      <c r="AX99" s="11" t="s">
        <v>81</v>
      </c>
      <c r="AY99" s="245" t="s">
        <v>127</v>
      </c>
    </row>
    <row r="100" spans="2:65" s="1" customFormat="1" ht="25.5" customHeight="1">
      <c r="B100" s="45"/>
      <c r="C100" s="220" t="s">
        <v>159</v>
      </c>
      <c r="D100" s="220" t="s">
        <v>129</v>
      </c>
      <c r="E100" s="221" t="s">
        <v>584</v>
      </c>
      <c r="F100" s="222" t="s">
        <v>585</v>
      </c>
      <c r="G100" s="223" t="s">
        <v>586</v>
      </c>
      <c r="H100" s="224">
        <v>1</v>
      </c>
      <c r="I100" s="225"/>
      <c r="J100" s="226">
        <f>ROUND(I100*H100,2)</f>
        <v>0</v>
      </c>
      <c r="K100" s="222" t="s">
        <v>21</v>
      </c>
      <c r="L100" s="71"/>
      <c r="M100" s="227" t="s">
        <v>21</v>
      </c>
      <c r="N100" s="228" t="s">
        <v>44</v>
      </c>
      <c r="O100" s="46"/>
      <c r="P100" s="229">
        <f>O100*H100</f>
        <v>0</v>
      </c>
      <c r="Q100" s="229">
        <v>0</v>
      </c>
      <c r="R100" s="229">
        <f>Q100*H100</f>
        <v>0</v>
      </c>
      <c r="S100" s="229">
        <v>0</v>
      </c>
      <c r="T100" s="230">
        <f>S100*H100</f>
        <v>0</v>
      </c>
      <c r="AR100" s="23" t="s">
        <v>559</v>
      </c>
      <c r="AT100" s="23" t="s">
        <v>129</v>
      </c>
      <c r="AU100" s="23" t="s">
        <v>83</v>
      </c>
      <c r="AY100" s="23" t="s">
        <v>127</v>
      </c>
      <c r="BE100" s="231">
        <f>IF(N100="základní",J100,0)</f>
        <v>0</v>
      </c>
      <c r="BF100" s="231">
        <f>IF(N100="snížená",J100,0)</f>
        <v>0</v>
      </c>
      <c r="BG100" s="231">
        <f>IF(N100="zákl. přenesená",J100,0)</f>
        <v>0</v>
      </c>
      <c r="BH100" s="231">
        <f>IF(N100="sníž. přenesená",J100,0)</f>
        <v>0</v>
      </c>
      <c r="BI100" s="231">
        <f>IF(N100="nulová",J100,0)</f>
        <v>0</v>
      </c>
      <c r="BJ100" s="23" t="s">
        <v>81</v>
      </c>
      <c r="BK100" s="231">
        <f>ROUND(I100*H100,2)</f>
        <v>0</v>
      </c>
      <c r="BL100" s="23" t="s">
        <v>559</v>
      </c>
      <c r="BM100" s="23" t="s">
        <v>587</v>
      </c>
    </row>
    <row r="101" spans="2:65" s="1" customFormat="1" ht="16.5" customHeight="1">
      <c r="B101" s="45"/>
      <c r="C101" s="220" t="s">
        <v>164</v>
      </c>
      <c r="D101" s="220" t="s">
        <v>129</v>
      </c>
      <c r="E101" s="221" t="s">
        <v>588</v>
      </c>
      <c r="F101" s="222" t="s">
        <v>589</v>
      </c>
      <c r="G101" s="223" t="s">
        <v>586</v>
      </c>
      <c r="H101" s="224">
        <v>1</v>
      </c>
      <c r="I101" s="225"/>
      <c r="J101" s="226">
        <f>ROUND(I101*H101,2)</f>
        <v>0</v>
      </c>
      <c r="K101" s="222" t="s">
        <v>133</v>
      </c>
      <c r="L101" s="71"/>
      <c r="M101" s="227" t="s">
        <v>21</v>
      </c>
      <c r="N101" s="280" t="s">
        <v>44</v>
      </c>
      <c r="O101" s="278"/>
      <c r="P101" s="281">
        <f>O101*H101</f>
        <v>0</v>
      </c>
      <c r="Q101" s="281">
        <v>0</v>
      </c>
      <c r="R101" s="281">
        <f>Q101*H101</f>
        <v>0</v>
      </c>
      <c r="S101" s="281">
        <v>0</v>
      </c>
      <c r="T101" s="282">
        <f>S101*H101</f>
        <v>0</v>
      </c>
      <c r="AR101" s="23" t="s">
        <v>559</v>
      </c>
      <c r="AT101" s="23" t="s">
        <v>129</v>
      </c>
      <c r="AU101" s="23" t="s">
        <v>83</v>
      </c>
      <c r="AY101" s="23" t="s">
        <v>127</v>
      </c>
      <c r="BE101" s="231">
        <f>IF(N101="základní",J101,0)</f>
        <v>0</v>
      </c>
      <c r="BF101" s="231">
        <f>IF(N101="snížená",J101,0)</f>
        <v>0</v>
      </c>
      <c r="BG101" s="231">
        <f>IF(N101="zákl. přenesená",J101,0)</f>
        <v>0</v>
      </c>
      <c r="BH101" s="231">
        <f>IF(N101="sníž. přenesená",J101,0)</f>
        <v>0</v>
      </c>
      <c r="BI101" s="231">
        <f>IF(N101="nulová",J101,0)</f>
        <v>0</v>
      </c>
      <c r="BJ101" s="23" t="s">
        <v>81</v>
      </c>
      <c r="BK101" s="231">
        <f>ROUND(I101*H101,2)</f>
        <v>0</v>
      </c>
      <c r="BL101" s="23" t="s">
        <v>559</v>
      </c>
      <c r="BM101" s="23" t="s">
        <v>590</v>
      </c>
    </row>
    <row r="102" spans="2:12" s="1" customFormat="1" ht="6.95" customHeight="1">
      <c r="B102" s="66"/>
      <c r="C102" s="67"/>
      <c r="D102" s="67"/>
      <c r="E102" s="67"/>
      <c r="F102" s="67"/>
      <c r="G102" s="67"/>
      <c r="H102" s="67"/>
      <c r="I102" s="165"/>
      <c r="J102" s="67"/>
      <c r="K102" s="67"/>
      <c r="L102" s="71"/>
    </row>
  </sheetData>
  <sheetProtection password="CC35" sheet="1" objects="1" scenarios="1" formatColumns="0" formatRows="0" autoFilter="0"/>
  <autoFilter ref="C78:K101"/>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4" customFormat="1" ht="45" customHeight="1">
      <c r="B3" s="287"/>
      <c r="C3" s="288" t="s">
        <v>591</v>
      </c>
      <c r="D3" s="288"/>
      <c r="E3" s="288"/>
      <c r="F3" s="288"/>
      <c r="G3" s="288"/>
      <c r="H3" s="288"/>
      <c r="I3" s="288"/>
      <c r="J3" s="288"/>
      <c r="K3" s="289"/>
    </row>
    <row r="4" spans="2:11" ht="25.5" customHeight="1">
      <c r="B4" s="290"/>
      <c r="C4" s="291" t="s">
        <v>592</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593</v>
      </c>
      <c r="D6" s="294"/>
      <c r="E6" s="294"/>
      <c r="F6" s="294"/>
      <c r="G6" s="294"/>
      <c r="H6" s="294"/>
      <c r="I6" s="294"/>
      <c r="J6" s="294"/>
      <c r="K6" s="292"/>
    </row>
    <row r="7" spans="2:11" ht="15" customHeight="1">
      <c r="B7" s="295"/>
      <c r="C7" s="294" t="s">
        <v>594</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595</v>
      </c>
      <c r="D9" s="294"/>
      <c r="E9" s="294"/>
      <c r="F9" s="294"/>
      <c r="G9" s="294"/>
      <c r="H9" s="294"/>
      <c r="I9" s="294"/>
      <c r="J9" s="294"/>
      <c r="K9" s="292"/>
    </row>
    <row r="10" spans="2:11" ht="15" customHeight="1">
      <c r="B10" s="295"/>
      <c r="C10" s="294"/>
      <c r="D10" s="294" t="s">
        <v>596</v>
      </c>
      <c r="E10" s="294"/>
      <c r="F10" s="294"/>
      <c r="G10" s="294"/>
      <c r="H10" s="294"/>
      <c r="I10" s="294"/>
      <c r="J10" s="294"/>
      <c r="K10" s="292"/>
    </row>
    <row r="11" spans="2:11" ht="15" customHeight="1">
      <c r="B11" s="295"/>
      <c r="C11" s="296"/>
      <c r="D11" s="294" t="s">
        <v>597</v>
      </c>
      <c r="E11" s="294"/>
      <c r="F11" s="294"/>
      <c r="G11" s="294"/>
      <c r="H11" s="294"/>
      <c r="I11" s="294"/>
      <c r="J11" s="294"/>
      <c r="K11" s="292"/>
    </row>
    <row r="12" spans="2:11" ht="12.75" customHeight="1">
      <c r="B12" s="295"/>
      <c r="C12" s="296"/>
      <c r="D12" s="296"/>
      <c r="E12" s="296"/>
      <c r="F12" s="296"/>
      <c r="G12" s="296"/>
      <c r="H12" s="296"/>
      <c r="I12" s="296"/>
      <c r="J12" s="296"/>
      <c r="K12" s="292"/>
    </row>
    <row r="13" spans="2:11" ht="15" customHeight="1">
      <c r="B13" s="295"/>
      <c r="C13" s="296"/>
      <c r="D13" s="294" t="s">
        <v>598</v>
      </c>
      <c r="E13" s="294"/>
      <c r="F13" s="294"/>
      <c r="G13" s="294"/>
      <c r="H13" s="294"/>
      <c r="I13" s="294"/>
      <c r="J13" s="294"/>
      <c r="K13" s="292"/>
    </row>
    <row r="14" spans="2:11" ht="15" customHeight="1">
      <c r="B14" s="295"/>
      <c r="C14" s="296"/>
      <c r="D14" s="294" t="s">
        <v>599</v>
      </c>
      <c r="E14" s="294"/>
      <c r="F14" s="294"/>
      <c r="G14" s="294"/>
      <c r="H14" s="294"/>
      <c r="I14" s="294"/>
      <c r="J14" s="294"/>
      <c r="K14" s="292"/>
    </row>
    <row r="15" spans="2:11" ht="15" customHeight="1">
      <c r="B15" s="295"/>
      <c r="C15" s="296"/>
      <c r="D15" s="294" t="s">
        <v>600</v>
      </c>
      <c r="E15" s="294"/>
      <c r="F15" s="294"/>
      <c r="G15" s="294"/>
      <c r="H15" s="294"/>
      <c r="I15" s="294"/>
      <c r="J15" s="294"/>
      <c r="K15" s="292"/>
    </row>
    <row r="16" spans="2:11" ht="15" customHeight="1">
      <c r="B16" s="295"/>
      <c r="C16" s="296"/>
      <c r="D16" s="296"/>
      <c r="E16" s="297" t="s">
        <v>80</v>
      </c>
      <c r="F16" s="294" t="s">
        <v>601</v>
      </c>
      <c r="G16" s="294"/>
      <c r="H16" s="294"/>
      <c r="I16" s="294"/>
      <c r="J16" s="294"/>
      <c r="K16" s="292"/>
    </row>
    <row r="17" spans="2:11" ht="15" customHeight="1">
      <c r="B17" s="295"/>
      <c r="C17" s="296"/>
      <c r="D17" s="296"/>
      <c r="E17" s="297" t="s">
        <v>602</v>
      </c>
      <c r="F17" s="294" t="s">
        <v>603</v>
      </c>
      <c r="G17" s="294"/>
      <c r="H17" s="294"/>
      <c r="I17" s="294"/>
      <c r="J17" s="294"/>
      <c r="K17" s="292"/>
    </row>
    <row r="18" spans="2:11" ht="15" customHeight="1">
      <c r="B18" s="295"/>
      <c r="C18" s="296"/>
      <c r="D18" s="296"/>
      <c r="E18" s="297" t="s">
        <v>604</v>
      </c>
      <c r="F18" s="294" t="s">
        <v>605</v>
      </c>
      <c r="G18" s="294"/>
      <c r="H18" s="294"/>
      <c r="I18" s="294"/>
      <c r="J18" s="294"/>
      <c r="K18" s="292"/>
    </row>
    <row r="19" spans="2:11" ht="15" customHeight="1">
      <c r="B19" s="295"/>
      <c r="C19" s="296"/>
      <c r="D19" s="296"/>
      <c r="E19" s="297" t="s">
        <v>606</v>
      </c>
      <c r="F19" s="294" t="s">
        <v>85</v>
      </c>
      <c r="G19" s="294"/>
      <c r="H19" s="294"/>
      <c r="I19" s="294"/>
      <c r="J19" s="294"/>
      <c r="K19" s="292"/>
    </row>
    <row r="20" spans="2:11" ht="15" customHeight="1">
      <c r="B20" s="295"/>
      <c r="C20" s="296"/>
      <c r="D20" s="296"/>
      <c r="E20" s="297" t="s">
        <v>607</v>
      </c>
      <c r="F20" s="294" t="s">
        <v>608</v>
      </c>
      <c r="G20" s="294"/>
      <c r="H20" s="294"/>
      <c r="I20" s="294"/>
      <c r="J20" s="294"/>
      <c r="K20" s="292"/>
    </row>
    <row r="21" spans="2:11" ht="15" customHeight="1">
      <c r="B21" s="295"/>
      <c r="C21" s="296"/>
      <c r="D21" s="296"/>
      <c r="E21" s="297" t="s">
        <v>609</v>
      </c>
      <c r="F21" s="294" t="s">
        <v>610</v>
      </c>
      <c r="G21" s="294"/>
      <c r="H21" s="294"/>
      <c r="I21" s="294"/>
      <c r="J21" s="294"/>
      <c r="K21" s="292"/>
    </row>
    <row r="22" spans="2:11" ht="12.75" customHeight="1">
      <c r="B22" s="295"/>
      <c r="C22" s="296"/>
      <c r="D22" s="296"/>
      <c r="E22" s="296"/>
      <c r="F22" s="296"/>
      <c r="G22" s="296"/>
      <c r="H22" s="296"/>
      <c r="I22" s="296"/>
      <c r="J22" s="296"/>
      <c r="K22" s="292"/>
    </row>
    <row r="23" spans="2:11" ht="15" customHeight="1">
      <c r="B23" s="295"/>
      <c r="C23" s="294" t="s">
        <v>611</v>
      </c>
      <c r="D23" s="294"/>
      <c r="E23" s="294"/>
      <c r="F23" s="294"/>
      <c r="G23" s="294"/>
      <c r="H23" s="294"/>
      <c r="I23" s="294"/>
      <c r="J23" s="294"/>
      <c r="K23" s="292"/>
    </row>
    <row r="24" spans="2:11" ht="15" customHeight="1">
      <c r="B24" s="295"/>
      <c r="C24" s="294" t="s">
        <v>612</v>
      </c>
      <c r="D24" s="294"/>
      <c r="E24" s="294"/>
      <c r="F24" s="294"/>
      <c r="G24" s="294"/>
      <c r="H24" s="294"/>
      <c r="I24" s="294"/>
      <c r="J24" s="294"/>
      <c r="K24" s="292"/>
    </row>
    <row r="25" spans="2:11" ht="15" customHeight="1">
      <c r="B25" s="295"/>
      <c r="C25" s="294"/>
      <c r="D25" s="294" t="s">
        <v>613</v>
      </c>
      <c r="E25" s="294"/>
      <c r="F25" s="294"/>
      <c r="G25" s="294"/>
      <c r="H25" s="294"/>
      <c r="I25" s="294"/>
      <c r="J25" s="294"/>
      <c r="K25" s="292"/>
    </row>
    <row r="26" spans="2:11" ht="15" customHeight="1">
      <c r="B26" s="295"/>
      <c r="C26" s="296"/>
      <c r="D26" s="294" t="s">
        <v>614</v>
      </c>
      <c r="E26" s="294"/>
      <c r="F26" s="294"/>
      <c r="G26" s="294"/>
      <c r="H26" s="294"/>
      <c r="I26" s="294"/>
      <c r="J26" s="294"/>
      <c r="K26" s="292"/>
    </row>
    <row r="27" spans="2:11" ht="12.75" customHeight="1">
      <c r="B27" s="295"/>
      <c r="C27" s="296"/>
      <c r="D27" s="296"/>
      <c r="E27" s="296"/>
      <c r="F27" s="296"/>
      <c r="G27" s="296"/>
      <c r="H27" s="296"/>
      <c r="I27" s="296"/>
      <c r="J27" s="296"/>
      <c r="K27" s="292"/>
    </row>
    <row r="28" spans="2:11" ht="15" customHeight="1">
      <c r="B28" s="295"/>
      <c r="C28" s="296"/>
      <c r="D28" s="294" t="s">
        <v>615</v>
      </c>
      <c r="E28" s="294"/>
      <c r="F28" s="294"/>
      <c r="G28" s="294"/>
      <c r="H28" s="294"/>
      <c r="I28" s="294"/>
      <c r="J28" s="294"/>
      <c r="K28" s="292"/>
    </row>
    <row r="29" spans="2:11" ht="15" customHeight="1">
      <c r="B29" s="295"/>
      <c r="C29" s="296"/>
      <c r="D29" s="294" t="s">
        <v>616</v>
      </c>
      <c r="E29" s="294"/>
      <c r="F29" s="294"/>
      <c r="G29" s="294"/>
      <c r="H29" s="294"/>
      <c r="I29" s="294"/>
      <c r="J29" s="294"/>
      <c r="K29" s="292"/>
    </row>
    <row r="30" spans="2:11" ht="12.75" customHeight="1">
      <c r="B30" s="295"/>
      <c r="C30" s="296"/>
      <c r="D30" s="296"/>
      <c r="E30" s="296"/>
      <c r="F30" s="296"/>
      <c r="G30" s="296"/>
      <c r="H30" s="296"/>
      <c r="I30" s="296"/>
      <c r="J30" s="296"/>
      <c r="K30" s="292"/>
    </row>
    <row r="31" spans="2:11" ht="15" customHeight="1">
      <c r="B31" s="295"/>
      <c r="C31" s="296"/>
      <c r="D31" s="294" t="s">
        <v>617</v>
      </c>
      <c r="E31" s="294"/>
      <c r="F31" s="294"/>
      <c r="G31" s="294"/>
      <c r="H31" s="294"/>
      <c r="I31" s="294"/>
      <c r="J31" s="294"/>
      <c r="K31" s="292"/>
    </row>
    <row r="32" spans="2:11" ht="15" customHeight="1">
      <c r="B32" s="295"/>
      <c r="C32" s="296"/>
      <c r="D32" s="294" t="s">
        <v>618</v>
      </c>
      <c r="E32" s="294"/>
      <c r="F32" s="294"/>
      <c r="G32" s="294"/>
      <c r="H32" s="294"/>
      <c r="I32" s="294"/>
      <c r="J32" s="294"/>
      <c r="K32" s="292"/>
    </row>
    <row r="33" spans="2:11" ht="15" customHeight="1">
      <c r="B33" s="295"/>
      <c r="C33" s="296"/>
      <c r="D33" s="294" t="s">
        <v>619</v>
      </c>
      <c r="E33" s="294"/>
      <c r="F33" s="294"/>
      <c r="G33" s="294"/>
      <c r="H33" s="294"/>
      <c r="I33" s="294"/>
      <c r="J33" s="294"/>
      <c r="K33" s="292"/>
    </row>
    <row r="34" spans="2:11" ht="15" customHeight="1">
      <c r="B34" s="295"/>
      <c r="C34" s="296"/>
      <c r="D34" s="294"/>
      <c r="E34" s="298" t="s">
        <v>112</v>
      </c>
      <c r="F34" s="294"/>
      <c r="G34" s="294" t="s">
        <v>620</v>
      </c>
      <c r="H34" s="294"/>
      <c r="I34" s="294"/>
      <c r="J34" s="294"/>
      <c r="K34" s="292"/>
    </row>
    <row r="35" spans="2:11" ht="30.75" customHeight="1">
      <c r="B35" s="295"/>
      <c r="C35" s="296"/>
      <c r="D35" s="294"/>
      <c r="E35" s="298" t="s">
        <v>621</v>
      </c>
      <c r="F35" s="294"/>
      <c r="G35" s="294" t="s">
        <v>622</v>
      </c>
      <c r="H35" s="294"/>
      <c r="I35" s="294"/>
      <c r="J35" s="294"/>
      <c r="K35" s="292"/>
    </row>
    <row r="36" spans="2:11" ht="15" customHeight="1">
      <c r="B36" s="295"/>
      <c r="C36" s="296"/>
      <c r="D36" s="294"/>
      <c r="E36" s="298" t="s">
        <v>54</v>
      </c>
      <c r="F36" s="294"/>
      <c r="G36" s="294" t="s">
        <v>623</v>
      </c>
      <c r="H36" s="294"/>
      <c r="I36" s="294"/>
      <c r="J36" s="294"/>
      <c r="K36" s="292"/>
    </row>
    <row r="37" spans="2:11" ht="15" customHeight="1">
      <c r="B37" s="295"/>
      <c r="C37" s="296"/>
      <c r="D37" s="294"/>
      <c r="E37" s="298" t="s">
        <v>113</v>
      </c>
      <c r="F37" s="294"/>
      <c r="G37" s="294" t="s">
        <v>624</v>
      </c>
      <c r="H37" s="294"/>
      <c r="I37" s="294"/>
      <c r="J37" s="294"/>
      <c r="K37" s="292"/>
    </row>
    <row r="38" spans="2:11" ht="15" customHeight="1">
      <c r="B38" s="295"/>
      <c r="C38" s="296"/>
      <c r="D38" s="294"/>
      <c r="E38" s="298" t="s">
        <v>114</v>
      </c>
      <c r="F38" s="294"/>
      <c r="G38" s="294" t="s">
        <v>625</v>
      </c>
      <c r="H38" s="294"/>
      <c r="I38" s="294"/>
      <c r="J38" s="294"/>
      <c r="K38" s="292"/>
    </row>
    <row r="39" spans="2:11" ht="15" customHeight="1">
      <c r="B39" s="295"/>
      <c r="C39" s="296"/>
      <c r="D39" s="294"/>
      <c r="E39" s="298" t="s">
        <v>115</v>
      </c>
      <c r="F39" s="294"/>
      <c r="G39" s="294" t="s">
        <v>626</v>
      </c>
      <c r="H39" s="294"/>
      <c r="I39" s="294"/>
      <c r="J39" s="294"/>
      <c r="K39" s="292"/>
    </row>
    <row r="40" spans="2:11" ht="15" customHeight="1">
      <c r="B40" s="295"/>
      <c r="C40" s="296"/>
      <c r="D40" s="294"/>
      <c r="E40" s="298" t="s">
        <v>627</v>
      </c>
      <c r="F40" s="294"/>
      <c r="G40" s="294" t="s">
        <v>628</v>
      </c>
      <c r="H40" s="294"/>
      <c r="I40" s="294"/>
      <c r="J40" s="294"/>
      <c r="K40" s="292"/>
    </row>
    <row r="41" spans="2:11" ht="15" customHeight="1">
      <c r="B41" s="295"/>
      <c r="C41" s="296"/>
      <c r="D41" s="294"/>
      <c r="E41" s="298"/>
      <c r="F41" s="294"/>
      <c r="G41" s="294" t="s">
        <v>629</v>
      </c>
      <c r="H41" s="294"/>
      <c r="I41" s="294"/>
      <c r="J41" s="294"/>
      <c r="K41" s="292"/>
    </row>
    <row r="42" spans="2:11" ht="15" customHeight="1">
      <c r="B42" s="295"/>
      <c r="C42" s="296"/>
      <c r="D42" s="294"/>
      <c r="E42" s="298" t="s">
        <v>630</v>
      </c>
      <c r="F42" s="294"/>
      <c r="G42" s="294" t="s">
        <v>631</v>
      </c>
      <c r="H42" s="294"/>
      <c r="I42" s="294"/>
      <c r="J42" s="294"/>
      <c r="K42" s="292"/>
    </row>
    <row r="43" spans="2:11" ht="15" customHeight="1">
      <c r="B43" s="295"/>
      <c r="C43" s="296"/>
      <c r="D43" s="294"/>
      <c r="E43" s="298" t="s">
        <v>117</v>
      </c>
      <c r="F43" s="294"/>
      <c r="G43" s="294" t="s">
        <v>632</v>
      </c>
      <c r="H43" s="294"/>
      <c r="I43" s="294"/>
      <c r="J43" s="294"/>
      <c r="K43" s="292"/>
    </row>
    <row r="44" spans="2:11" ht="12.75" customHeight="1">
      <c r="B44" s="295"/>
      <c r="C44" s="296"/>
      <c r="D44" s="294"/>
      <c r="E44" s="294"/>
      <c r="F44" s="294"/>
      <c r="G44" s="294"/>
      <c r="H44" s="294"/>
      <c r="I44" s="294"/>
      <c r="J44" s="294"/>
      <c r="K44" s="292"/>
    </row>
    <row r="45" spans="2:11" ht="15" customHeight="1">
      <c r="B45" s="295"/>
      <c r="C45" s="296"/>
      <c r="D45" s="294" t="s">
        <v>633</v>
      </c>
      <c r="E45" s="294"/>
      <c r="F45" s="294"/>
      <c r="G45" s="294"/>
      <c r="H45" s="294"/>
      <c r="I45" s="294"/>
      <c r="J45" s="294"/>
      <c r="K45" s="292"/>
    </row>
    <row r="46" spans="2:11" ht="15" customHeight="1">
      <c r="B46" s="295"/>
      <c r="C46" s="296"/>
      <c r="D46" s="296"/>
      <c r="E46" s="294" t="s">
        <v>634</v>
      </c>
      <c r="F46" s="294"/>
      <c r="G46" s="294"/>
      <c r="H46" s="294"/>
      <c r="I46" s="294"/>
      <c r="J46" s="294"/>
      <c r="K46" s="292"/>
    </row>
    <row r="47" spans="2:11" ht="15" customHeight="1">
      <c r="B47" s="295"/>
      <c r="C47" s="296"/>
      <c r="D47" s="296"/>
      <c r="E47" s="294" t="s">
        <v>635</v>
      </c>
      <c r="F47" s="294"/>
      <c r="G47" s="294"/>
      <c r="H47" s="294"/>
      <c r="I47" s="294"/>
      <c r="J47" s="294"/>
      <c r="K47" s="292"/>
    </row>
    <row r="48" spans="2:11" ht="15" customHeight="1">
      <c r="B48" s="295"/>
      <c r="C48" s="296"/>
      <c r="D48" s="296"/>
      <c r="E48" s="294" t="s">
        <v>636</v>
      </c>
      <c r="F48" s="294"/>
      <c r="G48" s="294"/>
      <c r="H48" s="294"/>
      <c r="I48" s="294"/>
      <c r="J48" s="294"/>
      <c r="K48" s="292"/>
    </row>
    <row r="49" spans="2:11" ht="15" customHeight="1">
      <c r="B49" s="295"/>
      <c r="C49" s="296"/>
      <c r="D49" s="294" t="s">
        <v>637</v>
      </c>
      <c r="E49" s="294"/>
      <c r="F49" s="294"/>
      <c r="G49" s="294"/>
      <c r="H49" s="294"/>
      <c r="I49" s="294"/>
      <c r="J49" s="294"/>
      <c r="K49" s="292"/>
    </row>
    <row r="50" spans="2:11" ht="25.5" customHeight="1">
      <c r="B50" s="290"/>
      <c r="C50" s="291" t="s">
        <v>638</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639</v>
      </c>
      <c r="D52" s="294"/>
      <c r="E52" s="294"/>
      <c r="F52" s="294"/>
      <c r="G52" s="294"/>
      <c r="H52" s="294"/>
      <c r="I52" s="294"/>
      <c r="J52" s="294"/>
      <c r="K52" s="292"/>
    </row>
    <row r="53" spans="2:11" ht="15" customHeight="1">
      <c r="B53" s="290"/>
      <c r="C53" s="294" t="s">
        <v>640</v>
      </c>
      <c r="D53" s="294"/>
      <c r="E53" s="294"/>
      <c r="F53" s="294"/>
      <c r="G53" s="294"/>
      <c r="H53" s="294"/>
      <c r="I53" s="294"/>
      <c r="J53" s="294"/>
      <c r="K53" s="292"/>
    </row>
    <row r="54" spans="2:11" ht="12.75" customHeight="1">
      <c r="B54" s="290"/>
      <c r="C54" s="294"/>
      <c r="D54" s="294"/>
      <c r="E54" s="294"/>
      <c r="F54" s="294"/>
      <c r="G54" s="294"/>
      <c r="H54" s="294"/>
      <c r="I54" s="294"/>
      <c r="J54" s="294"/>
      <c r="K54" s="292"/>
    </row>
    <row r="55" spans="2:11" ht="15" customHeight="1">
      <c r="B55" s="290"/>
      <c r="C55" s="294" t="s">
        <v>641</v>
      </c>
      <c r="D55" s="294"/>
      <c r="E55" s="294"/>
      <c r="F55" s="294"/>
      <c r="G55" s="294"/>
      <c r="H55" s="294"/>
      <c r="I55" s="294"/>
      <c r="J55" s="294"/>
      <c r="K55" s="292"/>
    </row>
    <row r="56" spans="2:11" ht="15" customHeight="1">
      <c r="B56" s="290"/>
      <c r="C56" s="296"/>
      <c r="D56" s="294" t="s">
        <v>642</v>
      </c>
      <c r="E56" s="294"/>
      <c r="F56" s="294"/>
      <c r="G56" s="294"/>
      <c r="H56" s="294"/>
      <c r="I56" s="294"/>
      <c r="J56" s="294"/>
      <c r="K56" s="292"/>
    </row>
    <row r="57" spans="2:11" ht="15" customHeight="1">
      <c r="B57" s="290"/>
      <c r="C57" s="296"/>
      <c r="D57" s="294" t="s">
        <v>643</v>
      </c>
      <c r="E57" s="294"/>
      <c r="F57" s="294"/>
      <c r="G57" s="294"/>
      <c r="H57" s="294"/>
      <c r="I57" s="294"/>
      <c r="J57" s="294"/>
      <c r="K57" s="292"/>
    </row>
    <row r="58" spans="2:11" ht="15" customHeight="1">
      <c r="B58" s="290"/>
      <c r="C58" s="296"/>
      <c r="D58" s="294" t="s">
        <v>644</v>
      </c>
      <c r="E58" s="294"/>
      <c r="F58" s="294"/>
      <c r="G58" s="294"/>
      <c r="H58" s="294"/>
      <c r="I58" s="294"/>
      <c r="J58" s="294"/>
      <c r="K58" s="292"/>
    </row>
    <row r="59" spans="2:11" ht="15" customHeight="1">
      <c r="B59" s="290"/>
      <c r="C59" s="296"/>
      <c r="D59" s="294" t="s">
        <v>645</v>
      </c>
      <c r="E59" s="294"/>
      <c r="F59" s="294"/>
      <c r="G59" s="294"/>
      <c r="H59" s="294"/>
      <c r="I59" s="294"/>
      <c r="J59" s="294"/>
      <c r="K59" s="292"/>
    </row>
    <row r="60" spans="2:11" ht="15" customHeight="1">
      <c r="B60" s="290"/>
      <c r="C60" s="296"/>
      <c r="D60" s="299" t="s">
        <v>646</v>
      </c>
      <c r="E60" s="299"/>
      <c r="F60" s="299"/>
      <c r="G60" s="299"/>
      <c r="H60" s="299"/>
      <c r="I60" s="299"/>
      <c r="J60" s="299"/>
      <c r="K60" s="292"/>
    </row>
    <row r="61" spans="2:11" ht="15" customHeight="1">
      <c r="B61" s="290"/>
      <c r="C61" s="296"/>
      <c r="D61" s="294" t="s">
        <v>647</v>
      </c>
      <c r="E61" s="294"/>
      <c r="F61" s="294"/>
      <c r="G61" s="294"/>
      <c r="H61" s="294"/>
      <c r="I61" s="294"/>
      <c r="J61" s="294"/>
      <c r="K61" s="292"/>
    </row>
    <row r="62" spans="2:11" ht="12.75" customHeight="1">
      <c r="B62" s="290"/>
      <c r="C62" s="296"/>
      <c r="D62" s="296"/>
      <c r="E62" s="300"/>
      <c r="F62" s="296"/>
      <c r="G62" s="296"/>
      <c r="H62" s="296"/>
      <c r="I62" s="296"/>
      <c r="J62" s="296"/>
      <c r="K62" s="292"/>
    </row>
    <row r="63" spans="2:11" ht="15" customHeight="1">
      <c r="B63" s="290"/>
      <c r="C63" s="296"/>
      <c r="D63" s="294" t="s">
        <v>648</v>
      </c>
      <c r="E63" s="294"/>
      <c r="F63" s="294"/>
      <c r="G63" s="294"/>
      <c r="H63" s="294"/>
      <c r="I63" s="294"/>
      <c r="J63" s="294"/>
      <c r="K63" s="292"/>
    </row>
    <row r="64" spans="2:11" ht="15" customHeight="1">
      <c r="B64" s="290"/>
      <c r="C64" s="296"/>
      <c r="D64" s="299" t="s">
        <v>649</v>
      </c>
      <c r="E64" s="299"/>
      <c r="F64" s="299"/>
      <c r="G64" s="299"/>
      <c r="H64" s="299"/>
      <c r="I64" s="299"/>
      <c r="J64" s="299"/>
      <c r="K64" s="292"/>
    </row>
    <row r="65" spans="2:11" ht="15" customHeight="1">
      <c r="B65" s="290"/>
      <c r="C65" s="296"/>
      <c r="D65" s="294" t="s">
        <v>650</v>
      </c>
      <c r="E65" s="294"/>
      <c r="F65" s="294"/>
      <c r="G65" s="294"/>
      <c r="H65" s="294"/>
      <c r="I65" s="294"/>
      <c r="J65" s="294"/>
      <c r="K65" s="292"/>
    </row>
    <row r="66" spans="2:11" ht="15" customHeight="1">
      <c r="B66" s="290"/>
      <c r="C66" s="296"/>
      <c r="D66" s="294" t="s">
        <v>651</v>
      </c>
      <c r="E66" s="294"/>
      <c r="F66" s="294"/>
      <c r="G66" s="294"/>
      <c r="H66" s="294"/>
      <c r="I66" s="294"/>
      <c r="J66" s="294"/>
      <c r="K66" s="292"/>
    </row>
    <row r="67" spans="2:11" ht="15" customHeight="1">
      <c r="B67" s="290"/>
      <c r="C67" s="296"/>
      <c r="D67" s="294" t="s">
        <v>652</v>
      </c>
      <c r="E67" s="294"/>
      <c r="F67" s="294"/>
      <c r="G67" s="294"/>
      <c r="H67" s="294"/>
      <c r="I67" s="294"/>
      <c r="J67" s="294"/>
      <c r="K67" s="292"/>
    </row>
    <row r="68" spans="2:11" ht="15" customHeight="1">
      <c r="B68" s="290"/>
      <c r="C68" s="296"/>
      <c r="D68" s="294" t="s">
        <v>653</v>
      </c>
      <c r="E68" s="294"/>
      <c r="F68" s="294"/>
      <c r="G68" s="294"/>
      <c r="H68" s="294"/>
      <c r="I68" s="294"/>
      <c r="J68" s="294"/>
      <c r="K68" s="292"/>
    </row>
    <row r="69" spans="2:11" ht="12.75" customHeight="1">
      <c r="B69" s="301"/>
      <c r="C69" s="302"/>
      <c r="D69" s="302"/>
      <c r="E69" s="302"/>
      <c r="F69" s="302"/>
      <c r="G69" s="302"/>
      <c r="H69" s="302"/>
      <c r="I69" s="302"/>
      <c r="J69" s="302"/>
      <c r="K69" s="303"/>
    </row>
    <row r="70" spans="2:11" ht="18.75" customHeight="1">
      <c r="B70" s="304"/>
      <c r="C70" s="304"/>
      <c r="D70" s="304"/>
      <c r="E70" s="304"/>
      <c r="F70" s="304"/>
      <c r="G70" s="304"/>
      <c r="H70" s="304"/>
      <c r="I70" s="304"/>
      <c r="J70" s="304"/>
      <c r="K70" s="305"/>
    </row>
    <row r="71" spans="2:11" ht="18.75" customHeight="1">
      <c r="B71" s="305"/>
      <c r="C71" s="305"/>
      <c r="D71" s="305"/>
      <c r="E71" s="305"/>
      <c r="F71" s="305"/>
      <c r="G71" s="305"/>
      <c r="H71" s="305"/>
      <c r="I71" s="305"/>
      <c r="J71" s="305"/>
      <c r="K71" s="305"/>
    </row>
    <row r="72" spans="2:11" ht="7.5" customHeight="1">
      <c r="B72" s="306"/>
      <c r="C72" s="307"/>
      <c r="D72" s="307"/>
      <c r="E72" s="307"/>
      <c r="F72" s="307"/>
      <c r="G72" s="307"/>
      <c r="H72" s="307"/>
      <c r="I72" s="307"/>
      <c r="J72" s="307"/>
      <c r="K72" s="308"/>
    </row>
    <row r="73" spans="2:11" ht="45" customHeight="1">
      <c r="B73" s="309"/>
      <c r="C73" s="310" t="s">
        <v>91</v>
      </c>
      <c r="D73" s="310"/>
      <c r="E73" s="310"/>
      <c r="F73" s="310"/>
      <c r="G73" s="310"/>
      <c r="H73" s="310"/>
      <c r="I73" s="310"/>
      <c r="J73" s="310"/>
      <c r="K73" s="311"/>
    </row>
    <row r="74" spans="2:11" ht="17.25" customHeight="1">
      <c r="B74" s="309"/>
      <c r="C74" s="312" t="s">
        <v>654</v>
      </c>
      <c r="D74" s="312"/>
      <c r="E74" s="312"/>
      <c r="F74" s="312" t="s">
        <v>655</v>
      </c>
      <c r="G74" s="313"/>
      <c r="H74" s="312" t="s">
        <v>113</v>
      </c>
      <c r="I74" s="312" t="s">
        <v>58</v>
      </c>
      <c r="J74" s="312" t="s">
        <v>656</v>
      </c>
      <c r="K74" s="311"/>
    </row>
    <row r="75" spans="2:11" ht="17.25" customHeight="1">
      <c r="B75" s="309"/>
      <c r="C75" s="314" t="s">
        <v>657</v>
      </c>
      <c r="D75" s="314"/>
      <c r="E75" s="314"/>
      <c r="F75" s="315" t="s">
        <v>658</v>
      </c>
      <c r="G75" s="316"/>
      <c r="H75" s="314"/>
      <c r="I75" s="314"/>
      <c r="J75" s="314" t="s">
        <v>659</v>
      </c>
      <c r="K75" s="311"/>
    </row>
    <row r="76" spans="2:11" ht="5.25" customHeight="1">
      <c r="B76" s="309"/>
      <c r="C76" s="317"/>
      <c r="D76" s="317"/>
      <c r="E76" s="317"/>
      <c r="F76" s="317"/>
      <c r="G76" s="318"/>
      <c r="H76" s="317"/>
      <c r="I76" s="317"/>
      <c r="J76" s="317"/>
      <c r="K76" s="311"/>
    </row>
    <row r="77" spans="2:11" ht="15" customHeight="1">
      <c r="B77" s="309"/>
      <c r="C77" s="298" t="s">
        <v>54</v>
      </c>
      <c r="D77" s="317"/>
      <c r="E77" s="317"/>
      <c r="F77" s="319" t="s">
        <v>660</v>
      </c>
      <c r="G77" s="318"/>
      <c r="H77" s="298" t="s">
        <v>661</v>
      </c>
      <c r="I77" s="298" t="s">
        <v>662</v>
      </c>
      <c r="J77" s="298">
        <v>20</v>
      </c>
      <c r="K77" s="311"/>
    </row>
    <row r="78" spans="2:11" ht="15" customHeight="1">
      <c r="B78" s="309"/>
      <c r="C78" s="298" t="s">
        <v>663</v>
      </c>
      <c r="D78" s="298"/>
      <c r="E78" s="298"/>
      <c r="F78" s="319" t="s">
        <v>660</v>
      </c>
      <c r="G78" s="318"/>
      <c r="H78" s="298" t="s">
        <v>664</v>
      </c>
      <c r="I78" s="298" t="s">
        <v>662</v>
      </c>
      <c r="J78" s="298">
        <v>120</v>
      </c>
      <c r="K78" s="311"/>
    </row>
    <row r="79" spans="2:11" ht="15" customHeight="1">
      <c r="B79" s="320"/>
      <c r="C79" s="298" t="s">
        <v>665</v>
      </c>
      <c r="D79" s="298"/>
      <c r="E79" s="298"/>
      <c r="F79" s="319" t="s">
        <v>666</v>
      </c>
      <c r="G79" s="318"/>
      <c r="H79" s="298" t="s">
        <v>667</v>
      </c>
      <c r="I79" s="298" t="s">
        <v>662</v>
      </c>
      <c r="J79" s="298">
        <v>50</v>
      </c>
      <c r="K79" s="311"/>
    </row>
    <row r="80" spans="2:11" ht="15" customHeight="1">
      <c r="B80" s="320"/>
      <c r="C80" s="298" t="s">
        <v>668</v>
      </c>
      <c r="D80" s="298"/>
      <c r="E80" s="298"/>
      <c r="F80" s="319" t="s">
        <v>660</v>
      </c>
      <c r="G80" s="318"/>
      <c r="H80" s="298" t="s">
        <v>669</v>
      </c>
      <c r="I80" s="298" t="s">
        <v>670</v>
      </c>
      <c r="J80" s="298"/>
      <c r="K80" s="311"/>
    </row>
    <row r="81" spans="2:11" ht="15" customHeight="1">
      <c r="B81" s="320"/>
      <c r="C81" s="321" t="s">
        <v>671</v>
      </c>
      <c r="D81" s="321"/>
      <c r="E81" s="321"/>
      <c r="F81" s="322" t="s">
        <v>666</v>
      </c>
      <c r="G81" s="321"/>
      <c r="H81" s="321" t="s">
        <v>672</v>
      </c>
      <c r="I81" s="321" t="s">
        <v>662</v>
      </c>
      <c r="J81" s="321">
        <v>15</v>
      </c>
      <c r="K81" s="311"/>
    </row>
    <row r="82" spans="2:11" ht="15" customHeight="1">
      <c r="B82" s="320"/>
      <c r="C82" s="321" t="s">
        <v>673</v>
      </c>
      <c r="D82" s="321"/>
      <c r="E82" s="321"/>
      <c r="F82" s="322" t="s">
        <v>666</v>
      </c>
      <c r="G82" s="321"/>
      <c r="H82" s="321" t="s">
        <v>674</v>
      </c>
      <c r="I82" s="321" t="s">
        <v>662</v>
      </c>
      <c r="J82" s="321">
        <v>15</v>
      </c>
      <c r="K82" s="311"/>
    </row>
    <row r="83" spans="2:11" ht="15" customHeight="1">
      <c r="B83" s="320"/>
      <c r="C83" s="321" t="s">
        <v>675</v>
      </c>
      <c r="D83" s="321"/>
      <c r="E83" s="321"/>
      <c r="F83" s="322" t="s">
        <v>666</v>
      </c>
      <c r="G83" s="321"/>
      <c r="H83" s="321" t="s">
        <v>676</v>
      </c>
      <c r="I83" s="321" t="s">
        <v>662</v>
      </c>
      <c r="J83" s="321">
        <v>20</v>
      </c>
      <c r="K83" s="311"/>
    </row>
    <row r="84" spans="2:11" ht="15" customHeight="1">
      <c r="B84" s="320"/>
      <c r="C84" s="321" t="s">
        <v>677</v>
      </c>
      <c r="D84" s="321"/>
      <c r="E84" s="321"/>
      <c r="F84" s="322" t="s">
        <v>666</v>
      </c>
      <c r="G84" s="321"/>
      <c r="H84" s="321" t="s">
        <v>678</v>
      </c>
      <c r="I84" s="321" t="s">
        <v>662</v>
      </c>
      <c r="J84" s="321">
        <v>20</v>
      </c>
      <c r="K84" s="311"/>
    </row>
    <row r="85" spans="2:11" ht="15" customHeight="1">
      <c r="B85" s="320"/>
      <c r="C85" s="298" t="s">
        <v>679</v>
      </c>
      <c r="D85" s="298"/>
      <c r="E85" s="298"/>
      <c r="F85" s="319" t="s">
        <v>666</v>
      </c>
      <c r="G85" s="318"/>
      <c r="H85" s="298" t="s">
        <v>680</v>
      </c>
      <c r="I85" s="298" t="s">
        <v>662</v>
      </c>
      <c r="J85" s="298">
        <v>50</v>
      </c>
      <c r="K85" s="311"/>
    </row>
    <row r="86" spans="2:11" ht="15" customHeight="1">
      <c r="B86" s="320"/>
      <c r="C86" s="298" t="s">
        <v>681</v>
      </c>
      <c r="D86" s="298"/>
      <c r="E86" s="298"/>
      <c r="F86" s="319" t="s">
        <v>666</v>
      </c>
      <c r="G86" s="318"/>
      <c r="H86" s="298" t="s">
        <v>682</v>
      </c>
      <c r="I86" s="298" t="s">
        <v>662</v>
      </c>
      <c r="J86" s="298">
        <v>20</v>
      </c>
      <c r="K86" s="311"/>
    </row>
    <row r="87" spans="2:11" ht="15" customHeight="1">
      <c r="B87" s="320"/>
      <c r="C87" s="298" t="s">
        <v>683</v>
      </c>
      <c r="D87" s="298"/>
      <c r="E87" s="298"/>
      <c r="F87" s="319" t="s">
        <v>666</v>
      </c>
      <c r="G87" s="318"/>
      <c r="H87" s="298" t="s">
        <v>684</v>
      </c>
      <c r="I87" s="298" t="s">
        <v>662</v>
      </c>
      <c r="J87" s="298">
        <v>20</v>
      </c>
      <c r="K87" s="311"/>
    </row>
    <row r="88" spans="2:11" ht="15" customHeight="1">
      <c r="B88" s="320"/>
      <c r="C88" s="298" t="s">
        <v>685</v>
      </c>
      <c r="D88" s="298"/>
      <c r="E88" s="298"/>
      <c r="F88" s="319" t="s">
        <v>666</v>
      </c>
      <c r="G88" s="318"/>
      <c r="H88" s="298" t="s">
        <v>686</v>
      </c>
      <c r="I88" s="298" t="s">
        <v>662</v>
      </c>
      <c r="J88" s="298">
        <v>50</v>
      </c>
      <c r="K88" s="311"/>
    </row>
    <row r="89" spans="2:11" ht="15" customHeight="1">
      <c r="B89" s="320"/>
      <c r="C89" s="298" t="s">
        <v>687</v>
      </c>
      <c r="D89" s="298"/>
      <c r="E89" s="298"/>
      <c r="F89" s="319" t="s">
        <v>666</v>
      </c>
      <c r="G89" s="318"/>
      <c r="H89" s="298" t="s">
        <v>687</v>
      </c>
      <c r="I89" s="298" t="s">
        <v>662</v>
      </c>
      <c r="J89" s="298">
        <v>50</v>
      </c>
      <c r="K89" s="311"/>
    </row>
    <row r="90" spans="2:11" ht="15" customHeight="1">
      <c r="B90" s="320"/>
      <c r="C90" s="298" t="s">
        <v>118</v>
      </c>
      <c r="D90" s="298"/>
      <c r="E90" s="298"/>
      <c r="F90" s="319" t="s">
        <v>666</v>
      </c>
      <c r="G90" s="318"/>
      <c r="H90" s="298" t="s">
        <v>688</v>
      </c>
      <c r="I90" s="298" t="s">
        <v>662</v>
      </c>
      <c r="J90" s="298">
        <v>255</v>
      </c>
      <c r="K90" s="311"/>
    </row>
    <row r="91" spans="2:11" ht="15" customHeight="1">
      <c r="B91" s="320"/>
      <c r="C91" s="298" t="s">
        <v>689</v>
      </c>
      <c r="D91" s="298"/>
      <c r="E91" s="298"/>
      <c r="F91" s="319" t="s">
        <v>660</v>
      </c>
      <c r="G91" s="318"/>
      <c r="H91" s="298" t="s">
        <v>690</v>
      </c>
      <c r="I91" s="298" t="s">
        <v>691</v>
      </c>
      <c r="J91" s="298"/>
      <c r="K91" s="311"/>
    </row>
    <row r="92" spans="2:11" ht="15" customHeight="1">
      <c r="B92" s="320"/>
      <c r="C92" s="298" t="s">
        <v>692</v>
      </c>
      <c r="D92" s="298"/>
      <c r="E92" s="298"/>
      <c r="F92" s="319" t="s">
        <v>660</v>
      </c>
      <c r="G92" s="318"/>
      <c r="H92" s="298" t="s">
        <v>693</v>
      </c>
      <c r="I92" s="298" t="s">
        <v>694</v>
      </c>
      <c r="J92" s="298"/>
      <c r="K92" s="311"/>
    </row>
    <row r="93" spans="2:11" ht="15" customHeight="1">
      <c r="B93" s="320"/>
      <c r="C93" s="298" t="s">
        <v>695</v>
      </c>
      <c r="D93" s="298"/>
      <c r="E93" s="298"/>
      <c r="F93" s="319" t="s">
        <v>660</v>
      </c>
      <c r="G93" s="318"/>
      <c r="H93" s="298" t="s">
        <v>695</v>
      </c>
      <c r="I93" s="298" t="s">
        <v>694</v>
      </c>
      <c r="J93" s="298"/>
      <c r="K93" s="311"/>
    </row>
    <row r="94" spans="2:11" ht="15" customHeight="1">
      <c r="B94" s="320"/>
      <c r="C94" s="298" t="s">
        <v>39</v>
      </c>
      <c r="D94" s="298"/>
      <c r="E94" s="298"/>
      <c r="F94" s="319" t="s">
        <v>660</v>
      </c>
      <c r="G94" s="318"/>
      <c r="H94" s="298" t="s">
        <v>696</v>
      </c>
      <c r="I94" s="298" t="s">
        <v>694</v>
      </c>
      <c r="J94" s="298"/>
      <c r="K94" s="311"/>
    </row>
    <row r="95" spans="2:11" ht="15" customHeight="1">
      <c r="B95" s="320"/>
      <c r="C95" s="298" t="s">
        <v>49</v>
      </c>
      <c r="D95" s="298"/>
      <c r="E95" s="298"/>
      <c r="F95" s="319" t="s">
        <v>660</v>
      </c>
      <c r="G95" s="318"/>
      <c r="H95" s="298" t="s">
        <v>697</v>
      </c>
      <c r="I95" s="298" t="s">
        <v>694</v>
      </c>
      <c r="J95" s="298"/>
      <c r="K95" s="311"/>
    </row>
    <row r="96" spans="2:11" ht="15" customHeight="1">
      <c r="B96" s="323"/>
      <c r="C96" s="324"/>
      <c r="D96" s="324"/>
      <c r="E96" s="324"/>
      <c r="F96" s="324"/>
      <c r="G96" s="324"/>
      <c r="H96" s="324"/>
      <c r="I96" s="324"/>
      <c r="J96" s="324"/>
      <c r="K96" s="325"/>
    </row>
    <row r="97" spans="2:11" ht="18.75" customHeight="1">
      <c r="B97" s="326"/>
      <c r="C97" s="327"/>
      <c r="D97" s="327"/>
      <c r="E97" s="327"/>
      <c r="F97" s="327"/>
      <c r="G97" s="327"/>
      <c r="H97" s="327"/>
      <c r="I97" s="327"/>
      <c r="J97" s="327"/>
      <c r="K97" s="326"/>
    </row>
    <row r="98" spans="2:11" ht="18.75" customHeight="1">
      <c r="B98" s="305"/>
      <c r="C98" s="305"/>
      <c r="D98" s="305"/>
      <c r="E98" s="305"/>
      <c r="F98" s="305"/>
      <c r="G98" s="305"/>
      <c r="H98" s="305"/>
      <c r="I98" s="305"/>
      <c r="J98" s="305"/>
      <c r="K98" s="305"/>
    </row>
    <row r="99" spans="2:11" ht="7.5" customHeight="1">
      <c r="B99" s="306"/>
      <c r="C99" s="307"/>
      <c r="D99" s="307"/>
      <c r="E99" s="307"/>
      <c r="F99" s="307"/>
      <c r="G99" s="307"/>
      <c r="H99" s="307"/>
      <c r="I99" s="307"/>
      <c r="J99" s="307"/>
      <c r="K99" s="308"/>
    </row>
    <row r="100" spans="2:11" ht="45" customHeight="1">
      <c r="B100" s="309"/>
      <c r="C100" s="310" t="s">
        <v>698</v>
      </c>
      <c r="D100" s="310"/>
      <c r="E100" s="310"/>
      <c r="F100" s="310"/>
      <c r="G100" s="310"/>
      <c r="H100" s="310"/>
      <c r="I100" s="310"/>
      <c r="J100" s="310"/>
      <c r="K100" s="311"/>
    </row>
    <row r="101" spans="2:11" ht="17.25" customHeight="1">
      <c r="B101" s="309"/>
      <c r="C101" s="312" t="s">
        <v>654</v>
      </c>
      <c r="D101" s="312"/>
      <c r="E101" s="312"/>
      <c r="F101" s="312" t="s">
        <v>655</v>
      </c>
      <c r="G101" s="313"/>
      <c r="H101" s="312" t="s">
        <v>113</v>
      </c>
      <c r="I101" s="312" t="s">
        <v>58</v>
      </c>
      <c r="J101" s="312" t="s">
        <v>656</v>
      </c>
      <c r="K101" s="311"/>
    </row>
    <row r="102" spans="2:11" ht="17.25" customHeight="1">
      <c r="B102" s="309"/>
      <c r="C102" s="314" t="s">
        <v>657</v>
      </c>
      <c r="D102" s="314"/>
      <c r="E102" s="314"/>
      <c r="F102" s="315" t="s">
        <v>658</v>
      </c>
      <c r="G102" s="316"/>
      <c r="H102" s="314"/>
      <c r="I102" s="314"/>
      <c r="J102" s="314" t="s">
        <v>659</v>
      </c>
      <c r="K102" s="311"/>
    </row>
    <row r="103" spans="2:11" ht="5.25" customHeight="1">
      <c r="B103" s="309"/>
      <c r="C103" s="312"/>
      <c r="D103" s="312"/>
      <c r="E103" s="312"/>
      <c r="F103" s="312"/>
      <c r="G103" s="328"/>
      <c r="H103" s="312"/>
      <c r="I103" s="312"/>
      <c r="J103" s="312"/>
      <c r="K103" s="311"/>
    </row>
    <row r="104" spans="2:11" ht="15" customHeight="1">
      <c r="B104" s="309"/>
      <c r="C104" s="298" t="s">
        <v>54</v>
      </c>
      <c r="D104" s="317"/>
      <c r="E104" s="317"/>
      <c r="F104" s="319" t="s">
        <v>660</v>
      </c>
      <c r="G104" s="328"/>
      <c r="H104" s="298" t="s">
        <v>699</v>
      </c>
      <c r="I104" s="298" t="s">
        <v>662</v>
      </c>
      <c r="J104" s="298">
        <v>20</v>
      </c>
      <c r="K104" s="311"/>
    </row>
    <row r="105" spans="2:11" ht="15" customHeight="1">
      <c r="B105" s="309"/>
      <c r="C105" s="298" t="s">
        <v>663</v>
      </c>
      <c r="D105" s="298"/>
      <c r="E105" s="298"/>
      <c r="F105" s="319" t="s">
        <v>660</v>
      </c>
      <c r="G105" s="298"/>
      <c r="H105" s="298" t="s">
        <v>699</v>
      </c>
      <c r="I105" s="298" t="s">
        <v>662</v>
      </c>
      <c r="J105" s="298">
        <v>120</v>
      </c>
      <c r="K105" s="311"/>
    </row>
    <row r="106" spans="2:11" ht="15" customHeight="1">
      <c r="B106" s="320"/>
      <c r="C106" s="298" t="s">
        <v>665</v>
      </c>
      <c r="D106" s="298"/>
      <c r="E106" s="298"/>
      <c r="F106" s="319" t="s">
        <v>666</v>
      </c>
      <c r="G106" s="298"/>
      <c r="H106" s="298" t="s">
        <v>699</v>
      </c>
      <c r="I106" s="298" t="s">
        <v>662</v>
      </c>
      <c r="J106" s="298">
        <v>50</v>
      </c>
      <c r="K106" s="311"/>
    </row>
    <row r="107" spans="2:11" ht="15" customHeight="1">
      <c r="B107" s="320"/>
      <c r="C107" s="298" t="s">
        <v>668</v>
      </c>
      <c r="D107" s="298"/>
      <c r="E107" s="298"/>
      <c r="F107" s="319" t="s">
        <v>660</v>
      </c>
      <c r="G107" s="298"/>
      <c r="H107" s="298" t="s">
        <v>699</v>
      </c>
      <c r="I107" s="298" t="s">
        <v>670</v>
      </c>
      <c r="J107" s="298"/>
      <c r="K107" s="311"/>
    </row>
    <row r="108" spans="2:11" ht="15" customHeight="1">
      <c r="B108" s="320"/>
      <c r="C108" s="298" t="s">
        <v>679</v>
      </c>
      <c r="D108" s="298"/>
      <c r="E108" s="298"/>
      <c r="F108" s="319" t="s">
        <v>666</v>
      </c>
      <c r="G108" s="298"/>
      <c r="H108" s="298" t="s">
        <v>699</v>
      </c>
      <c r="I108" s="298" t="s">
        <v>662</v>
      </c>
      <c r="J108" s="298">
        <v>50</v>
      </c>
      <c r="K108" s="311"/>
    </row>
    <row r="109" spans="2:11" ht="15" customHeight="1">
      <c r="B109" s="320"/>
      <c r="C109" s="298" t="s">
        <v>687</v>
      </c>
      <c r="D109" s="298"/>
      <c r="E109" s="298"/>
      <c r="F109" s="319" t="s">
        <v>666</v>
      </c>
      <c r="G109" s="298"/>
      <c r="H109" s="298" t="s">
        <v>699</v>
      </c>
      <c r="I109" s="298" t="s">
        <v>662</v>
      </c>
      <c r="J109" s="298">
        <v>50</v>
      </c>
      <c r="K109" s="311"/>
    </row>
    <row r="110" spans="2:11" ht="15" customHeight="1">
      <c r="B110" s="320"/>
      <c r="C110" s="298" t="s">
        <v>685</v>
      </c>
      <c r="D110" s="298"/>
      <c r="E110" s="298"/>
      <c r="F110" s="319" t="s">
        <v>666</v>
      </c>
      <c r="G110" s="298"/>
      <c r="H110" s="298" t="s">
        <v>699</v>
      </c>
      <c r="I110" s="298" t="s">
        <v>662</v>
      </c>
      <c r="J110" s="298">
        <v>50</v>
      </c>
      <c r="K110" s="311"/>
    </row>
    <row r="111" spans="2:11" ht="15" customHeight="1">
      <c r="B111" s="320"/>
      <c r="C111" s="298" t="s">
        <v>54</v>
      </c>
      <c r="D111" s="298"/>
      <c r="E111" s="298"/>
      <c r="F111" s="319" t="s">
        <v>660</v>
      </c>
      <c r="G111" s="298"/>
      <c r="H111" s="298" t="s">
        <v>700</v>
      </c>
      <c r="I111" s="298" t="s">
        <v>662</v>
      </c>
      <c r="J111" s="298">
        <v>20</v>
      </c>
      <c r="K111" s="311"/>
    </row>
    <row r="112" spans="2:11" ht="15" customHeight="1">
      <c r="B112" s="320"/>
      <c r="C112" s="298" t="s">
        <v>701</v>
      </c>
      <c r="D112" s="298"/>
      <c r="E112" s="298"/>
      <c r="F112" s="319" t="s">
        <v>660</v>
      </c>
      <c r="G112" s="298"/>
      <c r="H112" s="298" t="s">
        <v>702</v>
      </c>
      <c r="I112" s="298" t="s">
        <v>662</v>
      </c>
      <c r="J112" s="298">
        <v>120</v>
      </c>
      <c r="K112" s="311"/>
    </row>
    <row r="113" spans="2:11" ht="15" customHeight="1">
      <c r="B113" s="320"/>
      <c r="C113" s="298" t="s">
        <v>39</v>
      </c>
      <c r="D113" s="298"/>
      <c r="E113" s="298"/>
      <c r="F113" s="319" t="s">
        <v>660</v>
      </c>
      <c r="G113" s="298"/>
      <c r="H113" s="298" t="s">
        <v>703</v>
      </c>
      <c r="I113" s="298" t="s">
        <v>694</v>
      </c>
      <c r="J113" s="298"/>
      <c r="K113" s="311"/>
    </row>
    <row r="114" spans="2:11" ht="15" customHeight="1">
      <c r="B114" s="320"/>
      <c r="C114" s="298" t="s">
        <v>49</v>
      </c>
      <c r="D114" s="298"/>
      <c r="E114" s="298"/>
      <c r="F114" s="319" t="s">
        <v>660</v>
      </c>
      <c r="G114" s="298"/>
      <c r="H114" s="298" t="s">
        <v>704</v>
      </c>
      <c r="I114" s="298" t="s">
        <v>694</v>
      </c>
      <c r="J114" s="298"/>
      <c r="K114" s="311"/>
    </row>
    <row r="115" spans="2:11" ht="15" customHeight="1">
      <c r="B115" s="320"/>
      <c r="C115" s="298" t="s">
        <v>58</v>
      </c>
      <c r="D115" s="298"/>
      <c r="E115" s="298"/>
      <c r="F115" s="319" t="s">
        <v>660</v>
      </c>
      <c r="G115" s="298"/>
      <c r="H115" s="298" t="s">
        <v>705</v>
      </c>
      <c r="I115" s="298" t="s">
        <v>706</v>
      </c>
      <c r="J115" s="298"/>
      <c r="K115" s="311"/>
    </row>
    <row r="116" spans="2:11" ht="15" customHeight="1">
      <c r="B116" s="323"/>
      <c r="C116" s="329"/>
      <c r="D116" s="329"/>
      <c r="E116" s="329"/>
      <c r="F116" s="329"/>
      <c r="G116" s="329"/>
      <c r="H116" s="329"/>
      <c r="I116" s="329"/>
      <c r="J116" s="329"/>
      <c r="K116" s="325"/>
    </row>
    <row r="117" spans="2:11" ht="18.75" customHeight="1">
      <c r="B117" s="330"/>
      <c r="C117" s="294"/>
      <c r="D117" s="294"/>
      <c r="E117" s="294"/>
      <c r="F117" s="331"/>
      <c r="G117" s="294"/>
      <c r="H117" s="294"/>
      <c r="I117" s="294"/>
      <c r="J117" s="294"/>
      <c r="K117" s="330"/>
    </row>
    <row r="118" spans="2:11" ht="18.75" customHeight="1">
      <c r="B118" s="305"/>
      <c r="C118" s="305"/>
      <c r="D118" s="305"/>
      <c r="E118" s="305"/>
      <c r="F118" s="305"/>
      <c r="G118" s="305"/>
      <c r="H118" s="305"/>
      <c r="I118" s="305"/>
      <c r="J118" s="305"/>
      <c r="K118" s="305"/>
    </row>
    <row r="119" spans="2:11" ht="7.5" customHeight="1">
      <c r="B119" s="332"/>
      <c r="C119" s="333"/>
      <c r="D119" s="333"/>
      <c r="E119" s="333"/>
      <c r="F119" s="333"/>
      <c r="G119" s="333"/>
      <c r="H119" s="333"/>
      <c r="I119" s="333"/>
      <c r="J119" s="333"/>
      <c r="K119" s="334"/>
    </row>
    <row r="120" spans="2:11" ht="45" customHeight="1">
      <c r="B120" s="335"/>
      <c r="C120" s="288" t="s">
        <v>707</v>
      </c>
      <c r="D120" s="288"/>
      <c r="E120" s="288"/>
      <c r="F120" s="288"/>
      <c r="G120" s="288"/>
      <c r="H120" s="288"/>
      <c r="I120" s="288"/>
      <c r="J120" s="288"/>
      <c r="K120" s="336"/>
    </row>
    <row r="121" spans="2:11" ht="17.25" customHeight="1">
      <c r="B121" s="337"/>
      <c r="C121" s="312" t="s">
        <v>654</v>
      </c>
      <c r="D121" s="312"/>
      <c r="E121" s="312"/>
      <c r="F121" s="312" t="s">
        <v>655</v>
      </c>
      <c r="G121" s="313"/>
      <c r="H121" s="312" t="s">
        <v>113</v>
      </c>
      <c r="I121" s="312" t="s">
        <v>58</v>
      </c>
      <c r="J121" s="312" t="s">
        <v>656</v>
      </c>
      <c r="K121" s="338"/>
    </row>
    <row r="122" spans="2:11" ht="17.25" customHeight="1">
      <c r="B122" s="337"/>
      <c r="C122" s="314" t="s">
        <v>657</v>
      </c>
      <c r="D122" s="314"/>
      <c r="E122" s="314"/>
      <c r="F122" s="315" t="s">
        <v>658</v>
      </c>
      <c r="G122" s="316"/>
      <c r="H122" s="314"/>
      <c r="I122" s="314"/>
      <c r="J122" s="314" t="s">
        <v>659</v>
      </c>
      <c r="K122" s="338"/>
    </row>
    <row r="123" spans="2:11" ht="5.25" customHeight="1">
      <c r="B123" s="339"/>
      <c r="C123" s="317"/>
      <c r="D123" s="317"/>
      <c r="E123" s="317"/>
      <c r="F123" s="317"/>
      <c r="G123" s="298"/>
      <c r="H123" s="317"/>
      <c r="I123" s="317"/>
      <c r="J123" s="317"/>
      <c r="K123" s="340"/>
    </row>
    <row r="124" spans="2:11" ht="15" customHeight="1">
      <c r="B124" s="339"/>
      <c r="C124" s="298" t="s">
        <v>663</v>
      </c>
      <c r="D124" s="317"/>
      <c r="E124" s="317"/>
      <c r="F124" s="319" t="s">
        <v>660</v>
      </c>
      <c r="G124" s="298"/>
      <c r="H124" s="298" t="s">
        <v>699</v>
      </c>
      <c r="I124" s="298" t="s">
        <v>662</v>
      </c>
      <c r="J124" s="298">
        <v>120</v>
      </c>
      <c r="K124" s="341"/>
    </row>
    <row r="125" spans="2:11" ht="15" customHeight="1">
      <c r="B125" s="339"/>
      <c r="C125" s="298" t="s">
        <v>708</v>
      </c>
      <c r="D125" s="298"/>
      <c r="E125" s="298"/>
      <c r="F125" s="319" t="s">
        <v>660</v>
      </c>
      <c r="G125" s="298"/>
      <c r="H125" s="298" t="s">
        <v>709</v>
      </c>
      <c r="I125" s="298" t="s">
        <v>662</v>
      </c>
      <c r="J125" s="298" t="s">
        <v>710</v>
      </c>
      <c r="K125" s="341"/>
    </row>
    <row r="126" spans="2:11" ht="15" customHeight="1">
      <c r="B126" s="339"/>
      <c r="C126" s="298" t="s">
        <v>609</v>
      </c>
      <c r="D126" s="298"/>
      <c r="E126" s="298"/>
      <c r="F126" s="319" t="s">
        <v>660</v>
      </c>
      <c r="G126" s="298"/>
      <c r="H126" s="298" t="s">
        <v>711</v>
      </c>
      <c r="I126" s="298" t="s">
        <v>662</v>
      </c>
      <c r="J126" s="298" t="s">
        <v>710</v>
      </c>
      <c r="K126" s="341"/>
    </row>
    <row r="127" spans="2:11" ht="15" customHeight="1">
      <c r="B127" s="339"/>
      <c r="C127" s="298" t="s">
        <v>671</v>
      </c>
      <c r="D127" s="298"/>
      <c r="E127" s="298"/>
      <c r="F127" s="319" t="s">
        <v>666</v>
      </c>
      <c r="G127" s="298"/>
      <c r="H127" s="298" t="s">
        <v>672</v>
      </c>
      <c r="I127" s="298" t="s">
        <v>662</v>
      </c>
      <c r="J127" s="298">
        <v>15</v>
      </c>
      <c r="K127" s="341"/>
    </row>
    <row r="128" spans="2:11" ht="15" customHeight="1">
      <c r="B128" s="339"/>
      <c r="C128" s="321" t="s">
        <v>673</v>
      </c>
      <c r="D128" s="321"/>
      <c r="E128" s="321"/>
      <c r="F128" s="322" t="s">
        <v>666</v>
      </c>
      <c r="G128" s="321"/>
      <c r="H128" s="321" t="s">
        <v>674</v>
      </c>
      <c r="I128" s="321" t="s">
        <v>662</v>
      </c>
      <c r="J128" s="321">
        <v>15</v>
      </c>
      <c r="K128" s="341"/>
    </row>
    <row r="129" spans="2:11" ht="15" customHeight="1">
      <c r="B129" s="339"/>
      <c r="C129" s="321" t="s">
        <v>675</v>
      </c>
      <c r="D129" s="321"/>
      <c r="E129" s="321"/>
      <c r="F129" s="322" t="s">
        <v>666</v>
      </c>
      <c r="G129" s="321"/>
      <c r="H129" s="321" t="s">
        <v>676</v>
      </c>
      <c r="I129" s="321" t="s">
        <v>662</v>
      </c>
      <c r="J129" s="321">
        <v>20</v>
      </c>
      <c r="K129" s="341"/>
    </row>
    <row r="130" spans="2:11" ht="15" customHeight="1">
      <c r="B130" s="339"/>
      <c r="C130" s="321" t="s">
        <v>677</v>
      </c>
      <c r="D130" s="321"/>
      <c r="E130" s="321"/>
      <c r="F130" s="322" t="s">
        <v>666</v>
      </c>
      <c r="G130" s="321"/>
      <c r="H130" s="321" t="s">
        <v>678</v>
      </c>
      <c r="I130" s="321" t="s">
        <v>662</v>
      </c>
      <c r="J130" s="321">
        <v>20</v>
      </c>
      <c r="K130" s="341"/>
    </row>
    <row r="131" spans="2:11" ht="15" customHeight="1">
      <c r="B131" s="339"/>
      <c r="C131" s="298" t="s">
        <v>665</v>
      </c>
      <c r="D131" s="298"/>
      <c r="E131" s="298"/>
      <c r="F131" s="319" t="s">
        <v>666</v>
      </c>
      <c r="G131" s="298"/>
      <c r="H131" s="298" t="s">
        <v>699</v>
      </c>
      <c r="I131" s="298" t="s">
        <v>662</v>
      </c>
      <c r="J131" s="298">
        <v>50</v>
      </c>
      <c r="K131" s="341"/>
    </row>
    <row r="132" spans="2:11" ht="15" customHeight="1">
      <c r="B132" s="339"/>
      <c r="C132" s="298" t="s">
        <v>679</v>
      </c>
      <c r="D132" s="298"/>
      <c r="E132" s="298"/>
      <c r="F132" s="319" t="s">
        <v>666</v>
      </c>
      <c r="G132" s="298"/>
      <c r="H132" s="298" t="s">
        <v>699</v>
      </c>
      <c r="I132" s="298" t="s">
        <v>662</v>
      </c>
      <c r="J132" s="298">
        <v>50</v>
      </c>
      <c r="K132" s="341"/>
    </row>
    <row r="133" spans="2:11" ht="15" customHeight="1">
      <c r="B133" s="339"/>
      <c r="C133" s="298" t="s">
        <v>685</v>
      </c>
      <c r="D133" s="298"/>
      <c r="E133" s="298"/>
      <c r="F133" s="319" t="s">
        <v>666</v>
      </c>
      <c r="G133" s="298"/>
      <c r="H133" s="298" t="s">
        <v>699</v>
      </c>
      <c r="I133" s="298" t="s">
        <v>662</v>
      </c>
      <c r="J133" s="298">
        <v>50</v>
      </c>
      <c r="K133" s="341"/>
    </row>
    <row r="134" spans="2:11" ht="15" customHeight="1">
      <c r="B134" s="339"/>
      <c r="C134" s="298" t="s">
        <v>687</v>
      </c>
      <c r="D134" s="298"/>
      <c r="E134" s="298"/>
      <c r="F134" s="319" t="s">
        <v>666</v>
      </c>
      <c r="G134" s="298"/>
      <c r="H134" s="298" t="s">
        <v>699</v>
      </c>
      <c r="I134" s="298" t="s">
        <v>662</v>
      </c>
      <c r="J134" s="298">
        <v>50</v>
      </c>
      <c r="K134" s="341"/>
    </row>
    <row r="135" spans="2:11" ht="15" customHeight="1">
      <c r="B135" s="339"/>
      <c r="C135" s="298" t="s">
        <v>118</v>
      </c>
      <c r="D135" s="298"/>
      <c r="E135" s="298"/>
      <c r="F135" s="319" t="s">
        <v>666</v>
      </c>
      <c r="G135" s="298"/>
      <c r="H135" s="298" t="s">
        <v>712</v>
      </c>
      <c r="I135" s="298" t="s">
        <v>662</v>
      </c>
      <c r="J135" s="298">
        <v>255</v>
      </c>
      <c r="K135" s="341"/>
    </row>
    <row r="136" spans="2:11" ht="15" customHeight="1">
      <c r="B136" s="339"/>
      <c r="C136" s="298" t="s">
        <v>689</v>
      </c>
      <c r="D136" s="298"/>
      <c r="E136" s="298"/>
      <c r="F136" s="319" t="s">
        <v>660</v>
      </c>
      <c r="G136" s="298"/>
      <c r="H136" s="298" t="s">
        <v>713</v>
      </c>
      <c r="I136" s="298" t="s">
        <v>691</v>
      </c>
      <c r="J136" s="298"/>
      <c r="K136" s="341"/>
    </row>
    <row r="137" spans="2:11" ht="15" customHeight="1">
      <c r="B137" s="339"/>
      <c r="C137" s="298" t="s">
        <v>692</v>
      </c>
      <c r="D137" s="298"/>
      <c r="E137" s="298"/>
      <c r="F137" s="319" t="s">
        <v>660</v>
      </c>
      <c r="G137" s="298"/>
      <c r="H137" s="298" t="s">
        <v>714</v>
      </c>
      <c r="I137" s="298" t="s">
        <v>694</v>
      </c>
      <c r="J137" s="298"/>
      <c r="K137" s="341"/>
    </row>
    <row r="138" spans="2:11" ht="15" customHeight="1">
      <c r="B138" s="339"/>
      <c r="C138" s="298" t="s">
        <v>695</v>
      </c>
      <c r="D138" s="298"/>
      <c r="E138" s="298"/>
      <c r="F138" s="319" t="s">
        <v>660</v>
      </c>
      <c r="G138" s="298"/>
      <c r="H138" s="298" t="s">
        <v>695</v>
      </c>
      <c r="I138" s="298" t="s">
        <v>694</v>
      </c>
      <c r="J138" s="298"/>
      <c r="K138" s="341"/>
    </row>
    <row r="139" spans="2:11" ht="15" customHeight="1">
      <c r="B139" s="339"/>
      <c r="C139" s="298" t="s">
        <v>39</v>
      </c>
      <c r="D139" s="298"/>
      <c r="E139" s="298"/>
      <c r="F139" s="319" t="s">
        <v>660</v>
      </c>
      <c r="G139" s="298"/>
      <c r="H139" s="298" t="s">
        <v>715</v>
      </c>
      <c r="I139" s="298" t="s">
        <v>694</v>
      </c>
      <c r="J139" s="298"/>
      <c r="K139" s="341"/>
    </row>
    <row r="140" spans="2:11" ht="15" customHeight="1">
      <c r="B140" s="339"/>
      <c r="C140" s="298" t="s">
        <v>716</v>
      </c>
      <c r="D140" s="298"/>
      <c r="E140" s="298"/>
      <c r="F140" s="319" t="s">
        <v>660</v>
      </c>
      <c r="G140" s="298"/>
      <c r="H140" s="298" t="s">
        <v>717</v>
      </c>
      <c r="I140" s="298" t="s">
        <v>694</v>
      </c>
      <c r="J140" s="298"/>
      <c r="K140" s="341"/>
    </row>
    <row r="141" spans="2:11" ht="15" customHeight="1">
      <c r="B141" s="342"/>
      <c r="C141" s="343"/>
      <c r="D141" s="343"/>
      <c r="E141" s="343"/>
      <c r="F141" s="343"/>
      <c r="G141" s="343"/>
      <c r="H141" s="343"/>
      <c r="I141" s="343"/>
      <c r="J141" s="343"/>
      <c r="K141" s="344"/>
    </row>
    <row r="142" spans="2:11" ht="18.75" customHeight="1">
      <c r="B142" s="294"/>
      <c r="C142" s="294"/>
      <c r="D142" s="294"/>
      <c r="E142" s="294"/>
      <c r="F142" s="331"/>
      <c r="G142" s="294"/>
      <c r="H142" s="294"/>
      <c r="I142" s="294"/>
      <c r="J142" s="294"/>
      <c r="K142" s="294"/>
    </row>
    <row r="143" spans="2:11" ht="18.75" customHeight="1">
      <c r="B143" s="305"/>
      <c r="C143" s="305"/>
      <c r="D143" s="305"/>
      <c r="E143" s="305"/>
      <c r="F143" s="305"/>
      <c r="G143" s="305"/>
      <c r="H143" s="305"/>
      <c r="I143" s="305"/>
      <c r="J143" s="305"/>
      <c r="K143" s="305"/>
    </row>
    <row r="144" spans="2:11" ht="7.5" customHeight="1">
      <c r="B144" s="306"/>
      <c r="C144" s="307"/>
      <c r="D144" s="307"/>
      <c r="E144" s="307"/>
      <c r="F144" s="307"/>
      <c r="G144" s="307"/>
      <c r="H144" s="307"/>
      <c r="I144" s="307"/>
      <c r="J144" s="307"/>
      <c r="K144" s="308"/>
    </row>
    <row r="145" spans="2:11" ht="45" customHeight="1">
      <c r="B145" s="309"/>
      <c r="C145" s="310" t="s">
        <v>718</v>
      </c>
      <c r="D145" s="310"/>
      <c r="E145" s="310"/>
      <c r="F145" s="310"/>
      <c r="G145" s="310"/>
      <c r="H145" s="310"/>
      <c r="I145" s="310"/>
      <c r="J145" s="310"/>
      <c r="K145" s="311"/>
    </row>
    <row r="146" spans="2:11" ht="17.25" customHeight="1">
      <c r="B146" s="309"/>
      <c r="C146" s="312" t="s">
        <v>654</v>
      </c>
      <c r="D146" s="312"/>
      <c r="E146" s="312"/>
      <c r="F146" s="312" t="s">
        <v>655</v>
      </c>
      <c r="G146" s="313"/>
      <c r="H146" s="312" t="s">
        <v>113</v>
      </c>
      <c r="I146" s="312" t="s">
        <v>58</v>
      </c>
      <c r="J146" s="312" t="s">
        <v>656</v>
      </c>
      <c r="K146" s="311"/>
    </row>
    <row r="147" spans="2:11" ht="17.25" customHeight="1">
      <c r="B147" s="309"/>
      <c r="C147" s="314" t="s">
        <v>657</v>
      </c>
      <c r="D147" s="314"/>
      <c r="E147" s="314"/>
      <c r="F147" s="315" t="s">
        <v>658</v>
      </c>
      <c r="G147" s="316"/>
      <c r="H147" s="314"/>
      <c r="I147" s="314"/>
      <c r="J147" s="314" t="s">
        <v>659</v>
      </c>
      <c r="K147" s="311"/>
    </row>
    <row r="148" spans="2:11" ht="5.25" customHeight="1">
      <c r="B148" s="320"/>
      <c r="C148" s="317"/>
      <c r="D148" s="317"/>
      <c r="E148" s="317"/>
      <c r="F148" s="317"/>
      <c r="G148" s="318"/>
      <c r="H148" s="317"/>
      <c r="I148" s="317"/>
      <c r="J148" s="317"/>
      <c r="K148" s="341"/>
    </row>
    <row r="149" spans="2:11" ht="15" customHeight="1">
      <c r="B149" s="320"/>
      <c r="C149" s="345" t="s">
        <v>663</v>
      </c>
      <c r="D149" s="298"/>
      <c r="E149" s="298"/>
      <c r="F149" s="346" t="s">
        <v>660</v>
      </c>
      <c r="G149" s="298"/>
      <c r="H149" s="345" t="s">
        <v>699</v>
      </c>
      <c r="I149" s="345" t="s">
        <v>662</v>
      </c>
      <c r="J149" s="345">
        <v>120</v>
      </c>
      <c r="K149" s="341"/>
    </row>
    <row r="150" spans="2:11" ht="15" customHeight="1">
      <c r="B150" s="320"/>
      <c r="C150" s="345" t="s">
        <v>708</v>
      </c>
      <c r="D150" s="298"/>
      <c r="E150" s="298"/>
      <c r="F150" s="346" t="s">
        <v>660</v>
      </c>
      <c r="G150" s="298"/>
      <c r="H150" s="345" t="s">
        <v>719</v>
      </c>
      <c r="I150" s="345" t="s">
        <v>662</v>
      </c>
      <c r="J150" s="345" t="s">
        <v>710</v>
      </c>
      <c r="K150" s="341"/>
    </row>
    <row r="151" spans="2:11" ht="15" customHeight="1">
      <c r="B151" s="320"/>
      <c r="C151" s="345" t="s">
        <v>609</v>
      </c>
      <c r="D151" s="298"/>
      <c r="E151" s="298"/>
      <c r="F151" s="346" t="s">
        <v>660</v>
      </c>
      <c r="G151" s="298"/>
      <c r="H151" s="345" t="s">
        <v>720</v>
      </c>
      <c r="I151" s="345" t="s">
        <v>662</v>
      </c>
      <c r="J151" s="345" t="s">
        <v>710</v>
      </c>
      <c r="K151" s="341"/>
    </row>
    <row r="152" spans="2:11" ht="15" customHeight="1">
      <c r="B152" s="320"/>
      <c r="C152" s="345" t="s">
        <v>665</v>
      </c>
      <c r="D152" s="298"/>
      <c r="E152" s="298"/>
      <c r="F152" s="346" t="s">
        <v>666</v>
      </c>
      <c r="G152" s="298"/>
      <c r="H152" s="345" t="s">
        <v>699</v>
      </c>
      <c r="I152" s="345" t="s">
        <v>662</v>
      </c>
      <c r="J152" s="345">
        <v>50</v>
      </c>
      <c r="K152" s="341"/>
    </row>
    <row r="153" spans="2:11" ht="15" customHeight="1">
      <c r="B153" s="320"/>
      <c r="C153" s="345" t="s">
        <v>668</v>
      </c>
      <c r="D153" s="298"/>
      <c r="E153" s="298"/>
      <c r="F153" s="346" t="s">
        <v>660</v>
      </c>
      <c r="G153" s="298"/>
      <c r="H153" s="345" t="s">
        <v>699</v>
      </c>
      <c r="I153" s="345" t="s">
        <v>670</v>
      </c>
      <c r="J153" s="345"/>
      <c r="K153" s="341"/>
    </row>
    <row r="154" spans="2:11" ht="15" customHeight="1">
      <c r="B154" s="320"/>
      <c r="C154" s="345" t="s">
        <v>679</v>
      </c>
      <c r="D154" s="298"/>
      <c r="E154" s="298"/>
      <c r="F154" s="346" t="s">
        <v>666</v>
      </c>
      <c r="G154" s="298"/>
      <c r="H154" s="345" t="s">
        <v>699</v>
      </c>
      <c r="I154" s="345" t="s">
        <v>662</v>
      </c>
      <c r="J154" s="345">
        <v>50</v>
      </c>
      <c r="K154" s="341"/>
    </row>
    <row r="155" spans="2:11" ht="15" customHeight="1">
      <c r="B155" s="320"/>
      <c r="C155" s="345" t="s">
        <v>687</v>
      </c>
      <c r="D155" s="298"/>
      <c r="E155" s="298"/>
      <c r="F155" s="346" t="s">
        <v>666</v>
      </c>
      <c r="G155" s="298"/>
      <c r="H155" s="345" t="s">
        <v>699</v>
      </c>
      <c r="I155" s="345" t="s">
        <v>662</v>
      </c>
      <c r="J155" s="345">
        <v>50</v>
      </c>
      <c r="K155" s="341"/>
    </row>
    <row r="156" spans="2:11" ht="15" customHeight="1">
      <c r="B156" s="320"/>
      <c r="C156" s="345" t="s">
        <v>685</v>
      </c>
      <c r="D156" s="298"/>
      <c r="E156" s="298"/>
      <c r="F156" s="346" t="s">
        <v>666</v>
      </c>
      <c r="G156" s="298"/>
      <c r="H156" s="345" t="s">
        <v>699</v>
      </c>
      <c r="I156" s="345" t="s">
        <v>662</v>
      </c>
      <c r="J156" s="345">
        <v>50</v>
      </c>
      <c r="K156" s="341"/>
    </row>
    <row r="157" spans="2:11" ht="15" customHeight="1">
      <c r="B157" s="320"/>
      <c r="C157" s="345" t="s">
        <v>96</v>
      </c>
      <c r="D157" s="298"/>
      <c r="E157" s="298"/>
      <c r="F157" s="346" t="s">
        <v>660</v>
      </c>
      <c r="G157" s="298"/>
      <c r="H157" s="345" t="s">
        <v>721</v>
      </c>
      <c r="I157" s="345" t="s">
        <v>662</v>
      </c>
      <c r="J157" s="345" t="s">
        <v>722</v>
      </c>
      <c r="K157" s="341"/>
    </row>
    <row r="158" spans="2:11" ht="15" customHeight="1">
      <c r="B158" s="320"/>
      <c r="C158" s="345" t="s">
        <v>723</v>
      </c>
      <c r="D158" s="298"/>
      <c r="E158" s="298"/>
      <c r="F158" s="346" t="s">
        <v>660</v>
      </c>
      <c r="G158" s="298"/>
      <c r="H158" s="345" t="s">
        <v>724</v>
      </c>
      <c r="I158" s="345" t="s">
        <v>694</v>
      </c>
      <c r="J158" s="345"/>
      <c r="K158" s="341"/>
    </row>
    <row r="159" spans="2:11" ht="15" customHeight="1">
      <c r="B159" s="347"/>
      <c r="C159" s="329"/>
      <c r="D159" s="329"/>
      <c r="E159" s="329"/>
      <c r="F159" s="329"/>
      <c r="G159" s="329"/>
      <c r="H159" s="329"/>
      <c r="I159" s="329"/>
      <c r="J159" s="329"/>
      <c r="K159" s="348"/>
    </row>
    <row r="160" spans="2:11" ht="18.75" customHeight="1">
      <c r="B160" s="294"/>
      <c r="C160" s="298"/>
      <c r="D160" s="298"/>
      <c r="E160" s="298"/>
      <c r="F160" s="319"/>
      <c r="G160" s="298"/>
      <c r="H160" s="298"/>
      <c r="I160" s="298"/>
      <c r="J160" s="298"/>
      <c r="K160" s="294"/>
    </row>
    <row r="161" spans="2:11" ht="18.75" customHeight="1">
      <c r="B161" s="305"/>
      <c r="C161" s="305"/>
      <c r="D161" s="305"/>
      <c r="E161" s="305"/>
      <c r="F161" s="305"/>
      <c r="G161" s="305"/>
      <c r="H161" s="305"/>
      <c r="I161" s="305"/>
      <c r="J161" s="305"/>
      <c r="K161" s="305"/>
    </row>
    <row r="162" spans="2:11" ht="7.5" customHeight="1">
      <c r="B162" s="284"/>
      <c r="C162" s="285"/>
      <c r="D162" s="285"/>
      <c r="E162" s="285"/>
      <c r="F162" s="285"/>
      <c r="G162" s="285"/>
      <c r="H162" s="285"/>
      <c r="I162" s="285"/>
      <c r="J162" s="285"/>
      <c r="K162" s="286"/>
    </row>
    <row r="163" spans="2:11" ht="45" customHeight="1">
      <c r="B163" s="287"/>
      <c r="C163" s="288" t="s">
        <v>725</v>
      </c>
      <c r="D163" s="288"/>
      <c r="E163" s="288"/>
      <c r="F163" s="288"/>
      <c r="G163" s="288"/>
      <c r="H163" s="288"/>
      <c r="I163" s="288"/>
      <c r="J163" s="288"/>
      <c r="K163" s="289"/>
    </row>
    <row r="164" spans="2:11" ht="17.25" customHeight="1">
      <c r="B164" s="287"/>
      <c r="C164" s="312" t="s">
        <v>654</v>
      </c>
      <c r="D164" s="312"/>
      <c r="E164" s="312"/>
      <c r="F164" s="312" t="s">
        <v>655</v>
      </c>
      <c r="G164" s="349"/>
      <c r="H164" s="350" t="s">
        <v>113</v>
      </c>
      <c r="I164" s="350" t="s">
        <v>58</v>
      </c>
      <c r="J164" s="312" t="s">
        <v>656</v>
      </c>
      <c r="K164" s="289"/>
    </row>
    <row r="165" spans="2:11" ht="17.25" customHeight="1">
      <c r="B165" s="290"/>
      <c r="C165" s="314" t="s">
        <v>657</v>
      </c>
      <c r="D165" s="314"/>
      <c r="E165" s="314"/>
      <c r="F165" s="315" t="s">
        <v>658</v>
      </c>
      <c r="G165" s="351"/>
      <c r="H165" s="352"/>
      <c r="I165" s="352"/>
      <c r="J165" s="314" t="s">
        <v>659</v>
      </c>
      <c r="K165" s="292"/>
    </row>
    <row r="166" spans="2:11" ht="5.25" customHeight="1">
      <c r="B166" s="320"/>
      <c r="C166" s="317"/>
      <c r="D166" s="317"/>
      <c r="E166" s="317"/>
      <c r="F166" s="317"/>
      <c r="G166" s="318"/>
      <c r="H166" s="317"/>
      <c r="I166" s="317"/>
      <c r="J166" s="317"/>
      <c r="K166" s="341"/>
    </row>
    <row r="167" spans="2:11" ht="15" customHeight="1">
      <c r="B167" s="320"/>
      <c r="C167" s="298" t="s">
        <v>663</v>
      </c>
      <c r="D167" s="298"/>
      <c r="E167" s="298"/>
      <c r="F167" s="319" t="s">
        <v>660</v>
      </c>
      <c r="G167" s="298"/>
      <c r="H167" s="298" t="s">
        <v>699</v>
      </c>
      <c r="I167" s="298" t="s">
        <v>662</v>
      </c>
      <c r="J167" s="298">
        <v>120</v>
      </c>
      <c r="K167" s="341"/>
    </row>
    <row r="168" spans="2:11" ht="15" customHeight="1">
      <c r="B168" s="320"/>
      <c r="C168" s="298" t="s">
        <v>708</v>
      </c>
      <c r="D168" s="298"/>
      <c r="E168" s="298"/>
      <c r="F168" s="319" t="s">
        <v>660</v>
      </c>
      <c r="G168" s="298"/>
      <c r="H168" s="298" t="s">
        <v>709</v>
      </c>
      <c r="I168" s="298" t="s">
        <v>662</v>
      </c>
      <c r="J168" s="298" t="s">
        <v>710</v>
      </c>
      <c r="K168" s="341"/>
    </row>
    <row r="169" spans="2:11" ht="15" customHeight="1">
      <c r="B169" s="320"/>
      <c r="C169" s="298" t="s">
        <v>609</v>
      </c>
      <c r="D169" s="298"/>
      <c r="E169" s="298"/>
      <c r="F169" s="319" t="s">
        <v>660</v>
      </c>
      <c r="G169" s="298"/>
      <c r="H169" s="298" t="s">
        <v>726</v>
      </c>
      <c r="I169" s="298" t="s">
        <v>662</v>
      </c>
      <c r="J169" s="298" t="s">
        <v>710</v>
      </c>
      <c r="K169" s="341"/>
    </row>
    <row r="170" spans="2:11" ht="15" customHeight="1">
      <c r="B170" s="320"/>
      <c r="C170" s="298" t="s">
        <v>665</v>
      </c>
      <c r="D170" s="298"/>
      <c r="E170" s="298"/>
      <c r="F170" s="319" t="s">
        <v>666</v>
      </c>
      <c r="G170" s="298"/>
      <c r="H170" s="298" t="s">
        <v>726</v>
      </c>
      <c r="I170" s="298" t="s">
        <v>662</v>
      </c>
      <c r="J170" s="298">
        <v>50</v>
      </c>
      <c r="K170" s="341"/>
    </row>
    <row r="171" spans="2:11" ht="15" customHeight="1">
      <c r="B171" s="320"/>
      <c r="C171" s="298" t="s">
        <v>668</v>
      </c>
      <c r="D171" s="298"/>
      <c r="E171" s="298"/>
      <c r="F171" s="319" t="s">
        <v>660</v>
      </c>
      <c r="G171" s="298"/>
      <c r="H171" s="298" t="s">
        <v>726</v>
      </c>
      <c r="I171" s="298" t="s">
        <v>670</v>
      </c>
      <c r="J171" s="298"/>
      <c r="K171" s="341"/>
    </row>
    <row r="172" spans="2:11" ht="15" customHeight="1">
      <c r="B172" s="320"/>
      <c r="C172" s="298" t="s">
        <v>679</v>
      </c>
      <c r="D172" s="298"/>
      <c r="E172" s="298"/>
      <c r="F172" s="319" t="s">
        <v>666</v>
      </c>
      <c r="G172" s="298"/>
      <c r="H172" s="298" t="s">
        <v>726</v>
      </c>
      <c r="I172" s="298" t="s">
        <v>662</v>
      </c>
      <c r="J172" s="298">
        <v>50</v>
      </c>
      <c r="K172" s="341"/>
    </row>
    <row r="173" spans="2:11" ht="15" customHeight="1">
      <c r="B173" s="320"/>
      <c r="C173" s="298" t="s">
        <v>687</v>
      </c>
      <c r="D173" s="298"/>
      <c r="E173" s="298"/>
      <c r="F173" s="319" t="s">
        <v>666</v>
      </c>
      <c r="G173" s="298"/>
      <c r="H173" s="298" t="s">
        <v>726</v>
      </c>
      <c r="I173" s="298" t="s">
        <v>662</v>
      </c>
      <c r="J173" s="298">
        <v>50</v>
      </c>
      <c r="K173" s="341"/>
    </row>
    <row r="174" spans="2:11" ht="15" customHeight="1">
      <c r="B174" s="320"/>
      <c r="C174" s="298" t="s">
        <v>685</v>
      </c>
      <c r="D174" s="298"/>
      <c r="E174" s="298"/>
      <c r="F174" s="319" t="s">
        <v>666</v>
      </c>
      <c r="G174" s="298"/>
      <c r="H174" s="298" t="s">
        <v>726</v>
      </c>
      <c r="I174" s="298" t="s">
        <v>662</v>
      </c>
      <c r="J174" s="298">
        <v>50</v>
      </c>
      <c r="K174" s="341"/>
    </row>
    <row r="175" spans="2:11" ht="15" customHeight="1">
      <c r="B175" s="320"/>
      <c r="C175" s="298" t="s">
        <v>112</v>
      </c>
      <c r="D175" s="298"/>
      <c r="E175" s="298"/>
      <c r="F175" s="319" t="s">
        <v>660</v>
      </c>
      <c r="G175" s="298"/>
      <c r="H175" s="298" t="s">
        <v>727</v>
      </c>
      <c r="I175" s="298" t="s">
        <v>728</v>
      </c>
      <c r="J175" s="298"/>
      <c r="K175" s="341"/>
    </row>
    <row r="176" spans="2:11" ht="15" customHeight="1">
      <c r="B176" s="320"/>
      <c r="C176" s="298" t="s">
        <v>58</v>
      </c>
      <c r="D176" s="298"/>
      <c r="E176" s="298"/>
      <c r="F176" s="319" t="s">
        <v>660</v>
      </c>
      <c r="G176" s="298"/>
      <c r="H176" s="298" t="s">
        <v>729</v>
      </c>
      <c r="I176" s="298" t="s">
        <v>730</v>
      </c>
      <c r="J176" s="298">
        <v>1</v>
      </c>
      <c r="K176" s="341"/>
    </row>
    <row r="177" spans="2:11" ht="15" customHeight="1">
      <c r="B177" s="320"/>
      <c r="C177" s="298" t="s">
        <v>54</v>
      </c>
      <c r="D177" s="298"/>
      <c r="E177" s="298"/>
      <c r="F177" s="319" t="s">
        <v>660</v>
      </c>
      <c r="G177" s="298"/>
      <c r="H177" s="298" t="s">
        <v>731</v>
      </c>
      <c r="I177" s="298" t="s">
        <v>662</v>
      </c>
      <c r="J177" s="298">
        <v>20</v>
      </c>
      <c r="K177" s="341"/>
    </row>
    <row r="178" spans="2:11" ht="15" customHeight="1">
      <c r="B178" s="320"/>
      <c r="C178" s="298" t="s">
        <v>113</v>
      </c>
      <c r="D178" s="298"/>
      <c r="E178" s="298"/>
      <c r="F178" s="319" t="s">
        <v>660</v>
      </c>
      <c r="G178" s="298"/>
      <c r="H178" s="298" t="s">
        <v>732</v>
      </c>
      <c r="I178" s="298" t="s">
        <v>662</v>
      </c>
      <c r="J178" s="298">
        <v>255</v>
      </c>
      <c r="K178" s="341"/>
    </row>
    <row r="179" spans="2:11" ht="15" customHeight="1">
      <c r="B179" s="320"/>
      <c r="C179" s="298" t="s">
        <v>114</v>
      </c>
      <c r="D179" s="298"/>
      <c r="E179" s="298"/>
      <c r="F179" s="319" t="s">
        <v>660</v>
      </c>
      <c r="G179" s="298"/>
      <c r="H179" s="298" t="s">
        <v>625</v>
      </c>
      <c r="I179" s="298" t="s">
        <v>662</v>
      </c>
      <c r="J179" s="298">
        <v>10</v>
      </c>
      <c r="K179" s="341"/>
    </row>
    <row r="180" spans="2:11" ht="15" customHeight="1">
      <c r="B180" s="320"/>
      <c r="C180" s="298" t="s">
        <v>115</v>
      </c>
      <c r="D180" s="298"/>
      <c r="E180" s="298"/>
      <c r="F180" s="319" t="s">
        <v>660</v>
      </c>
      <c r="G180" s="298"/>
      <c r="H180" s="298" t="s">
        <v>733</v>
      </c>
      <c r="I180" s="298" t="s">
        <v>694</v>
      </c>
      <c r="J180" s="298"/>
      <c r="K180" s="341"/>
    </row>
    <row r="181" spans="2:11" ht="15" customHeight="1">
      <c r="B181" s="320"/>
      <c r="C181" s="298" t="s">
        <v>734</v>
      </c>
      <c r="D181" s="298"/>
      <c r="E181" s="298"/>
      <c r="F181" s="319" t="s">
        <v>660</v>
      </c>
      <c r="G181" s="298"/>
      <c r="H181" s="298" t="s">
        <v>735</v>
      </c>
      <c r="I181" s="298" t="s">
        <v>694</v>
      </c>
      <c r="J181" s="298"/>
      <c r="K181" s="341"/>
    </row>
    <row r="182" spans="2:11" ht="15" customHeight="1">
      <c r="B182" s="320"/>
      <c r="C182" s="298" t="s">
        <v>723</v>
      </c>
      <c r="D182" s="298"/>
      <c r="E182" s="298"/>
      <c r="F182" s="319" t="s">
        <v>660</v>
      </c>
      <c r="G182" s="298"/>
      <c r="H182" s="298" t="s">
        <v>736</v>
      </c>
      <c r="I182" s="298" t="s">
        <v>694</v>
      </c>
      <c r="J182" s="298"/>
      <c r="K182" s="341"/>
    </row>
    <row r="183" spans="2:11" ht="15" customHeight="1">
      <c r="B183" s="320"/>
      <c r="C183" s="298" t="s">
        <v>117</v>
      </c>
      <c r="D183" s="298"/>
      <c r="E183" s="298"/>
      <c r="F183" s="319" t="s">
        <v>666</v>
      </c>
      <c r="G183" s="298"/>
      <c r="H183" s="298" t="s">
        <v>737</v>
      </c>
      <c r="I183" s="298" t="s">
        <v>662</v>
      </c>
      <c r="J183" s="298">
        <v>50</v>
      </c>
      <c r="K183" s="341"/>
    </row>
    <row r="184" spans="2:11" ht="15" customHeight="1">
      <c r="B184" s="320"/>
      <c r="C184" s="298" t="s">
        <v>738</v>
      </c>
      <c r="D184" s="298"/>
      <c r="E184" s="298"/>
      <c r="F184" s="319" t="s">
        <v>666</v>
      </c>
      <c r="G184" s="298"/>
      <c r="H184" s="298" t="s">
        <v>739</v>
      </c>
      <c r="I184" s="298" t="s">
        <v>740</v>
      </c>
      <c r="J184" s="298"/>
      <c r="K184" s="341"/>
    </row>
    <row r="185" spans="2:11" ht="15" customHeight="1">
      <c r="B185" s="320"/>
      <c r="C185" s="298" t="s">
        <v>741</v>
      </c>
      <c r="D185" s="298"/>
      <c r="E185" s="298"/>
      <c r="F185" s="319" t="s">
        <v>666</v>
      </c>
      <c r="G185" s="298"/>
      <c r="H185" s="298" t="s">
        <v>742</v>
      </c>
      <c r="I185" s="298" t="s">
        <v>740</v>
      </c>
      <c r="J185" s="298"/>
      <c r="K185" s="341"/>
    </row>
    <row r="186" spans="2:11" ht="15" customHeight="1">
      <c r="B186" s="320"/>
      <c r="C186" s="298" t="s">
        <v>743</v>
      </c>
      <c r="D186" s="298"/>
      <c r="E186" s="298"/>
      <c r="F186" s="319" t="s">
        <v>666</v>
      </c>
      <c r="G186" s="298"/>
      <c r="H186" s="298" t="s">
        <v>744</v>
      </c>
      <c r="I186" s="298" t="s">
        <v>740</v>
      </c>
      <c r="J186" s="298"/>
      <c r="K186" s="341"/>
    </row>
    <row r="187" spans="2:11" ht="15" customHeight="1">
      <c r="B187" s="320"/>
      <c r="C187" s="353" t="s">
        <v>745</v>
      </c>
      <c r="D187" s="298"/>
      <c r="E187" s="298"/>
      <c r="F187" s="319" t="s">
        <v>666</v>
      </c>
      <c r="G187" s="298"/>
      <c r="H187" s="298" t="s">
        <v>746</v>
      </c>
      <c r="I187" s="298" t="s">
        <v>747</v>
      </c>
      <c r="J187" s="354" t="s">
        <v>748</v>
      </c>
      <c r="K187" s="341"/>
    </row>
    <row r="188" spans="2:11" ht="15" customHeight="1">
      <c r="B188" s="320"/>
      <c r="C188" s="304" t="s">
        <v>43</v>
      </c>
      <c r="D188" s="298"/>
      <c r="E188" s="298"/>
      <c r="F188" s="319" t="s">
        <v>660</v>
      </c>
      <c r="G188" s="298"/>
      <c r="H188" s="294" t="s">
        <v>749</v>
      </c>
      <c r="I188" s="298" t="s">
        <v>750</v>
      </c>
      <c r="J188" s="298"/>
      <c r="K188" s="341"/>
    </row>
    <row r="189" spans="2:11" ht="15" customHeight="1">
      <c r="B189" s="320"/>
      <c r="C189" s="304" t="s">
        <v>751</v>
      </c>
      <c r="D189" s="298"/>
      <c r="E189" s="298"/>
      <c r="F189" s="319" t="s">
        <v>660</v>
      </c>
      <c r="G189" s="298"/>
      <c r="H189" s="298" t="s">
        <v>752</v>
      </c>
      <c r="I189" s="298" t="s">
        <v>694</v>
      </c>
      <c r="J189" s="298"/>
      <c r="K189" s="341"/>
    </row>
    <row r="190" spans="2:11" ht="15" customHeight="1">
      <c r="B190" s="320"/>
      <c r="C190" s="304" t="s">
        <v>753</v>
      </c>
      <c r="D190" s="298"/>
      <c r="E190" s="298"/>
      <c r="F190" s="319" t="s">
        <v>660</v>
      </c>
      <c r="G190" s="298"/>
      <c r="H190" s="298" t="s">
        <v>754</v>
      </c>
      <c r="I190" s="298" t="s">
        <v>694</v>
      </c>
      <c r="J190" s="298"/>
      <c r="K190" s="341"/>
    </row>
    <row r="191" spans="2:11" ht="15" customHeight="1">
      <c r="B191" s="320"/>
      <c r="C191" s="304" t="s">
        <v>755</v>
      </c>
      <c r="D191" s="298"/>
      <c r="E191" s="298"/>
      <c r="F191" s="319" t="s">
        <v>666</v>
      </c>
      <c r="G191" s="298"/>
      <c r="H191" s="298" t="s">
        <v>756</v>
      </c>
      <c r="I191" s="298" t="s">
        <v>694</v>
      </c>
      <c r="J191" s="298"/>
      <c r="K191" s="341"/>
    </row>
    <row r="192" spans="2:11" ht="15" customHeight="1">
      <c r="B192" s="347"/>
      <c r="C192" s="355"/>
      <c r="D192" s="329"/>
      <c r="E192" s="329"/>
      <c r="F192" s="329"/>
      <c r="G192" s="329"/>
      <c r="H192" s="329"/>
      <c r="I192" s="329"/>
      <c r="J192" s="329"/>
      <c r="K192" s="348"/>
    </row>
    <row r="193" spans="2:11" ht="18.75" customHeight="1">
      <c r="B193" s="294"/>
      <c r="C193" s="298"/>
      <c r="D193" s="298"/>
      <c r="E193" s="298"/>
      <c r="F193" s="319"/>
      <c r="G193" s="298"/>
      <c r="H193" s="298"/>
      <c r="I193" s="298"/>
      <c r="J193" s="298"/>
      <c r="K193" s="294"/>
    </row>
    <row r="194" spans="2:11" ht="18.75" customHeight="1">
      <c r="B194" s="294"/>
      <c r="C194" s="298"/>
      <c r="D194" s="298"/>
      <c r="E194" s="298"/>
      <c r="F194" s="319"/>
      <c r="G194" s="298"/>
      <c r="H194" s="298"/>
      <c r="I194" s="298"/>
      <c r="J194" s="298"/>
      <c r="K194" s="294"/>
    </row>
    <row r="195" spans="2:11" ht="18.75" customHeight="1">
      <c r="B195" s="305"/>
      <c r="C195" s="305"/>
      <c r="D195" s="305"/>
      <c r="E195" s="305"/>
      <c r="F195" s="305"/>
      <c r="G195" s="305"/>
      <c r="H195" s="305"/>
      <c r="I195" s="305"/>
      <c r="J195" s="305"/>
      <c r="K195" s="305"/>
    </row>
    <row r="196" spans="2:11" ht="13.5">
      <c r="B196" s="284"/>
      <c r="C196" s="285"/>
      <c r="D196" s="285"/>
      <c r="E196" s="285"/>
      <c r="F196" s="285"/>
      <c r="G196" s="285"/>
      <c r="H196" s="285"/>
      <c r="I196" s="285"/>
      <c r="J196" s="285"/>
      <c r="K196" s="286"/>
    </row>
    <row r="197" spans="2:11" ht="21">
      <c r="B197" s="287"/>
      <c r="C197" s="288" t="s">
        <v>757</v>
      </c>
      <c r="D197" s="288"/>
      <c r="E197" s="288"/>
      <c r="F197" s="288"/>
      <c r="G197" s="288"/>
      <c r="H197" s="288"/>
      <c r="I197" s="288"/>
      <c r="J197" s="288"/>
      <c r="K197" s="289"/>
    </row>
    <row r="198" spans="2:11" ht="25.5" customHeight="1">
      <c r="B198" s="287"/>
      <c r="C198" s="356" t="s">
        <v>758</v>
      </c>
      <c r="D198" s="356"/>
      <c r="E198" s="356"/>
      <c r="F198" s="356" t="s">
        <v>759</v>
      </c>
      <c r="G198" s="357"/>
      <c r="H198" s="356" t="s">
        <v>760</v>
      </c>
      <c r="I198" s="356"/>
      <c r="J198" s="356"/>
      <c r="K198" s="289"/>
    </row>
    <row r="199" spans="2:11" ht="5.25" customHeight="1">
      <c r="B199" s="320"/>
      <c r="C199" s="317"/>
      <c r="D199" s="317"/>
      <c r="E199" s="317"/>
      <c r="F199" s="317"/>
      <c r="G199" s="298"/>
      <c r="H199" s="317"/>
      <c r="I199" s="317"/>
      <c r="J199" s="317"/>
      <c r="K199" s="341"/>
    </row>
    <row r="200" spans="2:11" ht="15" customHeight="1">
      <c r="B200" s="320"/>
      <c r="C200" s="298" t="s">
        <v>750</v>
      </c>
      <c r="D200" s="298"/>
      <c r="E200" s="298"/>
      <c r="F200" s="319" t="s">
        <v>44</v>
      </c>
      <c r="G200" s="298"/>
      <c r="H200" s="298" t="s">
        <v>761</v>
      </c>
      <c r="I200" s="298"/>
      <c r="J200" s="298"/>
      <c r="K200" s="341"/>
    </row>
    <row r="201" spans="2:11" ht="15" customHeight="1">
      <c r="B201" s="320"/>
      <c r="C201" s="326"/>
      <c r="D201" s="298"/>
      <c r="E201" s="298"/>
      <c r="F201" s="319" t="s">
        <v>45</v>
      </c>
      <c r="G201" s="298"/>
      <c r="H201" s="298" t="s">
        <v>762</v>
      </c>
      <c r="I201" s="298"/>
      <c r="J201" s="298"/>
      <c r="K201" s="341"/>
    </row>
    <row r="202" spans="2:11" ht="15" customHeight="1">
      <c r="B202" s="320"/>
      <c r="C202" s="326"/>
      <c r="D202" s="298"/>
      <c r="E202" s="298"/>
      <c r="F202" s="319" t="s">
        <v>48</v>
      </c>
      <c r="G202" s="298"/>
      <c r="H202" s="298" t="s">
        <v>763</v>
      </c>
      <c r="I202" s="298"/>
      <c r="J202" s="298"/>
      <c r="K202" s="341"/>
    </row>
    <row r="203" spans="2:11" ht="15" customHeight="1">
      <c r="B203" s="320"/>
      <c r="C203" s="298"/>
      <c r="D203" s="298"/>
      <c r="E203" s="298"/>
      <c r="F203" s="319" t="s">
        <v>46</v>
      </c>
      <c r="G203" s="298"/>
      <c r="H203" s="298" t="s">
        <v>764</v>
      </c>
      <c r="I203" s="298"/>
      <c r="J203" s="298"/>
      <c r="K203" s="341"/>
    </row>
    <row r="204" spans="2:11" ht="15" customHeight="1">
      <c r="B204" s="320"/>
      <c r="C204" s="298"/>
      <c r="D204" s="298"/>
      <c r="E204" s="298"/>
      <c r="F204" s="319" t="s">
        <v>47</v>
      </c>
      <c r="G204" s="298"/>
      <c r="H204" s="298" t="s">
        <v>765</v>
      </c>
      <c r="I204" s="298"/>
      <c r="J204" s="298"/>
      <c r="K204" s="341"/>
    </row>
    <row r="205" spans="2:11" ht="15" customHeight="1">
      <c r="B205" s="320"/>
      <c r="C205" s="298"/>
      <c r="D205" s="298"/>
      <c r="E205" s="298"/>
      <c r="F205" s="319"/>
      <c r="G205" s="298"/>
      <c r="H205" s="298"/>
      <c r="I205" s="298"/>
      <c r="J205" s="298"/>
      <c r="K205" s="341"/>
    </row>
    <row r="206" spans="2:11" ht="15" customHeight="1">
      <c r="B206" s="320"/>
      <c r="C206" s="298" t="s">
        <v>706</v>
      </c>
      <c r="D206" s="298"/>
      <c r="E206" s="298"/>
      <c r="F206" s="319" t="s">
        <v>80</v>
      </c>
      <c r="G206" s="298"/>
      <c r="H206" s="298" t="s">
        <v>766</v>
      </c>
      <c r="I206" s="298"/>
      <c r="J206" s="298"/>
      <c r="K206" s="341"/>
    </row>
    <row r="207" spans="2:11" ht="15" customHeight="1">
      <c r="B207" s="320"/>
      <c r="C207" s="326"/>
      <c r="D207" s="298"/>
      <c r="E207" s="298"/>
      <c r="F207" s="319" t="s">
        <v>604</v>
      </c>
      <c r="G207" s="298"/>
      <c r="H207" s="298" t="s">
        <v>605</v>
      </c>
      <c r="I207" s="298"/>
      <c r="J207" s="298"/>
      <c r="K207" s="341"/>
    </row>
    <row r="208" spans="2:11" ht="15" customHeight="1">
      <c r="B208" s="320"/>
      <c r="C208" s="298"/>
      <c r="D208" s="298"/>
      <c r="E208" s="298"/>
      <c r="F208" s="319" t="s">
        <v>602</v>
      </c>
      <c r="G208" s="298"/>
      <c r="H208" s="298" t="s">
        <v>767</v>
      </c>
      <c r="I208" s="298"/>
      <c r="J208" s="298"/>
      <c r="K208" s="341"/>
    </row>
    <row r="209" spans="2:11" ht="15" customHeight="1">
      <c r="B209" s="358"/>
      <c r="C209" s="326"/>
      <c r="D209" s="326"/>
      <c r="E209" s="326"/>
      <c r="F209" s="319" t="s">
        <v>606</v>
      </c>
      <c r="G209" s="304"/>
      <c r="H209" s="345" t="s">
        <v>85</v>
      </c>
      <c r="I209" s="345"/>
      <c r="J209" s="345"/>
      <c r="K209" s="359"/>
    </row>
    <row r="210" spans="2:11" ht="15" customHeight="1">
      <c r="B210" s="358"/>
      <c r="C210" s="326"/>
      <c r="D210" s="326"/>
      <c r="E210" s="326"/>
      <c r="F210" s="319" t="s">
        <v>607</v>
      </c>
      <c r="G210" s="304"/>
      <c r="H210" s="345" t="s">
        <v>768</v>
      </c>
      <c r="I210" s="345"/>
      <c r="J210" s="345"/>
      <c r="K210" s="359"/>
    </row>
    <row r="211" spans="2:11" ht="15" customHeight="1">
      <c r="B211" s="358"/>
      <c r="C211" s="326"/>
      <c r="D211" s="326"/>
      <c r="E211" s="326"/>
      <c r="F211" s="360"/>
      <c r="G211" s="304"/>
      <c r="H211" s="361"/>
      <c r="I211" s="361"/>
      <c r="J211" s="361"/>
      <c r="K211" s="359"/>
    </row>
    <row r="212" spans="2:11" ht="15" customHeight="1">
      <c r="B212" s="358"/>
      <c r="C212" s="298" t="s">
        <v>730</v>
      </c>
      <c r="D212" s="326"/>
      <c r="E212" s="326"/>
      <c r="F212" s="319">
        <v>1</v>
      </c>
      <c r="G212" s="304"/>
      <c r="H212" s="345" t="s">
        <v>769</v>
      </c>
      <c r="I212" s="345"/>
      <c r="J212" s="345"/>
      <c r="K212" s="359"/>
    </row>
    <row r="213" spans="2:11" ht="15" customHeight="1">
      <c r="B213" s="358"/>
      <c r="C213" s="326"/>
      <c r="D213" s="326"/>
      <c r="E213" s="326"/>
      <c r="F213" s="319">
        <v>2</v>
      </c>
      <c r="G213" s="304"/>
      <c r="H213" s="345" t="s">
        <v>770</v>
      </c>
      <c r="I213" s="345"/>
      <c r="J213" s="345"/>
      <c r="K213" s="359"/>
    </row>
    <row r="214" spans="2:11" ht="15" customHeight="1">
      <c r="B214" s="358"/>
      <c r="C214" s="326"/>
      <c r="D214" s="326"/>
      <c r="E214" s="326"/>
      <c r="F214" s="319">
        <v>3</v>
      </c>
      <c r="G214" s="304"/>
      <c r="H214" s="345" t="s">
        <v>771</v>
      </c>
      <c r="I214" s="345"/>
      <c r="J214" s="345"/>
      <c r="K214" s="359"/>
    </row>
    <row r="215" spans="2:11" ht="15" customHeight="1">
      <c r="B215" s="358"/>
      <c r="C215" s="326"/>
      <c r="D215" s="326"/>
      <c r="E215" s="326"/>
      <c r="F215" s="319">
        <v>4</v>
      </c>
      <c r="G215" s="304"/>
      <c r="H215" s="345" t="s">
        <v>772</v>
      </c>
      <c r="I215" s="345"/>
      <c r="J215" s="345"/>
      <c r="K215" s="359"/>
    </row>
    <row r="216" spans="2:11" ht="12.75" customHeight="1">
      <c r="B216" s="362"/>
      <c r="C216" s="363"/>
      <c r="D216" s="363"/>
      <c r="E216" s="363"/>
      <c r="F216" s="363"/>
      <c r="G216" s="363"/>
      <c r="H216" s="363"/>
      <c r="I216" s="363"/>
      <c r="J216" s="363"/>
      <c r="K216" s="36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Wojčiková</dc:creator>
  <cp:keywords/>
  <dc:description/>
  <cp:lastModifiedBy>Lucie Wojčiková</cp:lastModifiedBy>
  <dcterms:created xsi:type="dcterms:W3CDTF">2017-11-13T09:37:36Z</dcterms:created>
  <dcterms:modified xsi:type="dcterms:W3CDTF">2017-11-13T09:37:41Z</dcterms:modified>
  <cp:category/>
  <cp:version/>
  <cp:contentType/>
  <cp:contentStatus/>
</cp:coreProperties>
</file>