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2075" activeTab="0"/>
  </bookViews>
  <sheets>
    <sheet name="Stavba" sheetId="1" r:id="rId1"/>
    <sheet name="00 1593-61 KL" sheetId="2" r:id="rId2"/>
    <sheet name="00 1593-61 Rek" sheetId="3" r:id="rId3"/>
    <sheet name="00 1593-61 Pol" sheetId="4" r:id="rId4"/>
    <sheet name="PS 01 1593-61 KL" sheetId="5" r:id="rId5"/>
    <sheet name="PS 01 1593-61 Rek" sheetId="6" r:id="rId6"/>
    <sheet name="PS 01 1593-61 Pol" sheetId="7" r:id="rId7"/>
    <sheet name="PS 01 info" sheetId="8" r:id="rId8"/>
    <sheet name="PS 01 1593-61 vyk" sheetId="9" r:id="rId9"/>
    <sheet name="PS 02 1593-61 KL" sheetId="10" r:id="rId10"/>
    <sheet name="PS 02 1593-61 Rek" sheetId="11" r:id="rId11"/>
    <sheet name="PS 02 1593-61 Pol" sheetId="12" r:id="rId12"/>
    <sheet name="PS 02 1593-61 vyk" sheetId="13" r:id="rId13"/>
    <sheet name="SO 01 1593-61 KL" sheetId="14" r:id="rId14"/>
    <sheet name="SO 01 1593-61 Rek" sheetId="15" r:id="rId15"/>
    <sheet name="SO 01 1593-61 Pol" sheetId="16" r:id="rId16"/>
    <sheet name="SO 02 1593-61 KL" sheetId="17" r:id="rId17"/>
    <sheet name="SO 02 1593-61 Rek" sheetId="18" r:id="rId18"/>
    <sheet name="SO 02 1593-61 Pol" sheetId="19" r:id="rId19"/>
    <sheet name="SO 03 1593-61 KL" sheetId="20" r:id="rId20"/>
    <sheet name="SO 03 1593-61 Rek" sheetId="21" r:id="rId21"/>
    <sheet name="SO 03 1593-61 Pol" sheetId="22" r:id="rId22"/>
    <sheet name="SO 03 1593-61 ele" sheetId="23" r:id="rId23"/>
    <sheet name="SO 04 1593-61 KL" sheetId="24" r:id="rId24"/>
    <sheet name="SO 04 1593-61 Rek" sheetId="25" r:id="rId25"/>
    <sheet name="SO 04 1593-61 Pol" sheetId="26" r:id="rId26"/>
    <sheet name="SO 05 1593-61 KL" sheetId="27" r:id="rId27"/>
    <sheet name="SO 05 1593-61 Rek" sheetId="28" r:id="rId28"/>
    <sheet name="SO 05 1593-61 Pol" sheetId="29" r:id="rId29"/>
  </sheets>
  <definedNames>
    <definedName name="CelkemObjekty" localSheetId="0">'Stavba'!$F$36</definedName>
    <definedName name="CisloStavby" localSheetId="0">'Stavba'!$D$5</definedName>
    <definedName name="dadresa" localSheetId="0">'Stavba'!$D$8</definedName>
    <definedName name="DIČ" localSheetId="0">'Stavba'!$K$8</definedName>
    <definedName name="dmisto" localSheetId="0">'Stavba'!$D$9</definedName>
    <definedName name="dpsc" localSheetId="0">'Stavba'!$C$9</definedName>
    <definedName name="IČO" localSheetId="0">'Stavba'!$K$7</definedName>
    <definedName name="NazevObjektu" localSheetId="0">'Stavba'!$C$27</definedName>
    <definedName name="NazevStavby" localSheetId="0">'Stavba'!$E$5</definedName>
    <definedName name="_xlnm.Print_Titles" localSheetId="3">'00 1593-61 Pol'!$1:$6</definedName>
    <definedName name="_xlnm.Print_Titles" localSheetId="2">'00 1593-61 Rek'!$1:$6</definedName>
    <definedName name="_xlnm.Print_Titles" localSheetId="6">'PS 01 1593-61 Pol'!$1:$6</definedName>
    <definedName name="_xlnm.Print_Titles" localSheetId="5">'PS 01 1593-61 Rek'!$1:$6</definedName>
    <definedName name="_xlnm.Print_Titles" localSheetId="8">'PS 01 1593-61 vyk'!$1:$1</definedName>
    <definedName name="_xlnm.Print_Titles" localSheetId="11">'PS 02 1593-61 Pol'!$1:$6</definedName>
    <definedName name="_xlnm.Print_Titles" localSheetId="10">'PS 02 1593-61 Rek'!$1:$6</definedName>
    <definedName name="_xlnm.Print_Titles" localSheetId="12">'PS 02 1593-61 vyk'!$1:$1</definedName>
    <definedName name="_xlnm.Print_Titles" localSheetId="15">'SO 01 1593-61 Pol'!$1:$6</definedName>
    <definedName name="_xlnm.Print_Titles" localSheetId="14">'SO 01 1593-61 Rek'!$1:$6</definedName>
    <definedName name="_xlnm.Print_Titles" localSheetId="18">'SO 02 1593-61 Pol'!$1:$6</definedName>
    <definedName name="_xlnm.Print_Titles" localSheetId="17">'SO 02 1593-61 Rek'!$1:$6</definedName>
    <definedName name="_xlnm.Print_Titles" localSheetId="22">'SO 03 1593-61 ele'!$1:$1</definedName>
    <definedName name="_xlnm.Print_Titles" localSheetId="21">'SO 03 1593-61 Pol'!$1:$6</definedName>
    <definedName name="_xlnm.Print_Titles" localSheetId="20">'SO 03 1593-61 Rek'!$1:$6</definedName>
    <definedName name="_xlnm.Print_Titles" localSheetId="25">'SO 04 1593-61 Pol'!$1:$6</definedName>
    <definedName name="_xlnm.Print_Titles" localSheetId="24">'SO 04 1593-61 Rek'!$1:$6</definedName>
    <definedName name="_xlnm.Print_Titles" localSheetId="28">'SO 05 1593-61 Pol'!$1:$6</definedName>
    <definedName name="_xlnm.Print_Titles" localSheetId="27">'SO 05 1593-61 Rek'!$1:$6</definedName>
    <definedName name="Objednatel" localSheetId="0">'Stavba'!$D$11</definedName>
    <definedName name="Objekt" localSheetId="0">'Stavba'!$B$27</definedName>
    <definedName name="_xlnm.Print_Area" localSheetId="1">'00 1593-61 KL'!$A$1:$G$45</definedName>
    <definedName name="_xlnm.Print_Area" localSheetId="3">'00 1593-61 Pol'!$A$1:$K$29</definedName>
    <definedName name="_xlnm.Print_Area" localSheetId="2">'00 1593-61 Rek'!$A$1:$I$14</definedName>
    <definedName name="_xlnm.Print_Area" localSheetId="4">'PS 01 1593-61 KL'!$A$1:$G$45</definedName>
    <definedName name="_xlnm.Print_Area" localSheetId="6">'PS 01 1593-61 Pol'!$A$1:$K$10</definedName>
    <definedName name="_xlnm.Print_Area" localSheetId="5">'PS 01 1593-61 Rek'!$A$1:$I$14</definedName>
    <definedName name="_xlnm.Print_Area" localSheetId="8">'PS 01 1593-61 vyk'!$A$1:$I$176</definedName>
    <definedName name="_xlnm.Print_Area" localSheetId="7">'PS 01 info'!$A$1:$I$29</definedName>
    <definedName name="_xlnm.Print_Area" localSheetId="9">'PS 02 1593-61 KL'!$A$1:$G$45</definedName>
    <definedName name="_xlnm.Print_Area" localSheetId="11">'PS 02 1593-61 Pol'!$A$1:$K$10</definedName>
    <definedName name="_xlnm.Print_Area" localSheetId="10">'PS 02 1593-61 Rek'!$A$1:$I$14</definedName>
    <definedName name="_xlnm.Print_Area" localSheetId="13">'SO 01 1593-61 KL'!$A$1:$G$45</definedName>
    <definedName name="_xlnm.Print_Area" localSheetId="15">'SO 01 1593-61 Pol'!$A$1:$K$234</definedName>
    <definedName name="_xlnm.Print_Area" localSheetId="14">'SO 01 1593-61 Rek'!$A$1:$I$23</definedName>
    <definedName name="_xlnm.Print_Area" localSheetId="16">'SO 02 1593-61 KL'!$A$1:$G$45</definedName>
    <definedName name="_xlnm.Print_Area" localSheetId="18">'SO 02 1593-61 Pol'!$A$1:$K$221</definedName>
    <definedName name="_xlnm.Print_Area" localSheetId="17">'SO 02 1593-61 Rek'!$A$1:$I$24</definedName>
    <definedName name="_xlnm.Print_Area" localSheetId="19">'SO 03 1593-61 KL'!$A$1:$G$45</definedName>
    <definedName name="_xlnm.Print_Area" localSheetId="21">'SO 03 1593-61 Pol'!$A$1:$K$73</definedName>
    <definedName name="_xlnm.Print_Area" localSheetId="20">'SO 03 1593-61 Rek'!$A$1:$I$17</definedName>
    <definedName name="_xlnm.Print_Area" localSheetId="23">'SO 04 1593-61 KL'!$A$1:$G$45</definedName>
    <definedName name="_xlnm.Print_Area" localSheetId="25">'SO 04 1593-61 Pol'!$A$1:$K$124</definedName>
    <definedName name="_xlnm.Print_Area" localSheetId="24">'SO 04 1593-61 Rek'!$A$1:$I$24</definedName>
    <definedName name="_xlnm.Print_Area" localSheetId="26">'SO 05 1593-61 KL'!$A$1:$G$45</definedName>
    <definedName name="_xlnm.Print_Area" localSheetId="28">'SO 05 1593-61 Pol'!$A$1:$K$22</definedName>
    <definedName name="_xlnm.Print_Area" localSheetId="27">'SO 05 1593-61 Rek'!$A$1:$I$15</definedName>
    <definedName name="_xlnm.Print_Area" localSheetId="0">'Stavba'!$B$1:$J$78</definedName>
    <definedName name="odic" localSheetId="0">'Stavba'!$K$12</definedName>
    <definedName name="oico" localSheetId="0">'Stavba'!$K$11</definedName>
    <definedName name="omisto" localSheetId="0">'Stavba'!$D$13</definedName>
    <definedName name="onazev" localSheetId="0">'Stavba'!$D$12</definedName>
    <definedName name="opsc" localSheetId="0">'Stavba'!$C$13</definedName>
    <definedName name="SazbaDPH1" localSheetId="0">'Stavba'!$D$19</definedName>
    <definedName name="SazbaDPH2" localSheetId="0">'Stavba'!$D$21</definedName>
    <definedName name="solver_lin" localSheetId="3" hidden="1">0</definedName>
    <definedName name="solver_lin" localSheetId="6" hidden="1">0</definedName>
    <definedName name="solver_lin" localSheetId="11" hidden="1">0</definedName>
    <definedName name="solver_lin" localSheetId="15" hidden="1">0</definedName>
    <definedName name="solver_lin" localSheetId="18" hidden="1">0</definedName>
    <definedName name="solver_lin" localSheetId="21" hidden="1">0</definedName>
    <definedName name="solver_lin" localSheetId="25" hidden="1">0</definedName>
    <definedName name="solver_lin" localSheetId="28" hidden="1">0</definedName>
    <definedName name="solver_num" localSheetId="3" hidden="1">0</definedName>
    <definedName name="solver_num" localSheetId="6" hidden="1">0</definedName>
    <definedName name="solver_num" localSheetId="11" hidden="1">0</definedName>
    <definedName name="solver_num" localSheetId="15" hidden="1">0</definedName>
    <definedName name="solver_num" localSheetId="18" hidden="1">0</definedName>
    <definedName name="solver_num" localSheetId="21" hidden="1">0</definedName>
    <definedName name="solver_num" localSheetId="25" hidden="1">0</definedName>
    <definedName name="solver_num" localSheetId="28" hidden="1">0</definedName>
    <definedName name="solver_opt" localSheetId="3" hidden="1">'00 1593-61 Pol'!#REF!</definedName>
    <definedName name="solver_opt" localSheetId="6" hidden="1">'PS 01 1593-61 Pol'!#REF!</definedName>
    <definedName name="solver_opt" localSheetId="11" hidden="1">'PS 02 1593-61 Pol'!#REF!</definedName>
    <definedName name="solver_opt" localSheetId="15" hidden="1">'SO 01 1593-61 Pol'!#REF!</definedName>
    <definedName name="solver_opt" localSheetId="18" hidden="1">'SO 02 1593-61 Pol'!#REF!</definedName>
    <definedName name="solver_opt" localSheetId="21" hidden="1">'SO 03 1593-61 Pol'!#REF!</definedName>
    <definedName name="solver_opt" localSheetId="25" hidden="1">'SO 04 1593-61 Pol'!#REF!</definedName>
    <definedName name="solver_opt" localSheetId="28" hidden="1">'SO 05 1593-61 Pol'!#REF!</definedName>
    <definedName name="solver_typ" localSheetId="3" hidden="1">1</definedName>
    <definedName name="solver_typ" localSheetId="6" hidden="1">1</definedName>
    <definedName name="solver_typ" localSheetId="11" hidden="1">1</definedName>
    <definedName name="solver_typ" localSheetId="15" hidden="1">1</definedName>
    <definedName name="solver_typ" localSheetId="18" hidden="1">1</definedName>
    <definedName name="solver_typ" localSheetId="21" hidden="1">1</definedName>
    <definedName name="solver_typ" localSheetId="25" hidden="1">1</definedName>
    <definedName name="solver_typ" localSheetId="28" hidden="1">1</definedName>
    <definedName name="solver_val" localSheetId="3" hidden="1">0</definedName>
    <definedName name="solver_val" localSheetId="6" hidden="1">0</definedName>
    <definedName name="solver_val" localSheetId="11" hidden="1">0</definedName>
    <definedName name="solver_val" localSheetId="15" hidden="1">0</definedName>
    <definedName name="solver_val" localSheetId="18" hidden="1">0</definedName>
    <definedName name="solver_val" localSheetId="21" hidden="1">0</definedName>
    <definedName name="solver_val" localSheetId="25" hidden="1">0</definedName>
    <definedName name="solver_val" localSheetId="28" hidden="1">0</definedName>
    <definedName name="SoucetDilu" localSheetId="0">'Stavba'!$F$67:$J$67</definedName>
    <definedName name="StavbaCelkem" localSheetId="0">'Stavba'!$H$36</definedName>
    <definedName name="Zhotovitel" localSheetId="0">'Stavba'!$D$7</definedName>
  </definedNames>
  <calcPr fullCalcOnLoad="1"/>
</workbook>
</file>

<file path=xl/sharedStrings.xml><?xml version="1.0" encoding="utf-8"?>
<sst xmlns="http://schemas.openxmlformats.org/spreadsheetml/2006/main" count="3353" uniqueCount="1289">
  <si>
    <t xml:space="preserve">Datum: </t>
  </si>
  <si>
    <t xml:space="preserve"> </t>
  </si>
  <si>
    <t>Stavba :</t>
  </si>
  <si>
    <t xml:space="preserve">Objednatel : </t>
  </si>
  <si>
    <t>IČO :</t>
  </si>
  <si>
    <t>DIČ :</t>
  </si>
  <si>
    <t xml:space="preserve">Zhotovitel : </t>
  </si>
  <si>
    <t>Za zhotovitele :</t>
  </si>
  <si>
    <t>Za objednatele :</t>
  </si>
  <si>
    <t>_______________</t>
  </si>
  <si>
    <t>Rozpočtové náklady</t>
  </si>
  <si>
    <t>Základ pro DPH</t>
  </si>
  <si>
    <t>%</t>
  </si>
  <si>
    <t xml:space="preserve">DPH </t>
  </si>
  <si>
    <t>Cena celkem za stavbu</t>
  </si>
  <si>
    <t>Rekapitulace stavebních objektů a provozních souborů</t>
  </si>
  <si>
    <t>Číslo a název objektu / provozního souboru</t>
  </si>
  <si>
    <t>Cena celkem</t>
  </si>
  <si>
    <t>DPH celkem</t>
  </si>
  <si>
    <t>Celkem za stavbu</t>
  </si>
  <si>
    <t>Rekapitulace stavebních dílů</t>
  </si>
  <si>
    <t>Číslo a název dílu</t>
  </si>
  <si>
    <t>HSV</t>
  </si>
  <si>
    <t>PSV</t>
  </si>
  <si>
    <t>Dodávka</t>
  </si>
  <si>
    <t>Montáž</t>
  </si>
  <si>
    <t>HZS</t>
  </si>
  <si>
    <t>Rekapitulace vedlejších rozpočtových nákladů</t>
  </si>
  <si>
    <t>Název vedlejšího nákladu</t>
  </si>
  <si>
    <t>Rozpočet</t>
  </si>
  <si>
    <t xml:space="preserve">JKSO </t>
  </si>
  <si>
    <t>Objekt</t>
  </si>
  <si>
    <t xml:space="preserve">SKP </t>
  </si>
  <si>
    <t>Měrná jednotka</t>
  </si>
  <si>
    <t>Stavba</t>
  </si>
  <si>
    <t>Počet jednotek</t>
  </si>
  <si>
    <t>Náklady na m.j.</t>
  </si>
  <si>
    <t>Projektant</t>
  </si>
  <si>
    <t>Typ rozpočtu</t>
  </si>
  <si>
    <t>Zpracovatel projektu</t>
  </si>
  <si>
    <t>Objednatel</t>
  </si>
  <si>
    <t>Dodavatel</t>
  </si>
  <si>
    <t xml:space="preserve">Zakázkové číslo </t>
  </si>
  <si>
    <t>Rozpočtoval</t>
  </si>
  <si>
    <t>Počet listů</t>
  </si>
  <si>
    <t>ROZPOČTOVÉ NÁKLADY</t>
  </si>
  <si>
    <t>Základní rozpočtové náklady</t>
  </si>
  <si>
    <t>Ostatní rozpočtové náklady</t>
  </si>
  <si>
    <t>HSV celkem</t>
  </si>
  <si>
    <t>Z</t>
  </si>
  <si>
    <t>PSV celkem</t>
  </si>
  <si>
    <t>R</t>
  </si>
  <si>
    <t>M práce celkem</t>
  </si>
  <si>
    <t>N</t>
  </si>
  <si>
    <t>M dodávky celkem</t>
  </si>
  <si>
    <t>ZRN celkem</t>
  </si>
  <si>
    <t>ZRN+HZS</t>
  </si>
  <si>
    <t>Ostatní náklady neuvedené</t>
  </si>
  <si>
    <t>ZRN+ost.náklady+HZS</t>
  </si>
  <si>
    <t>Ostatní náklady celkem</t>
  </si>
  <si>
    <t>Vypracoval</t>
  </si>
  <si>
    <t>Za zhotovitele</t>
  </si>
  <si>
    <t>Za objednatele</t>
  </si>
  <si>
    <t>Jméno :</t>
  </si>
  <si>
    <t>Datum :</t>
  </si>
  <si>
    <t>Podpis :</t>
  </si>
  <si>
    <t>Podpis:</t>
  </si>
  <si>
    <t xml:space="preserve">%  </t>
  </si>
  <si>
    <t>DPH</t>
  </si>
  <si>
    <t xml:space="preserve">% </t>
  </si>
  <si>
    <t>CENA ZA OBJEKT CELKEM</t>
  </si>
  <si>
    <t>Poznámka :</t>
  </si>
  <si>
    <t>Rozpočet :</t>
  </si>
  <si>
    <t>Objekt :</t>
  </si>
  <si>
    <t>REKAPITULACE  STAVEBNÍCH  DÍLŮ</t>
  </si>
  <si>
    <t>Stavební díl</t>
  </si>
  <si>
    <t>CELKEM  OBJEKT</t>
  </si>
  <si>
    <t>VEDLEJŠÍ ROZPOČTOVÉ  NÁKLADY</t>
  </si>
  <si>
    <t>Název VRN</t>
  </si>
  <si>
    <t>Kč</t>
  </si>
  <si>
    <t>Základna</t>
  </si>
  <si>
    <t>CELKEM VRN</t>
  </si>
  <si>
    <t>Rozpočet:</t>
  </si>
  <si>
    <t>P.č.</t>
  </si>
  <si>
    <t>Číslo položky</t>
  </si>
  <si>
    <t>Název položky</t>
  </si>
  <si>
    <t>MJ</t>
  </si>
  <si>
    <t>množství</t>
  </si>
  <si>
    <t>cena / MJ</t>
  </si>
  <si>
    <t>celkem (Kč)</t>
  </si>
  <si>
    <t>Jednotková hmotnost</t>
  </si>
  <si>
    <t>Celková hmotnost</t>
  </si>
  <si>
    <t>Jednotková dem.hmot.</t>
  </si>
  <si>
    <t>Celková dem.hmot.</t>
  </si>
  <si>
    <t>Díl:</t>
  </si>
  <si>
    <t>1</t>
  </si>
  <si>
    <t>Zemní práce</t>
  </si>
  <si>
    <t>Celkem za</t>
  </si>
  <si>
    <t>SLEPÝ ROZPOČET</t>
  </si>
  <si>
    <t>Slepý rozpočet</t>
  </si>
  <si>
    <t>1593-61</t>
  </si>
  <si>
    <t>Rotava - zapojení vrtu HV 01</t>
  </si>
  <si>
    <t>1593-61 Rotava - zapojení vrtu HV 01</t>
  </si>
  <si>
    <t>00</t>
  </si>
  <si>
    <t>Ostatní náklady stavby</t>
  </si>
  <si>
    <t>00 Ostatní náklady stavby</t>
  </si>
  <si>
    <t>Přípravné a související práce</t>
  </si>
  <si>
    <t>00 Přípravné a související práce</t>
  </si>
  <si>
    <t>01</t>
  </si>
  <si>
    <t xml:space="preserve">Zařízení staveniště </t>
  </si>
  <si>
    <t>kpl</t>
  </si>
  <si>
    <t>02</t>
  </si>
  <si>
    <t xml:space="preserve">Dokumentace skutečného provedení stavby </t>
  </si>
  <si>
    <t>03</t>
  </si>
  <si>
    <t xml:space="preserve">Vytýčení stávajících sítí </t>
  </si>
  <si>
    <t>04</t>
  </si>
  <si>
    <t xml:space="preserve">Geodetické vytýčení stavby </t>
  </si>
  <si>
    <t>05</t>
  </si>
  <si>
    <t xml:space="preserve">Geodetické zaměření skutečného stavu </t>
  </si>
  <si>
    <t>06</t>
  </si>
  <si>
    <t>Geologický dozor vč.posouzení vhodnosti zemin k zásypu</t>
  </si>
  <si>
    <t>07</t>
  </si>
  <si>
    <t xml:space="preserve">Plán BOZP </t>
  </si>
  <si>
    <t>08</t>
  </si>
  <si>
    <t xml:space="preserve">Fotodokumentace </t>
  </si>
  <si>
    <t>09</t>
  </si>
  <si>
    <t xml:space="preserve">Komplexní zkoušky </t>
  </si>
  <si>
    <t>10</t>
  </si>
  <si>
    <t xml:space="preserve">Provozní řád pro novou linku </t>
  </si>
  <si>
    <t>11</t>
  </si>
  <si>
    <t xml:space="preserve">Doklady požadované k předání a převzetí díla </t>
  </si>
  <si>
    <t>12</t>
  </si>
  <si>
    <t xml:space="preserve">Výrobní a dílenská dokumentace </t>
  </si>
  <si>
    <t>EKOEKO s.r.o.</t>
  </si>
  <si>
    <t>město Rotava</t>
  </si>
  <si>
    <t>PS 01</t>
  </si>
  <si>
    <t>Strojní část</t>
  </si>
  <si>
    <t>PS 01 Strojní část</t>
  </si>
  <si>
    <t>724</t>
  </si>
  <si>
    <t>Strojní vybavení</t>
  </si>
  <si>
    <t>724 Strojní vybavení</t>
  </si>
  <si>
    <t>724 PS01 01</t>
  </si>
  <si>
    <t xml:space="preserve">Strojní část </t>
  </si>
  <si>
    <t>Kompletní výkaz výměr viz samostatná příloha.</t>
  </si>
  <si>
    <t>PS 02</t>
  </si>
  <si>
    <t>Elektro část</t>
  </si>
  <si>
    <t>PS 02 Elektro část</t>
  </si>
  <si>
    <t>M21</t>
  </si>
  <si>
    <t>Elektromontáže</t>
  </si>
  <si>
    <t>M21 Elektromontáže</t>
  </si>
  <si>
    <t>M21 PS02 01</t>
  </si>
  <si>
    <t xml:space="preserve">Elekto část </t>
  </si>
  <si>
    <t>SO 01</t>
  </si>
  <si>
    <t>Vrt HV 01</t>
  </si>
  <si>
    <t>SO 01 Vrt HV 01</t>
  </si>
  <si>
    <t>1 Zemní práce</t>
  </si>
  <si>
    <t>121101100R00</t>
  </si>
  <si>
    <t xml:space="preserve">Sejmutí ornice, pl. do 400 m2, přemístění do 50 m </t>
  </si>
  <si>
    <t>m3</t>
  </si>
  <si>
    <t>Sejmutá ornice bude dočasně uložena v blízkosti výkopu a po ukončení stavebních prací opět rozprostřena.</t>
  </si>
  <si>
    <t>8,0*8,0*0,3</t>
  </si>
  <si>
    <t>119001313</t>
  </si>
  <si>
    <t xml:space="preserve">Ruční vrty pro plotové sloupky a sazenice D do 300 </t>
  </si>
  <si>
    <t>m</t>
  </si>
  <si>
    <t>patky pro sloupky oplocení, 29ks:0,8*29</t>
  </si>
  <si>
    <t>125203111.1</t>
  </si>
  <si>
    <t xml:space="preserve">Vykopávky příkopů v hor. 3 </t>
  </si>
  <si>
    <t>Vykopávky příkopů v hornině 3 ... 50% objemu.</t>
  </si>
  <si>
    <t>V položce je zakalkulováno i svislé přemístění výkopku.</t>
  </si>
  <si>
    <t>Výkopek bude dočasně uložen v blízkosti výkopu a bude použit pro zásyp a obsyp objektu.</t>
  </si>
  <si>
    <t>1,9*0,6*0,5*15,5*0,5</t>
  </si>
  <si>
    <t>2,7*1,0*0,5*9,5/3*0,5</t>
  </si>
  <si>
    <t>0,5*0,4*0,5*20,5*0,5</t>
  </si>
  <si>
    <t>125303111.1</t>
  </si>
  <si>
    <t xml:space="preserve">Vykopávky příkopů v hor. 4 </t>
  </si>
  <si>
    <t>Vykopávky příkopů v hornině 4 ... 50% objemu.</t>
  </si>
  <si>
    <t>131201110R00</t>
  </si>
  <si>
    <t xml:space="preserve">Hloubení nezapaž. jam hor.3 do 50 m3, STROJNĚ </t>
  </si>
  <si>
    <t>Hloubení v hornině 3 ... 50% objemu.</t>
  </si>
  <si>
    <t>stavební jáma pro zhlaví vrtu:2,6*(2,8*2,8+sqrt(2,8*2,8*8,0*8,0)+8,0*8,0)/3*0,5</t>
  </si>
  <si>
    <t>jámy pro pasy:2,8*1,2*0,8*2*0,5</t>
  </si>
  <si>
    <t>131301110R00</t>
  </si>
  <si>
    <t xml:space="preserve">Hloubení nezapaž. jam hor.4 do 50 m3, STROJNĚ </t>
  </si>
  <si>
    <t>Hloubení v hornině 4 ... 40% objemu.</t>
  </si>
  <si>
    <t>stavební jáma pro zhlaví vrtu:2,6*(2,8*2,8+sqrt(2,8*2,8*8,0*8,0)+8,0*8,0)/3*0,4</t>
  </si>
  <si>
    <t>jámy pro pasy:2,8*1,2*0,8*2*0,4</t>
  </si>
  <si>
    <t>161101102R00</t>
  </si>
  <si>
    <t xml:space="preserve">Svislé přemístění výkopku z hor.1-4 do 4,0 m </t>
  </si>
  <si>
    <t>hloubení jam</t>
  </si>
  <si>
    <t>objemu do 100 m3     100 %</t>
  </si>
  <si>
    <t>2,6*(2,8*2,8+sqrt(2,8*2,8*8,0*8,0)+8,0*8,0)/3*0,9</t>
  </si>
  <si>
    <t>131401111R00</t>
  </si>
  <si>
    <t xml:space="preserve">Hloubení nezapaž. jam v hor.5 do 100 m3, STROJNĚ </t>
  </si>
  <si>
    <t>Hloubení v hornině 5 ... 10% objemu.</t>
  </si>
  <si>
    <t>Celý výkopek bude převezen na skládku.</t>
  </si>
  <si>
    <t>stavební jáma pro zhlaví vrtu:2,6*(2,8*2,8+sqrt(2,8*2,8*8,0*8,0)+8,0*8,0)/3*0,1</t>
  </si>
  <si>
    <t>jámy pro pasy:2,8*1,2*0,8*2*0,1</t>
  </si>
  <si>
    <t>161101152R00</t>
  </si>
  <si>
    <t xml:space="preserve">Svislé přemístění výkopku z hor.5-7 do 4,0 m </t>
  </si>
  <si>
    <t>162701155R00</t>
  </si>
  <si>
    <t xml:space="preserve">Vodorovné přemístění výkopku z hor.5-7 do 10000 m </t>
  </si>
  <si>
    <t>Přemístění celého výkopku v hornině 5 na skládku.</t>
  </si>
  <si>
    <t>objem výkopku v hornině 5:8,7051</t>
  </si>
  <si>
    <t>171201101R00</t>
  </si>
  <si>
    <t xml:space="preserve">Uložení sypaniny do násypů nezhutněných </t>
  </si>
  <si>
    <t>Uložení sypaniny do násypů nebo na skládku s rozprostřením sypaniny ve vrstvách a s hrubým urovnáním.</t>
  </si>
  <si>
    <t>199000003R00</t>
  </si>
  <si>
    <t xml:space="preserve">Poplatek za skládku horniny 5 - 7 </t>
  </si>
  <si>
    <t>01 01 01</t>
  </si>
  <si>
    <t xml:space="preserve">Obsyp z kameniva těž. praného fr. 22-32 (kačírku) </t>
  </si>
  <si>
    <t>Obsyp okraje vrtu na dně stavební jámy.</t>
  </si>
  <si>
    <t>167101101R00</t>
  </si>
  <si>
    <t xml:space="preserve">Nakládání výkopku z hor.1-4 v množství do 100 m3 </t>
  </si>
  <si>
    <t>Doplnění chybějící zeminy pro zásyp a obsyp objektu z přebytečné zeminy z SO 02.</t>
  </si>
  <si>
    <t>objem zásypu:79,7587</t>
  </si>
  <si>
    <t>objem obsypu objektu:25,0579</t>
  </si>
  <si>
    <t>objem výkopku v hornině 3:-(43,5253+7,58)</t>
  </si>
  <si>
    <t>objem výkopku v hornině 4:-(34,8203+7,58)</t>
  </si>
  <si>
    <t>162201102R00</t>
  </si>
  <si>
    <t xml:space="preserve">Vodorovné přemístění výkopku z hor.1-4 do 50 m </t>
  </si>
  <si>
    <t>174101101R00</t>
  </si>
  <si>
    <t xml:space="preserve">Zásyp jam, rýh, šachet se zhutněním </t>
  </si>
  <si>
    <t>objem stavební jámy pro zhlaví vrtu:2,6*(2,8*2,8+sqrt(2,8*2,8*8,0*8,0)+8,0*8,0)/3</t>
  </si>
  <si>
    <t>podkladní beton:-0,787*0,95*0,5*8*0,2</t>
  </si>
  <si>
    <t>ŽB deska:-0,754*0,91*0,5*8*0,2</t>
  </si>
  <si>
    <t>objem zasypávané části konstrukce:-Pi*0,89^2*1,955</t>
  </si>
  <si>
    <t>objem jam pro pasy:2,8*1,2*0,8*2</t>
  </si>
  <si>
    <t>objem pasů:-2,0*0,4*0,8*2</t>
  </si>
  <si>
    <t>175101201R00</t>
  </si>
  <si>
    <t xml:space="preserve">Obsyp objektu bez prohození sypaniny </t>
  </si>
  <si>
    <t>1,05*(7,8*7,8+sqrt(7,8*7,8*1,8*1,8)+1,8*1,8)/3</t>
  </si>
  <si>
    <t>objem obsypávané části konstrukce:-Pi*0,89^2*0,8</t>
  </si>
  <si>
    <t>na zákrytové desce:-Pi*(0,89^2-0,5^2)*0,08</t>
  </si>
  <si>
    <t>vstupní komín:-Pi*0,5^2*0,2</t>
  </si>
  <si>
    <t>181301104R00</t>
  </si>
  <si>
    <t xml:space="preserve">Rozprostření ornice, rovina, tl. 20-25 cm,do 500m2 </t>
  </si>
  <si>
    <t>m2</t>
  </si>
  <si>
    <t>4,3*4,3-1,8*1,8</t>
  </si>
  <si>
    <t>182301124R00</t>
  </si>
  <si>
    <t xml:space="preserve">Rozprostření ornice, svah, tl. 20-25 cm, do 500 m2 </t>
  </si>
  <si>
    <t>(7,8+4,3)*0,5*2,1*4</t>
  </si>
  <si>
    <t>180400020RA0</t>
  </si>
  <si>
    <t xml:space="preserve">Založení trávníku parkového, rovina, dodání osiva </t>
  </si>
  <si>
    <t>Včetně prvního pokosení, naložení odpadu a odvezení do 20 km, se složením.</t>
  </si>
  <si>
    <t>180400021RA0</t>
  </si>
  <si>
    <t xml:space="preserve">Založení trávníku parkového, svah, s dodáním osiva </t>
  </si>
  <si>
    <t>2</t>
  </si>
  <si>
    <t>Základy a zvláštní zakládání</t>
  </si>
  <si>
    <t>2 Základy a zvláštní zakládání</t>
  </si>
  <si>
    <t>002 01 01</t>
  </si>
  <si>
    <t xml:space="preserve">Urovnání a přehutnění základové spáry </t>
  </si>
  <si>
    <t>2,8*2,8</t>
  </si>
  <si>
    <t>273351215R00</t>
  </si>
  <si>
    <t xml:space="preserve">Bednění stěn základových desek - zřízení </t>
  </si>
  <si>
    <t>podkladní beton:0,787*8*0,2</t>
  </si>
  <si>
    <t>ŽB deska:0,754*8*0,2</t>
  </si>
  <si>
    <t>273351216R00</t>
  </si>
  <si>
    <t xml:space="preserve">Bednění stěn základových desek - odstranění </t>
  </si>
  <si>
    <t>Včetně očištění, vytřídění a uložení bedního materiálu.</t>
  </si>
  <si>
    <t>273313511R00</t>
  </si>
  <si>
    <t xml:space="preserve">Beton základových desek prostý C 12/15 </t>
  </si>
  <si>
    <t>podkladní beton:0,787*0,95*0,5*8*0,2</t>
  </si>
  <si>
    <t>273323611R00</t>
  </si>
  <si>
    <t xml:space="preserve">Železobeton základ. desek vodostavební C 30/37 </t>
  </si>
  <si>
    <t>ŽB deska:0,754*0,91*0,5*8*0,2</t>
  </si>
  <si>
    <t>273361921RT8</t>
  </si>
  <si>
    <t>Výztuž základových desek ze svařovaných sítí průměr drátu  8,0, oka 100/100 mm</t>
  </si>
  <si>
    <t>t</t>
  </si>
  <si>
    <t>ŽB deska:0,0523</t>
  </si>
  <si>
    <t>275351215R00</t>
  </si>
  <si>
    <t xml:space="preserve">Bednění stěn základových patek - zřízení </t>
  </si>
  <si>
    <t>patky pro madla:2*Pi*0,15*0,8*2</t>
  </si>
  <si>
    <t>275351216R00</t>
  </si>
  <si>
    <t xml:space="preserve">Bednění stěn základových patek - odstranění </t>
  </si>
  <si>
    <t>Včetně očištění, vytřídění a uložení bednícího materiálu.</t>
  </si>
  <si>
    <t>275313511R00</t>
  </si>
  <si>
    <t xml:space="preserve">Beton základových patek prostý C 12/15 </t>
  </si>
  <si>
    <t>patky pro madla:Pi*0,15^2*0,8*2</t>
  </si>
  <si>
    <t>274351215R00</t>
  </si>
  <si>
    <t xml:space="preserve">Bednění stěn základových pasů - zřízení </t>
  </si>
  <si>
    <t>Rozměr pasů ... 2000x400x800mm.</t>
  </si>
  <si>
    <t>pasy pro osazení silničních panelů nad příkop, 2ks:(2,0*2+0,4*2)*0,8*2</t>
  </si>
  <si>
    <t>274351216R00</t>
  </si>
  <si>
    <t xml:space="preserve">Bednění stěn základových pasů - odstranění </t>
  </si>
  <si>
    <t>Včetně očištění, vytřídění a uložení bednicího materiálu.</t>
  </si>
  <si>
    <t>274313511R00</t>
  </si>
  <si>
    <t xml:space="preserve">Beton základových pasů prostý C 12/15 </t>
  </si>
  <si>
    <t>pasy pro osazení silničních panelů nad příkop, 2ks:2,0*0,4*0,8*2</t>
  </si>
  <si>
    <t>3</t>
  </si>
  <si>
    <t>Svislé a kompletní konstrukce</t>
  </si>
  <si>
    <t>3 Svislé a kompletní konstrukce</t>
  </si>
  <si>
    <t>338171122R00</t>
  </si>
  <si>
    <t xml:space="preserve">Osazení sloupků plot.ocel. do 2,6 m, zabet.C 12/15 </t>
  </si>
  <si>
    <t>kus</t>
  </si>
  <si>
    <t>Patka : d=300mm, v=800mm.</t>
  </si>
  <si>
    <t>339928822R00</t>
  </si>
  <si>
    <t xml:space="preserve">Osazení sloupku se vzpěrou  se zabetonováním </t>
  </si>
  <si>
    <t>553462125</t>
  </si>
  <si>
    <t>Sloupek plotový ocelový d 48 mm, h 260 cm Pz s vypalovanou barvou, zelený</t>
  </si>
  <si>
    <t>Součástí sloupku je čepička PVC a příchytka nap. drátu.</t>
  </si>
  <si>
    <t>553462182</t>
  </si>
  <si>
    <t>Vzpěra ocelová d 38 mm h 200 cm Pz s vypalovanou barvou, zelená</t>
  </si>
  <si>
    <t>Včetně upravených konců na kotvení k objímce.</t>
  </si>
  <si>
    <t>553462191</t>
  </si>
  <si>
    <t>Objímka + šroub + matka d 48 mm</t>
  </si>
  <si>
    <t>sada</t>
  </si>
  <si>
    <t>55346489</t>
  </si>
  <si>
    <t>Držák vzpěry na podhrabovou desku Zn</t>
  </si>
  <si>
    <t>318110011RT1</t>
  </si>
  <si>
    <t>Osazení beton. podhrabové desky do ZN držáků bez dodávky podhrab. desky a držáků</t>
  </si>
  <si>
    <t>soubor</t>
  </si>
  <si>
    <t>592331843</t>
  </si>
  <si>
    <t>Deska podhrabová hladká 3000x300x50mm</t>
  </si>
  <si>
    <t>55346481</t>
  </si>
  <si>
    <t>Držák podhrabové desky Zn jednostranný - 30 cm</t>
  </si>
  <si>
    <t>55346485</t>
  </si>
  <si>
    <t>Držák podhrabové desky Zn oboustranný - 30 cm</t>
  </si>
  <si>
    <t>38</t>
  </si>
  <si>
    <t>Kompletní konstrukce</t>
  </si>
  <si>
    <t>38 Kompletní konstrukce</t>
  </si>
  <si>
    <t>038 01 01</t>
  </si>
  <si>
    <t xml:space="preserve">Osazení prefabrikovaných dílců nádrží </t>
  </si>
  <si>
    <t>skruž DN1500 v.1000mm, 2ks:1,74*2</t>
  </si>
  <si>
    <t>skruž DN1500 v.500mm:0,87</t>
  </si>
  <si>
    <t>deska zákrytová DN1500 v.165mm:1,12</t>
  </si>
  <si>
    <t>592261022</t>
  </si>
  <si>
    <t>Skruž nádrže DN 1500mm, výška 1000mm</t>
  </si>
  <si>
    <t>592261021</t>
  </si>
  <si>
    <t>Skruž nádrže DN 1500mm, výška 500mm</t>
  </si>
  <si>
    <t>592261020</t>
  </si>
  <si>
    <t>Deska zákrytová nádrže DN 1500mm, výška 165mm</t>
  </si>
  <si>
    <t>23170550</t>
  </si>
  <si>
    <t>Těsnění elastomerové obyčejné DN 1500 mm</t>
  </si>
  <si>
    <t>457311117R00</t>
  </si>
  <si>
    <t xml:space="preserve">Vyrovnávací beton výplňový nebo spádový C 20/25 </t>
  </si>
  <si>
    <t>Pi*0,75^2*0,34-0,3*0,5*0,15</t>
  </si>
  <si>
    <t>380356241R00</t>
  </si>
  <si>
    <t xml:space="preserve">Bednění kompl.konstr.neomít.BV pl.rovinných,zříz. </t>
  </si>
  <si>
    <t>vstupní komín vně:2*Pi*0,5*0,656</t>
  </si>
  <si>
    <t>vstupní komín uvnitř:2*Pi*0,3*0,565</t>
  </si>
  <si>
    <t>380356242R00</t>
  </si>
  <si>
    <t xml:space="preserve">Bednění kompl.konstr.neomít.BV pl.rovinných,odbed. </t>
  </si>
  <si>
    <t>380316142R00</t>
  </si>
  <si>
    <t>Beton kompletních konstrukcí vodotěsný C 30/37 tl. do 30 cm</t>
  </si>
  <si>
    <t>vstupní komín :Pi*(0,5^2-0,3^2)*0,565</t>
  </si>
  <si>
    <t>279361921RT8</t>
  </si>
  <si>
    <t>Výztuž základových zdí ze svařovaných sítí svařovaná síť - drát 8,0  oka 100/100</t>
  </si>
  <si>
    <t>vstupní komín :0,0199</t>
  </si>
  <si>
    <t>931994111</t>
  </si>
  <si>
    <t xml:space="preserve">Těsnění styčných spár PUR profilem </t>
  </si>
  <si>
    <t>PUR profil ve vodě bobtnavý, vlepený do PUR lepidla.</t>
  </si>
  <si>
    <t>okolo zárubnice vrtu:2*Pi*0,11</t>
  </si>
  <si>
    <t>pod první skruží:2*Pi*0,522</t>
  </si>
  <si>
    <t>pod výstupním komínem:2*Pi*0,4</t>
  </si>
  <si>
    <t>631312611R00</t>
  </si>
  <si>
    <t xml:space="preserve">Mazanina betonová tl. 5 - 8 cm C 16/20 </t>
  </si>
  <si>
    <t>na zákrytové desce:Pi*(0,89^2-0,5^2)*0,08</t>
  </si>
  <si>
    <t>46</t>
  </si>
  <si>
    <t>Zpevněné plochy</t>
  </si>
  <si>
    <t>46 Zpevněné plochy</t>
  </si>
  <si>
    <t>596811111RT5</t>
  </si>
  <si>
    <t>Kladení dlaždic kom.pro pěší, lože z kameniva těž. včetně dlaždic betonových 50/50/6 cm</t>
  </si>
  <si>
    <t>S provedením lože tl. do 3 cm, s vyplněním spár a se smetením přebytečného materiálu.</t>
  </si>
  <si>
    <t>1,8*1,8-Pi*0,5^2</t>
  </si>
  <si>
    <t>639571110</t>
  </si>
  <si>
    <t xml:space="preserve">Podklad pod okapový chodník ze štěrku tl.110 mm </t>
  </si>
  <si>
    <t>584921121RT4</t>
  </si>
  <si>
    <t>Zřízení plochy ze silničních panelů lože kam.5 cm včetně panelu 300/200/15</t>
  </si>
  <si>
    <t>Včetně:</t>
  </si>
  <si>
    <t>- kameniva frakce 0 - 32 mm,</t>
  </si>
  <si>
    <t>- rozprostření podkladu,</t>
  </si>
  <si>
    <t>- osazení silničních panelů.</t>
  </si>
  <si>
    <t>panel 3000x2000mm, 1ks:3,0*2,0</t>
  </si>
  <si>
    <t>89</t>
  </si>
  <si>
    <t>Ostatní konstrukce na trubním vedení</t>
  </si>
  <si>
    <t>89 Ostatní konstrukce na trubním vedení</t>
  </si>
  <si>
    <t>899521211RT1</t>
  </si>
  <si>
    <t>Stupadla vidlicová oceloplastová, do otvorů osazovaná do vynechaných otvorů</t>
  </si>
  <si>
    <t>899502211R00</t>
  </si>
  <si>
    <t xml:space="preserve">Stupadla kapsová osazovaná do vynechaných otvorů </t>
  </si>
  <si>
    <t>089 01 01</t>
  </si>
  <si>
    <t>Poklop kompozitový d600mm s těsněním, A15 uzamykatelný, včetně rámu, D+M</t>
  </si>
  <si>
    <t>089 01 02</t>
  </si>
  <si>
    <t xml:space="preserve">Odvětrání prostoru šachty, D+M </t>
  </si>
  <si>
    <t>Trubka PVC DN100 dl.2,7m, s větrací hlavicí, včetně kotvení ke stěně šachty objímkami.</t>
  </si>
  <si>
    <t>93</t>
  </si>
  <si>
    <t>Dokončovací práce inženýrskách staveb</t>
  </si>
  <si>
    <t>93 Dokončovací práce inženýrskách staveb</t>
  </si>
  <si>
    <t>093 01 01</t>
  </si>
  <si>
    <t>Prostup pro potrubí PE63 v ŽB stěně tl.145mm vodotěsný</t>
  </si>
  <si>
    <t>Otvor jádrovým vývrtem s d102 mm přes železobetonovou stěnu tloušťky 145mm, po protažení potrubí bude prostor zatěsněn segmentovým těsněním stahovaným šrouby a aplikován trvale pružný krycí tmel vhodný do agresivního prostředí.</t>
  </si>
  <si>
    <t>093 01 02</t>
  </si>
  <si>
    <t>Prostup pro potrubí PVC DN100 v ŽB stropě tl.165mm nevodotěsný</t>
  </si>
  <si>
    <t>Otvor jádrovým vývrtem d132mm přes železobetonovou zákrytovou desku tloušťky 165mm, prostup bude po protažení potrubí dotěsněn vhodným materiálem.</t>
  </si>
  <si>
    <t>093 01 03</t>
  </si>
  <si>
    <t>Prostup pro potrubí NEREZ 206x3mm v ŽB stropě tl.165mm, nevodotěsný</t>
  </si>
  <si>
    <t>Otvor jádrovým vývrtem d225mm přes železobetonovou zákrytovou desku tloušťky 165mm, prostup bude po protažení potrubí dotěsněn vhodným materiálem.</t>
  </si>
  <si>
    <t>093 01 04</t>
  </si>
  <si>
    <t>Prostup pro kabeláž v ŽB stěně tl.145mm nevodotěsný</t>
  </si>
  <si>
    <t>Otvor jádrovým vývrtem d52mm přes železobetonovou stěnu tloušťky 145mm, prostup bude po protažení kabelů dotěsněn vhodným materiálem.</t>
  </si>
  <si>
    <t>99</t>
  </si>
  <si>
    <t>Staveništní přesun hmot</t>
  </si>
  <si>
    <t>99 Staveništní přesun hmot</t>
  </si>
  <si>
    <t>998274101R00</t>
  </si>
  <si>
    <t xml:space="preserve">Přesun hmot, trubní vedení betonové, otevř. výkop </t>
  </si>
  <si>
    <t>711</t>
  </si>
  <si>
    <t>Izolace proti vodě</t>
  </si>
  <si>
    <t>711 Izolace proti vodě</t>
  </si>
  <si>
    <t>711111002RZ1</t>
  </si>
  <si>
    <t>Izolace proti vlhk.vodor. nátěr asf.lak za studena 1x nátěr - včetně dodávky asfaltového laku</t>
  </si>
  <si>
    <t>Pi*(0,89^2-0,5^2)</t>
  </si>
  <si>
    <t>711112002RZ1</t>
  </si>
  <si>
    <t>Izolace proti vlhkosti svislá asf. lak, za studena 1x nátěr - včetné dodávky asfaltového laku</t>
  </si>
  <si>
    <t>2*Pi*0,89*0,5+2*Pi*0,5*0,5</t>
  </si>
  <si>
    <t>711199095R00</t>
  </si>
  <si>
    <t xml:space="preserve">Příplatek za plochu do 10 m2, natěradly </t>
  </si>
  <si>
    <t>vodorovně:Pi*(0,89^2-0,5^2)</t>
  </si>
  <si>
    <t>svisle:2*Pi*0,89*0,5+2*Pi*0,5*0,5</t>
  </si>
  <si>
    <t>711141559RZ1</t>
  </si>
  <si>
    <t>Izolace proti vlhk. vodorovná pásy přitavením 1 vrstva - včetně dodávky asf.modifik.pásu</t>
  </si>
  <si>
    <t>711142559RZ1</t>
  </si>
  <si>
    <t>Izolace proti vlhkosti svislá pásy přitavením 1 vrstva - včetně dodávky asf.modifik.pásu</t>
  </si>
  <si>
    <t>711199097R00</t>
  </si>
  <si>
    <t xml:space="preserve">Příplatek za pl.do 10 m2, pásy,zemní vlhkost </t>
  </si>
  <si>
    <t>998711101R00</t>
  </si>
  <si>
    <t xml:space="preserve">Přesun hmot pro izolace proti vodě, výšky do 6 m </t>
  </si>
  <si>
    <t>767</t>
  </si>
  <si>
    <t>Konstrukce zámečnické</t>
  </si>
  <si>
    <t>767 Konstrukce zámečnické</t>
  </si>
  <si>
    <t>767 01 01</t>
  </si>
  <si>
    <t>Manipulační prostup pro vystrojení vrtu v zákrytové desce, D+M</t>
  </si>
  <si>
    <t>Prostupka z nerezové trouby 206x3mm dl.0,8m, zakrytá nerezovým víčkem z plechu tl.3mm.</t>
  </si>
  <si>
    <t>767 01 02</t>
  </si>
  <si>
    <t xml:space="preserve">Přidržovací madlo z Pz oceli výšky 1100mm, D+M </t>
  </si>
  <si>
    <t>Včetně kotvení.</t>
  </si>
  <si>
    <t>767911130R00</t>
  </si>
  <si>
    <t xml:space="preserve">Montáž oplocení z pletiva v.do 2,0 m,napínací drát </t>
  </si>
  <si>
    <t>767 01 03</t>
  </si>
  <si>
    <t xml:space="preserve">Pletivo drátěné poplastované 2,5/50x50/1800mm </t>
  </si>
  <si>
    <t>767 01 04</t>
  </si>
  <si>
    <t xml:space="preserve">Drát napínací poplastovaný 3,2mm </t>
  </si>
  <si>
    <t>78,0*3*1,1</t>
  </si>
  <si>
    <t>767920210R00</t>
  </si>
  <si>
    <t xml:space="preserve">Montáž vrat na ocelové sloupky, plochy do 2 m2 </t>
  </si>
  <si>
    <t>55342605</t>
  </si>
  <si>
    <t>Branka ocelová h = 2000 mm š = 1000 mm Pz s vypalovanou barvou, zelená</t>
  </si>
  <si>
    <t>Branka z ocelových trubek,výplet poplastované pletivo, stavěče, zámek, vložka FAB, klika, štítek, 2 panty, spojovací materiál, zámkový doraz.</t>
  </si>
  <si>
    <t>998767101R00</t>
  </si>
  <si>
    <t xml:space="preserve">Přesun hmot pro zámečnické konstr., výšky do 6 m </t>
  </si>
  <si>
    <t>SO 02</t>
  </si>
  <si>
    <t>Výtlačné potrubí</t>
  </si>
  <si>
    <t>SO 02 Výtlačné potrubí</t>
  </si>
  <si>
    <t>115101201R00</t>
  </si>
  <si>
    <t xml:space="preserve">Čerpání vody na výšku do 10 m, přítok do 500 l/min </t>
  </si>
  <si>
    <t>h</t>
  </si>
  <si>
    <t>předpoklad 14dní, 2h/den:14*2</t>
  </si>
  <si>
    <t>115101301R00</t>
  </si>
  <si>
    <t xml:space="preserve">Pohotovost čerp.soupravy, výška 10 m, přítok 500 l </t>
  </si>
  <si>
    <t>den</t>
  </si>
  <si>
    <t>Oceňují se všechny dny od ukončení montáže po započetí demontáže čerpací soustavy.</t>
  </si>
  <si>
    <t>předpoklad:14</t>
  </si>
  <si>
    <t>184807111R00</t>
  </si>
  <si>
    <t xml:space="preserve">Ochrana stromu bedněním - zřízení </t>
  </si>
  <si>
    <t>Včetně řeziva.</t>
  </si>
  <si>
    <t>předpoklad 20ks:20*4,0</t>
  </si>
  <si>
    <t>184807112R00</t>
  </si>
  <si>
    <t xml:space="preserve">Ochrana stromu bedněním - odstranění </t>
  </si>
  <si>
    <t>121101101R00</t>
  </si>
  <si>
    <t xml:space="preserve">Sejmutí ornice s přemístěním do 50 m </t>
  </si>
  <si>
    <t>Sejmutí ornice v tl.20cm. Sejmutá ornice bude dočasně uložena v blízkosti výkopu.</t>
  </si>
  <si>
    <t>Sejmutí ornice pro společný výkop (výtlak a kabelové trasy).</t>
  </si>
  <si>
    <t>PE63, 0,0000-0,0993, nezp., dl.99,3m:(1,2+0,1)*99,3*0,2</t>
  </si>
  <si>
    <t>PE63, 0,1020-0,1447, nezp., dl.42,7m:(1,2+0,1)*42,7*0,2</t>
  </si>
  <si>
    <t>PE63, 0,1475-0,1503, nezp., dl.2,8m:(1,2+0,1)*2,8*0,2</t>
  </si>
  <si>
    <t>PE63, 0,1538-0,1550, nezp., dl.1,2m:(1,2+0,1)*1,2*0,2</t>
  </si>
  <si>
    <t>113107515R00</t>
  </si>
  <si>
    <t xml:space="preserve">Odstranění podkladu pl. 50 m2,kam.drcené tl.15 cm </t>
  </si>
  <si>
    <t>Odstranění asfaltového recyklátu v tl.15cm, ten bude dočasně uložen v blízkosti výkopu a po zásypu rýhy opět rozporostřen.</t>
  </si>
  <si>
    <t>PE63, 0,1447-0,1475, cesta recyklát, dl.2,8m:(1,2+0,1)*2,8</t>
  </si>
  <si>
    <t>113109320R00</t>
  </si>
  <si>
    <t xml:space="preserve">Odstranění podkladu pl.50 m2, bet.prostý tl.20 cm </t>
  </si>
  <si>
    <t>Odstranění betonové vrstvy pro společný výkop (výtlak a kabelové trasy) v předpokládané tloušťce 20cm.</t>
  </si>
  <si>
    <t>S naložením na dopravní prostředek.</t>
  </si>
  <si>
    <t>Materiál bude odvezen na skládku.</t>
  </si>
  <si>
    <t>PE63, 0,1503-0,1538, beton, dl.3,5m:(1,2+0,1)*3,5</t>
  </si>
  <si>
    <t>132201211R00</t>
  </si>
  <si>
    <t xml:space="preserve">Hloubení rýh š.do 200 cm hor.3 do 100 m3,STROJNĚ </t>
  </si>
  <si>
    <t>Hloubení v hornině 3 ... 50% výkopku.</t>
  </si>
  <si>
    <t>Výkopek určený pro zásyp bude dočasně uložen v blízkosti výkopu, přebytečná zemina bude odvezena na skládku.</t>
  </si>
  <si>
    <t>Společný výkop pro výtlak a kabelové trasy. Zde část rýhy pouze pro výtlak.</t>
  </si>
  <si>
    <t>PE63, 0,0000-0,0993, nezp., dl.99,3m:(0,8+0,1)*(1,55-0,2)*99,3*0,5</t>
  </si>
  <si>
    <t>PE63, 0,0993-0,1020, les.cesta, dl.2,7m:(0,8+0,1)*1,5*2,7*0,5</t>
  </si>
  <si>
    <t>PE63, 0,1020-0,1447, nezp., dl.42,7m:(0,8+0,1)*(1,4-0,2)*42,7*0,5</t>
  </si>
  <si>
    <t>PE63, 0,1447-0,1475, cesta recyklát, dl.2,8m:(0,8+0,1)*(1,65-0,15)*2,8*0,5</t>
  </si>
  <si>
    <t>PE63, 0,1475-0,1503, nezp., dl.2,8m:(0,8+0,1)*(1,7-0,2)*2,8*0,5</t>
  </si>
  <si>
    <t>PE63, 0,1503-0,1538, beton, dl.3,5m:(0,8+0,1)*(1,45-0,2)*3,5*0,5</t>
  </si>
  <si>
    <t>PE63, 0,1538-0,1550, nezp., dl.1,2m:(0,8+0,1)*(1,2-0,2)*1,2*0,5</t>
  </si>
  <si>
    <t>132301211R00</t>
  </si>
  <si>
    <t xml:space="preserve">Hloubení rýh š.do 200 cm hor.4 do 100 m3, STROJNĚ </t>
  </si>
  <si>
    <t>Hloubení v hornině 4 ... 45% výkopku.</t>
  </si>
  <si>
    <t>PE63, 0,0000-0,0993, nezp., dl.99,3m:(0,8+0,1)*(1,55-0,2)*99,3*0,45</t>
  </si>
  <si>
    <t>PE63, 0,0993-0,1020, les.cesta, dl.2,7m:(0,8+0,1)*1,5*2,7*0,45</t>
  </si>
  <si>
    <t>PE63, 0,1020-0,1447, nezp., dl.42,7m:(0,8+0,1)*(1,4-0,2)*42,7*0,45</t>
  </si>
  <si>
    <t>PE63, 0,1447-0,1475, cesta recyklát, dl.2,8m:(0,8+0,1)*(1,65-0,15)*2,8*0,45</t>
  </si>
  <si>
    <t>PE63, 0,1475-0,1503, nezp., dl.2,8m:(0,8+0,1)*(1,7-0,2)*2,8*0,45</t>
  </si>
  <si>
    <t>PE63, 0,1503-0,1538, beton, dl.3,5m:(0,8+0,1)*(1,45-0,2)*3,5*0,45</t>
  </si>
  <si>
    <t>PE63, 0,1538-0,1550, nezp., dl.1,2m:(0,8+0,1)*(1,2-0,2)*1,2*0,45</t>
  </si>
  <si>
    <t>161101101R00</t>
  </si>
  <si>
    <t xml:space="preserve">Svislé přemístění výkopku z hor.1-4 do 2,5 m </t>
  </si>
  <si>
    <t>hloubení rýh š. do 200 cm</t>
  </si>
  <si>
    <t>objemu do 100 m3                   100 %</t>
  </si>
  <si>
    <t>objemu nad 100 m3                   50 %</t>
  </si>
  <si>
    <t>PE63, 0,0000-0,0993, nezp., dl.99,3m:(0,8+0,1)*(1,55-0,2)*99,3*0,95*0,5</t>
  </si>
  <si>
    <t>PE63, 0,0993-0,1020, les.cesta, dl.2,7m:(0,8+0,1)*1,5*2,7*0,95*0,5</t>
  </si>
  <si>
    <t>PE63, 0,1020-0,1447, nezp., dl.42,7m:(0,8+0,1)*(1,4-0,2)*42,7*0,95*0,5</t>
  </si>
  <si>
    <t>PE63, 0,1447-0,1475, cesta recyklát, dl.2,8m:(0,8+0,1)*(1,65-0,15)*2,8*0,95*0,5</t>
  </si>
  <si>
    <t>PE63, 0,1475-0,1503, nezp., dl.2,8m:(0,8+0,1)*(1,7-0,2)*2,8*0,95*0,5</t>
  </si>
  <si>
    <t>PE63, 0,1503-0,1538, beton, dl.3,5m:(0,8+0,1)*(1,45-0,2)*3,5*0,95*0,5</t>
  </si>
  <si>
    <t>PE63, 0,1538-0,1550, nezp., dl.1,2m:(0,8+0,1)*(1,2-0,2)*1,2*0,95*0,5</t>
  </si>
  <si>
    <t>132401211R00</t>
  </si>
  <si>
    <t xml:space="preserve">Hloubení rýh šířky do 200 cm v hor.5, STROJNĚ </t>
  </si>
  <si>
    <t>Hloubení v hornině 5 ... 5% výkopku.</t>
  </si>
  <si>
    <t>Výkopek bude odvezen na skládku.</t>
  </si>
  <si>
    <t>PE63, 0,0000-0,0993, nezp., dl.99,3m:(0,8+0,1)*(1,55-0,2)*99,3*0,05</t>
  </si>
  <si>
    <t>PE63, 0,0993-0,1020, les.cesta, dl.2,7m:(0,8+0,1)*1,5*2,7*0,05</t>
  </si>
  <si>
    <t>PE63, 0,1020-0,1447, nezp., dl.42,7m:(0,8+0,1)*(1,4-0,2)*42,7*0,05</t>
  </si>
  <si>
    <t>PE63, 0,1447-0,1475, cesta recyklát, dl.2,8m:(0,8+0,1)*(1,65-0,15)*2,8*0,05</t>
  </si>
  <si>
    <t>PE63, 0,1475-0,1503, nezp., dl.2,8m:(0,8+0,1)*(1,7-0,2)*2,8*0,05</t>
  </si>
  <si>
    <t>PE63, 0,1503-0,1538, beton, dl.3,5m:(0,8+0,1)*(1,45-0,2)*3,5*0,05</t>
  </si>
  <si>
    <t>PE63, 0,1538-0,1550, nezp., dl.1,2m:(0,8+0,1)*(1,2-0,2)*1,2*0,05</t>
  </si>
  <si>
    <t>161101151R00</t>
  </si>
  <si>
    <t xml:space="preserve">Svislé přemístění výkopku z hor.5-7 do 2,5 m </t>
  </si>
  <si>
    <t>162701105R00</t>
  </si>
  <si>
    <t xml:space="preserve">Vodorovné přemístění výkopku z hor.1-4 do 10000 m </t>
  </si>
  <si>
    <t>Přemístění přebytečné horniny 1-4 na skládku.</t>
  </si>
  <si>
    <t>objem výkopku v hornině 3:91,494</t>
  </si>
  <si>
    <t>objem výkopku v hornině 4:82,3446</t>
  </si>
  <si>
    <t>objem zásypu:-118,017</t>
  </si>
  <si>
    <t>objem zeminy potřebné pro SO 01:-11,311</t>
  </si>
  <si>
    <t>objem výkopku v hornině 5:9,1494</t>
  </si>
  <si>
    <t>199000002R00</t>
  </si>
  <si>
    <t xml:space="preserve">Poplatek za skládku horniny 1- 4 </t>
  </si>
  <si>
    <t>151101101R00</t>
  </si>
  <si>
    <t xml:space="preserve">Pažení a rozepření stěn rýh - příložné - hl. do 2m </t>
  </si>
  <si>
    <t>Společný výkop pro výtlak a kabelové trasy. Zde pažení obou stran rýhy.</t>
  </si>
  <si>
    <t>PE63, 0,0000-0,0993, nezp., dl.99,3m:1,55*99,3*2</t>
  </si>
  <si>
    <t>PE63, 0,0993-0,1020, les.cesta, dl.2,7m:1,5*2,7*2</t>
  </si>
  <si>
    <t>PE63, 0,1020-0,1447, nezp., dl.42,7m:1,4*42,7*2</t>
  </si>
  <si>
    <t>PE63, 0,1447-0,1475, cesta recyklát, dl.2,8m:1,65*2,8*2</t>
  </si>
  <si>
    <t>PE63, 0,1475-0,1503, nezp., dl.2,8m:1,7*2,8*2</t>
  </si>
  <si>
    <t>PE63, 0,1503-0,1538, beton, dl.3,5m:1,45*3,5*2</t>
  </si>
  <si>
    <t>PE63, 0,1538-0,1550, nezp., dl.1,2m:1,2*1,2*2</t>
  </si>
  <si>
    <t>151101111R00</t>
  </si>
  <si>
    <t xml:space="preserve">Odstranění pažení stěn rýh - příložné - hl. do 2 m </t>
  </si>
  <si>
    <t>175101101RT2</t>
  </si>
  <si>
    <t>Obsyp potrubí bez prohození sypaniny s dodáním štěrkopísku frakce 0 - 22 mm</t>
  </si>
  <si>
    <t>výtlak PE63:(0,8+0,1)*0,36*155,0</t>
  </si>
  <si>
    <t>PE63, 0,0000-0,0993, nezp., dl.99,3m:(0,8+0,1)*(1,55-0,2-0,36-0,1)*99,3</t>
  </si>
  <si>
    <t>PE63, 0,0993-0,1020, les.cesta, dl.2,7m:(0,8+0,1)*(1,5-0,2-0,36-0,1)*2,7</t>
  </si>
  <si>
    <t>PE63, 0,1020-0,1447, nezp., dl.42,7m:(0,8+0,1)*(1,4-0,2-0,36-0,1)*42,7</t>
  </si>
  <si>
    <t>PE63, 0,1447-0,1475, cesta recyklát, dl.2,8m:(0,8+0,1)*(1,65-0,15-0,36-0,1)*2,8</t>
  </si>
  <si>
    <t>PE63, 0,1475-0,1503, nezp., dl.2,8m:(0,8+0,1)*(1,7-0,2-0,36-0,1)*2,8</t>
  </si>
  <si>
    <t>PE63, 0,1503-0,1538, beton, dl.3,5m:(0,8+0,1)*(1,45-0,3-0,36-0,1)*3,5</t>
  </si>
  <si>
    <t>PE63, 0,1538-0,1550, nezp., dl.1,2m:(0,8+0,1)*(1,2-0,2-0,36-0,1)*1,2</t>
  </si>
  <si>
    <t>Rozprostření ornice pro společný výkop (výtlak a kabelové trasy).</t>
  </si>
  <si>
    <t>PE63, 0,0000-0,0993, nezp., dl.99,3m:(1,2+0,1)*99,3</t>
  </si>
  <si>
    <t>PE63, 0,1020-0,1447, nezp., dl.42,7m:(1,2+0,1)*42,7</t>
  </si>
  <si>
    <t>PE63, 0,1475-0,1503, nezp., dl.2,8m:(1,2+0,1)*2,8</t>
  </si>
  <si>
    <t>PE63, 0,1538-0,1550, nezp., dl.1,2m:(1,2+0,1)*1,2</t>
  </si>
  <si>
    <t>212792112R00</t>
  </si>
  <si>
    <t xml:space="preserve">Montáž trativodů z flexibilních trubek, lože </t>
  </si>
  <si>
    <t>Položka obsahuje štěrkopískové lože a obsyp v průměrném celkovém množství do 0,15 m3/m a montáž flexibilních trubek.</t>
  </si>
  <si>
    <t>výtlak PE63:155,0</t>
  </si>
  <si>
    <t>28611223.A</t>
  </si>
  <si>
    <t>Trubka PVC drenážní flexibilní d 100 mm</t>
  </si>
  <si>
    <t>Ztratné se doporučuje ve výši 1 %.</t>
  </si>
  <si>
    <t>výtlak PE63:155,0*1,01</t>
  </si>
  <si>
    <t>338121123.1</t>
  </si>
  <si>
    <t xml:space="preserve">Demontáž sloupků železobetonových </t>
  </si>
  <si>
    <t>Dočasná demontáž sloupků na dobu stavby. Uložení v blízkosti místa demontáže.</t>
  </si>
  <si>
    <t>338121123RT2</t>
  </si>
  <si>
    <t>Osazení sloupků železobetonových,C-/7,5 do 0,15 m3 Objem betonu 0,05 m3, ručně</t>
  </si>
  <si>
    <t>Znovuosazení plotových sloupků po ukončení stavebních prací.</t>
  </si>
  <si>
    <t>4</t>
  </si>
  <si>
    <t>Vodorovné konstrukce</t>
  </si>
  <si>
    <t>4 Vodorovné konstrukce</t>
  </si>
  <si>
    <t>451572111R00</t>
  </si>
  <si>
    <t xml:space="preserve">Lože pod potrubí z kameniva těženého 0 - 4 mm </t>
  </si>
  <si>
    <t>výtlak PE63:(0,8+0,1)*0,1*155,0</t>
  </si>
  <si>
    <t>5</t>
  </si>
  <si>
    <t>Komunikace</t>
  </si>
  <si>
    <t>5 Komunikace</t>
  </si>
  <si>
    <t>566905111R00</t>
  </si>
  <si>
    <t xml:space="preserve">Vyspravení podkladu po překopech podklad.betonem </t>
  </si>
  <si>
    <t>Rekonstrukce betonové plochy pro společný výkop (výtlak a kabelové trasy) v tl.15cm.</t>
  </si>
  <si>
    <t>PE63, 0,1503-0,1538, beton, dl.3,5m:(1,2+0,1)*3,5*0,15</t>
  </si>
  <si>
    <t>564851111R00</t>
  </si>
  <si>
    <t xml:space="preserve">Podklad ze štěrkodrti po zhutnění tloušťky 15 cm </t>
  </si>
  <si>
    <t>566901111R00</t>
  </si>
  <si>
    <t xml:space="preserve">Vyspravení podkladu po překopech štěrkopískem </t>
  </si>
  <si>
    <t>Rekonstrukce lesní cesty pro společný výkop (výtlak a kabelové trasy) v tl.20cm.</t>
  </si>
  <si>
    <t>PE63, 0,0993-0,1020, les.cesta, dl.2,7m:(1,2+0,1)*2,7*0,2</t>
  </si>
  <si>
    <t>564551111</t>
  </si>
  <si>
    <t>Zřízení podsypu/podkladu ze sypaniny tl. 15 cm se zhutněním</t>
  </si>
  <si>
    <t>Rozprostření dříve sejmutého asfaltového recyklátu.</t>
  </si>
  <si>
    <t>87</t>
  </si>
  <si>
    <t>Potrubí z trub z plastických hmot</t>
  </si>
  <si>
    <t>87 Potrubí z trub z plastických hmot</t>
  </si>
  <si>
    <t>871211121R00</t>
  </si>
  <si>
    <t xml:space="preserve">Montáž trubek polyetylenových ve výkopu d 63 mm </t>
  </si>
  <si>
    <t>286134604</t>
  </si>
  <si>
    <t>Trubka vodovodní PE 100 RC 63x5,8 mm SDR 11, PN 16</t>
  </si>
  <si>
    <t xml:space="preserve"> Ztratné se doporučuje ve výši 1,5 %.</t>
  </si>
  <si>
    <t>výtlak PE63:155,0*1,015</t>
  </si>
  <si>
    <t>089 02 01</t>
  </si>
  <si>
    <t xml:space="preserve">Bílá výstražná PE folie  (dodávka +montáž) </t>
  </si>
  <si>
    <t>089 02 02</t>
  </si>
  <si>
    <t>Vytyčovací vodič CY6 dodávka + montáž + zkouška funkčnosti</t>
  </si>
  <si>
    <t>výtlak PE63:170</t>
  </si>
  <si>
    <t>892241111R00</t>
  </si>
  <si>
    <t xml:space="preserve">Tlaková zkouška vodovodního potrubí do DN 80 </t>
  </si>
  <si>
    <t>892372111.08</t>
  </si>
  <si>
    <t xml:space="preserve">Zabezpečení konců vodovod. potrubí do DN 80 </t>
  </si>
  <si>
    <t>úsek</t>
  </si>
  <si>
    <t>892233111R00</t>
  </si>
  <si>
    <t>Desinfekce vodovodního potrubí do DN 70 vč.5-tinásobného proplachu</t>
  </si>
  <si>
    <t>91</t>
  </si>
  <si>
    <t>Doplňující práce na komunikaci</t>
  </si>
  <si>
    <t>91 Doplňující práce na komunikaci</t>
  </si>
  <si>
    <t>919735113R00</t>
  </si>
  <si>
    <t xml:space="preserve">Řezání stávajícího živičného krytu tl. 10 - 15 cm </t>
  </si>
  <si>
    <t>PE63, 0,1447-0,1475, asf.komun., dl.2,8m:2,8*2</t>
  </si>
  <si>
    <t>091 02 01</t>
  </si>
  <si>
    <t xml:space="preserve">Ošetření styčné spáry zálivkovou hmotou </t>
  </si>
  <si>
    <t>998276201R00</t>
  </si>
  <si>
    <t xml:space="preserve">Přesun hmot, trub.vedení plast. obsypaná kamenivem </t>
  </si>
  <si>
    <t>D96</t>
  </si>
  <si>
    <t>Přesuny suti a vybouraných hmot</t>
  </si>
  <si>
    <t>D96 Přesuny suti a vybouraných hmot</t>
  </si>
  <si>
    <t>979083117R00</t>
  </si>
  <si>
    <t xml:space="preserve">Vodorovné přemístění suti na skládku do 6000 m </t>
  </si>
  <si>
    <t>979083191R00</t>
  </si>
  <si>
    <t xml:space="preserve">Příplatek za dalších započatých 1000 m nad 6000 m </t>
  </si>
  <si>
    <t>Celková vzdálenost na skládku cca 10km, zde příplatek za další 4km.</t>
  </si>
  <si>
    <t>979093111R00</t>
  </si>
  <si>
    <t xml:space="preserve">Uložení suti na skládku bez zhutnění </t>
  </si>
  <si>
    <t>979990001R00</t>
  </si>
  <si>
    <t xml:space="preserve">Poplatek za skládku stavební suti </t>
  </si>
  <si>
    <t>767911822R00</t>
  </si>
  <si>
    <t xml:space="preserve">Demontáž drátěného pletiva výšky do 2,0 m </t>
  </si>
  <si>
    <t>Dočasná demontáž pletiva na dobu stavby.</t>
  </si>
  <si>
    <t>Opětovná montáž pletiva po ukončení stavebních prací.</t>
  </si>
  <si>
    <t>SO 03</t>
  </si>
  <si>
    <t>Kabelové trasy</t>
  </si>
  <si>
    <t>SO 03 Kabelové trasy</t>
  </si>
  <si>
    <t>132201110R00</t>
  </si>
  <si>
    <t xml:space="preserve">Hloubení rýh š.do 60 cm v hor.3 do 50 m3, STROJNĚ </t>
  </si>
  <si>
    <t>Společný výkop pro výtlak a kabelové trasy. Zde část rýhy pouze pro kabelové trasy.</t>
  </si>
  <si>
    <t>Veškeré překopy, rekonstrukce povrchů, pažení jsou zahrnuty ve stavebním objektu SO 02.</t>
  </si>
  <si>
    <t>kabelová trasa, nezp., dl.146,0m:0,4*(1,0-0,2)*146,0*0,5</t>
  </si>
  <si>
    <t>kabelová trasa, les.cesta, dl.2,7m:0,4*1,0*2,7*0,5</t>
  </si>
  <si>
    <t>kabelová trasa, cesta recyklát, dl.2,8m:0,4*(1,0-0,15)*2,8*0,5</t>
  </si>
  <si>
    <t>kabelová trasa, beton, dl.3,5m:0,4*(1,0-0,2)*3,5*0,5</t>
  </si>
  <si>
    <t>132301110R00</t>
  </si>
  <si>
    <t xml:space="preserve">Hloubení rýh š.do 60 cm v hor.4 do 50 m3,STROJNĚ </t>
  </si>
  <si>
    <t>Hloubení v hornině 4 ... 50% výkopku.</t>
  </si>
  <si>
    <t>hloubení rýh š. do 60 cm</t>
  </si>
  <si>
    <t>bez ohledu na objem               100 %</t>
  </si>
  <si>
    <t>kabelová trasa, nezp., dl.146,0m:0,4*(1,0-0,2)*146,0</t>
  </si>
  <si>
    <t>kabelová trasa, les.cesta, dl.2,7m:0,4*1,0*2,7</t>
  </si>
  <si>
    <t>kabelová trasa, cesta recyklát, dl.2,8m:0,4*(1,0-0,15)*2,8</t>
  </si>
  <si>
    <t>kabelová trasa, beton, dl.3,5m:0,4*(1,0-0,2)*3,5</t>
  </si>
  <si>
    <t>objem výkopku v hornině 3:24,9528</t>
  </si>
  <si>
    <t>objem výkopku v hornině 4:24,9528</t>
  </si>
  <si>
    <t>objem zásypu:-36,8136</t>
  </si>
  <si>
    <t>175101101</t>
  </si>
  <si>
    <t>Obsyp kabelu bez prohození sypaniny s dodáním štěrkopísku frakce 0 - 22 mm</t>
  </si>
  <si>
    <t>Včetně dodávky kameniva.</t>
  </si>
  <si>
    <t>kabelová trasa, nezp., dl.146,0m:0,4*0,1*146,0</t>
  </si>
  <si>
    <t>kabelová trasa, les.cesta, dl.2,7m:0,4*0,1*2,7</t>
  </si>
  <si>
    <t>kabelová trasa, cesta recyklát, dl.2,8m:0,4*0,1*2,8</t>
  </si>
  <si>
    <t>kabelová trasa, beton, dl.3,5m:0,4*0,1*3,5</t>
  </si>
  <si>
    <t>kabelová trasa, nezp., dl.146,0m:0,4*(1,0-0,2-0,1-0,1)*146,0</t>
  </si>
  <si>
    <t>kabelová trasa, les.cesta, dl.2,7m:0,4*(1,0-0,2-0,1-0,1)*2,7</t>
  </si>
  <si>
    <t>kabelová trasa, cesta recyklát, dl.2,8m:0,4*(1,0-0,15-0,1-0,1)*2,8</t>
  </si>
  <si>
    <t>kabelová trasa, beton, dl.3,5m:0,4*(1,0-0,3-0,1-0,1)*3,5</t>
  </si>
  <si>
    <t>451572111</t>
  </si>
  <si>
    <t xml:space="preserve">Kabelové lože z kameniva těženého 0 - 4 mm tl.10mm </t>
  </si>
  <si>
    <t>M21 03 01</t>
  </si>
  <si>
    <t xml:space="preserve">Výstražná fólie červené barvy </t>
  </si>
  <si>
    <t>M21 03 02</t>
  </si>
  <si>
    <t xml:space="preserve">Nová zařízení, dodávka + montáž a zapojení </t>
  </si>
  <si>
    <t>998272201R00</t>
  </si>
  <si>
    <t xml:space="preserve">Přesun hmot, kabelové vedení </t>
  </si>
  <si>
    <t>SO 04</t>
  </si>
  <si>
    <t>Úpravna vody</t>
  </si>
  <si>
    <t>SO 04 Úpravna vody</t>
  </si>
  <si>
    <t>278381145R00</t>
  </si>
  <si>
    <t xml:space="preserve">Základ pod stroje plochy do 0,50 m2 z bet. C 20/25 </t>
  </si>
  <si>
    <t>základ pro technologii 900x350x60mm:0,9*0,35*0,06</t>
  </si>
  <si>
    <t>411388531</t>
  </si>
  <si>
    <t>Zabetonování otvorů o ploše do 1 m2 ve stropech beton C 30/37</t>
  </si>
  <si>
    <t>Zabetonování otvoru po demontovaném poklopu 600x600mm ve stropě tl.150mm.</t>
  </si>
  <si>
    <t>V položce jsou zakalkulovány i náklady na bednění a odbednění konstrukce a na dodávku a uložení potřebné výztuže. V položce jsou zakalkulovány náklady na pomocné pracovní lešení o výšce podlahy do 1900 mm a pro zatížení 1,5 kPa.</t>
  </si>
  <si>
    <t>0,6*0,6*0,15</t>
  </si>
  <si>
    <t>004 04 01</t>
  </si>
  <si>
    <t>Vyplnění prostoru mezi profily a stropem zálivkovou hmotou s rozpínavým účinkem v tl.20mm</t>
  </si>
  <si>
    <t>1,76*0,066*5</t>
  </si>
  <si>
    <t>61</t>
  </si>
  <si>
    <t>Upravy povrchů vnitřní</t>
  </si>
  <si>
    <t>61 Upravy povrchů vnitřní</t>
  </si>
  <si>
    <t>602011112</t>
  </si>
  <si>
    <t xml:space="preserve">Omítka stěn vnitřní jádrová tl.10mm </t>
  </si>
  <si>
    <t>stěny:(3,5+2,56+0,39+0,78)*3,2</t>
  </si>
  <si>
    <t>otvory:-1,5*2,05</t>
  </si>
  <si>
    <t>ostění:(1,5+2,05*2)*0,4</t>
  </si>
  <si>
    <t>602011141</t>
  </si>
  <si>
    <t xml:space="preserve">Omítka štuková hladká na stěnách vnitřní tl.3mm </t>
  </si>
  <si>
    <t>63</t>
  </si>
  <si>
    <t>Podlahy a podlahové konstrukce</t>
  </si>
  <si>
    <t>63 Podlahy a podlahové konstrukce</t>
  </si>
  <si>
    <t>632411107</t>
  </si>
  <si>
    <t xml:space="preserve">Samonivelační stěrka, ruční zpracování </t>
  </si>
  <si>
    <t>2,07*0,775+1,36*0,585</t>
  </si>
  <si>
    <t>64</t>
  </si>
  <si>
    <t>Výplně otvorů</t>
  </si>
  <si>
    <t>64 Výplně otvorů</t>
  </si>
  <si>
    <t>064 04 01</t>
  </si>
  <si>
    <t>Dveře vstupní ocelové dvoukřídlové 1450/1970mm tepelně izolační, včetně rámu, D+M</t>
  </si>
  <si>
    <t>Do otvoru 1500/2000mm, U=1,40.</t>
  </si>
  <si>
    <t>8</t>
  </si>
  <si>
    <t>Trubní vedení</t>
  </si>
  <si>
    <t>8 Trubní vedení</t>
  </si>
  <si>
    <t>857352121R00</t>
  </si>
  <si>
    <t xml:space="preserve">Montáž tvarovek litin. jednoos. přír. výkop DN 200 </t>
  </si>
  <si>
    <t>55260027</t>
  </si>
  <si>
    <t>Příruba zaslepovací DN 200, tvárná litina</t>
  </si>
  <si>
    <t>Zaslepení stávajícího potrubí v místě montážní vložky.</t>
  </si>
  <si>
    <t>008 04 01</t>
  </si>
  <si>
    <t>Přírubový spoj DN200, PN10 sada šroubů + těsnění s kovovou vložkou</t>
  </si>
  <si>
    <t>093 04 01</t>
  </si>
  <si>
    <t>Prostup pro potrubí PVC DN90 ŽB stropem tl.200mm, vodotěsný</t>
  </si>
  <si>
    <t>Otvor jádrovým vývrtem s d112 mm přes železobetoný strop tloušťky 200mm, po protažení potrubí bude prostor zatěsněn segmentovým těsněním stahovaným šrouby a aplikován trvale pružný krycí tmel vhodný do agresivního prostředí.</t>
  </si>
  <si>
    <t>093 04 02</t>
  </si>
  <si>
    <t>Prostup pro potrubí PE 63x5,8mm ŽB stěnou tl.400mm, vodotěsný</t>
  </si>
  <si>
    <t>Otvor jádrovým vývrtem s d82 mm přes železobetonovou stěnu tloušťky 400mm, po protažení potrubí bude prostor zatěsněn segmentovým těsněním stahovaným šrouby a aplikován trvale pružný krycí tmel vhodný do agresivního prostředí.</t>
  </si>
  <si>
    <t>093 04 03</t>
  </si>
  <si>
    <t>Prostup pro potrubí PVC DN40 ŽB stěnou tl.540mm, vodotěsný</t>
  </si>
  <si>
    <t>Otvor jádrovým vývrtem s d62 mm přes železobetonovou stěnu tloušťky 540mm, po protažení potrubí bude prostor zatěsněn segmentovým těsněním stahovaným šrouby a aplikován trvale pružný krycí tmel vhodný do agresivního prostředí.</t>
  </si>
  <si>
    <t>093 04 04</t>
  </si>
  <si>
    <t>Prostup pro potrubí PVC KG DN200 zdivem tl.400mm, nevodotěsný</t>
  </si>
  <si>
    <t>Otvor jádrovým vývrtem d225mm přes zdivo tloušťky 400mm, prostup bude po protažení potrubí dotěsněn vhodným způsobem a opraveny omítky.</t>
  </si>
  <si>
    <t>093 04 05</t>
  </si>
  <si>
    <t>Prostup pro potrubí PVC KG DN150 zdivem tl.400mm, nevodotěsný</t>
  </si>
  <si>
    <t>Otvor jádrovým vývrtem d162mm přes zdivo tloušťky 400mm, prostup bude po protažení potrubí dotěsněn vhodným způsobem a opraveny omítky.</t>
  </si>
  <si>
    <t>093 04 06</t>
  </si>
  <si>
    <t>Prostup pro potrubí PVC DN90 zdivem tl.150mm, nevodotěsný</t>
  </si>
  <si>
    <t>Otvor jádrovým vývrtem d102mm přes zdivo tloušťky 150mm, prostup bude po protažení potrubí dotěsněn vhodným způsobem a opraveny omítky.</t>
  </si>
  <si>
    <t>093 04 07</t>
  </si>
  <si>
    <t>Prostup pro vedení o průměru méně než DN50 zdivem tl.150mm, nevodotěsný</t>
  </si>
  <si>
    <t>Otvor jádrovým vývrtem d52mm přes zdivo tloušťky 150mm, prostup bude po protažení potrubí dotěsněn vhodným způsobem a opraveny omítky.</t>
  </si>
  <si>
    <t>093 04 08</t>
  </si>
  <si>
    <t>Prostup pro vedení o průměru méně než DN50 ŽB stropem tl.150mm, nevodotěsný</t>
  </si>
  <si>
    <t>Otvor jádrovým vývrtem d52mm přes železobetonový strop tloušťky 150mm, prostup bude po protažení potrubí dotěsněn vhodným způsobem a zapravena podlaha.</t>
  </si>
  <si>
    <t>093 04 09</t>
  </si>
  <si>
    <t>Prostup o rozměru 100x200mm. v ŽB stropě tl.150mm, nevodotěsný</t>
  </si>
  <si>
    <t xml:space="preserve">Položka zahrnuje: </t>
  </si>
  <si>
    <t>- vybourání otvoru o rozměru 100x200mm,</t>
  </si>
  <si>
    <t>- likvidace suti,</t>
  </si>
  <si>
    <t>- protažení potrubí,</t>
  </si>
  <si>
    <t>- zatěsnění vhodným způsobem.</t>
  </si>
  <si>
    <t>093 04 10</t>
  </si>
  <si>
    <t>Prostup o rozměru 100x400mm v ŽB stropě tl.150mm, nevodotěsný</t>
  </si>
  <si>
    <t>- vybourání otvoru o rozměru 100x400mm,</t>
  </si>
  <si>
    <t>96</t>
  </si>
  <si>
    <t>Bourání konstrukcí</t>
  </si>
  <si>
    <t>96 Bourání konstrukcí</t>
  </si>
  <si>
    <t>968071125R00</t>
  </si>
  <si>
    <t xml:space="preserve">Vyvěšení, zavěšení kovových křídel dveří pl. 2 m2 </t>
  </si>
  <si>
    <t>stávající vstupní dveře:2</t>
  </si>
  <si>
    <t>968072456R00</t>
  </si>
  <si>
    <t xml:space="preserve">Vybourání kovových dveřních zárubní pl. nad 2 m2 </t>
  </si>
  <si>
    <t>stávající vstupní dveře:1,5*2,05</t>
  </si>
  <si>
    <t>096 04 01</t>
  </si>
  <si>
    <t>Vybourání stupadel z oceli nebo litinových včetně zapravení povrchu po bourání</t>
  </si>
  <si>
    <t>Včetně likvidace.</t>
  </si>
  <si>
    <t>096 04 02</t>
  </si>
  <si>
    <t>Demontáž stávajícího otopného tělesa vč.přívodního potrubí</t>
  </si>
  <si>
    <t>Včetně zaslepení potrubí v místnosti s dávkováním a včetně zapravení otvorů po vybourání kotevních prvků, včetně likvidace.</t>
  </si>
  <si>
    <t>096 04 03</t>
  </si>
  <si>
    <t>Demontáž stávajícího litinového potrubí DN200 vč.tvarovek, včetně zaslepení</t>
  </si>
  <si>
    <t>096 04 04</t>
  </si>
  <si>
    <t xml:space="preserve">Řezání dlažby keramické </t>
  </si>
  <si>
    <t>0,71+0,585+1,36</t>
  </si>
  <si>
    <t>965081713RT2</t>
  </si>
  <si>
    <t>Bourání dlažeb keramických tl.10 mm, nad 1 m2 sbíječka, dlaždice keramické</t>
  </si>
  <si>
    <t>97</t>
  </si>
  <si>
    <t>Prorážení otvorů</t>
  </si>
  <si>
    <t>97 Prorážení otvorů</t>
  </si>
  <si>
    <t>978013191R00</t>
  </si>
  <si>
    <t xml:space="preserve">Otlučení omítek vnitřních stěn v rozsahu do 100 % </t>
  </si>
  <si>
    <t>S vyškrabáním spár, s očištěním zdiva.</t>
  </si>
  <si>
    <t>976085311R00</t>
  </si>
  <si>
    <t xml:space="preserve">Vybourání kanal.rámů a poklopů plochy do 0,6 m2 </t>
  </si>
  <si>
    <t>stávající poklop 600x600mm:1</t>
  </si>
  <si>
    <t>767 04 01</t>
  </si>
  <si>
    <t>Zámečnický prvek "Z1" ocelový Pz žebřík šířka 400mm, dl.2m, D+M</t>
  </si>
  <si>
    <t>Včetně kotveního materiálu a provedení kotvení ke stěně jímky.</t>
  </si>
  <si>
    <t>767 04 02.1</t>
  </si>
  <si>
    <t>Zámečnický prvek "Z2" kompozitní pororošt litý v.30 mm, D+M</t>
  </si>
  <si>
    <t>0,75*0,95</t>
  </si>
  <si>
    <t>767 04 02.2</t>
  </si>
  <si>
    <t>Zámečnický prvek "Z2" ocelové Pz profily L 40/40/4, D+M</t>
  </si>
  <si>
    <t>kg</t>
  </si>
  <si>
    <t>profil L 40/40/4:3,4*2,417</t>
  </si>
  <si>
    <t>kotevní materiál 10%:8,2178*0,1</t>
  </si>
  <si>
    <t>Vyztužení stropu jímky ocelovými Pz profily IPN 140, D+M</t>
  </si>
  <si>
    <t>Včetně provedení kotvení.</t>
  </si>
  <si>
    <t>prvek "Z3", nosníky IPN 140:1,76*5*14,3</t>
  </si>
  <si>
    <t>prvek "Z4", podstavce nosníků z plechu tl.10mm:10*4,3</t>
  </si>
  <si>
    <t>kotevní a spojovací materiál, 5%:168,84*0,05</t>
  </si>
  <si>
    <t>784</t>
  </si>
  <si>
    <t>Malby</t>
  </si>
  <si>
    <t>784 Malby</t>
  </si>
  <si>
    <t>784191101</t>
  </si>
  <si>
    <t xml:space="preserve">Penetrace podkladu před výmalbou </t>
  </si>
  <si>
    <t>784115512</t>
  </si>
  <si>
    <t xml:space="preserve">Malba protiplísňová, bílá, bez penetrace, 2 x </t>
  </si>
  <si>
    <t>Bílý nátěr paropropustný, s protiplísňovou přísadou.</t>
  </si>
  <si>
    <t>SO 05</t>
  </si>
  <si>
    <t>Terénní úpravy, kácení</t>
  </si>
  <si>
    <t>SO 05 Terénní úpravy, kácení</t>
  </si>
  <si>
    <t>121101201R00</t>
  </si>
  <si>
    <t xml:space="preserve">Odstranění lesní hrabanky s přemístěním do 20 m </t>
  </si>
  <si>
    <t>Hrabanka bude dočasně uložena na hromadách v blízkosti plochy.</t>
  </si>
  <si>
    <t>110,0*12,0</t>
  </si>
  <si>
    <t>111200001RA0</t>
  </si>
  <si>
    <t xml:space="preserve">Odstranění křovin a stromů do 100 mm, spálení </t>
  </si>
  <si>
    <t>112201102R00</t>
  </si>
  <si>
    <t xml:space="preserve">Odstranění pařezů pod úrovní, o průměru 30 - 50 cm </t>
  </si>
  <si>
    <t>V areálu ÚV.</t>
  </si>
  <si>
    <t>162201422R00</t>
  </si>
  <si>
    <t xml:space="preserve">Vodorovné přemístění pařezů  30 - 50 cm do 1000 m </t>
  </si>
  <si>
    <t>112100001RAA</t>
  </si>
  <si>
    <t>Kácení stromů do 500 mm a odstranění pařezů včetně odvozu, spálení větví</t>
  </si>
  <si>
    <t>Včetně vodorovného přemístění do 1 km.</t>
  </si>
  <si>
    <t>181301111.1</t>
  </si>
  <si>
    <t xml:space="preserve">Rozprostření hrabanky, rovina, tl.do 10 cm </t>
  </si>
  <si>
    <t>998231311R00</t>
  </si>
  <si>
    <t xml:space="preserve">Přesun hmot pro sadovnické a krajin. úpravy do 5km </t>
  </si>
  <si>
    <t>Slepý rozpočet stavby</t>
  </si>
  <si>
    <t>Sídliště 721</t>
  </si>
  <si>
    <t>Rotava</t>
  </si>
  <si>
    <t>35701</t>
  </si>
  <si>
    <t>Senovážné náměstí 1</t>
  </si>
  <si>
    <t>České Budějovice</t>
  </si>
  <si>
    <t>37001</t>
  </si>
  <si>
    <t>25184750</t>
  </si>
  <si>
    <t>CZ25184750</t>
  </si>
  <si>
    <t>TECHNOLOGICKÁ ČÁST STROJNÍ</t>
  </si>
  <si>
    <r>
      <t xml:space="preserve">Poznámka: 
Uchazeč </t>
    </r>
    <r>
      <rPr>
        <b/>
        <u val="single"/>
        <sz val="12"/>
        <color indexed="10"/>
        <rFont val="Arial"/>
        <family val="2"/>
      </rPr>
      <t>jednoznačně musí</t>
    </r>
    <r>
      <rPr>
        <sz val="12"/>
        <color indexed="10"/>
        <rFont val="Arial"/>
        <family val="2"/>
      </rPr>
      <t xml:space="preserve"> vyplnit typ a výrobce (či dodavatele) u nejdůležitějších strojů a zařízení. 
Položky kterých se to týká jsou označeny ve sloupcích "Typ" a  "Výrobce, dodavatel" poznámkou "</t>
    </r>
    <r>
      <rPr>
        <u val="single"/>
        <sz val="12"/>
        <color indexed="10"/>
        <rFont val="Arial"/>
        <family val="2"/>
      </rPr>
      <t>nutno doplnit</t>
    </r>
    <r>
      <rPr>
        <sz val="12"/>
        <color indexed="10"/>
        <rFont val="Arial"/>
        <family val="2"/>
      </rPr>
      <t>".</t>
    </r>
  </si>
  <si>
    <t>Položka</t>
  </si>
  <si>
    <t>Pozice</t>
  </si>
  <si>
    <t>Popis položky</t>
  </si>
  <si>
    <t>Typ</t>
  </si>
  <si>
    <t>Výrobce</t>
  </si>
  <si>
    <t>m.j.</t>
  </si>
  <si>
    <t>Množství</t>
  </si>
  <si>
    <t>Jedn. cena
CZK/m.j.</t>
  </si>
  <si>
    <t>Celková cena
CZK</t>
  </si>
  <si>
    <t>PS 01 Technologická část strojní</t>
  </si>
  <si>
    <t>01.1</t>
  </si>
  <si>
    <t>Vystrojení vrtu HV 01</t>
  </si>
  <si>
    <t>01.1.1</t>
  </si>
  <si>
    <r>
      <t>Ponorné článkové odstředivé čerpadlo do vrtu s integrovanou zpětnou klapkou
Parametry zařízení: pracovní bod Q= 0,9 l/s při H= 74,6 m; tlak v závěrném bodu max H= 120 m; hydraulická účinnost v pracovním bodu min 56 %; otáčky 2900 min</t>
    </r>
    <r>
      <rPr>
        <vertAlign val="superscript"/>
        <sz val="8"/>
        <rFont val="Arial"/>
        <family val="2"/>
      </rPr>
      <t>-1</t>
    </r>
    <r>
      <rPr>
        <sz val="8"/>
        <rFont val="Arial"/>
        <family val="2"/>
      </rPr>
      <t>; instalace do vrtu Ø 160mm; 
El. parametry zařízení: jmenovitý výkon P= 1,5 kW; U= 3x400 V; f= 50 Hz; krytí IP 68; třída izolace B; jmenovitý proud I= 3,8 A; délka napájecích a signálových kabelů 45 m; zanořením min. 50m v.s.; 
Rozměry: průměr 98 mm; délka 866mm; 
Připojovací rozměr: vnitřní závit 5/4"
Hmotnost: 15 kg
Materiálové provedení: skříň motoru, pozdro čerpadla, oběžné kolo - korozivzdorná ocel 1.4301; hřídel čerpadla - korozivzodrná ocel 1.4057; hřídel motoru - korozivzdorná ocel 1.4305;
Příslušenství: nerezové lano dl. 45m pro zavěšení čerpadla včetně nerezových spon, spojovacího materiálu; chladící plášť (v případě potřeby)
Čerpané médium: podzemní voda T= 5°C; obsah manganu do 1,0 mg/l; obsah řeleza do 0,01 mg/l; pH 6,8;
Účel: čerpání podzemní vody z vrtu HV 01</t>
    </r>
  </si>
  <si>
    <t>nutno doplnit</t>
  </si>
  <si>
    <t>kpl.</t>
  </si>
  <si>
    <t>01.1.2</t>
  </si>
  <si>
    <t>Mechanická tvarovka mosazná rozebiratelná pro PE DE 40 DN 32 PN 16 a vnějším závitem 5/4"</t>
  </si>
  <si>
    <t>ks</t>
  </si>
  <si>
    <t>01.1.3</t>
  </si>
  <si>
    <t>Mechanická tvarovka mosazná rozebiratelná přímá PE DE 40 DN 32 PN 16</t>
  </si>
  <si>
    <t>01.1.4</t>
  </si>
  <si>
    <t>Trubka PE Ø 40x3,7mm SDR 11</t>
  </si>
  <si>
    <t>01.1.5</t>
  </si>
  <si>
    <t>Koleno závitové DN 32 PN 16 s vnitřními závity 5/4"
Materiálové provedení: korozivzdorná ocel 1.4301 (X5CrNi 18-10) dle ČSN 10088-1</t>
  </si>
  <si>
    <t>01.1.6</t>
  </si>
  <si>
    <t>Vsuvka redukovaná DN 32/25 vnější závity 5/4" x 1"
Materiálové provedení: korozivzdorná ocel 1.4301 (X5CrNi 18-10) dle ČSN 10088-1</t>
  </si>
  <si>
    <t>01.1.7</t>
  </si>
  <si>
    <t>Šroubení přímé DN 25 PN 16 vnitřní závity 1"
Materiálové provedení: korozivzdorná ocel 1.4404 (X2CrNiMo 17-12-2) dle ČSN 10088-1</t>
  </si>
  <si>
    <t>01.1.8</t>
  </si>
  <si>
    <t>Kříž trubní závitový DN 25 PN 16 s vnitřními závity 1"
Materiálové provedení: korozivzdorná ocel 1.4301 (X5CrNi 18-10) dle ČSN 10088-1</t>
  </si>
  <si>
    <t>01.1.9</t>
  </si>
  <si>
    <t>Vsuvka jednoznačná DN 25 vnější závity 1"
Materiálové provedení: korozivzdorná ocel 1.4301 (X5CrNi 18-10) dle ČSN 10088-1</t>
  </si>
  <si>
    <t>01.1.10</t>
  </si>
  <si>
    <t>Kulový kohout nerezový plnoprůtokový, třídílný, DN 25 PN 16, vnitřní závity 1", s pákou
Materiálové provedení: těleso, koule - nerezová ocel DIN 1.4401; těsnění PTFE; 
Médium: surová voda</t>
  </si>
  <si>
    <t>01.1.11</t>
  </si>
  <si>
    <t>Nerezová bajonetová spojka s vnějším závitem 1"</t>
  </si>
  <si>
    <t>01.1.12</t>
  </si>
  <si>
    <t>Přechodník redukovaný DN 25/15 PN 16 vnější závit 1"; vnitřní závit 1/2"
Materiálové provedení: korozivzdorná ocel 1.4301 (X5CrNi 18-10) dle ČSN 10088-1</t>
  </si>
  <si>
    <t>01.1.13</t>
  </si>
  <si>
    <t>Vsuvka jednoznačná DN 15 vnější závity 1/2"
Materiálové provedení: korozivzdorná ocel 1.4301 (X5CrNi 18-10) dle ČSN 10088-1</t>
  </si>
  <si>
    <t>01.1.14</t>
  </si>
  <si>
    <t>Kruhový manometr ø 100 mm pro pitnou vodu; se spodním připojením - vnější závit 1/2“; včetně manometrového kohoutu – vnitřní / vnější závit 1/2 “ a ostatního příslušenství.
Rozsah měření: 0,0/1,6 MPa
Materiálové provedení manometru: těleso, lem - nerezová ocel; měřící člen, indikační část - slitina mědi; čelní sklo - sklo; tlakové připojení - slitina mědi a zinku
Materiálové provedení tlakoměrného kohoutu - těleso - mosaz; ruční kolečko - plast; 
Účel: měření tlaku v podzemní vodě;</t>
  </si>
  <si>
    <t>01.1.15</t>
  </si>
  <si>
    <r>
      <t>Vodoměrná sestava - vodoměr DN 25 Qn 3,5 PN 16; 2ks kulový kohout DN 25 PN 16; 1ks držák vodoměru;
Parametry vodoměru: jmenovitý průtok Q= 3,5 m</t>
    </r>
    <r>
      <rPr>
        <vertAlign val="superscript"/>
        <sz val="8"/>
        <rFont val="Arial"/>
        <family val="2"/>
      </rPr>
      <t>3</t>
    </r>
    <r>
      <rPr>
        <sz val="8"/>
        <rFont val="Arial"/>
        <family val="2"/>
      </rPr>
      <t>/h; maximální průtok Q= 7,0 m</t>
    </r>
    <r>
      <rPr>
        <vertAlign val="superscript"/>
        <sz val="8"/>
        <rFont val="Arial"/>
        <family val="2"/>
      </rPr>
      <t>3</t>
    </r>
    <r>
      <rPr>
        <sz val="8"/>
        <rFont val="Arial"/>
        <family val="2"/>
      </rPr>
      <t>/h; průtok při strátě 0,1 bar Q= 3,8 m</t>
    </r>
    <r>
      <rPr>
        <vertAlign val="superscript"/>
        <sz val="8"/>
        <rFont val="Arial"/>
        <family val="2"/>
      </rPr>
      <t>3</t>
    </r>
    <r>
      <rPr>
        <sz val="8"/>
        <rFont val="Arial"/>
        <family val="2"/>
      </rPr>
      <t>/h; přechodový průtok Q= 0,28 m</t>
    </r>
    <r>
      <rPr>
        <vertAlign val="superscript"/>
        <sz val="8"/>
        <rFont val="Arial"/>
        <family val="2"/>
      </rPr>
      <t>3</t>
    </r>
    <r>
      <rPr>
        <sz val="8"/>
        <rFont val="Arial"/>
        <family val="2"/>
      </rPr>
      <t>/h; minimální průtok 0,7 m</t>
    </r>
    <r>
      <rPr>
        <vertAlign val="superscript"/>
        <sz val="8"/>
        <rFont val="Arial"/>
        <family val="2"/>
      </rPr>
      <t>3</t>
    </r>
    <r>
      <rPr>
        <sz val="8"/>
        <rFont val="Arial"/>
        <family val="2"/>
      </rPr>
      <t xml:space="preserve">/h; rozběh &lt; 10 l/h; pulzní výstup 10 l/impuls; krytí IP 68; spínací proud Imax= 0,5 A; spínací příkon Pmax= 0,2 W; 
Příslušenství: úřední ověření měřidla pro fakturaci; </t>
    </r>
  </si>
  <si>
    <t>01.1.16</t>
  </si>
  <si>
    <t>Vsuvka redukovaná DN 50/25 vnější závity 2" x 1"
Materiálové provedení: korozivzdorná ocel 1.4301 (X5CrNi 18-10) dle ČSN 10088-1</t>
  </si>
  <si>
    <t>01.1.17</t>
  </si>
  <si>
    <t>Elektro tvarovka PE DE 63 DN 50 PN 16 s vnitřním závitem 2"</t>
  </si>
  <si>
    <t>01.1.18</t>
  </si>
  <si>
    <t>Nerezová svařovaná podpěra vodoměrné sestavy Poz.01.1.15; kotevní plech; kotevní a spojovací materiál; výška podpěry 500mm; 
Materiálové provedení: korozivzdorná ocel 1.4301 (X5CrNi 18-10) dle ČSN 10088-1</t>
  </si>
  <si>
    <t>01.1.19</t>
  </si>
  <si>
    <t>Hadice pružná tlaková PVC s průpletem se syntetické příze Ø 32/25mm; provozní tlak PN 10</t>
  </si>
  <si>
    <t>01.1.20</t>
  </si>
  <si>
    <t>Nerezová hadicová spona pro hadici Ø 32/25mm</t>
  </si>
  <si>
    <t>01.1.21</t>
  </si>
  <si>
    <t>Nerezová bajonetová spojka pro hadici Ø 32/25mm</t>
  </si>
  <si>
    <t>01.1.22</t>
  </si>
  <si>
    <t>Svěrný držák potrubí PE Ø 40mm pro instalaci na ocelovou záruběň vrtu; nosnost min 300 kg; spojovací materiál
Materiálové provedeí Materiálové provedení: korozivzdorná ocel 1.4301 (X5CrNi 18-10) dle ČSN 10088-1</t>
  </si>
  <si>
    <t>01.1.23</t>
  </si>
  <si>
    <t>Ocelová příruba plochá přivařovací s hladkou těsnící lištou DN 200 PN 10; ČSN EN 1092-1+A1 (131170) typ 01
Napojované potrubí: ocel Ø 219,1mm
Materiálové provedení: ocel ČSN 11 375</t>
  </si>
  <si>
    <t>01.1.24</t>
  </si>
  <si>
    <t>Kotevní oko nerezové pro kotvení do železobetonového stropu, nosnost 300 kg; kotevní a spojovací materiál</t>
  </si>
  <si>
    <t>01.1.25</t>
  </si>
  <si>
    <t>Příruba plochá přivařovací s hladkou těsnící lištou DN 200 PN 10; ČSN EN 1092-1+A1 (131170) typ 01
Napojované potrubí: Ø 206mm
Materiálové provedení: korozivzdorná ocel 1.4301 (X5CrNi 18-10) dle ČSN 10088-1</t>
  </si>
  <si>
    <t>01.1.26</t>
  </si>
  <si>
    <t>Příruba zaslepovací s hladkou těsnící lištou DN 200 PN 10; ČSN EN 1092-1+A1 (131170) typ 05
Materiálové provedení: korozivzdorná ocel 1.4301 (X5CrNi 18-10) dle ČSN 10088-1</t>
  </si>
  <si>
    <t>01.1.27</t>
  </si>
  <si>
    <r>
      <t>Ponorné článkové odstředivé čerpadlo do vrtu s integrovanou zpětnou klapkou
Parametry zařízení: pracovní bod Q= 0,9 l/s při H= 74,6 m; tlak v závěrném bodu max H= 120 m; hydraulická účinnost v pracovním bodu min 56 %; otáčky 2900 min</t>
    </r>
    <r>
      <rPr>
        <vertAlign val="superscript"/>
        <sz val="8"/>
        <rFont val="Arial"/>
        <family val="2"/>
      </rPr>
      <t>-1</t>
    </r>
    <r>
      <rPr>
        <sz val="8"/>
        <rFont val="Arial"/>
        <family val="2"/>
      </rPr>
      <t>; instalace do vrtu Ø 160mm; 
El. parametry zařízení: jmenovitý výkon P= 1,5 kW; U= 3x400 V; f= 50 Hz; krytí IP 68; třída izolace B; jmenovitý proud I= 3,8 A; délka napájecích a signálových kabelů 45 m; zanořením min. 50m v.s.; 
Rozměry: průměr 98 mm; délka 866mm; 
Připojovací rozměr: vnitřní závit 5/4"
Hmotnost: 15 kg
Materiálové provedení: skříň motoru, pouzdro čerpadla, oběžné kolo - korozivzdorná ocel 1.4301; hřídel čerpadla - korozivzodrná ocel 1.4057; hřídel motoru - korozivzdorná ocel 1.4305;
Příslušenství: chladící plášť (v případě potřeby)
Čerpané médium: podzemní voda T= 5°C; obsah manganu do 1,0 mg/l; obsah řeleza do 0,01 mg/l; pH 6,8;
Účel: čerpání podzemní vody z vrtu HV 01
Pozn.: skladová rezerva</t>
    </r>
  </si>
  <si>
    <t>01.2</t>
  </si>
  <si>
    <t>Přívod a provzdušnění surové vody z vrtu HV 01</t>
  </si>
  <si>
    <t>01.2.1</t>
  </si>
  <si>
    <t>Elektrotvarovka koleno 90° PE DE 63 DN 50 PN 16 s vnějším nerezovým závitem 2"</t>
  </si>
  <si>
    <t>01.2.2</t>
  </si>
  <si>
    <t>Přechodka kov-plast PVC-U DE 63 DN 50 PN 16 s vnitřním závitem 2", kovová výztuha</t>
  </si>
  <si>
    <t>01.2.3</t>
  </si>
  <si>
    <t>Trubka PVC-U Ø 63x4,7mm PN 16</t>
  </si>
  <si>
    <t>01.2.4</t>
  </si>
  <si>
    <t>Koleno 45° PVC-U DE 63 DN 50 PN 16</t>
  </si>
  <si>
    <t>01.2.5</t>
  </si>
  <si>
    <t>Koleno 90° PVC-U DE 63 DN 50 PN 16</t>
  </si>
  <si>
    <t>01.2.6</t>
  </si>
  <si>
    <t>T-kus PVC-U DE 63 DN 50 PN 16 s redukovanou odbočkou DE 32 DN 25 PN 16</t>
  </si>
  <si>
    <t>01.2.7</t>
  </si>
  <si>
    <t>Kohout kulový PVC-U DE 20 DN 15 PN 10 s pákou a nátrubky pro lepení</t>
  </si>
  <si>
    <t>01.2.8</t>
  </si>
  <si>
    <t>Redukce krátká PVC-U DE 32/20 DN 25/15 PN 16</t>
  </si>
  <si>
    <t>01.2.9</t>
  </si>
  <si>
    <t>Koleno 90° PVC-U DE 20 DN 15 PN 16</t>
  </si>
  <si>
    <t>01.2.10</t>
  </si>
  <si>
    <t>Trubka PVC-U Ø 20x1,5mm PN 16</t>
  </si>
  <si>
    <t>01.2.11</t>
  </si>
  <si>
    <t>Regulační ventil membránový PVC-U DE 63 DN 50 PN 10 s ručím kolem a nátrubky pro lepení</t>
  </si>
  <si>
    <t>01.2.12</t>
  </si>
  <si>
    <t>Redukce krátká PVC-U DE 63/50 DN 50/40 PN 16</t>
  </si>
  <si>
    <t>01.2.13</t>
  </si>
  <si>
    <t>Trubka PVC-U Ø 50x3,7 mm PN 16</t>
  </si>
  <si>
    <t>01.2.14</t>
  </si>
  <si>
    <t>Příruba pevná PVC-U DE 50 DN 40 PN 10</t>
  </si>
  <si>
    <t>01.2.15</t>
  </si>
  <si>
    <t>Kotevní objímka s pryžovou vložkou pro potrubí PVC-U Ø 63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</si>
  <si>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01.2.16</t>
  </si>
  <si>
    <r>
      <t xml:space="preserve">Horizontální provzdušňovač s ventilátorem; vyjímatelným třídílným nerezovým roštem; průhledy a čistícími otvory; připojovacími přírubami surové vody DN 40; odkalením DN 25; odvodem vzduchu  DN 200; pákový systém čištění roštů; sání vzduchu ventilátoru DN150;
Parametry provzdušňovače: Qmax= 1,0 l/s;
Parametry ventilátoru: Q= 80 </t>
    </r>
    <r>
      <rPr>
        <sz val="8"/>
        <rFont val="Calibri"/>
        <family val="2"/>
      </rPr>
      <t>÷</t>
    </r>
    <r>
      <rPr>
        <sz val="8"/>
        <rFont val="Arial"/>
        <family val="2"/>
      </rPr>
      <t xml:space="preserve"> 110 l/s; p= 2000 ÷ 2500 Pa
El. parametry zařízení: P= 0,75 kW; U= 3x400 V; f= 50 Hz; krytí (IEC 34-5) IP 54; třída izolace (IEC 85) F
Rozměry provzdušňovače: dl. 1150mm; š. 430mm; v. 950m
Příslušenství: náhradní sada nerezových roštů; plastová dvoukomorová oplachová vana roštů horizontálního provzdušňovače s odděleným vypouštěním komor s ručními uzávěry; chemická odolnost materiálu vany proti působení kyselin; trubní propojení komor s ručním uzávěrem; akumulační nadzemní samonosná nádrž s revizním vstupem objemu 832 litrů s využitelným objemem 500 litrů vhodná pro umístění provzdušňovače na zákrytovou desku, bezpečnostní přeliv akumulace DN 50; odběr provzdušněné vody z akumulace příruba DN 50 PN 10; kompletní sací potrubí ventilátoru s protidešťovou žaluzií a s uzavírací elektricky ovládanou vzduchotechnickou klapkou P= 1,5 W; U= 230 V; f= 50 Hz; přestavný čas 75 sec/90°; 3x plovákový spínač s překlápěcím kontaktem U= 230 V s atestem pro styk s pitnou vodou; kotevní systém plovákových spínačů;
Rozměry akumulační nádrže: délka 1300mm; šířka 800mm; výška 800mm; 
Hmotnost: provozní hmotnost provzdušňovače a akumulace - max. 1000 kg
Účel: provzdušnění surové vody</t>
    </r>
  </si>
  <si>
    <t>01.2.17</t>
  </si>
  <si>
    <t>Koleno hrdlové 87,5° PVC KG DN 200</t>
  </si>
  <si>
    <t>01.2.18</t>
  </si>
  <si>
    <t>Trubka hrdlová PVC KG DN 200</t>
  </si>
  <si>
    <t>01.2.19</t>
  </si>
  <si>
    <t>Ochranná vzduchotechnická mřížka DN 200</t>
  </si>
  <si>
    <t>01.3</t>
  </si>
  <si>
    <t>Čerpání a filtrace provzdušněné vody</t>
  </si>
  <si>
    <t>01.3.1</t>
  </si>
  <si>
    <t>Příruba pevná PVC-U DE 63 DN 50 PN 10</t>
  </si>
  <si>
    <t>01.3.2</t>
  </si>
  <si>
    <t>01.3.3</t>
  </si>
  <si>
    <t>01.3.4</t>
  </si>
  <si>
    <t>Trubka PVC-U Ø 32x2,4mm PN 16</t>
  </si>
  <si>
    <t>01.3.5</t>
  </si>
  <si>
    <t>Kohout kulový PVC-U DE 32 DN 25 PN 10 s pákou a nátrubky pro lepení</t>
  </si>
  <si>
    <t>01.3.6</t>
  </si>
  <si>
    <t>Koleno 90° PVC-U DE 32 DN 25 PN 16</t>
  </si>
  <si>
    <t>01.3.7</t>
  </si>
  <si>
    <t>T-kus PVC-U DE 63 DN 50 PN 16 s redukovanou odbočkou DE 40 DN 32 PN 16</t>
  </si>
  <si>
    <t>01.3.8</t>
  </si>
  <si>
    <t>Trubka PVC-U Ø 40x3,0mm PN 16</t>
  </si>
  <si>
    <t>01.3.9</t>
  </si>
  <si>
    <t>Kohout kulový PVC-U DE 40 DN 32 PN 10 s pákou a nátrubky pro lepení</t>
  </si>
  <si>
    <t>01.3.10</t>
  </si>
  <si>
    <t>Zpětná klapka PVC-U DE 40 DN 32 PN 10 s nátrubky pro lepení</t>
  </si>
  <si>
    <t>01.3.11</t>
  </si>
  <si>
    <t>Redukce krátká PVC-U DE 40/32 DN 32/25 PN 16</t>
  </si>
  <si>
    <t>01.3.12</t>
  </si>
  <si>
    <t>01.3.13</t>
  </si>
  <si>
    <t>Šroubení PVC-U DE 32 DN 25 PN 10 s nátrubkem pro lepení a nerezovým vnějším závitem 1"</t>
  </si>
  <si>
    <t>01.3.14</t>
  </si>
  <si>
    <t>Horizontální blokové článkové odstředivé čerpadlo se vzduchem chlazeným elektromotorem
Parametry zařízení: pracovní bod Q= 0,9 l/s při H= 27 m; tlak v závěrném bodu max H= 50 m; hydraulická účinnost v pracovním bodu min 45 %; otáčky 2900 min-1; 
El. parametry zařízení: jmenovitý výkon P= 0,55 kW; U= 3x400 V; f= 50 Hz; krytí IP 54; třída izolace F; jmenovitý proud I= 1,7 A; NPSH v pracovním bodě max. 1,1; 
Připojovací rozměr: sání/výtlak - vnitřní závit 1"
Hmotnost: 10 kg
Materiálové provedení: pouzdro čerpadla, oběžné kolo, hřídel čerpadla - korozivzdorná ocel 1.4301; těsnění - EPDM; 
Příslušenství: nerezový kotevní a spojovací materiál; 
Čerpané médium: podzemní voda T= 5°C; obsah manganu do 1,0 mg/l; obsah řeleza do 0,01 mg/l; pH 6,8;
Účel: čerpání podzemní vody z vrtu HV 01 po provzdušnění</t>
  </si>
  <si>
    <t>01.3.15</t>
  </si>
  <si>
    <t>Záslepka PVC-U DE 63 DN 50 PN 10</t>
  </si>
  <si>
    <t>01.3.16</t>
  </si>
  <si>
    <t xml:space="preserve">Sací koš klapkový DN 80 PN 10 přírubový s nerezovým sacím sítem; vertikální instalace; nerezový spojovací materiál; nerezová příruba; integrované spojovací šrouby v přírubě; 
Rozměry: průměr síta 200mm; délka 150mm; </t>
  </si>
  <si>
    <t>01.3.17</t>
  </si>
  <si>
    <t>Koleno 90° PVC-U DE 90 DN 80 PN 16</t>
  </si>
  <si>
    <t>01.3.18</t>
  </si>
  <si>
    <t>Trubka PVC-U Ø 90x6,7mm PN 16</t>
  </si>
  <si>
    <t>01.3.19</t>
  </si>
  <si>
    <t>T-kus PVC-U DE 90 DN 80 PN 16 s redukovanou odbočkou DE 40 DN 32 PN 16</t>
  </si>
  <si>
    <t>01.3.20</t>
  </si>
  <si>
    <t>01.3.21</t>
  </si>
  <si>
    <t>01.3.22</t>
  </si>
  <si>
    <t>01.3.23</t>
  </si>
  <si>
    <t>Přechodka kov-plast PVC-U DE 32 DN 25 PN 16 s vnitřním závitem 1", kovová výztuha</t>
  </si>
  <si>
    <t>01.3.24</t>
  </si>
  <si>
    <t>01.3.25</t>
  </si>
  <si>
    <t>Redukce krátká PVC-U DE 90/63 DN 80/50 PN 16</t>
  </si>
  <si>
    <t>01.3.26</t>
  </si>
  <si>
    <t>01.3.27</t>
  </si>
  <si>
    <t>Šroubení PVC-U DE 63 DN 50 PN 10 s nátrubkem pro lepení a nerezovým vnějším závitem 2"</t>
  </si>
  <si>
    <t>01.3.28</t>
  </si>
  <si>
    <t>Horizontální blokové článkové odstředivé čerpadlo se vzduchem chlazeným elektromotorem
Parametry zařízení: pracovní bod Q= 3,9 l/s při H= 35,8 m; tlak v závěrném bodu max H= 50 m; hydraulická účinnost v pracovním bodu min 60 %; otáčky 2900 min-1; 
El. parametry zařízení: jmenovitý výkon P= 2,2 kW; U= 3x400 V; f= 50 Hz; krytí IP 54; třída izolace F; jmenovitý proud I= 5,4 A; NPSH v pracovním bodě max. 4,0; 
Připojovací rozměr: sání - vnitřní závit 2"; výtlak - vnitřní závit 6/4";
Hmotnost: 22 kg
Materiálové provedení: pouzdro čerpadla, oběžné kolo, hřídel čerpadla - korozivzdorná ocel 1.4301; těsnění - EPDM; 
Příslušenství: nerezový kotevní a spojovací materiál;
Účel: čerpání pitné vody pro praní tlakového filtru</t>
  </si>
  <si>
    <t>01.3.29</t>
  </si>
  <si>
    <t>01.3.30</t>
  </si>
  <si>
    <t>01.3.31</t>
  </si>
  <si>
    <t>01.3.32</t>
  </si>
  <si>
    <t>01.3.33</t>
  </si>
  <si>
    <t>Koleno 90° PVC-U DE 40 DN 32 PN 16</t>
  </si>
  <si>
    <t>01.3.34</t>
  </si>
  <si>
    <t>T-kus PVC-U DE 40 DN 32 PN 16 s redukovanou odbočkou DE 20 DN 15 PN 16</t>
  </si>
  <si>
    <t>01.3.35</t>
  </si>
  <si>
    <t>01.3.36</t>
  </si>
  <si>
    <t>01.3.37</t>
  </si>
  <si>
    <t>01.3.38</t>
  </si>
  <si>
    <t xml:space="preserve">T-kus PVC-U DE 40 DN 32 PN 16 </t>
  </si>
  <si>
    <t>01.3.39</t>
  </si>
  <si>
    <t>Přechodka kov-plast PVC-U DE 20 DN 15 PN 16 s vnitřním závitem 1/2", kovová výztuha</t>
  </si>
  <si>
    <t>01.3.40</t>
  </si>
  <si>
    <t>Šroubení PVC-U DE 50 DN 40 PN 10 s nátrubkem pro lepení a nerezovým vnějším závitem 6/4"</t>
  </si>
  <si>
    <t>01.3.41</t>
  </si>
  <si>
    <t>Trubka PVC-U Ø 50x3,7mm PN 16</t>
  </si>
  <si>
    <t>01.3.42</t>
  </si>
  <si>
    <t>01.3.43</t>
  </si>
  <si>
    <t>Kohout kulový PVC-U DE 63 DN 50 PN 10 s pákou a nátrubky pro lepení</t>
  </si>
  <si>
    <t>01.3.44</t>
  </si>
  <si>
    <t>01.3.45</t>
  </si>
  <si>
    <t xml:space="preserve">T-kus PVC-U DE 63 DN 50 PN 16 </t>
  </si>
  <si>
    <t>01.3.46</t>
  </si>
  <si>
    <t>Redukce krátká PVC-U DE 63/40 DN 50/32 PN 16</t>
  </si>
  <si>
    <t>01.3.47</t>
  </si>
  <si>
    <t>01.3.48</t>
  </si>
  <si>
    <t>01.3.49</t>
  </si>
  <si>
    <t>Šroubení PVC-U DE 40 DN 32 PN 16 s nátrubky pro lepení</t>
  </si>
  <si>
    <t>01.3.50</t>
  </si>
  <si>
    <r>
      <t>Automatický tlakový filtr se zvýšenou vícevrstvou filtrační náplní pro odstraňování železa a manganu bez nutnosti aktivace filtrační náplně manganistanem draselným; s vícevrstvou filtrační náplní s podložní vrstvou; bez mezidna; průtok surové vody filtrační náplní ze shora dolů; protiproudé praní surovou vodou bez potřeby pracího vzduchu; elektronická programovatelná  řídící jednotka; rozvodné potrubí s hydraulickými ventily ovládanými pilotním ventilem; restriktory na odtoku prací vody a zafiltrování; podložní a filtrační náplně zaručující intenzivní protiporoudé praní bez promísení jednotlivých vrstev, nebo jejich úniku do odpadu; materiálové a technické provedení filtru zaručující chemickou odolnost proti působení chloru při koncentraci až 5 mg/l Cl</t>
    </r>
    <r>
      <rPr>
        <vertAlign val="subscript"/>
        <sz val="8"/>
        <rFont val="Arial"/>
        <family val="2"/>
      </rPr>
      <t>2</t>
    </r>
    <r>
      <rPr>
        <sz val="8"/>
        <rFont val="Arial"/>
        <family val="2"/>
      </rPr>
      <t xml:space="preserve"> a odolnost vůči mechanickému opotřebení zejména při protiproudém praní; atest pro sytk s pitnou vodou;
Parametry zařízení (jednoho filtru):
Provozní průtok - max 1,94 l/s
Provozní průtok - 0,9 l/s
Provozní filtrační rychlost - max 15,8 m/h
Provozní filtrační rychlost - 7,34 m/h
Protiproudé pran - max 3,8 l/s (13,6 m</t>
    </r>
    <r>
      <rPr>
        <vertAlign val="superscript"/>
        <sz val="8"/>
        <rFont val="Arial"/>
        <family val="2"/>
      </rPr>
      <t>3</t>
    </r>
    <r>
      <rPr>
        <sz val="8"/>
        <rFont val="Arial"/>
        <family val="2"/>
      </rPr>
      <t>/h)
Zafiltrování - max 3,0 l/s (10,9 m</t>
    </r>
    <r>
      <rPr>
        <vertAlign val="superscript"/>
        <sz val="8"/>
        <rFont val="Arial"/>
        <family val="2"/>
      </rPr>
      <t>3</t>
    </r>
    <r>
      <rPr>
        <sz val="8"/>
        <rFont val="Arial"/>
        <family val="2"/>
      </rPr>
      <t xml:space="preserve">/h)
Provozní tlak - 1,5÷7,0 bar
Maximální tlaková ztráta - max 0,5 bar
El. parametry zařízení: U= 230 V; f= 50 Hz; P= 10 W; vstupy a výstupy z a do nadřazeného řídícího systému pro automatické a ruční spouštění pracího cyklu; programovatelná řídící jednotka s možností místního ovládání filtrační stanice; </t>
    </r>
  </si>
  <si>
    <t>Parametry podloží filtrační náplně:
- křemičitý písek - zrnitost 25x40 - 36 mm (25 kg)
- křemičitý písek - zrnitost 10x18 - 147 mm (100 kg)
- křemičitý písek - zrnitost 6x9 - 112 mm (75 kg)
- křemičitý písek - zrnitost 2x3 - 114 mm (75 kg)
celková výška podloží filtrační náplně - 409 mm (275 kg)
Parametry filtrační náplně:
- minerál na bázi antracitu odolný proti zanesení, ucpání - zrnitost 0,8x2,0 - 177mm (75 kg)
- křemičitý písek - zrnitost 0,6x0,8 - 385 mm (250 kg)
- katalytický minerál reaktivovaný sloučeninami na bázi chloru - zrnitost 0,85x0,35 - 250 mm (200 kg)
celková výška filtrační náplně - 812 mm (525 kg)
Volný prostor nad náplní - cca 500mm</t>
  </si>
  <si>
    <t>Rozměry filtrů: Ø 3000 mm; výška - 3600m
Hmotnost: provozní - max 1700 kg (včetně filtrační náplně a vody); 
Připojovací rozměry: přívod surové vody, odtok filtrátu, odtok prací vody a zafiltrování - PVC-U DE 40 DN 32; odvzdušnění - PVC-U DE 20 DN 15; vypouštění filtru - PVC-U DE 32 DN 25; 
Příslušenství: kompletní náplň (filtrační a podložní vrstvy) vč. jejich uložení do filtru a rozprostření; trubní rozvody filtrační stanice vč. armaturního vybavení; nerezový kotevní a spojovací materiál; 
Materiálové provedení: válcová část filtru, dno a vrchní část filtru -  ocel tř.11; trubní rozvody filtru PVC-U;
Protikorozní ochrana: vnitřní plochy - vícevrstvý tepelně vytvrzovaný epoxidový nátěr min. tl. 200 μm odolný vůči abrazi; vnější plochy - vícevrstvý epoxidový nátěr min. tl. 100 μm; 
Účel: filtrace surové vody - odstranění železa a manganu</t>
  </si>
  <si>
    <t>01.3.51</t>
  </si>
  <si>
    <t>Automatická kompresorová stanice s tlakovou nádobou a nastavitelným tlakovým spínačem pro automatický chod
Parametry zařízení: výkon na sání Q= 201 l/min; maximální tlak p= 8,0 bar; objem tlakové nádoby 24 litrů; bezolejový kompresor osazený na ležaté tlakové nádobě; 
El. parametry zařízení: jmenovitý výkon P= 1,1 kW; U= 230 V; f= 50 Hz; 
Příslušenství: rozvod tlakového vzduchu dl. 4m včetně spojek a tvarovek pro napojení na kompresorovou stanici, tlakvý filtr a měřící celu analyzátoru pH; redukční ventil tlakového vzduchu pro nastavení konstantního výstupního tlaku p= 5,0 - 6,0 bar
Hmotnost: 23 kg
Účel: zdroj tlakového vzduchu pro ovládání ventilů tlakového filtru Poz.01.3.50</t>
  </si>
  <si>
    <t>01.3.52</t>
  </si>
  <si>
    <t>01.3.53</t>
  </si>
  <si>
    <t>01.3.54</t>
  </si>
  <si>
    <t>01.3.55</t>
  </si>
  <si>
    <t>01.3.56</t>
  </si>
  <si>
    <r>
      <t>Vdoměr DN 25 Qn 3,5 PN 16
Parametry vodoměru: jmenovitý průtok Q= 3,5 m</t>
    </r>
    <r>
      <rPr>
        <vertAlign val="superscript"/>
        <sz val="8"/>
        <rFont val="Arial"/>
        <family val="2"/>
      </rPr>
      <t>3</t>
    </r>
    <r>
      <rPr>
        <sz val="8"/>
        <rFont val="Arial"/>
        <family val="2"/>
      </rPr>
      <t>/h; maximální průtok Q= 7,0 m</t>
    </r>
    <r>
      <rPr>
        <vertAlign val="superscript"/>
        <sz val="8"/>
        <rFont val="Arial"/>
        <family val="2"/>
      </rPr>
      <t>3</t>
    </r>
    <r>
      <rPr>
        <sz val="8"/>
        <rFont val="Arial"/>
        <family val="2"/>
      </rPr>
      <t>/h; průtok při strátě 0,1 bar Q= 3,8 m</t>
    </r>
    <r>
      <rPr>
        <vertAlign val="superscript"/>
        <sz val="8"/>
        <rFont val="Arial"/>
        <family val="2"/>
      </rPr>
      <t>3</t>
    </r>
    <r>
      <rPr>
        <sz val="8"/>
        <rFont val="Arial"/>
        <family val="2"/>
      </rPr>
      <t>/h; přechodový průtok Q= 0,28 m</t>
    </r>
    <r>
      <rPr>
        <vertAlign val="superscript"/>
        <sz val="8"/>
        <rFont val="Arial"/>
        <family val="2"/>
      </rPr>
      <t>3</t>
    </r>
    <r>
      <rPr>
        <sz val="8"/>
        <rFont val="Arial"/>
        <family val="2"/>
      </rPr>
      <t>/h; minimální průtok 0,7 m</t>
    </r>
    <r>
      <rPr>
        <vertAlign val="superscript"/>
        <sz val="8"/>
        <rFont val="Arial"/>
        <family val="2"/>
      </rPr>
      <t>3</t>
    </r>
    <r>
      <rPr>
        <sz val="8"/>
        <rFont val="Arial"/>
        <family val="2"/>
      </rPr>
      <t xml:space="preserve">/h; rozběh &lt; 10 l/h; pulzní výstup 10 l/impuls; krytí IP 68; spínací proud Imax= 0,5 A; spínací příkon Pmax= 0,2 W; </t>
    </r>
  </si>
  <si>
    <t>01.3.57</t>
  </si>
  <si>
    <t xml:space="preserve">Kohout kulový PVC-U DE 40 DN 32 PN 10 s nainstalovaným a seřízením servopohonem; nátrubky pro lepení
Parametry pohonu: přestavný čas 90° - 13 sec; 
El. parametry pohonu: jmenovitý výkon P= 15 W; U= 230 V; f= 50 Hz; 2x signalizační spínače; 2x polohové spínače; krytí IP 65 </t>
  </si>
  <si>
    <t>01.3.58</t>
  </si>
  <si>
    <t>Regulační ventil membránový PVC-U DE 40 DN 32 PN 10 s ručím kolem a nátrubky pro lepení</t>
  </si>
  <si>
    <t>01.3.59</t>
  </si>
  <si>
    <t>Redukce krátká PVC-U DE 40/20 DN 32/15 PN 16</t>
  </si>
  <si>
    <t>01.3.60</t>
  </si>
  <si>
    <t>01.3.61</t>
  </si>
  <si>
    <t xml:space="preserve">Kohout kulový PVC-U DE 20 DN 15 PN 10 s nainstalovaným a seřízením servopohonem; nátrubky pro lepení
Parametry pohonu: přestavný čas 90° - 13 sec; 
El. parametry pohonu: jmenovitý výkon P= 15 W; U= 230 V; f= 50 Hz; 2x signalizační spínače; 2x polohové spínače; krytí IP 65 </t>
  </si>
  <si>
    <t>01.3.62</t>
  </si>
  <si>
    <t xml:space="preserve">T-kus PVC-U DE 20 DN 15 PN 16 </t>
  </si>
  <si>
    <t>01.3.63</t>
  </si>
  <si>
    <t>01.3.64</t>
  </si>
  <si>
    <t>Koleno 45° PVC-U DE 40 DN 32 PN 16</t>
  </si>
  <si>
    <t>01.3.65</t>
  </si>
  <si>
    <t>Podpěra plastového potrubí Ø 40mm včetně šikmé opěry; kotevních plechů; kotevního třemenu; kotevního a spojovacího materiálu; výška podpěry 2200mm; 
Materiálové provedení: korozivzdorná ocel 1.4301 (X5CrNi 18-10) dle ČSN 10088-1</t>
  </si>
  <si>
    <t>01.3.66</t>
  </si>
  <si>
    <t>01.3.67</t>
  </si>
  <si>
    <t>Kotevní objímka s pryžovou vložkou pro potrubí PVC-U Ø 40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</si>
  <si>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01.3.68</t>
  </si>
  <si>
    <t>01.3.69</t>
  </si>
  <si>
    <t>01.3.70</t>
  </si>
  <si>
    <t>01.3.71</t>
  </si>
  <si>
    <t>Kotevní objímka s pryžovou vložkou pro potrubí PVC-U Ø 32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</si>
  <si>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01.3.72</t>
  </si>
  <si>
    <t>01.3.73</t>
  </si>
  <si>
    <t>01.3.74</t>
  </si>
  <si>
    <t>Kotevní objímka s pryžovou vložkou pro potrubí PVC-U Ø 20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</si>
  <si>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01.3.75</t>
  </si>
  <si>
    <t>01.3.76</t>
  </si>
  <si>
    <t>01.3.77</t>
  </si>
  <si>
    <t>01.3.78</t>
  </si>
  <si>
    <t>Kotevní objímka s pryžovou vložkou pro potrubí PVC-U Ø 90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</si>
  <si>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01.3.79</t>
  </si>
  <si>
    <t>Koleno 45° PVC-U DE 90 DN 80 PN 16</t>
  </si>
  <si>
    <t>01.4</t>
  </si>
  <si>
    <t>Odkalení akumulace upravené vody</t>
  </si>
  <si>
    <t>Pozn.: Dimenze následujících pozic "Okalení akumulace upravené vody" nejsou ověřeny. Před nákupem materiálu je nutné provést zaměření stávajícího odkalovacího potrubí a upravit dle zkutečnosti DN jednotlivých vykázaných položek.</t>
  </si>
  <si>
    <t>01.4.1</t>
  </si>
  <si>
    <r>
      <t>Šoupátko přírubové DN 100 PN 16 s pogumovaným uzavíracím klínem;  ovládání ručním kolem
Stavební délka: řada 14 EN 558 (krátká); 
Materiálové provedení: těleso, víko, klín - tvárná litina; pogumování klínu EPDM, ucpávkové těsnění - NBR; vřeteno - nerez; vřetenová matice - bronz; spojovací materiál - nerez; ucpávkový šroub - mosaz,
Parametry zařízení: stupeň netěsnosti A dle EN 12266-1; pevnost tvárné litiny v tahu 
min. 400 N/mm</t>
    </r>
    <r>
      <rPr>
        <vertAlign val="superscript"/>
        <sz val="8"/>
        <rFont val="Arial"/>
        <family val="2"/>
      </rPr>
      <t>2</t>
    </r>
    <r>
      <rPr>
        <sz val="8"/>
        <rFont val="Arial"/>
        <family val="2"/>
      </rPr>
      <t>; válcovaný závit ovládacího vřetena; atest pro styk s pitnou vodou
Příslušenství: ruční kolo
Protikorozní ochrana: těžká protikorozní ochrana v kvalitě GSK, litinové díly opatřeny uvnitř i vně epoxidovým nástřikem;</t>
    </r>
  </si>
  <si>
    <t>01.4.2</t>
  </si>
  <si>
    <t xml:space="preserve">Prodloužení ovládacího vřetena dl. 2,5m (nastavitlaené na stavbě dle skutečnosti) šoupěte DN 100 Poz.01.4.1 s ovládacím stojanem pro osazení na vodorovnou plochu s ručním kolem; nerezový kotevní a spojovací materiál; 
Materiálové provedení: stojan - žárově zinkovaná ocel; prodloužení vřetena, kotevní a spojovací materiál - korozivzdorná ocel; </t>
  </si>
  <si>
    <t>01.4.3</t>
  </si>
  <si>
    <t>Příruba pevná PVC-U DE 110 DN 100 PN 10</t>
  </si>
  <si>
    <t>01.4.4</t>
  </si>
  <si>
    <t>Koleno 90° PVC-U DE 110 DN 100 PN 10</t>
  </si>
  <si>
    <t>01.4.5</t>
  </si>
  <si>
    <t>Trubka PVC-U Ø 110x5,3mm PN 10</t>
  </si>
  <si>
    <t>01.4.6</t>
  </si>
  <si>
    <t>Kotevní objímka s pryžovou vložkou pro potrubí PVC-U Ø 110 mm; kotevní a spojovací materiál; chemická kotva pro použití do železobetonové konstrukce; závitová tyč ; ocelová hmoždinka pro železobetonové konstrukce; 
Materiálové provedení: objímka - korozivzdorná ocel 1.4404 ( X2CrNiMo 17-12-2) dle ČSN 10088-1;  pryžová vložka - EPDM; kotevní a spojovací materiál - korozivzdorná ocel 1.4404 ( X2CrNiMo 17-12-2) dle ČSN 10088-1</t>
  </si>
  <si>
    <t>01.5</t>
  </si>
  <si>
    <t>Dávkování chemikálií</t>
  </si>
  <si>
    <t>01.5.1</t>
  </si>
  <si>
    <r>
      <t xml:space="preserve">Kompaktní objemové dávkovací čerpadlo roztoku hydroxidu sodného a manganistanu drasleného s dávkovací hlavou a automatickým odvzdušněním; dávkovací membránou z materiálu PTFE; elektronicky řízený krokový motor s otáčkovou regulací; plná délka zdvihu při saní i výtlaku; proměnlivá délka trvání výtlačného zdvihu; konstantní délka trvání sacího zdvihu; ovládací panel; antikavitační funkce - prodloužení trvání sacího zdvihu; možnost kalibrace dávkovacího čerpadla; blokování ovládacích tlačítek kódem PIN; metrické měrné jednotky; 
Parametry zařízení: Qmax= 6,0 l/h; pmax= 10 bar; přesnost dávkování </t>
    </r>
    <r>
      <rPr>
        <sz val="8"/>
        <rFont val="Calibri"/>
        <family val="2"/>
      </rPr>
      <t>±</t>
    </r>
    <r>
      <rPr>
        <sz val="8"/>
        <rFont val="Arial"/>
        <family val="2"/>
      </rPr>
      <t>1%; maximální sací výška 6,0m; 
El. parametry zařízení: P= 22 W; U= 100-240 V; f= 50 Hz / 60 Hz
- analogové řízení 0/4-20 mA
- impulzní řízení
- externí stop kontaktním signálem
- počitadla (vydávkovaný objem, provozní hodiny, počet zdvihů)
- řízení od hladiny v zásobní nádrži chemikálie (signalizace nízké hladiny, signalizace prázdné nádrže)
- releový výstup, 2x externí signál beznapěťovými kontakty (nízká hladina v zásobní nádrži, čerpadlo pracuje a dávkuje)
Příslušenství:
- el. kabel 1,5 m se zástrčkou
- kabel vstupního signálu dl. 5,0 m
- kabel výstupního signálu dl. 5,0 m
- multifunkční ventil (protitlaký, odvzdušňovací, pojistný, zabraňuje nasátí dávkované kapaliny) 
- vstřikovací ventil vnější závit 1/2"; 
- výtlačná hadice dl. 7m; 
- pevné sání s plovákem pro signalizaci nízké a minimální havarijní hladiny, kabel pro napojení na dávkovací čerpadlo; 
Účel: dávkování hydroxidu sodného a manganistanu drasleného</t>
    </r>
  </si>
  <si>
    <t>01.5.2</t>
  </si>
  <si>
    <t>Typová válcová zásobní samonosná vyztužená nádrž objemu 300 litrů pro osazení elektromíchadla; vypouštěcí ventil s připojením na hadici; plnící otvor; otvor pro připojení sací sestavy; závitové vložky pro osazení dávkovacího čerpadla; závitové vložky pro osazení elektromíchadla; provedení s litrovou měrkou (stupnicí); 
Rozměry nádrže: průměr 670mm; výška 950mm; 
Materiálové provedení: UV stabilizovaný polyetylen (PE-LD)
Účel: příprava roztoku hydroxidu sodného a manganistanu draselného</t>
  </si>
  <si>
    <t>01.5.3</t>
  </si>
  <si>
    <t>Míchadlo válcové nádrže 300 litrů Poz.01.5.2 s elektromotorem
El. parametry zařízení: P= 0,09 kW; U= 3x400 V; F= 50 Hz
Účel: příprava roztoku hydroxidu sodného a manganistanu draselného</t>
  </si>
  <si>
    <t>01.5.4</t>
  </si>
  <si>
    <t>Záchytná vana plastová samonosná nadzemní s plastovým pochůzím roštem; vysoce odolná vůči agresivním médiím; schválení pro bezpečné skladování a stáčení kapalin ohrožující vodu kategorií GHS1-4;
Parametry zařízení: záchytný objem 410 litrů; nosnost 1250 kg;
Rozměry zařízení: délka 1310mm; šířka 1310mm; výška 370mm; 
Materiálové provedení: vana, rošt - polyethylen PE
Hmotnost: 40 kg
Účel: zachycení roztoku hydroxidu sodného a manganistanu draselného</t>
  </si>
  <si>
    <t>01.5.5</t>
  </si>
  <si>
    <r>
      <t xml:space="preserve">Kompaktní objemové dávkovací čerpadlo 14% chlornanu sodného s dávkovací hlavou a automatickým odvzdušněním; dávkovací membránou z materiálu PTFE; elektronicky řízený krokový motor s otáčkovou regulací; plná délka zdvihu při saní i výtlaku; proměnlivá délka trvání výtlačného zdvihu; konstantní délka trvání sacího zdvihu; ovládací panel; antikavitační funkce - prodloužení trvání sacího zdvihu; možnost kalibrace dávkovacího čerpadla; blokování ovládacích tlačítek kódem PIN; metrické měrné jednotky; 
Parametry zařízení: Qmax= 6,0 l/h; pmax= 10 bar; přesnost dávkování </t>
    </r>
    <r>
      <rPr>
        <sz val="8"/>
        <rFont val="Calibri"/>
        <family val="2"/>
      </rPr>
      <t>±</t>
    </r>
    <r>
      <rPr>
        <sz val="8"/>
        <rFont val="Arial"/>
        <family val="2"/>
      </rPr>
      <t>1%; maximální sací výška 6,0m; 
El. parametry zařízení: P= 22 W; U= 100-240 V; f= 50 Hz / 60 Hz
- analogové řízení 0/4-20 mA
- impulzní řízení
- externí stop kontaktním signálem
- počitadla (vydávkovaný objem, provozní hodiny, počet zdvihů)
- řízení od hladiny v zásobní nádrži chemikálie (signalizace nízké hladiny, signalizace prázdné nádrže)
- releový výstup, 2x externí signál beznapěťovými kontakty (nízká hladina v zásobní nádrži, čerpadlo pracuje a dávkuje)
Příslušenství:
- el. kabel 1,5 m se zástrčkou
- kabel vstupního signálu dl. 5,0 m
- kabel výstupního signálu dl. 5,0 m
- multifunkční ventil (protitlaký, odvzdušňovací, pojistný, zabraňuje nasátí dávkované kapaliny) 
- vstřikovací ventil vnější závit 1/2"; 
- výtlačná hadice dl. 7m; 
- pevné sání s plovákem pro signalizaci nízké a minimální havarijní hladiny, kabel pro napojení na dávkovací čerpadlo; 
Účel: dávkování 14% chlornanu sodného</t>
    </r>
  </si>
  <si>
    <t>DDA 6-10 AR</t>
  </si>
  <si>
    <t>Grundfos s.r.o.
Praha</t>
  </si>
  <si>
    <t>01.5.6</t>
  </si>
  <si>
    <t>Typová válcová neprůsvitná (černá) zásobní samonosná vyztužená nádrž objemu 50 litrů; plnící otvor; otvor pro připojení sací sestavy; závitové vložky pro osazení dávkovacího čerpadla; provedení s litrovou měrkou (stupnicí); 
Materiálové provedení: UV stabilizovaný polyetylen (PE-LD)
Rozměry nádrže: průměr 400mm; výška 455mm 
Účel: skladování 14% chlornanu sodného</t>
  </si>
  <si>
    <t>01.5.7</t>
  </si>
  <si>
    <t>Záchytná vana plastová samonosná nadzemní s plastovým pochůzím roštem; vysoce odolná vůči agresivním médiím; schválení pro bezpečné skladování a stáčení kapalin ohrožující vodu kategorií GHS1-4;
Parametry zařízení: záchytný objem 60 litrů; nosnost 150 kg;
Rozměry zařízení: délka 750mm; šířka 525mm; výška 235mm; 
Materiálové provedení: vana, rošt - polyethylen PE
Účel: skladování 14% chlornanu sodného</t>
  </si>
  <si>
    <t>01.5.8</t>
  </si>
  <si>
    <r>
      <t>Čerpací souprava s motorem pro čerpání koncentrovaného chlornanu sodného (14% Cl2); spojení motoru a čerpací trubky rychlospojkou - možnost připojení různých čerpacích trubek k motoru;
Parametry zařízení: Q= 50 l/min; H= 6 m; ponorná hloubka 700mm; bezucpávkové provedení; 1ks oběžného kola; průměr čerpací trubky 40mm; možnost čerpání média o viskozitě  až 800 mPa.s a měrné hmotnosti 1,6 g/cm3; 
El. parametry zařízení: P= 850 W; U= 230 V; f= 50 Hz; ochranná třída II; ochrana proti stříkající vodě; IP 24; 
Příslušenství: 4,0m chemická hadice 1"; 2x hadicová spona; kabel 5,0 m se zástrčkou
Materiálové provedení: čerpadlo - PP; hřídel - Hastelloy;  
Účel: přečerpání chlornanu sodného (140 g/l Cl</t>
    </r>
    <r>
      <rPr>
        <vertAlign val="subscript"/>
        <sz val="8"/>
        <rFont val="Arial"/>
        <family val="2"/>
      </rPr>
      <t>2</t>
    </r>
    <r>
      <rPr>
        <sz val="8"/>
        <rFont val="Arial"/>
        <family val="2"/>
      </rPr>
      <t xml:space="preserve">) z přepravní nádrže do pevně instalované nádrže </t>
    </r>
  </si>
  <si>
    <t>01.6</t>
  </si>
  <si>
    <t>Stavební výpomocné práce</t>
  </si>
  <si>
    <t>01.6.1</t>
  </si>
  <si>
    <t>Vrtání otvorů do železobetonových a zděných konstrukcí do ø 20mm; hl. do 150mm; 
cca 30 ks</t>
  </si>
  <si>
    <t>01.7</t>
  </si>
  <si>
    <t>Těsnící a drobný montážní materiál</t>
  </si>
  <si>
    <t>01.7.1</t>
  </si>
  <si>
    <t>Ploché těsnění s ocelovou vložkou pro přírubový spoj dle DIN 1514-1
Materiálové provedení: EPDM s ocelovou vložkou
Přírubový spoj DN 200 PN 10 - 1 ks
Přírubový spoj DN 100 PN 10 - 3 ks
Přírubový spoj DN 80 PN 10 - 1 ks
Přírubový spoj DN 50 PN 10 - 1 ks</t>
  </si>
  <si>
    <t>01.7.2</t>
  </si>
  <si>
    <t>Spojovací materiál přírubových spojů
Šroub se šestihrannou hlavou DIN 931/A2; třída pevnosti 70; tvářený za studena
Matice šestihranná DIN 934/A2
2x podložka DIN 125A/A2
Materiálové provedení: nerezová ocel 1.4301
Přírubový spoj DN 200 PN 10 - 1 ks
Přírubový spoj DN 100 PN 10 - 3 ks
Přírubový spoj DN 80 PN 10 - 1 ks
Přírubový spoj DN 50 PN 10 - 1 ks</t>
  </si>
  <si>
    <t>01.7.3</t>
  </si>
  <si>
    <t>Drobný montážní materiál</t>
  </si>
  <si>
    <t>01.7.4</t>
  </si>
  <si>
    <t>Těsnící materiál závitových spojů</t>
  </si>
  <si>
    <t>01.7.5</t>
  </si>
  <si>
    <t xml:space="preserve">Označení potrubí - směr toku, funkce potrubí, </t>
  </si>
  <si>
    <t>01.7.6</t>
  </si>
  <si>
    <t>Označení strojů a pohonů dle technologického schématu</t>
  </si>
  <si>
    <t>01.8</t>
  </si>
  <si>
    <t>Pomocné a přípravné práce a konstrukce</t>
  </si>
  <si>
    <t>01.8.1</t>
  </si>
  <si>
    <t xml:space="preserve">Funkční a individuální zkoušky, uvedení zařízení do provozu; nastavení zařízení; dokumentace zařízení v českém jazyce. </t>
  </si>
  <si>
    <t>01.8.2</t>
  </si>
  <si>
    <t>Zaškolení pracovníků provozovatele 8 hodin vč. dopravy na místo stavby</t>
  </si>
  <si>
    <t>01.8.3</t>
  </si>
  <si>
    <t>Součinnost provozovatele úpravny vody</t>
  </si>
  <si>
    <t>hod.</t>
  </si>
  <si>
    <t>01.9</t>
  </si>
  <si>
    <t>Demontáže</t>
  </si>
  <si>
    <t>01.9.1</t>
  </si>
  <si>
    <t>Demontáž technologického zařízení úpravny vody:
- demontáž nevyužívaného potrubí DN 200 v armaturní šachtě akumulace upravené vody
- demontáž potrubí DN 100 odkalení akumulace upravené vody
Součástí demontáže je i odstranění kotevních a podpěrných prvků, řezání spojovacího materiálu přírubových spojů a kotevních prvků, dělení zařízení a trubních rozvodů na dílčí části pro ruční dopravu stávajícími montážními otvory, provizorní podepírání demontovaného zařízení, manipulační prostředky, vodorovné a svislé přesuny v úpravně vody, nakládání demontovaného zařízení na automobil, vypouštění provozních náplní zařízení včetně zajištění odpovídacích nádob na provozní náplně.</t>
  </si>
  <si>
    <t>01.9.2</t>
  </si>
  <si>
    <t>Odvoz do 50 km a likvidace demontovaného zařízení a jejich provozních náplní vč. poplatků za likvidaci nebo uložení odpadu; peníze získané prodejem železného šrotu budou předány investorovi;</t>
  </si>
  <si>
    <t>PS 01 Technologická část strojní CELKEM:</t>
  </si>
  <si>
    <t>Pol.</t>
  </si>
  <si>
    <t>PS 02 - ELEKTROČÁST</t>
  </si>
  <si>
    <t>Nová zařízení, dodávka + montáž a zapojení</t>
  </si>
  <si>
    <t>Dozbrojení stávajícího skříňového rozvaděče vývodovým jističem 3x40A/B  včetně potřebných montážních lišt, kanálů, svorek a ranžíru</t>
  </si>
  <si>
    <t xml:space="preserve">Rozvaděč označený RM2 (samostatně stojící skříň VxŠxH = cca 1800x600x400mm na soklu 100mm nebo nástěnný rozvaděč obdobného rozměru), přívody horem, krytí min. IP43, In = A, I“k, ip ≤ 6kA, včetně sběrnic, montážních panelů, lišt, ranžíru, svorek, s výzbrojí:
- 1x hlavní jistič 3x32A 
- 1x obvod kontrolního napěťového relé,
- 1x kombinovaný svodič bleskových proudů a přepětí třídy 1+2, LPL I, 
- 1x samostatně jištěný topný článek do 90W včetně termostatu,
- 1x vývodový jistič 3x25A pro rozvaděč s obvody pro přenos signálů a povelů, 
- 6x obvod pro napájení a ovládání motoru do max. 2,5kW/400V, vazba na místní ovládací skříň, externí spínače, automatiky funkčně souvisejících pohonů, řídicí systém (telemetrickou stanici), 
- 1x obvod pro napájení a klapkového pohonu vzduchotechnické klapky do 0,02kW/230V, vazba na místní ovládací skříň a automatiky funkčně souvisejících pohonů,
- 2x obvod pro napájení a ovládání servopohonu do 0,1kW/230V, vazba na místní ovládací skříň, automatiky funkčně souvisejících pohonů, řídicí systém (telemetrickou stanici), 
- 4x vývodový jistič do 6A/230V pro napájení zásuvky určené výhradně pro konkrétní pohon, se signalizací stavu,
- 1x vývodový jistič s chráničem 30mA pro zásuvku,
- 2x vývodový jistič do 16A/230V pro rozvaděč nebo kontroler analyzátoru.
Jističe silových a ovládacích obvodů s pomocnými kontakty pro signalizaci vybavení do řídícího systému, cívky stykačů a pomocných relé s ochranným modulem, ovládací obvody resp. cívky stykačů samostatně jištěné.
</t>
  </si>
  <si>
    <t xml:space="preserve">Nástěnná celoplastová rozvodnice označená DT2, VxŠxH = cca 1000(750)x500x320mm, krytí min. IP43, In = 16A, I“k, ip ≤ 6kA, včetně panelů, lišt, ranžíru, svorek, s výzbrojí:
- 1x hlavní jistič 1x16A/B (popř. hlavní vypínač min. 16A)
- 1x svodič přepětí třídy 2,
- 1x jistič a svodič přepětí třídy 3 s vf filtrem pro zdroj telemetrické stanice,
- 1x samostatně jištěný topný článek do 55W včetně termostatu,
- 1x jistič pro externí skříňku se signálkou,
- prostor pro zařízení telemetrické stanice (kompletně specifikovaná jako samostatná položka tohoto výkazu výměr).
</t>
  </si>
  <si>
    <t xml:space="preserve">Registrační a řídicí jednotka (telemetrická stanice) pro řízení vodárenských provozů ve vestavném provedení do rozvaděče včetně GSM/GPRS+SMS modulu ve složení:
- univerzální multikanálová monitorovací jednotka ve vestavném provedení, s přípojnou deskou TA4 (kombinované digitálně-analogové a binárně pulsní vstupy, sériové sběrnice pro připojení rozšiřujících modulů) a s komunikačním GSM/GPRS modulem (systém varovných SMS, možnost datových přenosů na server a datahostingu na serveru výrobce), jednotlivé měřicí kanály s možností záznamu, autodiagnostika, dotykový displej a hmatníková klávesnice, 
- síťový napájecí zdroj mn 13,8 VDC, 60W,
- bezúdržbový akumulátor náhradního napájení 12V, 7,2Ah,
- externí vstupně výstupní moduly  zajišťující min. 49 využitých pulsně binárních vstupů a min. 10 využitých binárních výstupů (relé), +10-20% rezervních nevyužitých vstupů i výstupů,
- externí moduly zajišťující min. 3 využité aktivní proudové výstupy 4-20mA,
celá sestava kompletně osazená a zapojená v rozvaděči DT2, včetně naprogramování komunikačních funkcí telemetrické stanice, oživení a zaškolení obsluhy.
</t>
  </si>
  <si>
    <t xml:space="preserve">Místní skříňka s blikající LED signálkou přednostně žluté barvy, 230VAC, ve významu „porucha vrtu a filtrace“, </t>
  </si>
  <si>
    <t>6</t>
  </si>
  <si>
    <t>Vyzděný pilířek (mrazuvzdorné spárované zdivo nebo prosté omítnuté zdivo) VxŠxH = cca 1,9x0,8x0,6m na základu s prostého betonu hl. cca 0,8m, s nikou pro rozvaděč 2MT01 (kompletně specifikovaný jako samostatná položka tohoto výkazu výměr), dle potřeby uzavřenou individuelně zhotovenými uzamykatelnými dvířky (žárově zinkovaná ocel nebo nerezová ocel 17240), zastřešený plechem (FeZn nebo nerez) nebo střešními taškami, alternativně (dle konkrétního provedení rozvaděče 2MT01) celoplastový pilířek se základem.</t>
  </si>
  <si>
    <t>7</t>
  </si>
  <si>
    <t xml:space="preserve">Celoplastová nebo oceloplechová rozvodnice označená 2MT01 k montáži do vyzděného nebo celoplastového pilířku, VxŠxH = cca 1000(750)x500x420(320)mm, krytí min. IP43, In = 20A, I“k, ip ≤ 6kA, včetně panelů, lišt, ranžíru, svorek, s výzbrojí:
- 1x hlavní jistič 3x20A/B,
- 1x kombinovaný svodič bleskových proudů a přepětí třídy 1+2, LPL I, 
- 1x obvod kontrolního napěťového relé,
- 1x obvod pro napájení a ovládání motoru do max. 2kW/400V, vazba na místní ovladače v rozvaděči, externí spínače (hladinové relé) a povely z jiného rozvaděče, 
- 1x jištěný obvod pro osvětlení, včetně vnitřního servisního svítidla v rozvaděči, 
- 1x jištěný obvod (s chráničem 30mA) pro zásuvku, včetně vnitřní servisní zásuvky v rozvaděči,
- 1x samostatně jištěný topný článek do 150W včetně termostatu,
- 1x jistič a svodič přepětí třídy 3 s vf filtrem, napájející zdroj 230VAC/24VDC pro digitální zobrazovač, s rezervou výkonu pro budoucí doplnění jednotky vzdálených vstupů  a výstupů řídicího systému,
- programovatelný digitální zobrazovač pro zobrazení výšky hladiny ve vrtu dle proudového signálu z hydrostatické sondy (včetně naprogramování),
- dveřní kontakt ve dveřích rozvaděče (ve smyčce ke kontaktu mimo rozvaděč) zapojený k cívce relé a spínač pro vyzkratování smyčky,
- rezerva prostoru pro budoucí doplnění jednotky vzdálených vstupů a výstupů řídicího systému (v rozsahu dvou DIN lišt).
</t>
  </si>
  <si>
    <t>Místní ovládací skříň vyzbrojená a zapojená pro přepínání provozního režimu ručně/0/automaticky, ruční ovládání a signalizaci provozních stavů pohonu nebo servopohonu v krytí min. IP43</t>
  </si>
  <si>
    <t>9</t>
  </si>
  <si>
    <t xml:space="preserve">Sestava přístroje pro měření a vyhodnocování pH ve složení:
- multiparametrový a multikanálový převodník  pro monitoring a řízení pH (a jiných veličin), grafický displej, digitální vstup pro senzory, analogový výstup, napájení 230VAC,
- pH panel pro nástěnnou montáž s elmg ventilem a zpětnou klapkou,
- průtočná armatura do 3 elektrod, připojení armaturami G1/2“,
- kombinovaná pH elektroda s integrovaným teplotním senzorem včetně kabelu,
- ostřikovací hlava pro čisticí systém pH elektrody v průtočné armatuře,
včetně naprogramování a parametrizace přístrojů po instalaci a zaškolení obsluhy.
</t>
  </si>
  <si>
    <t xml:space="preserve">Nerezová hydrostatická ponorná sonda pro kontinuální měření výšky hladiny kapalin:
- výstupní signál 4-20mA, 
- rozsah výšky hladiny do 0-60m,
- kabel s dutou žílou pro kompenzaci vlivu atmosférického tlaku dl. min. 65m,
- certifikát zdravotní nezávadnosti pro trvalý styk s pitnou vodou,
včetně nerezového šroubení, svorky pro zavěšení a nehermetické přípojné krabice (vyrovnání atmosférického tlaku).
</t>
  </si>
  <si>
    <t xml:space="preserve">Nerezová hydrostatická ponorná sonda pro kontinuální měření výšky hladiny kapalin:
- výstupní signál 4-20mA, 
- rozsah výšky hladiny do 0-4m,
- kabel s dutou žílou pro kompenzaci vlivu atmosférického tlaku dl. min. 6m,
- certifikát zdravotní nezávadnosti pro trvalý styk s pitnou vodou,
včetně nerezového šroubení, svorky pro zavěšení a nehermetické přípojné krabice (vyrovnání atmosférického tlaku).
</t>
  </si>
  <si>
    <t xml:space="preserve">Plovákový spínač hladiny pro pitnou vodu
- přepínací kontakt do 10A/250V, 
- kabel EPDM délky do 10m,
- atest zdravotní nezávadnosti pro trvalý styk s pitnou vodou
</t>
  </si>
  <si>
    <t>13</t>
  </si>
  <si>
    <t xml:space="preserve">Trojice nerezových detekčních sond (elektrod) k hladinovému relé, chráněných PVC krytem, s atestem zdravotní nezávadnosti pro trvalý styk s pitnou vodou </t>
  </si>
  <si>
    <t>14</t>
  </si>
  <si>
    <t>Svítidlo průmyslové zářivkové 2x18W s elektronickým předřadníkem, min. IP44, možnost smyčkování nebo průběžného zapojení, včetně upevňovacích ok nebo per a včetně světelných zdrojů</t>
  </si>
  <si>
    <t>15</t>
  </si>
  <si>
    <t>Magnetický kontakt kovový - průmyslový s přívodem v pancéřovém krku</t>
  </si>
  <si>
    <t>Nová zařízení celkem:</t>
  </si>
  <si>
    <t>Rozvody a instalace, dodávka + montáž a zapojení</t>
  </si>
  <si>
    <t>16</t>
  </si>
  <si>
    <t>Kabel CYKY 4*16</t>
  </si>
  <si>
    <t>17</t>
  </si>
  <si>
    <t xml:space="preserve">Kabel CYKY do 5*2,5 </t>
  </si>
  <si>
    <t>18</t>
  </si>
  <si>
    <t>Kabel CYKY do 12*1,5</t>
  </si>
  <si>
    <t>19</t>
  </si>
  <si>
    <t>Kabel CYKY do 7*1,5</t>
  </si>
  <si>
    <t>20</t>
  </si>
  <si>
    <t xml:space="preserve">Kabel CYKY do 5*1,5 </t>
  </si>
  <si>
    <t>21</t>
  </si>
  <si>
    <t>Stíněný kabel JYTY do 14*1</t>
  </si>
  <si>
    <t>22</t>
  </si>
  <si>
    <t>Stíněný kabel JYTY do 4*1</t>
  </si>
  <si>
    <t>23</t>
  </si>
  <si>
    <t>Stíněný kabel TCEKFE do 2P1</t>
  </si>
  <si>
    <t>24</t>
  </si>
  <si>
    <t>Vodič CYA do 35 ž/z</t>
  </si>
  <si>
    <t>25</t>
  </si>
  <si>
    <t>Vodič CYA do 4 ž/z</t>
  </si>
  <si>
    <t>26</t>
  </si>
  <si>
    <t xml:space="preserve">Vodič D05V-K 0,75/3,2 s atestem zdravotní nezávadnosti pro trvalý styk s pitnou vodou </t>
  </si>
  <si>
    <t>27</t>
  </si>
  <si>
    <t>Ukončení, prozvonění, zapojení kabelů k servopohonu nebo pohonu akčního členu nebo cizí rozvodné skříňce nebo skříňce analyzátoru - napájení, popř. ochrany, signály</t>
  </si>
  <si>
    <t>28</t>
  </si>
  <si>
    <t>Zapojení a odzkoušení funkce plovákového spínače do ovládacího obvodu (vlastní dodávka spínače a jeho montáž není součástí dodávky elektro)</t>
  </si>
  <si>
    <t>29</t>
  </si>
  <si>
    <t>Zapojení a oživení měřící smyčky vodoměru se snímači opto nebo reed (impulsní signál) k telemetrické stanici (vlastní dodávka vodoměru a snímačů a jeho montáž není součástí dodávky elektro)</t>
  </si>
  <si>
    <t>30</t>
  </si>
  <si>
    <t>Přístroj instalační ve vyšším krytí (zásuvka instalační 230V/16A s víčkem, instalační spínač), min. IP43</t>
  </si>
  <si>
    <t>31</t>
  </si>
  <si>
    <r>
      <t>Svorkovnicová skříň min. IP43 (do 8 svorek, do 2,5mm</t>
    </r>
    <r>
      <rPr>
        <vertAlign val="superscript"/>
        <sz val="8"/>
        <rFont val="Arial"/>
        <family val="2"/>
      </rPr>
      <t>2</t>
    </r>
    <r>
      <rPr>
        <sz val="8"/>
        <rFont val="Arial"/>
        <family val="2"/>
      </rPr>
      <t>), do čtyř kabelů vč. kabelových průchodek</t>
    </r>
  </si>
  <si>
    <t>32</t>
  </si>
  <si>
    <t xml:space="preserve">Kabelový rošt z ocelových drátů šířky 200mm žárově zinkovaný, včetně nosných a spojovacích prvků </t>
  </si>
  <si>
    <t>bm</t>
  </si>
  <si>
    <t>33</t>
  </si>
  <si>
    <t xml:space="preserve">Kabelový rošt z ocelových drátů šířky 50mm žárově zinkovaný, včetně nosných a spojovacích prvků </t>
  </si>
  <si>
    <t>34</t>
  </si>
  <si>
    <t xml:space="preserve">Kabelový rošt z ocelových drátů šířky do 100mm, nerezová ocel 3016L pro potravinářský průmysl, včetně nosných a spojovacích prvků </t>
  </si>
  <si>
    <t>35</t>
  </si>
  <si>
    <t>Elektroinstalační trubka tuhá včetně příchytek a tvarových dílů (kolena, spojky, vývodky), plastová nebo žárově zinkovaná</t>
  </si>
  <si>
    <t>36</t>
  </si>
  <si>
    <t>Ohebná kovová trubka pro mechanickou ochranu vodičů a kabelů do vnitřních prostor z pozinkované ocelové pásky a vnitřní izolační vrstvy, vnitřní průměr min. 16mm</t>
  </si>
  <si>
    <t>37</t>
  </si>
  <si>
    <t>Pomocná ocelová konstrukce žárově zinkovaná, individuelně zhotovená (nosný rám místní skříně, upevňovací konzola, krycí plech, stříška apod.)</t>
  </si>
  <si>
    <t>Uzemňovací pásek FeZn 4x30 mm včetně svorek, tloušťka ochranné zinkové vrstvy min. 70μm</t>
  </si>
  <si>
    <t>39</t>
  </si>
  <si>
    <t>Ekvipotenciální svorkovnice s krytem</t>
  </si>
  <si>
    <t>40</t>
  </si>
  <si>
    <t>Výstražná nebo informativní tabulka nebo popis - atyp</t>
  </si>
  <si>
    <t>41</t>
  </si>
  <si>
    <t>Kabelový výkop š. do 0,5m, hl. do 1,1m včetně pískového lože (min. 8cm pod i nad kabely), geodetického zaměření, výstražné fólie červené barvy, zahrnutí a zhutnění</t>
  </si>
  <si>
    <t>42</t>
  </si>
  <si>
    <t>Dvouplášťová korugovaná ohebná kabelová chránička pro mechanickou ochranu energetických a telekomunikačních vedení včetně zatahovací struny, spojek a uzavíracích zátek, do světlosti 75mm</t>
  </si>
  <si>
    <t>43</t>
  </si>
  <si>
    <t>Rýha pro vodič uzemnění v nezámrzné hloubce (min. 0,8m) včetně geodetického zaměření, zahrnutí a zhutnění</t>
  </si>
  <si>
    <t>44</t>
  </si>
  <si>
    <t>Průvrt nebo průraz do ø cca 8cm stěnou železobetonového prefabrikátu tl. cca do 15cm pro prostup kabelů a/nebo uzemňovacího přívodu, včetně zatěsnění nízkoexpanzní vodovzdornou PU pěnou, doplněnou přetažením tixotropní sanační maltou, pružnou hydroizolační cementovou stěrkou a PUR nebo gumoasfaltovým nátěrem</t>
  </si>
  <si>
    <t>45</t>
  </si>
  <si>
    <t>Průraz popř. vývrt do cca 20x20cm prostup kabelů v omítnuté cihlové příčce tl. cca 20cm, včetně začištění a zatěsnění vápenocementovou maltou a štukem (alternativně pevné zatěsnění kabelového prostupu minerální vatou přetaženou stěrkovou hmotou, bez požadavku na garantovanou požární bezpečnost), s opravou omítky</t>
  </si>
  <si>
    <t>Nátěrové hmoty, tmely, montážní pěny</t>
  </si>
  <si>
    <t>47</t>
  </si>
  <si>
    <t>Pomocný a spojovací materiál – šrouby, vruty, hmoždinky, šroubové i bezšroubové svorky, oka, stahovací a izolační pásky, distanční příchytky, kabelové štítky apod.</t>
  </si>
  <si>
    <t>Rozvody a instalace celkem:</t>
  </si>
  <si>
    <t>Demontáže celkem:</t>
  </si>
  <si>
    <t>nejsou žádné</t>
  </si>
  <si>
    <t>Společné položky</t>
  </si>
  <si>
    <t>48</t>
  </si>
  <si>
    <t>Dopracování technické dokumentace (schémata zapojení, výrobní výkresy, seznamy, situace) dle skutečně ve výběrovém řízení zvolených a dodaných elektrických i strojních zařízení</t>
  </si>
  <si>
    <t>49</t>
  </si>
  <si>
    <t>Zkoušky a výchozí revize elektrických zařízení</t>
  </si>
  <si>
    <t>50</t>
  </si>
  <si>
    <t>Zajištění stanoviska státního odborného dozoru k uvedení do provozu z titulu vyhl. 73/2010Sb. (vyhrazené el. zařízení třidy I.B) - společné pro veškerá nová el. zařízení technologické i strojní části úpravny i vrtu</t>
  </si>
  <si>
    <t>51</t>
  </si>
  <si>
    <t>Přidružené výkony zednické a natěračské k realizaci</t>
  </si>
  <si>
    <t>52</t>
  </si>
  <si>
    <t xml:space="preserve">Montážní přípravky, mechanismy a stroje potřebné při realizaci </t>
  </si>
  <si>
    <t>53</t>
  </si>
  <si>
    <t xml:space="preserve">Zpřístupnění pracovních prostorů - dočasné lešení a lávky pro demontáže a montáže prováděné při realizaci </t>
  </si>
  <si>
    <t>54</t>
  </si>
  <si>
    <t xml:space="preserve">Dočasné uskladnění a likvidace vzniklého odpadu při realizaci </t>
  </si>
  <si>
    <t>Společné položky celkem:</t>
  </si>
  <si>
    <t>PS 02 - ELEKTROČÁST CELKEM</t>
  </si>
  <si>
    <t>PS 02 - ELEKTROČÁST CELKEM DODÁVKY</t>
  </si>
  <si>
    <t>PS 02 - ELEKTROČÁST CELKEM MONTÁŽE</t>
  </si>
  <si>
    <t>SO 03 - KABELOVÉ TRASY</t>
  </si>
  <si>
    <t>nejsou žádná</t>
  </si>
  <si>
    <t>Kabel AYKY 4*25</t>
  </si>
  <si>
    <t>Kabel CYKY do 12*4</t>
  </si>
  <si>
    <t>Kabel CYKY do 7*4</t>
  </si>
  <si>
    <t>Stíněný kabel TCEKFE do 7P1</t>
  </si>
  <si>
    <t>Dvouplášťová korugovaná ohebná kabelová chránička pro mechanickou ochranu energetických a telekomunikačních vedení včetně zatahovací struny, spojek a uzavíracích zátek, do světlosti 94mm</t>
  </si>
  <si>
    <t>Kabelová chránička – mikrotrubička pro ochranu mikrokabelů s optickými vlákny ø16/10 pro přímou pokládku do země, nosná část z vysokohustotního polyetylenu HDPE, vnitřní část z trvale kluzného materiálu Silicore</t>
  </si>
  <si>
    <t>SO 03 - KABELOVÉ TRASY CELKEM</t>
  </si>
  <si>
    <t>SO 03 - KABELOVÉ TRASY CELKEM DODÁVKY</t>
  </si>
  <si>
    <t>SO 03 - KABELOVÉ TRASY CELKEM MONTÁŽE</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</si>
</sst>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
    <numFmt numFmtId="166" formatCode="dd/mm/yy"/>
    <numFmt numFmtId="167" formatCode="#,##0\ &quot;Kč&quot;"/>
    <numFmt numFmtId="168" formatCode="0.00000"/>
    <numFmt numFmtId="169" formatCode="0.0&quot;mil. Kč&quot;"/>
    <numFmt numFmtId="170" formatCode="#\ ##0"/>
    <numFmt numFmtId="171" formatCode="#,##0.0"/>
    <numFmt numFmtId="172" formatCode="0\ 000\ 000"/>
  </numFmts>
  <fonts count="69">
    <font>
      <sz val="10"/>
      <name val="Arial CE"/>
      <family val="2"/>
    </font>
    <font>
      <sz val="11"/>
      <color indexed="8"/>
      <name val="Calibri"/>
      <family val="2"/>
    </font>
    <font>
      <sz val="10"/>
      <name val="Arial"/>
      <family val="2"/>
    </font>
    <font>
      <b/>
      <sz val="14"/>
      <name val="Arial"/>
      <family val="2"/>
    </font>
    <font>
      <sz val="9"/>
      <name val="Arial"/>
      <family val="2"/>
    </font>
    <font>
      <b/>
      <sz val="9"/>
      <name val="Arial"/>
      <family val="2"/>
    </font>
    <font>
      <sz val="12"/>
      <name val="Arial"/>
      <family val="2"/>
    </font>
    <font>
      <b/>
      <sz val="12"/>
      <name val="Arial"/>
      <family val="2"/>
    </font>
    <font>
      <b/>
      <sz val="10"/>
      <name val="Arial"/>
      <family val="2"/>
    </font>
    <font>
      <sz val="8"/>
      <name val="Arial"/>
      <family val="2"/>
    </font>
    <font>
      <b/>
      <u val="single"/>
      <sz val="12"/>
      <name val="Arial"/>
      <family val="2"/>
    </font>
    <font>
      <b/>
      <u val="single"/>
      <sz val="10"/>
      <name val="Arial"/>
      <family val="2"/>
    </font>
    <font>
      <u val="single"/>
      <sz val="10"/>
      <name val="Arial"/>
      <family val="2"/>
    </font>
    <font>
      <sz val="10"/>
      <color indexed="9"/>
      <name val="Arial"/>
      <family val="2"/>
    </font>
    <font>
      <sz val="8"/>
      <color indexed="17"/>
      <name val="Arial"/>
      <family val="2"/>
    </font>
    <font>
      <sz val="10"/>
      <color indexed="17"/>
      <name val="Arial"/>
      <family val="2"/>
    </font>
    <font>
      <sz val="8"/>
      <color indexed="9"/>
      <name val="Arial"/>
      <family val="2"/>
    </font>
    <font>
      <sz val="8"/>
      <color indexed="12"/>
      <name val="Arial"/>
      <family val="2"/>
    </font>
    <font>
      <sz val="10"/>
      <color indexed="12"/>
      <name val="Arial"/>
      <family val="2"/>
    </font>
    <font>
      <b/>
      <i/>
      <sz val="10"/>
      <name val="Arial"/>
      <family val="2"/>
    </font>
    <font>
      <i/>
      <sz val="8"/>
      <name val="Arial"/>
      <family val="2"/>
    </font>
    <font>
      <i/>
      <sz val="9"/>
      <name val="Arial"/>
      <family val="2"/>
    </font>
    <font>
      <u val="single"/>
      <sz val="20"/>
      <name val="Arial"/>
      <family val="2"/>
    </font>
    <font>
      <b/>
      <sz val="16"/>
      <name val="Arial"/>
      <family val="2"/>
    </font>
    <font>
      <sz val="12"/>
      <color indexed="10"/>
      <name val="Arial"/>
      <family val="2"/>
    </font>
    <font>
      <b/>
      <u val="single"/>
      <sz val="12"/>
      <color indexed="10"/>
      <name val="Arial"/>
      <family val="2"/>
    </font>
    <font>
      <u val="single"/>
      <sz val="12"/>
      <color indexed="10"/>
      <name val="Arial"/>
      <family val="2"/>
    </font>
    <font>
      <sz val="12"/>
      <color indexed="12"/>
      <name val="Arial Narrow"/>
      <family val="2"/>
    </font>
    <font>
      <b/>
      <sz val="8"/>
      <color indexed="12"/>
      <name val="Arial"/>
      <family val="2"/>
    </font>
    <font>
      <b/>
      <sz val="8"/>
      <name val="Arial"/>
      <family val="2"/>
    </font>
    <font>
      <vertAlign val="superscript"/>
      <sz val="8"/>
      <name val="Arial"/>
      <family val="2"/>
    </font>
    <font>
      <u val="single"/>
      <sz val="8"/>
      <color indexed="10"/>
      <name val="Arial"/>
      <family val="2"/>
    </font>
    <font>
      <sz val="8"/>
      <name val="Calibri"/>
      <family val="2"/>
    </font>
    <font>
      <vertAlign val="subscript"/>
      <sz val="8"/>
      <name val="Arial"/>
      <family val="2"/>
    </font>
    <font>
      <sz val="8"/>
      <color indexed="8"/>
      <name val="Arial"/>
      <family val="2"/>
    </font>
    <font>
      <b/>
      <sz val="8"/>
      <color indexed="8"/>
      <name val="Arial"/>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43"/>
        <bgColor indexed="64"/>
      </patternFill>
    </fill>
    <fill>
      <patternFill patternType="solid">
        <fgColor indexed="65"/>
        <bgColor indexed="64"/>
      </patternFill>
    </fill>
    <fill>
      <patternFill patternType="solid">
        <fgColor theme="0" tint="-0.24997000396251678"/>
        <bgColor indexed="64"/>
      </patternFill>
    </fill>
    <fill>
      <patternFill patternType="solid">
        <fgColor indexed="43"/>
        <bgColor indexed="64"/>
      </patternFill>
    </fill>
  </fills>
  <borders count="103">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style="thin"/>
      <right style="thin"/>
      <top>
        <color indexed="63"/>
      </top>
      <bottom style="thin"/>
    </border>
    <border>
      <left style="thin"/>
      <right style="medium"/>
      <top>
        <color indexed="63"/>
      </top>
      <bottom style="thin"/>
    </border>
    <border>
      <left style="medium"/>
      <right>
        <color indexed="63"/>
      </right>
      <top style="thin"/>
      <bottom style="thin"/>
    </border>
    <border>
      <left style="thin"/>
      <right style="medium"/>
      <top style="thin"/>
      <bottom style="thin"/>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color indexed="63"/>
      </left>
      <right style="medium"/>
      <top>
        <color indexed="63"/>
      </top>
      <bottom style="thin"/>
    </border>
    <border>
      <left style="medium"/>
      <right style="double"/>
      <top style="thin"/>
      <bottom>
        <color indexed="63"/>
      </bottom>
    </border>
    <border>
      <left style="double"/>
      <right style="double"/>
      <top style="thin"/>
      <bottom>
        <color indexed="63"/>
      </bottom>
    </border>
    <border>
      <left style="double"/>
      <right style="medium"/>
      <top style="thin"/>
      <bottom>
        <color indexed="63"/>
      </bottom>
    </border>
    <border>
      <left>
        <color indexed="63"/>
      </left>
      <right style="medium"/>
      <top style="medium"/>
      <bottom style="medium"/>
    </border>
    <border>
      <left style="medium"/>
      <right style="thin"/>
      <top>
        <color indexed="63"/>
      </top>
      <bottom>
        <color indexed="63"/>
      </bottom>
    </border>
    <border>
      <left>
        <color indexed="63"/>
      </left>
      <right>
        <color indexed="63"/>
      </right>
      <top>
        <color indexed="63"/>
      </top>
      <bottom style="thin"/>
    </border>
    <border>
      <left style="medium"/>
      <right style="thin"/>
      <top>
        <color indexed="63"/>
      </top>
      <bottom style="thin"/>
    </border>
    <border>
      <left style="medium"/>
      <right>
        <color indexed="63"/>
      </right>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medium"/>
      <right>
        <color indexed="63"/>
      </right>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double"/>
      <top style="double"/>
      <bottom>
        <color indexed="63"/>
      </bottom>
    </border>
    <border>
      <left>
        <color indexed="63"/>
      </left>
      <right>
        <color indexed="63"/>
      </right>
      <top>
        <color indexed="63"/>
      </top>
      <bottom style="double"/>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thin"/>
      <bottom style="medium"/>
    </border>
    <border>
      <left style="thin"/>
      <right style="thin"/>
      <top style="dotted"/>
      <bottom>
        <color indexed="63"/>
      </bottom>
    </border>
    <border>
      <left style="thin"/>
      <right style="medium"/>
      <top>
        <color indexed="63"/>
      </top>
      <bottom>
        <color indexed="63"/>
      </bottom>
    </border>
    <border>
      <left style="thin">
        <color indexed="8"/>
      </left>
      <right style="thin">
        <color indexed="8"/>
      </right>
      <top style="medium">
        <color indexed="8"/>
      </top>
      <bottom style="medium">
        <color indexed="8"/>
      </bottom>
    </border>
    <border>
      <left style="thin">
        <color indexed="8"/>
      </left>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style="medium">
        <color indexed="8"/>
      </top>
      <bottom style="thin">
        <color indexed="8"/>
      </bottom>
    </border>
    <border>
      <left style="thin">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bottom/>
    </border>
    <border>
      <left style="thin">
        <color indexed="8"/>
      </left>
      <right/>
      <top style="thin">
        <color indexed="8"/>
      </top>
      <bottom style="thin">
        <color indexed="8"/>
      </bottom>
    </border>
    <border>
      <left style="thin"/>
      <right style="thin"/>
      <top style="medium"/>
      <bottom style="thin"/>
    </border>
    <border>
      <left style="thin"/>
      <right style="thin">
        <color indexed="8"/>
      </right>
      <top style="medium"/>
      <bottom style="thin">
        <color indexed="8"/>
      </bottom>
    </border>
    <border>
      <left style="thin">
        <color indexed="8"/>
      </left>
      <right>
        <color indexed="63"/>
      </right>
      <top style="medium"/>
      <bottom style="thin">
        <color indexed="8"/>
      </bottom>
    </border>
    <border>
      <left style="thin"/>
      <right style="medium"/>
      <top style="medium"/>
      <bottom style="thin"/>
    </border>
    <border>
      <left style="thin"/>
      <right style="thin">
        <color indexed="8"/>
      </right>
      <top style="thin"/>
      <bottom style="thin">
        <color indexed="8"/>
      </bottom>
    </border>
    <border>
      <left style="thin">
        <color indexed="8"/>
      </left>
      <right>
        <color indexed="63"/>
      </right>
      <top>
        <color indexed="63"/>
      </top>
      <bottom style="thin">
        <color indexed="8"/>
      </bottom>
    </border>
    <border>
      <left style="medium"/>
      <right style="thin"/>
      <top style="thin"/>
      <bottom style="medium"/>
    </border>
    <border>
      <left style="thin"/>
      <right style="thin"/>
      <top style="thin">
        <color indexed="8"/>
      </top>
      <bottom style="thin"/>
    </border>
    <border>
      <left style="thin"/>
      <right style="thin"/>
      <top style="thin"/>
      <bottom style="medium"/>
    </border>
    <border>
      <left style="thick"/>
      <right style="thick"/>
      <top style="thick"/>
      <bottom style="thick"/>
    </border>
    <border>
      <left style="medium"/>
      <right style="thin"/>
      <top style="medium"/>
      <bottom style="medium"/>
    </border>
    <border>
      <left>
        <color indexed="63"/>
      </left>
      <right style="thin"/>
      <top>
        <color indexed="63"/>
      </top>
      <bottom style="medium"/>
    </border>
    <border>
      <left style="thin"/>
      <right>
        <color indexed="63"/>
      </right>
      <top style="thin"/>
      <bottom style="medium"/>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style="double"/>
      <top>
        <color indexed="63"/>
      </top>
      <bottom style="double"/>
    </border>
    <border>
      <left>
        <color indexed="63"/>
      </left>
      <right style="thick"/>
      <top style="medium"/>
      <bottom style="medium"/>
    </border>
    <border>
      <left style="thin"/>
      <right>
        <color indexed="63"/>
      </right>
      <top style="dotted"/>
      <bottom>
        <color indexed="63"/>
      </bottom>
    </border>
    <border>
      <left>
        <color indexed="63"/>
      </left>
      <right style="thin"/>
      <top style="dotted"/>
      <bottom>
        <color indexed="63"/>
      </bottom>
    </border>
  </borders>
  <cellStyleXfs count="68">
    <xf numFmtId="0" fontId="0" fillId="0" borderId="0">
      <alignment/>
      <protection/>
    </xf>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52" fillId="0" borderId="0" applyFont="0" applyFill="0" applyBorder="0" applyAlignment="0" applyProtection="0"/>
    <xf numFmtId="41" fontId="52" fillId="0" borderId="0" applyFont="0" applyFill="0" applyBorder="0" applyAlignment="0" applyProtection="0"/>
    <xf numFmtId="0" fontId="54" fillId="20" borderId="0" applyNumberFormat="0" applyBorder="0" applyAlignment="0" applyProtection="0"/>
    <xf numFmtId="0" fontId="55" fillId="21" borderId="2" applyNumberFormat="0" applyAlignment="0" applyProtection="0"/>
    <xf numFmtId="44" fontId="52" fillId="0" borderId="0" applyFont="0" applyFill="0" applyBorder="0" applyAlignment="0" applyProtection="0"/>
    <xf numFmtId="42" fontId="52"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2" borderId="0" applyNumberFormat="0" applyBorder="0" applyAlignment="0" applyProtection="0"/>
    <xf numFmtId="0" fontId="52" fillId="0" borderId="0">
      <alignment/>
      <protection/>
    </xf>
    <xf numFmtId="0" fontId="5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52" fillId="23" borderId="6" applyNumberFormat="0" applyFont="0" applyAlignment="0" applyProtection="0"/>
    <xf numFmtId="9" fontId="52" fillId="0" borderId="0" applyFont="0" applyFill="0" applyBorder="0" applyAlignment="0" applyProtection="0"/>
    <xf numFmtId="0" fontId="61" fillId="0" borderId="7" applyNumberFormat="0" applyFill="0" applyAlignment="0" applyProtection="0"/>
    <xf numFmtId="0" fontId="62" fillId="24" borderId="0" applyNumberFormat="0" applyBorder="0" applyAlignment="0" applyProtection="0"/>
    <xf numFmtId="0" fontId="63" fillId="0" borderId="0" applyNumberFormat="0" applyFill="0" applyBorder="0" applyAlignment="0" applyProtection="0"/>
    <xf numFmtId="0" fontId="64" fillId="25" borderId="8" applyNumberFormat="0" applyAlignment="0" applyProtection="0"/>
    <xf numFmtId="0" fontId="65" fillId="26" borderId="8" applyNumberFormat="0" applyAlignment="0" applyProtection="0"/>
    <xf numFmtId="0" fontId="66" fillId="26" borderId="9" applyNumberFormat="0" applyAlignment="0" applyProtection="0"/>
    <xf numFmtId="0" fontId="67" fillId="0" borderId="0" applyNumberFormat="0" applyFill="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68" fillId="30" borderId="0" applyNumberFormat="0" applyBorder="0" applyAlignment="0" applyProtection="0"/>
    <xf numFmtId="0" fontId="68" fillId="31" borderId="0" applyNumberFormat="0" applyBorder="0" applyAlignment="0" applyProtection="0"/>
    <xf numFmtId="0" fontId="68" fillId="32" borderId="0" applyNumberFormat="0" applyBorder="0" applyAlignment="0" applyProtection="0"/>
  </cellStyleXfs>
  <cellXfs count="541">
    <xf numFmtId="0" fontId="0" fillId="0" borderId="0" xfId="0" applyAlignment="1">
      <alignment/>
    </xf>
    <xf numFmtId="0" fontId="2" fillId="0" borderId="0" xfId="0" applyFont="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3" fillId="0" borderId="0" xfId="0" applyFont="1" applyAlignment="1">
      <alignment horizontal="right"/>
    </xf>
    <xf numFmtId="0" fontId="3" fillId="0" borderId="0" xfId="0" applyFont="1" applyAlignment="1">
      <alignment/>
    </xf>
    <xf numFmtId="0" fontId="4" fillId="0" borderId="0" xfId="0" applyFont="1" applyAlignment="1">
      <alignment horizontal="right"/>
    </xf>
    <xf numFmtId="14" fontId="4" fillId="0" borderId="0" xfId="0" applyNumberFormat="1" applyFont="1" applyAlignment="1">
      <alignment horizontal="left"/>
    </xf>
    <xf numFmtId="0" fontId="5" fillId="0" borderId="0" xfId="0" applyFont="1" applyAlignment="1">
      <alignment horizontal="right"/>
    </xf>
    <xf numFmtId="49" fontId="2" fillId="0" borderId="0" xfId="0" applyNumberFormat="1" applyFont="1" applyAlignment="1">
      <alignment/>
    </xf>
    <xf numFmtId="0" fontId="6" fillId="0" borderId="0" xfId="0" applyFont="1" applyAlignment="1">
      <alignment horizontal="right"/>
    </xf>
    <xf numFmtId="49" fontId="7" fillId="0" borderId="0" xfId="0" applyNumberFormat="1" applyFont="1" applyAlignment="1">
      <alignment horizontal="left"/>
    </xf>
    <xf numFmtId="0" fontId="7" fillId="0" borderId="0" xfId="0" applyFont="1" applyAlignment="1">
      <alignment horizontal="left"/>
    </xf>
    <xf numFmtId="0" fontId="8" fillId="0" borderId="0" xfId="0" applyFont="1" applyAlignment="1">
      <alignment/>
    </xf>
    <xf numFmtId="0" fontId="8" fillId="0" borderId="0" xfId="0" applyFont="1" applyAlignment="1">
      <alignment/>
    </xf>
    <xf numFmtId="0" fontId="8" fillId="0" borderId="0" xfId="0" applyFont="1" applyAlignment="1">
      <alignment horizontal="right"/>
    </xf>
    <xf numFmtId="0" fontId="2" fillId="0" borderId="0" xfId="0" applyFont="1" applyAlignment="1">
      <alignment horizontal="left"/>
    </xf>
    <xf numFmtId="0" fontId="2" fillId="0" borderId="0" xfId="0" applyFont="1" applyAlignment="1">
      <alignment horizontal="right"/>
    </xf>
    <xf numFmtId="0" fontId="2" fillId="0" borderId="0" xfId="0" applyFont="1" applyAlignment="1">
      <alignment horizontal="center"/>
    </xf>
    <xf numFmtId="0" fontId="5" fillId="33" borderId="10" xfId="0" applyFont="1" applyFill="1" applyBorder="1" applyAlignment="1">
      <alignment wrapText="1"/>
    </xf>
    <xf numFmtId="0" fontId="5" fillId="33" borderId="11" xfId="0" applyFont="1" applyFill="1" applyBorder="1" applyAlignment="1">
      <alignment wrapText="1"/>
    </xf>
    <xf numFmtId="0" fontId="5" fillId="33" borderId="12" xfId="0" applyFont="1" applyFill="1" applyBorder="1" applyAlignment="1">
      <alignment wrapText="1"/>
    </xf>
    <xf numFmtId="0" fontId="5" fillId="33" borderId="10" xfId="0" applyFont="1" applyFill="1" applyBorder="1" applyAlignment="1">
      <alignment horizontal="right" wrapText="1"/>
    </xf>
    <xf numFmtId="0" fontId="2" fillId="33" borderId="11" xfId="0" applyFont="1" applyFill="1" applyBorder="1" applyAlignment="1">
      <alignment/>
    </xf>
    <xf numFmtId="0" fontId="5" fillId="33" borderId="11" xfId="0" applyFont="1" applyFill="1" applyBorder="1" applyAlignment="1">
      <alignment horizontal="right" wrapText="1"/>
    </xf>
    <xf numFmtId="0" fontId="5" fillId="33" borderId="12" xfId="0" applyFont="1" applyFill="1" applyBorder="1" applyAlignment="1">
      <alignment horizontal="right" vertical="center"/>
    </xf>
    <xf numFmtId="0" fontId="5" fillId="34" borderId="0" xfId="0" applyFont="1" applyFill="1" applyBorder="1" applyAlignment="1">
      <alignment horizontal="right" wrapText="1"/>
    </xf>
    <xf numFmtId="0" fontId="2" fillId="0" borderId="13" xfId="0" applyFont="1" applyBorder="1" applyAlignment="1">
      <alignment vertical="center"/>
    </xf>
    <xf numFmtId="0" fontId="2" fillId="0" borderId="0" xfId="0" applyFont="1" applyBorder="1" applyAlignment="1">
      <alignment vertical="center"/>
    </xf>
    <xf numFmtId="1" fontId="2" fillId="0" borderId="0" xfId="0" applyNumberFormat="1" applyFont="1" applyBorder="1" applyAlignment="1">
      <alignment horizontal="right" vertical="center"/>
    </xf>
    <xf numFmtId="0" fontId="2" fillId="0" borderId="14" xfId="0" applyFont="1" applyBorder="1" applyAlignment="1">
      <alignment vertical="center"/>
    </xf>
    <xf numFmtId="4" fontId="2" fillId="0" borderId="15" xfId="0" applyNumberFormat="1" applyFont="1" applyBorder="1" applyAlignment="1">
      <alignment horizontal="right" vertical="center"/>
    </xf>
    <xf numFmtId="4" fontId="2" fillId="0" borderId="16" xfId="0" applyNumberFormat="1" applyFont="1" applyBorder="1" applyAlignment="1">
      <alignment horizontal="right" vertical="center"/>
    </xf>
    <xf numFmtId="4" fontId="2" fillId="34" borderId="0" xfId="0" applyNumberFormat="1" applyFont="1" applyFill="1" applyBorder="1" applyAlignment="1">
      <alignment vertical="center"/>
    </xf>
    <xf numFmtId="4" fontId="2" fillId="0" borderId="13"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7" xfId="0" applyNumberFormat="1" applyFont="1" applyBorder="1" applyAlignment="1">
      <alignment horizontal="right" vertical="center"/>
    </xf>
    <xf numFmtId="4" fontId="2" fillId="0" borderId="18" xfId="0" applyNumberFormat="1" applyFont="1" applyBorder="1" applyAlignment="1">
      <alignment horizontal="right" vertical="center"/>
    </xf>
    <xf numFmtId="0" fontId="7" fillId="35" borderId="10" xfId="0" applyFont="1" applyFill="1" applyBorder="1" applyAlignment="1">
      <alignment vertical="center"/>
    </xf>
    <xf numFmtId="0" fontId="8" fillId="35" borderId="11" xfId="0" applyFont="1" applyFill="1" applyBorder="1" applyAlignment="1">
      <alignment vertical="center"/>
    </xf>
    <xf numFmtId="0" fontId="2" fillId="35" borderId="11" xfId="0" applyFont="1" applyFill="1" applyBorder="1" applyAlignment="1">
      <alignment vertical="center"/>
    </xf>
    <xf numFmtId="4" fontId="7" fillId="35" borderId="19" xfId="0" applyNumberFormat="1" applyFont="1" applyFill="1" applyBorder="1" applyAlignment="1">
      <alignment horizontal="right" vertical="center"/>
    </xf>
    <xf numFmtId="4" fontId="7" fillId="35" borderId="20" xfId="0" applyNumberFormat="1" applyFont="1" applyFill="1" applyBorder="1" applyAlignment="1">
      <alignment horizontal="right" vertical="center"/>
    </xf>
    <xf numFmtId="4" fontId="8" fillId="34" borderId="0" xfId="0" applyNumberFormat="1" applyFont="1" applyFill="1" applyBorder="1" applyAlignment="1">
      <alignment vertical="center"/>
    </xf>
    <xf numFmtId="0" fontId="3" fillId="0" borderId="0" xfId="0" applyFont="1" applyAlignment="1">
      <alignment horizontal="center"/>
    </xf>
    <xf numFmtId="4" fontId="2" fillId="0" borderId="0" xfId="0" applyNumberFormat="1" applyFont="1" applyAlignment="1">
      <alignment/>
    </xf>
    <xf numFmtId="0" fontId="5" fillId="33" borderId="10" xfId="0" applyFont="1" applyFill="1" applyBorder="1" applyAlignment="1">
      <alignment vertical="center"/>
    </xf>
    <xf numFmtId="0" fontId="8" fillId="33" borderId="11" xfId="0" applyFont="1" applyFill="1" applyBorder="1" applyAlignment="1">
      <alignment vertical="center"/>
    </xf>
    <xf numFmtId="0" fontId="8" fillId="33" borderId="12" xfId="0" applyFont="1" applyFill="1" applyBorder="1" applyAlignment="1">
      <alignment vertical="center" wrapText="1"/>
    </xf>
    <xf numFmtId="0" fontId="8" fillId="33" borderId="21" xfId="0" applyFont="1" applyFill="1" applyBorder="1" applyAlignment="1">
      <alignment horizontal="center" vertical="center" wrapText="1"/>
    </xf>
    <xf numFmtId="0" fontId="8" fillId="33" borderId="12" xfId="0" applyFont="1" applyFill="1" applyBorder="1" applyAlignment="1">
      <alignment horizontal="center" vertical="center" wrapText="1"/>
    </xf>
    <xf numFmtId="49" fontId="4" fillId="0" borderId="15" xfId="0" applyNumberFormat="1" applyFont="1" applyBorder="1" applyAlignment="1">
      <alignment horizontal="left"/>
    </xf>
    <xf numFmtId="0" fontId="4" fillId="0" borderId="16" xfId="0" applyFont="1" applyBorder="1" applyAlignment="1">
      <alignment horizontal="left"/>
    </xf>
    <xf numFmtId="0" fontId="4" fillId="0" borderId="16" xfId="0" applyFont="1" applyBorder="1" applyAlignment="1">
      <alignment/>
    </xf>
    <xf numFmtId="164" fontId="4" fillId="0" borderId="22" xfId="0" applyNumberFormat="1" applyFont="1" applyBorder="1" applyAlignment="1">
      <alignment/>
    </xf>
    <xf numFmtId="3" fontId="5" fillId="0" borderId="23" xfId="0" applyNumberFormat="1" applyFont="1" applyBorder="1" applyAlignment="1">
      <alignment horizontal="right"/>
    </xf>
    <xf numFmtId="3" fontId="4" fillId="0" borderId="22" xfId="0" applyNumberFormat="1" applyFont="1" applyBorder="1" applyAlignment="1">
      <alignment horizontal="right"/>
    </xf>
    <xf numFmtId="3" fontId="4" fillId="0" borderId="23" xfId="0" applyNumberFormat="1" applyFont="1" applyBorder="1" applyAlignment="1">
      <alignment horizontal="right"/>
    </xf>
    <xf numFmtId="165" fontId="2" fillId="0" borderId="24" xfId="0" applyNumberFormat="1" applyFont="1" applyBorder="1" applyAlignment="1">
      <alignment/>
    </xf>
    <xf numFmtId="49" fontId="4" fillId="0" borderId="13"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164" fontId="4" fillId="0" borderId="14" xfId="0" applyNumberFormat="1" applyFont="1" applyBorder="1" applyAlignment="1">
      <alignment/>
    </xf>
    <xf numFmtId="3" fontId="5" fillId="0" borderId="24" xfId="0" applyNumberFormat="1" applyFont="1" applyBorder="1" applyAlignment="1">
      <alignment horizontal="right"/>
    </xf>
    <xf numFmtId="3" fontId="4" fillId="0" borderId="14" xfId="0" applyNumberFormat="1" applyFont="1" applyBorder="1" applyAlignment="1">
      <alignment horizontal="right"/>
    </xf>
    <xf numFmtId="3" fontId="4" fillId="0" borderId="24" xfId="0" applyNumberFormat="1" applyFont="1" applyBorder="1" applyAlignment="1">
      <alignment horizontal="right"/>
    </xf>
    <xf numFmtId="0" fontId="5" fillId="35" borderId="10" xfId="0" applyFont="1" applyFill="1" applyBorder="1" applyAlignment="1">
      <alignment vertical="center"/>
    </xf>
    <xf numFmtId="49" fontId="5" fillId="35" borderId="11" xfId="0" applyNumberFormat="1" applyFont="1" applyFill="1" applyBorder="1" applyAlignment="1">
      <alignment horizontal="left" vertical="center"/>
    </xf>
    <xf numFmtId="0" fontId="5" fillId="35" borderId="11" xfId="0" applyFont="1" applyFill="1" applyBorder="1" applyAlignment="1">
      <alignment vertical="center"/>
    </xf>
    <xf numFmtId="164" fontId="4" fillId="35" borderId="12" xfId="0" applyNumberFormat="1" applyFont="1" applyFill="1" applyBorder="1" applyAlignment="1">
      <alignment/>
    </xf>
    <xf numFmtId="3" fontId="5" fillId="35" borderId="21" xfId="0" applyNumberFormat="1" applyFont="1" applyFill="1" applyBorder="1" applyAlignment="1">
      <alignment horizontal="right" vertical="center"/>
    </xf>
    <xf numFmtId="165" fontId="5" fillId="35" borderId="21" xfId="0" applyNumberFormat="1" applyFont="1" applyFill="1" applyBorder="1" applyAlignment="1">
      <alignment horizontal="right" vertical="center"/>
    </xf>
    <xf numFmtId="0" fontId="2" fillId="0" borderId="0" xfId="0" applyFont="1" applyAlignment="1">
      <alignment horizontal="left" vertical="top" wrapText="1"/>
    </xf>
    <xf numFmtId="3" fontId="5" fillId="35" borderId="12" xfId="0" applyNumberFormat="1" applyFont="1" applyFill="1" applyBorder="1" applyAlignment="1">
      <alignment horizontal="right" vertical="center"/>
    </xf>
    <xf numFmtId="4" fontId="8" fillId="33" borderId="21" xfId="0" applyNumberFormat="1" applyFont="1" applyFill="1" applyBorder="1" applyAlignment="1">
      <alignment horizontal="center" vertical="center"/>
    </xf>
    <xf numFmtId="165" fontId="4" fillId="0" borderId="23" xfId="0" applyNumberFormat="1" applyFont="1" applyBorder="1" applyAlignment="1">
      <alignment/>
    </xf>
    <xf numFmtId="165" fontId="4" fillId="0" borderId="24" xfId="0" applyNumberFormat="1" applyFont="1" applyBorder="1" applyAlignment="1">
      <alignment/>
    </xf>
    <xf numFmtId="165" fontId="4" fillId="35" borderId="21" xfId="0" applyNumberFormat="1" applyFont="1" applyFill="1" applyBorder="1" applyAlignment="1">
      <alignment/>
    </xf>
    <xf numFmtId="0" fontId="8" fillId="33" borderId="11" xfId="0" applyFont="1" applyFill="1" applyBorder="1" applyAlignment="1">
      <alignment vertical="center" wrapText="1"/>
    </xf>
    <xf numFmtId="0" fontId="8" fillId="33" borderId="11" xfId="0" applyFont="1" applyFill="1" applyBorder="1" applyAlignment="1">
      <alignment horizontal="center" vertical="center" wrapText="1"/>
    </xf>
    <xf numFmtId="164" fontId="4" fillId="35" borderId="11" xfId="0" applyNumberFormat="1" applyFont="1" applyFill="1" applyBorder="1" applyAlignment="1">
      <alignment/>
    </xf>
    <xf numFmtId="3" fontId="5" fillId="35" borderId="11" xfId="0" applyNumberFormat="1" applyFont="1" applyFill="1" applyBorder="1" applyAlignment="1">
      <alignment horizontal="right" vertical="center"/>
    </xf>
    <xf numFmtId="0" fontId="3" fillId="0" borderId="18" xfId="0" applyFont="1" applyBorder="1" applyAlignment="1">
      <alignment horizontal="centerContinuous" vertical="top"/>
    </xf>
    <xf numFmtId="0" fontId="2" fillId="0" borderId="18" xfId="0" applyFont="1" applyBorder="1" applyAlignment="1">
      <alignment horizontal="centerContinuous"/>
    </xf>
    <xf numFmtId="0" fontId="8" fillId="33" borderId="25" xfId="0" applyFont="1" applyFill="1" applyBorder="1" applyAlignment="1">
      <alignment horizontal="left"/>
    </xf>
    <xf numFmtId="0" fontId="4" fillId="33" borderId="26" xfId="0" applyFont="1" applyFill="1" applyBorder="1" applyAlignment="1">
      <alignment horizontal="centerContinuous"/>
    </xf>
    <xf numFmtId="49" fontId="5" fillId="33" borderId="27" xfId="0" applyNumberFormat="1" applyFont="1" applyFill="1" applyBorder="1" applyAlignment="1">
      <alignment horizontal="left"/>
    </xf>
    <xf numFmtId="49" fontId="4" fillId="33" borderId="26" xfId="0" applyNumberFormat="1" applyFont="1" applyFill="1" applyBorder="1" applyAlignment="1">
      <alignment horizontal="centerContinuous"/>
    </xf>
    <xf numFmtId="0" fontId="4" fillId="0" borderId="28" xfId="0" applyFont="1" applyBorder="1" applyAlignment="1">
      <alignment/>
    </xf>
    <xf numFmtId="49" fontId="4" fillId="0" borderId="29" xfId="0" applyNumberFormat="1" applyFont="1" applyBorder="1" applyAlignment="1">
      <alignment horizontal="left"/>
    </xf>
    <xf numFmtId="0" fontId="2" fillId="0" borderId="30" xfId="0" applyFont="1" applyBorder="1" applyAlignment="1">
      <alignment/>
    </xf>
    <xf numFmtId="0" fontId="4" fillId="0" borderId="12" xfId="0" applyFont="1" applyBorder="1" applyAlignment="1">
      <alignment/>
    </xf>
    <xf numFmtId="49" fontId="4" fillId="0" borderId="11" xfId="0" applyNumberFormat="1" applyFont="1" applyBorder="1" applyAlignment="1">
      <alignment/>
    </xf>
    <xf numFmtId="49" fontId="4" fillId="0" borderId="12" xfId="0" applyNumberFormat="1" applyFont="1" applyBorder="1" applyAlignment="1">
      <alignment/>
    </xf>
    <xf numFmtId="0" fontId="4" fillId="0" borderId="21" xfId="0" applyFont="1" applyBorder="1" applyAlignment="1">
      <alignment/>
    </xf>
    <xf numFmtId="0" fontId="4" fillId="0" borderId="31" xfId="0" applyFont="1" applyBorder="1" applyAlignment="1">
      <alignment horizontal="left"/>
    </xf>
    <xf numFmtId="0" fontId="8" fillId="0" borderId="30" xfId="0" applyFont="1" applyBorder="1" applyAlignment="1">
      <alignment/>
    </xf>
    <xf numFmtId="49" fontId="4" fillId="0" borderId="31" xfId="0" applyNumberFormat="1" applyFont="1" applyBorder="1" applyAlignment="1">
      <alignment horizontal="left"/>
    </xf>
    <xf numFmtId="49" fontId="8" fillId="33" borderId="30" xfId="0" applyNumberFormat="1" applyFont="1" applyFill="1" applyBorder="1" applyAlignment="1">
      <alignment/>
    </xf>
    <xf numFmtId="49" fontId="2" fillId="33" borderId="12" xfId="0" applyNumberFormat="1" applyFont="1" applyFill="1" applyBorder="1" applyAlignment="1">
      <alignment/>
    </xf>
    <xf numFmtId="49" fontId="8" fillId="33" borderId="11" xfId="0" applyNumberFormat="1" applyFont="1" applyFill="1" applyBorder="1" applyAlignment="1">
      <alignment/>
    </xf>
    <xf numFmtId="49" fontId="2" fillId="33" borderId="11" xfId="0" applyNumberFormat="1" applyFont="1" applyFill="1" applyBorder="1" applyAlignment="1">
      <alignment/>
    </xf>
    <xf numFmtId="0" fontId="4" fillId="0" borderId="21" xfId="0" applyFont="1" applyFill="1" applyBorder="1" applyAlignment="1">
      <alignment/>
    </xf>
    <xf numFmtId="3" fontId="4" fillId="0" borderId="31" xfId="0" applyNumberFormat="1" applyFont="1" applyBorder="1" applyAlignment="1">
      <alignment horizontal="left"/>
    </xf>
    <xf numFmtId="0" fontId="2" fillId="0" borderId="0" xfId="0" applyFont="1" applyFill="1" applyAlignment="1">
      <alignment/>
    </xf>
    <xf numFmtId="49" fontId="8" fillId="33" borderId="32" xfId="0" applyNumberFormat="1" applyFont="1" applyFill="1" applyBorder="1" applyAlignment="1">
      <alignment/>
    </xf>
    <xf numFmtId="49" fontId="2" fillId="33" borderId="14" xfId="0" applyNumberFormat="1" applyFont="1" applyFill="1" applyBorder="1" applyAlignment="1">
      <alignment/>
    </xf>
    <xf numFmtId="49" fontId="8" fillId="33" borderId="0" xfId="0" applyNumberFormat="1" applyFont="1" applyFill="1" applyBorder="1" applyAlignment="1">
      <alignment/>
    </xf>
    <xf numFmtId="49" fontId="2" fillId="33" borderId="0" xfId="0" applyNumberFormat="1" applyFont="1" applyFill="1" applyBorder="1" applyAlignment="1">
      <alignment/>
    </xf>
    <xf numFmtId="49" fontId="4" fillId="0" borderId="21" xfId="0" applyNumberFormat="1" applyFont="1" applyBorder="1" applyAlignment="1">
      <alignment horizontal="left"/>
    </xf>
    <xf numFmtId="0" fontId="4" fillId="0" borderId="33" xfId="0" applyFont="1" applyBorder="1" applyAlignment="1">
      <alignment/>
    </xf>
    <xf numFmtId="0" fontId="4" fillId="0" borderId="21" xfId="0" applyNumberFormat="1" applyFont="1" applyBorder="1" applyAlignment="1">
      <alignment/>
    </xf>
    <xf numFmtId="0" fontId="4" fillId="0" borderId="34" xfId="0" applyNumberFormat="1" applyFont="1" applyBorder="1" applyAlignment="1">
      <alignment horizontal="left"/>
    </xf>
    <xf numFmtId="0" fontId="2" fillId="0" borderId="0" xfId="0" applyNumberFormat="1" applyFont="1" applyBorder="1" applyAlignment="1">
      <alignment/>
    </xf>
    <xf numFmtId="0" fontId="2" fillId="0" borderId="0" xfId="0" applyNumberFormat="1" applyFont="1" applyAlignment="1">
      <alignment/>
    </xf>
    <xf numFmtId="0" fontId="4" fillId="0" borderId="34" xfId="0" applyFont="1" applyBorder="1" applyAlignment="1">
      <alignment horizontal="left"/>
    </xf>
    <xf numFmtId="0" fontId="2" fillId="0" borderId="0" xfId="0" applyFont="1" applyBorder="1" applyAlignment="1">
      <alignment/>
    </xf>
    <xf numFmtId="0" fontId="4" fillId="0" borderId="21" xfId="0" applyFont="1" applyFill="1" applyBorder="1" applyAlignment="1">
      <alignment/>
    </xf>
    <xf numFmtId="0" fontId="4" fillId="0" borderId="34" xfId="0" applyFont="1" applyFill="1" applyBorder="1" applyAlignment="1">
      <alignment/>
    </xf>
    <xf numFmtId="0" fontId="2" fillId="0" borderId="0" xfId="0" applyFont="1" applyFill="1" applyBorder="1" applyAlignment="1">
      <alignment/>
    </xf>
    <xf numFmtId="0" fontId="4" fillId="0" borderId="21" xfId="0" applyFont="1" applyBorder="1" applyAlignment="1">
      <alignment/>
    </xf>
    <xf numFmtId="0" fontId="4" fillId="0" borderId="34" xfId="0" applyFont="1" applyBorder="1" applyAlignment="1">
      <alignment/>
    </xf>
    <xf numFmtId="3" fontId="2" fillId="0" borderId="0" xfId="0" applyNumberFormat="1" applyFont="1" applyAlignment="1">
      <alignment/>
    </xf>
    <xf numFmtId="0" fontId="4" fillId="0" borderId="30" xfId="0" applyFont="1" applyBorder="1" applyAlignment="1">
      <alignment/>
    </xf>
    <xf numFmtId="0" fontId="4" fillId="0" borderId="28" xfId="0" applyFont="1" applyBorder="1" applyAlignment="1">
      <alignment horizontal="left"/>
    </xf>
    <xf numFmtId="0" fontId="4" fillId="0" borderId="35" xfId="0" applyFont="1" applyBorder="1" applyAlignment="1">
      <alignment horizontal="left"/>
    </xf>
    <xf numFmtId="0" fontId="3" fillId="0" borderId="36" xfId="0" applyFont="1" applyBorder="1" applyAlignment="1">
      <alignment horizontal="centerContinuous" vertical="center"/>
    </xf>
    <xf numFmtId="0" fontId="7" fillId="0" borderId="37" xfId="0" applyFont="1" applyBorder="1" applyAlignment="1">
      <alignment horizontal="centerContinuous" vertical="center"/>
    </xf>
    <xf numFmtId="0" fontId="2" fillId="0" borderId="37" xfId="0" applyFont="1" applyBorder="1" applyAlignment="1">
      <alignment horizontal="centerContinuous" vertical="center"/>
    </xf>
    <xf numFmtId="0" fontId="2" fillId="0" borderId="38" xfId="0" applyFont="1" applyBorder="1" applyAlignment="1">
      <alignment horizontal="centerContinuous" vertical="center"/>
    </xf>
    <xf numFmtId="0" fontId="8" fillId="33" borderId="19" xfId="0" applyFont="1" applyFill="1" applyBorder="1" applyAlignment="1">
      <alignment horizontal="left"/>
    </xf>
    <xf numFmtId="0" fontId="2" fillId="33" borderId="20" xfId="0" applyFont="1" applyFill="1" applyBorder="1" applyAlignment="1">
      <alignment horizontal="left"/>
    </xf>
    <xf numFmtId="0" fontId="2" fillId="33" borderId="39" xfId="0" applyFont="1" applyFill="1" applyBorder="1" applyAlignment="1">
      <alignment horizontal="centerContinuous"/>
    </xf>
    <xf numFmtId="0" fontId="8" fillId="33" borderId="20" xfId="0" applyFont="1" applyFill="1" applyBorder="1" applyAlignment="1">
      <alignment horizontal="centerContinuous"/>
    </xf>
    <xf numFmtId="0" fontId="2" fillId="33" borderId="20" xfId="0" applyFont="1" applyFill="1" applyBorder="1" applyAlignment="1">
      <alignment horizontal="centerContinuous"/>
    </xf>
    <xf numFmtId="0" fontId="2" fillId="0" borderId="40" xfId="0" applyFont="1" applyBorder="1" applyAlignment="1">
      <alignment/>
    </xf>
    <xf numFmtId="0" fontId="2" fillId="0" borderId="41" xfId="0" applyFont="1" applyBorder="1" applyAlignment="1">
      <alignment/>
    </xf>
    <xf numFmtId="3" fontId="2" fillId="0" borderId="29" xfId="0" applyNumberFormat="1" applyFont="1" applyBorder="1" applyAlignment="1">
      <alignment/>
    </xf>
    <xf numFmtId="0" fontId="2" fillId="0" borderId="25" xfId="0" applyFont="1" applyBorder="1" applyAlignment="1">
      <alignment/>
    </xf>
    <xf numFmtId="3" fontId="2" fillId="0" borderId="27" xfId="0" applyNumberFormat="1" applyFont="1" applyBorder="1" applyAlignment="1">
      <alignment/>
    </xf>
    <xf numFmtId="0" fontId="2" fillId="0" borderId="26" xfId="0" applyFont="1" applyBorder="1" applyAlignment="1">
      <alignment/>
    </xf>
    <xf numFmtId="3" fontId="2" fillId="0" borderId="11" xfId="0" applyNumberFormat="1" applyFont="1" applyBorder="1" applyAlignment="1">
      <alignment/>
    </xf>
    <xf numFmtId="0" fontId="2" fillId="0" borderId="12" xfId="0" applyFont="1" applyBorder="1" applyAlignment="1">
      <alignment/>
    </xf>
    <xf numFmtId="0" fontId="2" fillId="0" borderId="42" xfId="0" applyFont="1" applyBorder="1" applyAlignment="1">
      <alignment/>
    </xf>
    <xf numFmtId="0" fontId="2" fillId="0" borderId="41" xfId="0" applyFont="1" applyBorder="1" applyAlignment="1">
      <alignment shrinkToFit="1"/>
    </xf>
    <xf numFmtId="0" fontId="2" fillId="0" borderId="43" xfId="0" applyFont="1" applyBorder="1" applyAlignment="1">
      <alignment/>
    </xf>
    <xf numFmtId="0" fontId="2" fillId="0" borderId="32" xfId="0" applyFont="1" applyBorder="1" applyAlignment="1">
      <alignment/>
    </xf>
    <xf numFmtId="3" fontId="2" fillId="0" borderId="44" xfId="0" applyNumberFormat="1" applyFont="1" applyBorder="1" applyAlignment="1">
      <alignment/>
    </xf>
    <xf numFmtId="0" fontId="2" fillId="0" borderId="45" xfId="0" applyFont="1" applyBorder="1" applyAlignment="1">
      <alignment/>
    </xf>
    <xf numFmtId="3" fontId="2" fillId="0" borderId="46" xfId="0" applyNumberFormat="1" applyFont="1" applyBorder="1" applyAlignment="1">
      <alignment/>
    </xf>
    <xf numFmtId="0" fontId="2" fillId="0" borderId="47" xfId="0" applyFont="1" applyBorder="1" applyAlignment="1">
      <alignment/>
    </xf>
    <xf numFmtId="0" fontId="8" fillId="33" borderId="25" xfId="0" applyFont="1" applyFill="1" applyBorder="1" applyAlignment="1">
      <alignment/>
    </xf>
    <xf numFmtId="0" fontId="8" fillId="33" borderId="27" xfId="0" applyFont="1" applyFill="1" applyBorder="1" applyAlignment="1">
      <alignment/>
    </xf>
    <xf numFmtId="0" fontId="8" fillId="33" borderId="26" xfId="0" applyFont="1" applyFill="1" applyBorder="1" applyAlignment="1">
      <alignment/>
    </xf>
    <xf numFmtId="0" fontId="8" fillId="33" borderId="48" xfId="0" applyFont="1" applyFill="1" applyBorder="1" applyAlignment="1">
      <alignment/>
    </xf>
    <xf numFmtId="0" fontId="8" fillId="33" borderId="49" xfId="0" applyFont="1" applyFill="1" applyBorder="1" applyAlignment="1">
      <alignment/>
    </xf>
    <xf numFmtId="0" fontId="2" fillId="0" borderId="14" xfId="0" applyFont="1" applyBorder="1" applyAlignment="1">
      <alignment/>
    </xf>
    <xf numFmtId="0" fontId="2" fillId="0" borderId="13" xfId="0" applyFont="1" applyBorder="1" applyAlignment="1">
      <alignment/>
    </xf>
    <xf numFmtId="0" fontId="2" fillId="0" borderId="50" xfId="0" applyFont="1" applyBorder="1" applyAlignment="1">
      <alignment/>
    </xf>
    <xf numFmtId="0" fontId="2" fillId="0" borderId="0" xfId="0" applyFont="1" applyBorder="1" applyAlignment="1">
      <alignment horizontal="right"/>
    </xf>
    <xf numFmtId="166" fontId="2" fillId="0" borderId="0" xfId="0" applyNumberFormat="1" applyFont="1" applyBorder="1" applyAlignment="1">
      <alignment/>
    </xf>
    <xf numFmtId="0" fontId="2" fillId="0" borderId="0" xfId="0" applyFont="1" applyFill="1" applyBorder="1" applyAlignment="1">
      <alignment/>
    </xf>
    <xf numFmtId="0" fontId="2" fillId="0" borderId="51" xfId="0" applyFont="1" applyBorder="1" applyAlignment="1">
      <alignment/>
    </xf>
    <xf numFmtId="0" fontId="2" fillId="0" borderId="52" xfId="0" applyFont="1" applyBorder="1" applyAlignment="1">
      <alignment/>
    </xf>
    <xf numFmtId="0" fontId="2" fillId="0" borderId="53" xfId="0" applyFont="1" applyBorder="1" applyAlignment="1">
      <alignment/>
    </xf>
    <xf numFmtId="0" fontId="2" fillId="0" borderId="16" xfId="0" applyFont="1" applyBorder="1" applyAlignment="1">
      <alignment/>
    </xf>
    <xf numFmtId="165" fontId="2" fillId="0" borderId="22" xfId="0" applyNumberFormat="1" applyFont="1" applyBorder="1" applyAlignment="1">
      <alignment horizontal="right"/>
    </xf>
    <xf numFmtId="0" fontId="2" fillId="0" borderId="22" xfId="0" applyFont="1" applyBorder="1" applyAlignment="1">
      <alignment/>
    </xf>
    <xf numFmtId="0" fontId="2" fillId="0" borderId="11" xfId="0" applyFont="1" applyBorder="1" applyAlignment="1">
      <alignment/>
    </xf>
    <xf numFmtId="165" fontId="2" fillId="0" borderId="12" xfId="0" applyNumberFormat="1" applyFont="1" applyBorder="1" applyAlignment="1">
      <alignment horizontal="right"/>
    </xf>
    <xf numFmtId="0" fontId="7" fillId="33" borderId="45" xfId="0" applyFont="1" applyFill="1" applyBorder="1" applyAlignment="1">
      <alignment/>
    </xf>
    <xf numFmtId="0" fontId="7" fillId="33" borderId="46" xfId="0" applyFont="1" applyFill="1" applyBorder="1" applyAlignment="1">
      <alignment/>
    </xf>
    <xf numFmtId="0" fontId="7" fillId="33" borderId="47" xfId="0" applyFont="1" applyFill="1" applyBorder="1" applyAlignment="1">
      <alignment/>
    </xf>
    <xf numFmtId="0" fontId="7" fillId="0" borderId="0" xfId="0" applyFont="1" applyAlignment="1">
      <alignment/>
    </xf>
    <xf numFmtId="0" fontId="2" fillId="0" borderId="0" xfId="0" applyFont="1" applyAlignment="1">
      <alignment vertical="justify"/>
    </xf>
    <xf numFmtId="49" fontId="8" fillId="0" borderId="54" xfId="51" applyNumberFormat="1" applyFont="1" applyBorder="1">
      <alignment/>
      <protection/>
    </xf>
    <xf numFmtId="49" fontId="2" fillId="0" borderId="54" xfId="51" applyNumberFormat="1" applyFont="1" applyBorder="1">
      <alignment/>
      <protection/>
    </xf>
    <xf numFmtId="49" fontId="2" fillId="0" borderId="54" xfId="51" applyNumberFormat="1" applyFont="1" applyBorder="1" applyAlignment="1">
      <alignment horizontal="right"/>
      <protection/>
    </xf>
    <xf numFmtId="0" fontId="2" fillId="0" borderId="55" xfId="51" applyFont="1" applyBorder="1">
      <alignment/>
      <protection/>
    </xf>
    <xf numFmtId="49" fontId="2" fillId="0" borderId="54" xfId="0" applyNumberFormat="1" applyFont="1" applyBorder="1" applyAlignment="1">
      <alignment horizontal="left"/>
    </xf>
    <xf numFmtId="0" fontId="2" fillId="0" borderId="56" xfId="0" applyNumberFormat="1" applyFont="1" applyBorder="1" applyAlignment="1">
      <alignment/>
    </xf>
    <xf numFmtId="49" fontId="8" fillId="0" borderId="57" xfId="51" applyNumberFormat="1" applyFont="1" applyBorder="1">
      <alignment/>
      <protection/>
    </xf>
    <xf numFmtId="49" fontId="2" fillId="0" borderId="57" xfId="51" applyNumberFormat="1" applyFont="1" applyBorder="1">
      <alignment/>
      <protection/>
    </xf>
    <xf numFmtId="49" fontId="2" fillId="0" borderId="57" xfId="51" applyNumberFormat="1" applyFont="1" applyBorder="1" applyAlignment="1">
      <alignment horizontal="right"/>
      <protection/>
    </xf>
    <xf numFmtId="49" fontId="3" fillId="0" borderId="0" xfId="0" applyNumberFormat="1" applyFont="1" applyAlignment="1">
      <alignment horizontal="centerContinuous"/>
    </xf>
    <xf numFmtId="0" fontId="3" fillId="0" borderId="0" xfId="0" applyFont="1" applyAlignment="1">
      <alignment horizontal="centerContinuous"/>
    </xf>
    <xf numFmtId="0" fontId="3" fillId="0" borderId="0" xfId="0" applyFont="1" applyBorder="1" applyAlignment="1">
      <alignment horizontal="centerContinuous"/>
    </xf>
    <xf numFmtId="49" fontId="8" fillId="33" borderId="19" xfId="0" applyNumberFormat="1" applyFont="1" applyFill="1" applyBorder="1" applyAlignment="1">
      <alignment horizontal="center"/>
    </xf>
    <xf numFmtId="0" fontId="8" fillId="33" borderId="20" xfId="0" applyFont="1" applyFill="1" applyBorder="1" applyAlignment="1">
      <alignment horizontal="center"/>
    </xf>
    <xf numFmtId="0" fontId="8" fillId="33" borderId="39" xfId="0" applyFont="1" applyFill="1" applyBorder="1" applyAlignment="1">
      <alignment horizontal="center"/>
    </xf>
    <xf numFmtId="0" fontId="8" fillId="33" borderId="58" xfId="0" applyFont="1" applyFill="1" applyBorder="1" applyAlignment="1">
      <alignment horizontal="center"/>
    </xf>
    <xf numFmtId="0" fontId="8" fillId="33" borderId="59" xfId="0" applyFont="1" applyFill="1" applyBorder="1" applyAlignment="1">
      <alignment horizontal="center"/>
    </xf>
    <xf numFmtId="0" fontId="8" fillId="33" borderId="60" xfId="0" applyFont="1" applyFill="1" applyBorder="1" applyAlignment="1">
      <alignment horizontal="center"/>
    </xf>
    <xf numFmtId="3" fontId="2" fillId="0" borderId="50" xfId="0" applyNumberFormat="1" applyFont="1" applyBorder="1" applyAlignment="1">
      <alignment/>
    </xf>
    <xf numFmtId="0" fontId="8" fillId="33" borderId="19" xfId="0" applyFont="1" applyFill="1" applyBorder="1" applyAlignment="1">
      <alignment/>
    </xf>
    <xf numFmtId="0" fontId="8" fillId="33" borderId="20" xfId="0" applyFont="1" applyFill="1" applyBorder="1" applyAlignment="1">
      <alignment/>
    </xf>
    <xf numFmtId="3" fontId="8" fillId="33" borderId="39" xfId="0" applyNumberFormat="1" applyFont="1" applyFill="1" applyBorder="1" applyAlignment="1">
      <alignment/>
    </xf>
    <xf numFmtId="3" fontId="8" fillId="33" borderId="58" xfId="0" applyNumberFormat="1" applyFont="1" applyFill="1" applyBorder="1" applyAlignment="1">
      <alignment/>
    </xf>
    <xf numFmtId="3" fontId="8" fillId="33" borderId="59" xfId="0" applyNumberFormat="1" applyFont="1" applyFill="1" applyBorder="1" applyAlignment="1">
      <alignment/>
    </xf>
    <xf numFmtId="3" fontId="8" fillId="33" borderId="60" xfId="0" applyNumberFormat="1" applyFont="1" applyFill="1" applyBorder="1" applyAlignment="1">
      <alignment/>
    </xf>
    <xf numFmtId="3" fontId="3" fillId="0" borderId="0" xfId="0" applyNumberFormat="1" applyFont="1" applyAlignment="1">
      <alignment horizontal="centerContinuous"/>
    </xf>
    <xf numFmtId="0" fontId="2" fillId="33" borderId="49" xfId="0" applyFont="1" applyFill="1" applyBorder="1" applyAlignment="1">
      <alignment/>
    </xf>
    <xf numFmtId="0" fontId="8" fillId="33" borderId="61" xfId="0" applyFont="1" applyFill="1" applyBorder="1" applyAlignment="1">
      <alignment horizontal="right"/>
    </xf>
    <xf numFmtId="0" fontId="8" fillId="33" borderId="27" xfId="0" applyFont="1" applyFill="1" applyBorder="1" applyAlignment="1">
      <alignment horizontal="right"/>
    </xf>
    <xf numFmtId="0" fontId="8" fillId="33" borderId="26" xfId="0" applyFont="1" applyFill="1" applyBorder="1" applyAlignment="1">
      <alignment horizontal="center"/>
    </xf>
    <xf numFmtId="4" fontId="5" fillId="33" borderId="27" xfId="0" applyNumberFormat="1" applyFont="1" applyFill="1" applyBorder="1" applyAlignment="1">
      <alignment horizontal="right"/>
    </xf>
    <xf numFmtId="4" fontId="5" fillId="33" borderId="49" xfId="0" applyNumberFormat="1" applyFont="1" applyFill="1" applyBorder="1" applyAlignment="1">
      <alignment horizontal="right"/>
    </xf>
    <xf numFmtId="0" fontId="2" fillId="0" borderId="35" xfId="0" applyFont="1" applyBorder="1" applyAlignment="1">
      <alignment/>
    </xf>
    <xf numFmtId="3" fontId="2" fillId="0" borderId="42" xfId="0" applyNumberFormat="1" applyFont="1" applyBorder="1" applyAlignment="1">
      <alignment horizontal="right"/>
    </xf>
    <xf numFmtId="165" fontId="2" fillId="0" borderId="21" xfId="0" applyNumberFormat="1" applyFont="1" applyBorder="1" applyAlignment="1">
      <alignment horizontal="right"/>
    </xf>
    <xf numFmtId="3" fontId="2" fillId="0" borderId="51" xfId="0" applyNumberFormat="1" applyFont="1" applyBorder="1" applyAlignment="1">
      <alignment horizontal="right"/>
    </xf>
    <xf numFmtId="4" fontId="2" fillId="0" borderId="41" xfId="0" applyNumberFormat="1" applyFont="1" applyBorder="1" applyAlignment="1">
      <alignment horizontal="right"/>
    </xf>
    <xf numFmtId="3" fontId="2" fillId="0" borderId="35" xfId="0" applyNumberFormat="1" applyFont="1" applyBorder="1" applyAlignment="1">
      <alignment horizontal="right"/>
    </xf>
    <xf numFmtId="0" fontId="2" fillId="33" borderId="45" xfId="0" applyFont="1" applyFill="1" applyBorder="1" applyAlignment="1">
      <alignment/>
    </xf>
    <xf numFmtId="0" fontId="8" fillId="33" borderId="46" xfId="0" applyFont="1" applyFill="1" applyBorder="1" applyAlignment="1">
      <alignment/>
    </xf>
    <xf numFmtId="0" fontId="2" fillId="33" borderId="46" xfId="0" applyFont="1" applyFill="1" applyBorder="1" applyAlignment="1">
      <alignment/>
    </xf>
    <xf numFmtId="4" fontId="2" fillId="33" borderId="62" xfId="0" applyNumberFormat="1" applyFont="1" applyFill="1" applyBorder="1" applyAlignment="1">
      <alignment/>
    </xf>
    <xf numFmtId="4" fontId="2" fillId="33" borderId="45" xfId="0" applyNumberFormat="1" applyFont="1" applyFill="1" applyBorder="1" applyAlignment="1">
      <alignment/>
    </xf>
    <xf numFmtId="4" fontId="2" fillId="33" borderId="46" xfId="0" applyNumberFormat="1" applyFont="1" applyFill="1" applyBorder="1" applyAlignment="1">
      <alignment/>
    </xf>
    <xf numFmtId="3" fontId="4" fillId="0" borderId="0" xfId="0" applyNumberFormat="1" applyFont="1" applyAlignment="1">
      <alignment/>
    </xf>
    <xf numFmtId="4" fontId="4" fillId="0" borderId="0" xfId="0" applyNumberFormat="1" applyFont="1" applyAlignment="1">
      <alignment/>
    </xf>
    <xf numFmtId="0" fontId="2" fillId="0" borderId="0" xfId="51" applyFont="1">
      <alignment/>
      <protection/>
    </xf>
    <xf numFmtId="0" fontId="11" fillId="0" borderId="0" xfId="51" applyFont="1" applyAlignment="1">
      <alignment horizontal="centerContinuous"/>
      <protection/>
    </xf>
    <xf numFmtId="0" fontId="12" fillId="0" borderId="0" xfId="51" applyFont="1" applyAlignment="1">
      <alignment horizontal="centerContinuous"/>
      <protection/>
    </xf>
    <xf numFmtId="0" fontId="12" fillId="0" borderId="0" xfId="51" applyFont="1" applyAlignment="1">
      <alignment horizontal="right"/>
      <protection/>
    </xf>
    <xf numFmtId="0" fontId="2" fillId="0" borderId="54" xfId="51" applyFont="1" applyBorder="1">
      <alignment/>
      <protection/>
    </xf>
    <xf numFmtId="0" fontId="4" fillId="0" borderId="55" xfId="51" applyFont="1" applyBorder="1" applyAlignment="1">
      <alignment horizontal="right"/>
      <protection/>
    </xf>
    <xf numFmtId="49" fontId="2" fillId="0" borderId="54" xfId="51" applyNumberFormat="1" applyFont="1" applyBorder="1" applyAlignment="1">
      <alignment horizontal="left"/>
      <protection/>
    </xf>
    <xf numFmtId="0" fontId="2" fillId="0" borderId="56" xfId="51" applyFont="1" applyBorder="1">
      <alignment/>
      <protection/>
    </xf>
    <xf numFmtId="0" fontId="2" fillId="0" borderId="57" xfId="51" applyFont="1" applyBorder="1">
      <alignment/>
      <protection/>
    </xf>
    <xf numFmtId="0" fontId="4" fillId="0" borderId="0" xfId="51" applyFont="1">
      <alignment/>
      <protection/>
    </xf>
    <xf numFmtId="0" fontId="2" fillId="0" borderId="0" xfId="51" applyFont="1" applyAlignment="1">
      <alignment horizontal="right"/>
      <protection/>
    </xf>
    <xf numFmtId="0" fontId="2" fillId="0" borderId="0" xfId="51" applyFont="1" applyAlignment="1">
      <alignment/>
      <protection/>
    </xf>
    <xf numFmtId="49" fontId="4" fillId="33" borderId="21" xfId="51" applyNumberFormat="1" applyFont="1" applyFill="1" applyBorder="1">
      <alignment/>
      <protection/>
    </xf>
    <xf numFmtId="0" fontId="4" fillId="33" borderId="12" xfId="51" applyFont="1" applyFill="1" applyBorder="1" applyAlignment="1">
      <alignment horizontal="center"/>
      <protection/>
    </xf>
    <xf numFmtId="0" fontId="4" fillId="33" borderId="12" xfId="51" applyNumberFormat="1" applyFont="1" applyFill="1" applyBorder="1" applyAlignment="1">
      <alignment horizontal="center"/>
      <protection/>
    </xf>
    <xf numFmtId="0" fontId="4" fillId="33" borderId="21" xfId="51" applyFont="1" applyFill="1" applyBorder="1" applyAlignment="1">
      <alignment horizontal="center"/>
      <protection/>
    </xf>
    <xf numFmtId="0" fontId="4" fillId="33" borderId="21" xfId="51" applyFont="1" applyFill="1" applyBorder="1" applyAlignment="1">
      <alignment horizontal="center" wrapText="1"/>
      <protection/>
    </xf>
    <xf numFmtId="0" fontId="8" fillId="0" borderId="24" xfId="51" applyFont="1" applyBorder="1" applyAlignment="1">
      <alignment horizontal="center"/>
      <protection/>
    </xf>
    <xf numFmtId="49" fontId="8" fillId="0" borderId="24" xfId="51" applyNumberFormat="1" applyFont="1" applyBorder="1" applyAlignment="1">
      <alignment horizontal="left"/>
      <protection/>
    </xf>
    <xf numFmtId="0" fontId="8" fillId="0" borderId="10" xfId="51" applyFont="1" applyBorder="1">
      <alignment/>
      <protection/>
    </xf>
    <xf numFmtId="0" fontId="2" fillId="0" borderId="11" xfId="51" applyFont="1" applyBorder="1" applyAlignment="1">
      <alignment horizontal="center"/>
      <protection/>
    </xf>
    <xf numFmtId="0" fontId="2" fillId="0" borderId="11" xfId="51" applyNumberFormat="1" applyFont="1" applyBorder="1" applyAlignment="1">
      <alignment horizontal="right"/>
      <protection/>
    </xf>
    <xf numFmtId="0" fontId="2" fillId="0" borderId="12" xfId="51" applyNumberFormat="1" applyFont="1" applyBorder="1">
      <alignment/>
      <protection/>
    </xf>
    <xf numFmtId="0" fontId="2" fillId="0" borderId="15" xfId="51" applyNumberFormat="1" applyFont="1" applyFill="1" applyBorder="1">
      <alignment/>
      <protection/>
    </xf>
    <xf numFmtId="0" fontId="2" fillId="0" borderId="22" xfId="51" applyNumberFormat="1" applyFont="1" applyFill="1" applyBorder="1">
      <alignment/>
      <protection/>
    </xf>
    <xf numFmtId="0" fontId="2" fillId="0" borderId="15" xfId="51" applyFont="1" applyFill="1" applyBorder="1">
      <alignment/>
      <protection/>
    </xf>
    <xf numFmtId="0" fontId="2" fillId="0" borderId="22" xfId="51" applyFont="1" applyFill="1" applyBorder="1">
      <alignment/>
      <protection/>
    </xf>
    <xf numFmtId="0" fontId="13" fillId="0" borderId="0" xfId="51" applyFont="1">
      <alignment/>
      <protection/>
    </xf>
    <xf numFmtId="0" fontId="9" fillId="0" borderId="23" xfId="51" applyFont="1" applyBorder="1" applyAlignment="1">
      <alignment horizontal="center" vertical="top"/>
      <protection/>
    </xf>
    <xf numFmtId="49" fontId="9" fillId="0" borderId="23" xfId="51" applyNumberFormat="1" applyFont="1" applyBorder="1" applyAlignment="1">
      <alignment horizontal="left" vertical="top"/>
      <protection/>
    </xf>
    <xf numFmtId="0" fontId="9" fillId="0" borderId="23" xfId="51" applyFont="1" applyBorder="1" applyAlignment="1">
      <alignment vertical="top" wrapText="1"/>
      <protection/>
    </xf>
    <xf numFmtId="49" fontId="9" fillId="0" borderId="23" xfId="51" applyNumberFormat="1" applyFont="1" applyBorder="1" applyAlignment="1">
      <alignment horizontal="center" shrinkToFit="1"/>
      <protection/>
    </xf>
    <xf numFmtId="4" fontId="9" fillId="0" borderId="23" xfId="51" applyNumberFormat="1" applyFont="1" applyBorder="1" applyAlignment="1">
      <alignment horizontal="right"/>
      <protection/>
    </xf>
    <xf numFmtId="4" fontId="9" fillId="0" borderId="23" xfId="51" applyNumberFormat="1" applyFont="1" applyBorder="1">
      <alignment/>
      <protection/>
    </xf>
    <xf numFmtId="168" fontId="9" fillId="0" borderId="23" xfId="51" applyNumberFormat="1" applyFont="1" applyBorder="1">
      <alignment/>
      <protection/>
    </xf>
    <xf numFmtId="4" fontId="9" fillId="0" borderId="22" xfId="51" applyNumberFormat="1" applyFont="1" applyBorder="1">
      <alignment/>
      <protection/>
    </xf>
    <xf numFmtId="0" fontId="4" fillId="0" borderId="24" xfId="51" applyFont="1" applyBorder="1" applyAlignment="1">
      <alignment horizontal="center"/>
      <protection/>
    </xf>
    <xf numFmtId="49" fontId="4" fillId="0" borderId="24" xfId="51" applyNumberFormat="1" applyFont="1" applyBorder="1" applyAlignment="1">
      <alignment horizontal="left"/>
      <protection/>
    </xf>
    <xf numFmtId="4" fontId="2" fillId="0" borderId="14" xfId="51" applyNumberFormat="1" applyFont="1" applyBorder="1">
      <alignment/>
      <protection/>
    </xf>
    <xf numFmtId="0" fontId="16" fillId="0" borderId="0" xfId="51" applyFont="1" applyAlignment="1">
      <alignment wrapText="1"/>
      <protection/>
    </xf>
    <xf numFmtId="49" fontId="4" fillId="0" borderId="24" xfId="51" applyNumberFormat="1" applyFont="1" applyBorder="1" applyAlignment="1">
      <alignment horizontal="right"/>
      <protection/>
    </xf>
    <xf numFmtId="4" fontId="17" fillId="36" borderId="63" xfId="51" applyNumberFormat="1" applyFont="1" applyFill="1" applyBorder="1" applyAlignment="1">
      <alignment horizontal="right" wrapText="1"/>
      <protection/>
    </xf>
    <xf numFmtId="0" fontId="17" fillId="36" borderId="13" xfId="51" applyFont="1" applyFill="1" applyBorder="1" applyAlignment="1">
      <alignment horizontal="left" wrapText="1"/>
      <protection/>
    </xf>
    <xf numFmtId="0" fontId="17" fillId="0" borderId="14" xfId="0" applyFont="1" applyBorder="1" applyAlignment="1">
      <alignment horizontal="right"/>
    </xf>
    <xf numFmtId="0" fontId="2" fillId="0" borderId="13" xfId="51" applyFont="1" applyBorder="1">
      <alignment/>
      <protection/>
    </xf>
    <xf numFmtId="0" fontId="2" fillId="0" borderId="0" xfId="51" applyFont="1" applyBorder="1">
      <alignment/>
      <protection/>
    </xf>
    <xf numFmtId="0" fontId="2" fillId="33" borderId="21" xfId="51" applyFont="1" applyFill="1" applyBorder="1" applyAlignment="1">
      <alignment horizontal="center"/>
      <protection/>
    </xf>
    <xf numFmtId="49" fontId="19" fillId="33" borderId="21" xfId="51" applyNumberFormat="1" applyFont="1" applyFill="1" applyBorder="1" applyAlignment="1">
      <alignment horizontal="left"/>
      <protection/>
    </xf>
    <xf numFmtId="0" fontId="19" fillId="33" borderId="10" xfId="51" applyFont="1" applyFill="1" applyBorder="1">
      <alignment/>
      <protection/>
    </xf>
    <xf numFmtId="0" fontId="2" fillId="33" borderId="11" xfId="51" applyFont="1" applyFill="1" applyBorder="1" applyAlignment="1">
      <alignment horizontal="center"/>
      <protection/>
    </xf>
    <xf numFmtId="4" fontId="2" fillId="33" borderId="11" xfId="51" applyNumberFormat="1" applyFont="1" applyFill="1" applyBorder="1" applyAlignment="1">
      <alignment horizontal="right"/>
      <protection/>
    </xf>
    <xf numFmtId="4" fontId="2" fillId="33" borderId="12" xfId="51" applyNumberFormat="1" applyFont="1" applyFill="1" applyBorder="1" applyAlignment="1">
      <alignment horizontal="right"/>
      <protection/>
    </xf>
    <xf numFmtId="4" fontId="8" fillId="33" borderId="21" xfId="51" applyNumberFormat="1" applyFont="1" applyFill="1" applyBorder="1">
      <alignment/>
      <protection/>
    </xf>
    <xf numFmtId="0" fontId="2" fillId="33" borderId="11" xfId="51" applyFont="1" applyFill="1" applyBorder="1">
      <alignment/>
      <protection/>
    </xf>
    <xf numFmtId="4" fontId="8" fillId="33" borderId="12" xfId="51" applyNumberFormat="1" applyFont="1" applyFill="1" applyBorder="1">
      <alignment/>
      <protection/>
    </xf>
    <xf numFmtId="3" fontId="2" fillId="0" borderId="0" xfId="51" applyNumberFormat="1" applyFont="1">
      <alignment/>
      <protection/>
    </xf>
    <xf numFmtId="0" fontId="20" fillId="0" borderId="0" xfId="51" applyFont="1" applyAlignment="1">
      <alignment/>
      <protection/>
    </xf>
    <xf numFmtId="0" fontId="21" fillId="0" borderId="0" xfId="51" applyFont="1" applyBorder="1">
      <alignment/>
      <protection/>
    </xf>
    <xf numFmtId="3" fontId="21" fillId="0" borderId="0" xfId="51" applyNumberFormat="1" applyFont="1" applyBorder="1" applyAlignment="1">
      <alignment horizontal="right"/>
      <protection/>
    </xf>
    <xf numFmtId="4" fontId="21" fillId="0" borderId="0" xfId="51" applyNumberFormat="1" applyFont="1" applyBorder="1">
      <alignment/>
      <protection/>
    </xf>
    <xf numFmtId="0" fontId="20" fillId="0" borderId="0" xfId="51" applyFont="1" applyBorder="1" applyAlignment="1">
      <alignment/>
      <protection/>
    </xf>
    <xf numFmtId="0" fontId="2" fillId="0" borderId="0" xfId="51" applyFont="1" applyBorder="1" applyAlignment="1">
      <alignment horizontal="right"/>
      <protection/>
    </xf>
    <xf numFmtId="49" fontId="4" fillId="0" borderId="32" xfId="0" applyNumberFormat="1" applyFont="1" applyBorder="1" applyAlignment="1">
      <alignment/>
    </xf>
    <xf numFmtId="3" fontId="2" fillId="0" borderId="14" xfId="0" applyNumberFormat="1" applyFont="1" applyBorder="1" applyAlignment="1">
      <alignment/>
    </xf>
    <xf numFmtId="3" fontId="2" fillId="0" borderId="24" xfId="0" applyNumberFormat="1" applyFont="1" applyBorder="1" applyAlignment="1">
      <alignment/>
    </xf>
    <xf numFmtId="3" fontId="2" fillId="0" borderId="64" xfId="0" applyNumberFormat="1" applyFont="1" applyBorder="1" applyAlignment="1">
      <alignment/>
    </xf>
    <xf numFmtId="0" fontId="9" fillId="0" borderId="0" xfId="0" applyFont="1" applyAlignment="1">
      <alignment horizontal="left" vertical="top" wrapText="1"/>
    </xf>
    <xf numFmtId="0" fontId="2" fillId="0" borderId="0" xfId="49">
      <alignment/>
      <protection/>
    </xf>
    <xf numFmtId="0" fontId="22" fillId="0" borderId="0" xfId="49" applyFont="1" applyAlignment="1">
      <alignment horizontal="center"/>
      <protection/>
    </xf>
    <xf numFmtId="0" fontId="23" fillId="0" borderId="0" xfId="49" applyFont="1">
      <alignment/>
      <protection/>
    </xf>
    <xf numFmtId="0" fontId="6" fillId="0" borderId="0" xfId="49" applyFont="1">
      <alignment/>
      <protection/>
    </xf>
    <xf numFmtId="0" fontId="9" fillId="0" borderId="0" xfId="49" applyFont="1">
      <alignment/>
      <protection/>
    </xf>
    <xf numFmtId="0" fontId="27" fillId="0" borderId="0" xfId="49" applyFont="1" applyBorder="1" applyAlignment="1">
      <alignment horizontal="left" vertical="center"/>
      <protection/>
    </xf>
    <xf numFmtId="0" fontId="18" fillId="0" borderId="0" xfId="49" applyFont="1">
      <alignment/>
      <protection/>
    </xf>
    <xf numFmtId="169" fontId="18" fillId="0" borderId="0" xfId="49" applyNumberFormat="1" applyFont="1">
      <alignment/>
      <protection/>
    </xf>
    <xf numFmtId="49" fontId="9" fillId="37" borderId="65" xfId="0" applyNumberFormat="1" applyFont="1" applyFill="1" applyBorder="1" applyAlignment="1" applyProtection="1">
      <alignment horizontal="center" vertical="center"/>
      <protection locked="0"/>
    </xf>
    <xf numFmtId="0" fontId="9" fillId="37" borderId="65" xfId="0" applyNumberFormat="1" applyFont="1" applyFill="1" applyBorder="1" applyAlignment="1" applyProtection="1">
      <alignment horizontal="center" vertical="center"/>
      <protection locked="0"/>
    </xf>
    <xf numFmtId="1" fontId="9" fillId="37" borderId="65" xfId="0" applyNumberFormat="1" applyFont="1" applyFill="1" applyBorder="1" applyAlignment="1" applyProtection="1">
      <alignment horizontal="center" vertical="center"/>
      <protection locked="0"/>
    </xf>
    <xf numFmtId="3" fontId="9" fillId="37" borderId="66" xfId="0" applyNumberFormat="1" applyFont="1" applyFill="1" applyBorder="1" applyAlignment="1" applyProtection="1">
      <alignment horizontal="center" vertical="center" wrapText="1"/>
      <protection locked="0"/>
    </xf>
    <xf numFmtId="3" fontId="9" fillId="37" borderId="67" xfId="0" applyNumberFormat="1" applyFont="1" applyFill="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protection locked="0"/>
    </xf>
    <xf numFmtId="0" fontId="0" fillId="0" borderId="68" xfId="0" applyBorder="1" applyAlignment="1" applyProtection="1">
      <alignment/>
      <protection locked="0"/>
    </xf>
    <xf numFmtId="0" fontId="0" fillId="0" borderId="69" xfId="0" applyBorder="1" applyAlignment="1" applyProtection="1">
      <alignment/>
      <protection locked="0"/>
    </xf>
    <xf numFmtId="49" fontId="0" fillId="0" borderId="70" xfId="0" applyNumberFormat="1" applyFont="1" applyFill="1" applyBorder="1" applyAlignment="1" applyProtection="1">
      <alignment/>
      <protection locked="0"/>
    </xf>
    <xf numFmtId="0" fontId="8" fillId="0" borderId="70" xfId="0" applyNumberFormat="1" applyFont="1" applyFill="1" applyBorder="1" applyAlignment="1" applyProtection="1">
      <alignment horizontal="left" vertical="center"/>
      <protection locked="0"/>
    </xf>
    <xf numFmtId="49" fontId="0" fillId="0" borderId="70" xfId="0" applyNumberFormat="1" applyFill="1" applyBorder="1" applyAlignment="1" applyProtection="1">
      <alignment vertical="center"/>
      <protection locked="0"/>
    </xf>
    <xf numFmtId="1" fontId="0" fillId="0" borderId="70" xfId="0" applyNumberFormat="1" applyFill="1" applyBorder="1" applyAlignment="1" applyProtection="1">
      <alignment vertical="center"/>
      <protection locked="0"/>
    </xf>
    <xf numFmtId="3" fontId="0" fillId="0" borderId="70" xfId="0" applyNumberFormat="1" applyFill="1" applyBorder="1" applyAlignment="1" applyProtection="1">
      <alignment vertical="center"/>
      <protection locked="0"/>
    </xf>
    <xf numFmtId="49" fontId="0" fillId="0" borderId="69" xfId="0" applyNumberFormat="1" applyBorder="1" applyAlignment="1" applyProtection="1">
      <alignment/>
      <protection locked="0"/>
    </xf>
    <xf numFmtId="0" fontId="0" fillId="0" borderId="71" xfId="0" applyBorder="1" applyAlignment="1" applyProtection="1">
      <alignment/>
      <protection locked="0"/>
    </xf>
    <xf numFmtId="49" fontId="0" fillId="0" borderId="71" xfId="0" applyNumberFormat="1" applyFont="1" applyFill="1" applyBorder="1" applyAlignment="1" applyProtection="1">
      <alignment/>
      <protection locked="0"/>
    </xf>
    <xf numFmtId="0" fontId="8" fillId="0" borderId="71" xfId="0" applyNumberFormat="1" applyFont="1" applyFill="1" applyBorder="1" applyAlignment="1" applyProtection="1">
      <alignment horizontal="left" vertical="center"/>
      <protection locked="0"/>
    </xf>
    <xf numFmtId="49" fontId="0" fillId="0" borderId="71" xfId="0" applyNumberFormat="1" applyFill="1" applyBorder="1" applyAlignment="1" applyProtection="1">
      <alignment vertical="center"/>
      <protection locked="0"/>
    </xf>
    <xf numFmtId="1" fontId="0" fillId="0" borderId="71" xfId="0" applyNumberFormat="1" applyFill="1" applyBorder="1" applyAlignment="1" applyProtection="1">
      <alignment vertical="center"/>
      <protection locked="0"/>
    </xf>
    <xf numFmtId="3" fontId="0" fillId="0" borderId="71" xfId="0" applyNumberFormat="1" applyFill="1" applyBorder="1" applyAlignment="1" applyProtection="1">
      <alignment vertical="center"/>
      <protection locked="0"/>
    </xf>
    <xf numFmtId="49" fontId="17" fillId="0" borderId="71" xfId="0" applyNumberFormat="1" applyFont="1" applyBorder="1" applyAlignment="1" applyProtection="1">
      <alignment horizontal="center" vertical="top" wrapText="1"/>
      <protection locked="0"/>
    </xf>
    <xf numFmtId="49" fontId="28" fillId="0" borderId="71" xfId="0" applyNumberFormat="1" applyFont="1" applyBorder="1" applyAlignment="1" applyProtection="1">
      <alignment horizontal="center" vertical="top" wrapText="1"/>
      <protection locked="0"/>
    </xf>
    <xf numFmtId="0" fontId="29" fillId="0" borderId="71" xfId="0" applyFont="1" applyBorder="1" applyAlignment="1" applyProtection="1">
      <alignment horizontal="left" vertical="center" wrapText="1"/>
      <protection locked="0"/>
    </xf>
    <xf numFmtId="170" fontId="9" fillId="38" borderId="71" xfId="0" applyNumberFormat="1" applyFont="1" applyFill="1" applyBorder="1" applyAlignment="1">
      <alignment horizontal="center" vertical="center" wrapText="1"/>
    </xf>
    <xf numFmtId="49" fontId="9" fillId="0" borderId="71" xfId="0" applyNumberFormat="1" applyFont="1" applyFill="1" applyBorder="1" applyAlignment="1" applyProtection="1">
      <alignment horizontal="center" vertical="center" wrapText="1"/>
      <protection locked="0"/>
    </xf>
    <xf numFmtId="3" fontId="9" fillId="38" borderId="71" xfId="0" applyNumberFormat="1" applyFont="1" applyFill="1" applyBorder="1" applyAlignment="1">
      <alignment horizontal="center" vertical="center" wrapText="1"/>
    </xf>
    <xf numFmtId="3" fontId="9" fillId="38" borderId="69" xfId="0" applyNumberFormat="1" applyFont="1" applyFill="1" applyBorder="1" applyAlignment="1">
      <alignment horizontal="center" vertical="center" wrapText="1"/>
    </xf>
    <xf numFmtId="0" fontId="9" fillId="39" borderId="71" xfId="0" applyFont="1" applyFill="1" applyBorder="1" applyAlignment="1" applyProtection="1">
      <alignment horizontal="left" vertical="center" wrapText="1"/>
      <protection locked="0"/>
    </xf>
    <xf numFmtId="3" fontId="31" fillId="40" borderId="71" xfId="48" applyNumberFormat="1" applyFont="1" applyFill="1" applyBorder="1" applyAlignment="1">
      <alignment horizontal="center" vertical="center" wrapText="1"/>
      <protection/>
    </xf>
    <xf numFmtId="170" fontId="9" fillId="0" borderId="71" xfId="0" applyNumberFormat="1" applyFont="1" applyFill="1" applyBorder="1" applyAlignment="1">
      <alignment horizontal="center" vertical="center" wrapText="1"/>
    </xf>
    <xf numFmtId="0" fontId="9" fillId="0" borderId="71" xfId="0" applyFont="1" applyBorder="1" applyAlignment="1" applyProtection="1">
      <alignment horizontal="left" vertical="center" wrapText="1"/>
      <protection locked="0"/>
    </xf>
    <xf numFmtId="0" fontId="9" fillId="0" borderId="71" xfId="0" applyFont="1" applyFill="1" applyBorder="1" applyAlignment="1" applyProtection="1">
      <alignment horizontal="left" vertical="center" wrapText="1"/>
      <protection locked="0"/>
    </xf>
    <xf numFmtId="1" fontId="9" fillId="38" borderId="71" xfId="0" applyNumberFormat="1" applyFont="1" applyFill="1" applyBorder="1" applyAlignment="1" applyProtection="1">
      <alignment horizontal="center" vertical="center" wrapText="1"/>
      <protection locked="0"/>
    </xf>
    <xf numFmtId="49" fontId="9" fillId="38" borderId="71" xfId="0" applyNumberFormat="1" applyFont="1" applyFill="1" applyBorder="1" applyAlignment="1" applyProtection="1">
      <alignment horizontal="center" vertical="center" wrapText="1"/>
      <protection locked="0"/>
    </xf>
    <xf numFmtId="0" fontId="9" fillId="0" borderId="71" xfId="0" applyFont="1" applyBorder="1" applyAlignment="1">
      <alignment horizontal="left" vertical="center" wrapText="1"/>
    </xf>
    <xf numFmtId="170" fontId="9" fillId="0" borderId="71" xfId="0" applyNumberFormat="1" applyFont="1" applyFill="1" applyBorder="1" applyAlignment="1" applyProtection="1">
      <alignment horizontal="center" vertical="center" wrapText="1"/>
      <protection locked="0"/>
    </xf>
    <xf numFmtId="49" fontId="9" fillId="38" borderId="71" xfId="0" applyNumberFormat="1" applyFont="1" applyFill="1" applyBorder="1" applyAlignment="1" applyProtection="1">
      <alignment horizontal="center" vertical="top" wrapText="1"/>
      <protection locked="0"/>
    </xf>
    <xf numFmtId="0" fontId="9" fillId="0" borderId="71" xfId="47" applyFont="1" applyFill="1" applyBorder="1" applyAlignment="1" applyProtection="1">
      <alignment horizontal="left" vertical="center" wrapText="1"/>
      <protection locked="0"/>
    </xf>
    <xf numFmtId="0" fontId="9" fillId="0" borderId="71" xfId="46" applyFont="1" applyFill="1" applyBorder="1" applyAlignment="1" applyProtection="1">
      <alignment horizontal="left" vertical="center" wrapText="1"/>
      <protection locked="0"/>
    </xf>
    <xf numFmtId="3" fontId="9" fillId="0" borderId="71" xfId="0" applyNumberFormat="1" applyFont="1" applyFill="1" applyBorder="1" applyAlignment="1">
      <alignment horizontal="center" vertical="center" wrapText="1"/>
    </xf>
    <xf numFmtId="165" fontId="9" fillId="0" borderId="71" xfId="0" applyNumberFormat="1" applyFont="1" applyFill="1" applyBorder="1" applyAlignment="1">
      <alignment horizontal="center" vertical="center" wrapText="1"/>
    </xf>
    <xf numFmtId="0" fontId="9" fillId="38" borderId="71" xfId="0" applyNumberFormat="1" applyFont="1" applyFill="1" applyBorder="1" applyAlignment="1" applyProtection="1">
      <alignment vertical="center" wrapText="1"/>
      <protection locked="0"/>
    </xf>
    <xf numFmtId="0" fontId="9" fillId="0" borderId="71" xfId="0" applyNumberFormat="1" applyFont="1" applyFill="1" applyBorder="1" applyAlignment="1" applyProtection="1">
      <alignment vertical="center" wrapText="1"/>
      <protection locked="0"/>
    </xf>
    <xf numFmtId="49" fontId="9" fillId="38" borderId="71" xfId="0" applyNumberFormat="1" applyFont="1" applyFill="1" applyBorder="1" applyAlignment="1">
      <alignment horizontal="center" vertical="center" wrapText="1"/>
    </xf>
    <xf numFmtId="49" fontId="17" fillId="0" borderId="71" xfId="0" applyNumberFormat="1" applyFont="1" applyFill="1" applyBorder="1" applyAlignment="1" applyProtection="1">
      <alignment horizontal="center" vertical="top" wrapText="1"/>
      <protection locked="0"/>
    </xf>
    <xf numFmtId="49" fontId="17" fillId="0" borderId="72" xfId="0" applyNumberFormat="1" applyFont="1" applyBorder="1" applyAlignment="1" applyProtection="1">
      <alignment horizontal="center" vertical="top" wrapText="1"/>
      <protection locked="0"/>
    </xf>
    <xf numFmtId="0" fontId="9" fillId="0" borderId="72" xfId="0" applyFont="1" applyFill="1" applyBorder="1" applyAlignment="1" applyProtection="1">
      <alignment horizontal="left" vertical="center" wrapText="1"/>
      <protection locked="0"/>
    </xf>
    <xf numFmtId="3" fontId="31" fillId="40" borderId="72" xfId="48" applyNumberFormat="1" applyFont="1" applyFill="1" applyBorder="1" applyAlignment="1">
      <alignment horizontal="center" vertical="center" wrapText="1"/>
      <protection/>
    </xf>
    <xf numFmtId="49" fontId="9" fillId="0" borderId="72" xfId="0" applyNumberFormat="1" applyFont="1" applyFill="1" applyBorder="1" applyAlignment="1" applyProtection="1">
      <alignment horizontal="center" vertical="center" wrapText="1"/>
      <protection locked="0"/>
    </xf>
    <xf numFmtId="170" fontId="9" fillId="38" borderId="72" xfId="0" applyNumberFormat="1" applyFont="1" applyFill="1" applyBorder="1" applyAlignment="1">
      <alignment horizontal="center" vertical="center" wrapText="1"/>
    </xf>
    <xf numFmtId="3" fontId="9" fillId="38" borderId="72" xfId="0" applyNumberFormat="1" applyFont="1" applyFill="1" applyBorder="1" applyAlignment="1">
      <alignment horizontal="center" vertical="center" wrapText="1"/>
    </xf>
    <xf numFmtId="49" fontId="17" fillId="0" borderId="69" xfId="0" applyNumberFormat="1" applyFont="1" applyBorder="1" applyAlignment="1" applyProtection="1">
      <alignment horizontal="center" vertical="top" wrapText="1"/>
      <protection locked="0"/>
    </xf>
    <xf numFmtId="0" fontId="9" fillId="0" borderId="69" xfId="0" applyFont="1" applyFill="1" applyBorder="1" applyAlignment="1" applyProtection="1">
      <alignment horizontal="left" vertical="center" wrapText="1"/>
      <protection locked="0"/>
    </xf>
    <xf numFmtId="3" fontId="31" fillId="40" borderId="69" xfId="48" applyNumberFormat="1" applyFont="1" applyFill="1" applyBorder="1" applyAlignment="1">
      <alignment horizontal="center" vertical="center" wrapText="1"/>
      <protection/>
    </xf>
    <xf numFmtId="49" fontId="9" fillId="0" borderId="69" xfId="0" applyNumberFormat="1" applyFont="1" applyFill="1" applyBorder="1" applyAlignment="1" applyProtection="1">
      <alignment horizontal="center" vertical="center" wrapText="1"/>
      <protection locked="0"/>
    </xf>
    <xf numFmtId="170" fontId="9" fillId="38" borderId="69" xfId="0" applyNumberFormat="1" applyFont="1" applyFill="1" applyBorder="1" applyAlignment="1">
      <alignment horizontal="center" vertical="center" wrapText="1"/>
    </xf>
    <xf numFmtId="49" fontId="17" fillId="0" borderId="73" xfId="0" applyNumberFormat="1" applyFont="1" applyBorder="1" applyAlignment="1" applyProtection="1">
      <alignment horizontal="center" vertical="top" wrapText="1"/>
      <protection locked="0"/>
    </xf>
    <xf numFmtId="0" fontId="9" fillId="0" borderId="73" xfId="0" applyFont="1" applyFill="1" applyBorder="1" applyAlignment="1" applyProtection="1">
      <alignment horizontal="left" vertical="center" wrapText="1"/>
      <protection locked="0"/>
    </xf>
    <xf numFmtId="3" fontId="31" fillId="40" borderId="73" xfId="48" applyNumberFormat="1" applyFont="1" applyFill="1" applyBorder="1" applyAlignment="1">
      <alignment horizontal="center" vertical="center" wrapText="1"/>
      <protection/>
    </xf>
    <xf numFmtId="49" fontId="9" fillId="0" borderId="73" xfId="0" applyNumberFormat="1" applyFont="1" applyFill="1" applyBorder="1" applyAlignment="1" applyProtection="1">
      <alignment horizontal="center" vertical="center" wrapText="1"/>
      <protection locked="0"/>
    </xf>
    <xf numFmtId="170" fontId="9" fillId="38" borderId="73" xfId="0" applyNumberFormat="1" applyFont="1" applyFill="1" applyBorder="1" applyAlignment="1">
      <alignment horizontal="center" vertical="center" wrapText="1"/>
    </xf>
    <xf numFmtId="3" fontId="9" fillId="38" borderId="73" xfId="0" applyNumberFormat="1" applyFont="1" applyFill="1" applyBorder="1" applyAlignment="1">
      <alignment horizontal="center" vertical="center" wrapText="1"/>
    </xf>
    <xf numFmtId="0" fontId="9" fillId="0" borderId="71" xfId="0" applyFont="1" applyFill="1" applyBorder="1" applyAlignment="1">
      <alignment horizontal="left" vertical="center" wrapText="1"/>
    </xf>
    <xf numFmtId="0" fontId="29" fillId="38" borderId="71" xfId="0" applyNumberFormat="1" applyFont="1" applyFill="1" applyBorder="1" applyAlignment="1" applyProtection="1">
      <alignment vertical="center" wrapText="1"/>
      <protection locked="0"/>
    </xf>
    <xf numFmtId="0" fontId="9" fillId="0" borderId="71" xfId="0" applyFont="1" applyFill="1" applyBorder="1" applyAlignment="1" applyProtection="1">
      <alignment horizontal="left" vertical="top" wrapText="1"/>
      <protection hidden="1"/>
    </xf>
    <xf numFmtId="49" fontId="9" fillId="0" borderId="71" xfId="0" applyNumberFormat="1" applyFont="1" applyFill="1" applyBorder="1" applyAlignment="1" applyProtection="1">
      <alignment horizontal="center" vertical="top" wrapText="1"/>
      <protection locked="0"/>
    </xf>
    <xf numFmtId="0" fontId="9" fillId="0" borderId="71" xfId="0" applyFont="1" applyBorder="1" applyAlignment="1" applyProtection="1">
      <alignment horizontal="left" vertical="top" wrapText="1"/>
      <protection hidden="1"/>
    </xf>
    <xf numFmtId="0" fontId="29" fillId="0" borderId="71" xfId="0" applyFont="1" applyFill="1" applyBorder="1" applyAlignment="1" applyProtection="1">
      <alignment horizontal="left" vertical="center" wrapText="1"/>
      <protection locked="0"/>
    </xf>
    <xf numFmtId="0" fontId="0" fillId="0" borderId="74" xfId="0" applyBorder="1" applyAlignment="1" applyProtection="1">
      <alignment/>
      <protection locked="0"/>
    </xf>
    <xf numFmtId="49" fontId="0" fillId="0" borderId="75" xfId="0" applyNumberFormat="1" applyFont="1" applyFill="1" applyBorder="1" applyAlignment="1" applyProtection="1">
      <alignment horizontal="center" vertical="center"/>
      <protection locked="0"/>
    </xf>
    <xf numFmtId="0" fontId="0" fillId="0" borderId="71" xfId="0" applyNumberFormat="1" applyFont="1" applyFill="1" applyBorder="1" applyAlignment="1" applyProtection="1">
      <alignment vertical="center"/>
      <protection locked="0"/>
    </xf>
    <xf numFmtId="49" fontId="0" fillId="0" borderId="71" xfId="0" applyNumberFormat="1" applyFont="1" applyFill="1" applyBorder="1" applyAlignment="1" applyProtection="1">
      <alignment vertical="center"/>
      <protection locked="0"/>
    </xf>
    <xf numFmtId="49" fontId="0" fillId="0" borderId="71" xfId="0" applyNumberFormat="1" applyFont="1" applyFill="1" applyBorder="1" applyAlignment="1" applyProtection="1">
      <alignment horizontal="center" vertical="center"/>
      <protection locked="0"/>
    </xf>
    <xf numFmtId="1" fontId="0" fillId="0" borderId="71" xfId="0" applyNumberFormat="1" applyFont="1" applyFill="1" applyBorder="1" applyAlignment="1" applyProtection="1">
      <alignment vertical="center"/>
      <protection locked="0"/>
    </xf>
    <xf numFmtId="3" fontId="0" fillId="0" borderId="71" xfId="0" applyNumberFormat="1" applyFont="1" applyFill="1" applyBorder="1" applyAlignment="1" applyProtection="1">
      <alignment vertical="center"/>
      <protection locked="0"/>
    </xf>
    <xf numFmtId="49" fontId="29" fillId="37" borderId="76" xfId="0" applyNumberFormat="1" applyFont="1" applyFill="1" applyBorder="1" applyAlignment="1" applyProtection="1">
      <alignment horizontal="center" vertical="center"/>
      <protection locked="0"/>
    </xf>
    <xf numFmtId="49" fontId="29" fillId="37" borderId="77" xfId="0" applyNumberFormat="1" applyFont="1" applyFill="1" applyBorder="1" applyAlignment="1" applyProtection="1">
      <alignment horizontal="center" vertical="center"/>
      <protection locked="0"/>
    </xf>
    <xf numFmtId="0" fontId="8" fillId="37" borderId="77" xfId="0" applyNumberFormat="1" applyFont="1" applyFill="1" applyBorder="1" applyAlignment="1" applyProtection="1">
      <alignment horizontal="right" vertical="center"/>
      <protection locked="0"/>
    </xf>
    <xf numFmtId="49" fontId="29" fillId="37" borderId="77" xfId="0" applyNumberFormat="1" applyFont="1" applyFill="1" applyBorder="1" applyAlignment="1" applyProtection="1">
      <alignment vertical="center"/>
      <protection locked="0"/>
    </xf>
    <xf numFmtId="0" fontId="8" fillId="37" borderId="78" xfId="0" applyNumberFormat="1" applyFont="1" applyFill="1" applyBorder="1" applyAlignment="1" applyProtection="1">
      <alignment horizontal="right" vertical="center"/>
      <protection locked="0"/>
    </xf>
    <xf numFmtId="3" fontId="29" fillId="37" borderId="76" xfId="0" applyNumberFormat="1" applyFont="1" applyFill="1" applyBorder="1" applyAlignment="1" applyProtection="1">
      <alignment vertical="center"/>
      <protection locked="0"/>
    </xf>
    <xf numFmtId="3" fontId="8" fillId="37" borderId="78" xfId="0" applyNumberFormat="1" applyFont="1" applyFill="1" applyBorder="1" applyAlignment="1" applyProtection="1">
      <alignment horizontal="center" vertical="center"/>
      <protection locked="0"/>
    </xf>
    <xf numFmtId="0" fontId="29" fillId="0" borderId="0" xfId="0" applyNumberFormat="1" applyFont="1" applyFill="1" applyBorder="1" applyAlignment="1" applyProtection="1">
      <alignment vertical="center"/>
      <protection locked="0"/>
    </xf>
    <xf numFmtId="0" fontId="29" fillId="0" borderId="71" xfId="0" applyFont="1" applyFill="1" applyBorder="1" applyAlignment="1" applyProtection="1">
      <alignment/>
      <protection locked="0"/>
    </xf>
    <xf numFmtId="49" fontId="17" fillId="38" borderId="71" xfId="0" applyNumberFormat="1" applyFont="1" applyFill="1" applyBorder="1" applyAlignment="1" applyProtection="1">
      <alignment horizontal="center" vertical="center" wrapText="1"/>
      <protection locked="0"/>
    </xf>
    <xf numFmtId="0" fontId="29" fillId="0" borderId="73" xfId="0" applyFont="1" applyBorder="1" applyAlignment="1">
      <alignment horizontal="left" vertical="center" wrapText="1"/>
    </xf>
    <xf numFmtId="3" fontId="9" fillId="38" borderId="71" xfId="0" applyNumberFormat="1" applyFont="1" applyFill="1" applyBorder="1" applyAlignment="1" applyProtection="1">
      <alignment horizontal="center" vertical="center" wrapText="1"/>
      <protection locked="0"/>
    </xf>
    <xf numFmtId="0" fontId="9" fillId="0" borderId="71" xfId="0" applyFont="1" applyBorder="1" applyAlignment="1" applyProtection="1">
      <alignment wrapText="1"/>
      <protection locked="0"/>
    </xf>
    <xf numFmtId="0" fontId="9" fillId="0" borderId="79" xfId="0" applyNumberFormat="1" applyFont="1" applyFill="1" applyBorder="1" applyAlignment="1" applyProtection="1">
      <alignment vertical="center" wrapText="1"/>
      <protection locked="0"/>
    </xf>
    <xf numFmtId="3" fontId="9" fillId="38" borderId="80" xfId="0" applyNumberFormat="1" applyFont="1" applyFill="1" applyBorder="1" applyAlignment="1" applyProtection="1">
      <alignment horizontal="center" vertical="center" wrapText="1"/>
      <protection locked="0"/>
    </xf>
    <xf numFmtId="0" fontId="8" fillId="0" borderId="73" xfId="0" applyNumberFormat="1" applyFont="1" applyFill="1" applyBorder="1" applyAlignment="1" applyProtection="1">
      <alignment horizontal="left" vertical="center"/>
      <protection locked="0"/>
    </xf>
    <xf numFmtId="0" fontId="29" fillId="38" borderId="71" xfId="0" applyNumberFormat="1" applyFont="1" applyFill="1" applyBorder="1" applyAlignment="1" applyProtection="1">
      <alignment horizontal="left" vertical="center" wrapText="1"/>
      <protection locked="0"/>
    </xf>
    <xf numFmtId="0" fontId="29" fillId="0" borderId="71" xfId="0" applyFont="1" applyBorder="1" applyAlignment="1">
      <alignment horizontal="left" vertical="center" wrapText="1"/>
    </xf>
    <xf numFmtId="0" fontId="34" fillId="0" borderId="71" xfId="0" applyFont="1" applyBorder="1" applyAlignment="1" applyProtection="1">
      <alignment horizontal="left" vertical="center"/>
      <protection locked="0"/>
    </xf>
    <xf numFmtId="0" fontId="35" fillId="0" borderId="71" xfId="0" applyFont="1" applyBorder="1" applyAlignment="1" applyProtection="1">
      <alignment horizontal="left" vertical="center" wrapText="1"/>
      <protection locked="0"/>
    </xf>
    <xf numFmtId="0" fontId="34" fillId="0" borderId="71" xfId="0" applyFont="1" applyBorder="1" applyAlignment="1" applyProtection="1">
      <alignment horizontal="left" vertical="center" wrapText="1"/>
      <protection locked="0"/>
    </xf>
    <xf numFmtId="0" fontId="34" fillId="0" borderId="71" xfId="0" applyFont="1" applyBorder="1" applyAlignment="1" applyProtection="1">
      <alignment horizontal="center" vertical="center" wrapText="1"/>
      <protection locked="0"/>
    </xf>
    <xf numFmtId="0" fontId="9" fillId="38" borderId="71" xfId="0" applyNumberFormat="1" applyFont="1" applyFill="1" applyBorder="1" applyAlignment="1" applyProtection="1">
      <alignment horizontal="left" vertical="center" wrapText="1"/>
      <protection locked="0"/>
    </xf>
    <xf numFmtId="0" fontId="9" fillId="0" borderId="69" xfId="0" applyNumberFormat="1" applyFont="1" applyFill="1" applyBorder="1" applyAlignment="1" applyProtection="1">
      <alignment vertical="center" wrapText="1"/>
      <protection locked="0"/>
    </xf>
    <xf numFmtId="0" fontId="34" fillId="0" borderId="71" xfId="0" applyFont="1" applyBorder="1" applyAlignment="1" applyProtection="1">
      <alignment horizontal="justify" vertical="center" wrapText="1"/>
      <protection locked="0"/>
    </xf>
    <xf numFmtId="0" fontId="8" fillId="0" borderId="73" xfId="0" applyNumberFormat="1" applyFont="1" applyFill="1" applyBorder="1" applyAlignment="1" applyProtection="1">
      <alignment horizontal="left" vertical="center" wrapText="1"/>
      <protection locked="0"/>
    </xf>
    <xf numFmtId="0" fontId="34" fillId="0" borderId="71" xfId="0" applyFont="1" applyBorder="1" applyAlignment="1">
      <alignment horizontal="left" vertical="center" wrapText="1"/>
    </xf>
    <xf numFmtId="0" fontId="0" fillId="0" borderId="74" xfId="0" applyFill="1" applyBorder="1" applyAlignment="1" applyProtection="1">
      <alignment/>
      <protection locked="0"/>
    </xf>
    <xf numFmtId="49" fontId="0" fillId="0" borderId="73" xfId="0" applyNumberFormat="1" applyFont="1" applyFill="1" applyBorder="1" applyAlignment="1" applyProtection="1">
      <alignment vertical="center"/>
      <protection locked="0"/>
    </xf>
    <xf numFmtId="49" fontId="0" fillId="0" borderId="73" xfId="0" applyNumberFormat="1" applyFont="1" applyFill="1" applyBorder="1" applyAlignment="1" applyProtection="1">
      <alignment horizontal="center" vertical="center"/>
      <protection locked="0"/>
    </xf>
    <xf numFmtId="1" fontId="0" fillId="0" borderId="73" xfId="0" applyNumberFormat="1" applyFont="1" applyFill="1" applyBorder="1" applyAlignment="1" applyProtection="1">
      <alignment vertical="center"/>
      <protection locked="0"/>
    </xf>
    <xf numFmtId="3" fontId="0" fillId="0" borderId="73" xfId="0" applyNumberFormat="1" applyFont="1" applyFill="1" applyBorder="1" applyAlignment="1" applyProtection="1">
      <alignment vertical="center"/>
      <protection locked="0"/>
    </xf>
    <xf numFmtId="0" fontId="0" fillId="0" borderId="73" xfId="0" applyNumberFormat="1" applyFont="1" applyFill="1" applyBorder="1" applyAlignment="1" applyProtection="1">
      <alignment vertical="center"/>
      <protection locked="0"/>
    </xf>
    <xf numFmtId="0" fontId="0" fillId="0" borderId="71" xfId="0" applyFill="1" applyBorder="1" applyAlignment="1" applyProtection="1">
      <alignment/>
      <protection locked="0"/>
    </xf>
    <xf numFmtId="49" fontId="0" fillId="0" borderId="0" xfId="0" applyNumberFormat="1" applyFill="1" applyBorder="1" applyAlignment="1">
      <alignment/>
    </xf>
    <xf numFmtId="0" fontId="8" fillId="0" borderId="0" xfId="0" applyFont="1" applyFill="1" applyAlignment="1">
      <alignment vertical="center"/>
    </xf>
    <xf numFmtId="0" fontId="0" fillId="0" borderId="0" xfId="0" applyBorder="1" applyAlignment="1">
      <alignment/>
    </xf>
    <xf numFmtId="0" fontId="29" fillId="0" borderId="0" xfId="50" applyNumberFormat="1" applyFont="1" applyFill="1" applyBorder="1" applyAlignment="1">
      <alignment vertical="center"/>
      <protection/>
    </xf>
    <xf numFmtId="49" fontId="9" fillId="0" borderId="61" xfId="0" applyNumberFormat="1" applyFont="1" applyFill="1" applyBorder="1" applyAlignment="1">
      <alignment horizontal="center" vertical="center" wrapText="1"/>
    </xf>
    <xf numFmtId="0" fontId="9" fillId="0" borderId="81" xfId="0" applyNumberFormat="1" applyFont="1" applyFill="1" applyBorder="1" applyAlignment="1" applyProtection="1">
      <alignment vertical="top" wrapText="1"/>
      <protection locked="0"/>
    </xf>
    <xf numFmtId="49" fontId="14" fillId="0" borderId="82" xfId="50" applyNumberFormat="1" applyFont="1" applyFill="1" applyBorder="1" applyAlignment="1">
      <alignment horizontal="center" vertical="center" wrapText="1"/>
      <protection/>
    </xf>
    <xf numFmtId="49" fontId="14" fillId="0" borderId="83" xfId="50" applyNumberFormat="1" applyFont="1" applyFill="1" applyBorder="1" applyAlignment="1">
      <alignment horizontal="center" vertical="center" wrapText="1"/>
      <protection/>
    </xf>
    <xf numFmtId="49" fontId="9" fillId="0" borderId="81" xfId="0" applyNumberFormat="1" applyFont="1" applyFill="1" applyBorder="1" applyAlignment="1">
      <alignment horizontal="center" vertical="center" wrapText="1"/>
    </xf>
    <xf numFmtId="3" fontId="9" fillId="0" borderId="81" xfId="0" applyNumberFormat="1" applyFont="1" applyFill="1" applyBorder="1" applyAlignment="1">
      <alignment horizontal="center" vertical="center" wrapText="1"/>
    </xf>
    <xf numFmtId="3" fontId="9" fillId="41" borderId="84" xfId="0" applyNumberFormat="1" applyFont="1" applyFill="1" applyBorder="1" applyAlignment="1">
      <alignment horizontal="center" vertical="center" wrapText="1"/>
    </xf>
    <xf numFmtId="3" fontId="9" fillId="41" borderId="81" xfId="0" applyNumberFormat="1" applyFont="1" applyFill="1" applyBorder="1" applyAlignment="1">
      <alignment horizontal="center" vertical="center" wrapText="1"/>
    </xf>
    <xf numFmtId="0" fontId="9" fillId="0" borderId="0" xfId="0" applyFont="1" applyBorder="1" applyAlignment="1">
      <alignment wrapText="1"/>
    </xf>
    <xf numFmtId="49" fontId="9" fillId="0" borderId="42" xfId="0" applyNumberFormat="1" applyFont="1" applyFill="1" applyBorder="1" applyAlignment="1">
      <alignment horizontal="center" vertical="center" wrapText="1"/>
    </xf>
    <xf numFmtId="0" fontId="9" fillId="0" borderId="28" xfId="0" applyNumberFormat="1" applyFont="1" applyFill="1" applyBorder="1" applyAlignment="1" applyProtection="1">
      <alignment vertical="top" wrapText="1"/>
      <protection locked="0"/>
    </xf>
    <xf numFmtId="49" fontId="14" fillId="0" borderId="85" xfId="50" applyNumberFormat="1" applyFont="1" applyFill="1" applyBorder="1" applyAlignment="1">
      <alignment horizontal="center" vertical="center" wrapText="1"/>
      <protection/>
    </xf>
    <xf numFmtId="49" fontId="14" fillId="0" borderId="86" xfId="50" applyNumberFormat="1" applyFont="1" applyFill="1" applyBorder="1" applyAlignment="1">
      <alignment horizontal="center" vertical="center" wrapText="1"/>
      <protection/>
    </xf>
    <xf numFmtId="49" fontId="9" fillId="0" borderId="28" xfId="0" applyNumberFormat="1" applyFont="1" applyFill="1" applyBorder="1" applyAlignment="1">
      <alignment horizontal="center" vertical="center" wrapText="1"/>
    </xf>
    <xf numFmtId="3" fontId="9" fillId="0" borderId="28" xfId="0" applyNumberFormat="1" applyFont="1" applyFill="1" applyBorder="1" applyAlignment="1">
      <alignment horizontal="center" vertical="center" wrapText="1"/>
    </xf>
    <xf numFmtId="3" fontId="9" fillId="41" borderId="28" xfId="0" applyNumberFormat="1" applyFont="1" applyFill="1" applyBorder="1" applyAlignment="1">
      <alignment horizontal="center" vertical="center" wrapText="1"/>
    </xf>
    <xf numFmtId="3" fontId="9" fillId="41" borderId="29" xfId="0" applyNumberFormat="1" applyFont="1" applyFill="1" applyBorder="1" applyAlignment="1">
      <alignment horizontal="center" vertical="center" wrapText="1"/>
    </xf>
    <xf numFmtId="49" fontId="14" fillId="0" borderId="21" xfId="50" applyNumberFormat="1" applyFont="1" applyFill="1" applyBorder="1" applyAlignment="1">
      <alignment horizontal="center" vertical="center" wrapText="1"/>
      <protection/>
    </xf>
    <xf numFmtId="49" fontId="9" fillId="0" borderId="33" xfId="0" applyNumberFormat="1" applyFont="1" applyFill="1" applyBorder="1" applyAlignment="1">
      <alignment horizontal="center" vertical="center" wrapText="1"/>
    </xf>
    <xf numFmtId="0" fontId="9" fillId="0" borderId="28" xfId="50" applyNumberFormat="1" applyFont="1" applyFill="1" applyBorder="1" applyAlignment="1">
      <alignment vertical="top" wrapText="1"/>
      <protection/>
    </xf>
    <xf numFmtId="49" fontId="9" fillId="41" borderId="28" xfId="0" applyNumberFormat="1" applyFont="1" applyFill="1" applyBorder="1" applyAlignment="1">
      <alignment horizontal="center" vertical="center" wrapText="1"/>
    </xf>
    <xf numFmtId="1" fontId="9" fillId="0" borderId="28" xfId="0" applyNumberFormat="1" applyFont="1" applyFill="1" applyBorder="1" applyAlignment="1">
      <alignment horizontal="center" vertical="center" wrapText="1"/>
    </xf>
    <xf numFmtId="0" fontId="9" fillId="0" borderId="21" xfId="50" applyNumberFormat="1" applyFont="1" applyFill="1" applyBorder="1" applyAlignment="1">
      <alignment vertical="top" wrapText="1"/>
      <protection/>
    </xf>
    <xf numFmtId="49" fontId="9" fillId="0" borderId="21" xfId="0" applyNumberFormat="1" applyFont="1" applyFill="1" applyBorder="1" applyAlignment="1">
      <alignment horizontal="center" vertical="center" wrapText="1"/>
    </xf>
    <xf numFmtId="1" fontId="9" fillId="0" borderId="21" xfId="0" applyNumberFormat="1" applyFont="1" applyFill="1" applyBorder="1" applyAlignment="1">
      <alignment horizontal="center" vertical="center" wrapText="1"/>
    </xf>
    <xf numFmtId="3" fontId="9" fillId="41" borderId="31" xfId="0" applyNumberFormat="1" applyFont="1" applyFill="1" applyBorder="1" applyAlignment="1">
      <alignment horizontal="center" vertical="center" wrapText="1"/>
    </xf>
    <xf numFmtId="49" fontId="9" fillId="0" borderId="87" xfId="0" applyNumberFormat="1" applyFont="1" applyFill="1" applyBorder="1" applyAlignment="1">
      <alignment horizontal="center" vertical="center" wrapText="1"/>
    </xf>
    <xf numFmtId="0" fontId="9" fillId="0" borderId="21" xfId="0" applyNumberFormat="1" applyFont="1" applyFill="1" applyBorder="1" applyAlignment="1" applyProtection="1">
      <alignment vertical="top" wrapText="1"/>
      <protection locked="0"/>
    </xf>
    <xf numFmtId="49" fontId="14" fillId="0" borderId="88" xfId="50" applyNumberFormat="1" applyFont="1" applyFill="1" applyBorder="1" applyAlignment="1">
      <alignment horizontal="center" vertical="center" wrapText="1"/>
      <protection/>
    </xf>
    <xf numFmtId="3" fontId="9" fillId="0" borderId="21" xfId="0" applyNumberFormat="1" applyFont="1" applyFill="1" applyBorder="1" applyAlignment="1">
      <alignment horizontal="center" vertical="center" wrapText="1"/>
    </xf>
    <xf numFmtId="3" fontId="9" fillId="0" borderId="0" xfId="0" applyNumberFormat="1" applyFont="1" applyFill="1" applyBorder="1" applyAlignment="1">
      <alignment horizontal="center" vertical="center" wrapText="1"/>
    </xf>
    <xf numFmtId="3" fontId="9" fillId="41" borderId="21"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0" fontId="29" fillId="0" borderId="20" xfId="50" applyNumberFormat="1" applyFont="1" applyFill="1" applyBorder="1" applyAlignment="1">
      <alignment vertical="center"/>
      <protection/>
    </xf>
    <xf numFmtId="49" fontId="9" fillId="41" borderId="20" xfId="0" applyNumberFormat="1" applyFont="1" applyFill="1" applyBorder="1" applyAlignment="1">
      <alignment horizontal="center" vertical="center" wrapText="1"/>
    </xf>
    <xf numFmtId="171" fontId="9" fillId="41" borderId="20" xfId="0" applyNumberFormat="1" applyFont="1" applyFill="1" applyBorder="1" applyAlignment="1">
      <alignment horizontal="center" vertical="center" wrapText="1"/>
    </xf>
    <xf numFmtId="3" fontId="9" fillId="41" borderId="58" xfId="0" applyNumberFormat="1" applyFont="1" applyFill="1" applyBorder="1" applyAlignment="1">
      <alignment horizontal="center" vertical="center" wrapText="1"/>
    </xf>
    <xf numFmtId="3" fontId="9" fillId="41" borderId="60"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41" borderId="0" xfId="0" applyNumberFormat="1" applyFont="1" applyFill="1" applyBorder="1" applyAlignment="1">
      <alignment horizontal="center" vertical="center" wrapText="1"/>
    </xf>
    <xf numFmtId="171" fontId="9" fillId="41" borderId="0" xfId="0" applyNumberFormat="1" applyFont="1" applyFill="1" applyBorder="1" applyAlignment="1">
      <alignment horizontal="center" vertical="center" wrapText="1"/>
    </xf>
    <xf numFmtId="3" fontId="9" fillId="41" borderId="0" xfId="0" applyNumberFormat="1" applyFont="1" applyFill="1" applyBorder="1" applyAlignment="1">
      <alignment horizontal="center" vertical="center" wrapText="1"/>
    </xf>
    <xf numFmtId="49" fontId="2" fillId="0" borderId="0" xfId="0" applyNumberFormat="1" applyFont="1" applyFill="1" applyBorder="1" applyAlignment="1">
      <alignment/>
    </xf>
    <xf numFmtId="171" fontId="0" fillId="0" borderId="0" xfId="0" applyNumberFormat="1" applyFill="1" applyBorder="1" applyAlignment="1">
      <alignment/>
    </xf>
    <xf numFmtId="3" fontId="0" fillId="0" borderId="0" xfId="0" applyNumberFormat="1" applyFill="1" applyBorder="1" applyAlignment="1">
      <alignment/>
    </xf>
    <xf numFmtId="49" fontId="9" fillId="41" borderId="81" xfId="0" applyNumberFormat="1" applyFont="1" applyFill="1" applyBorder="1" applyAlignment="1">
      <alignment horizontal="center" vertical="center" wrapText="1"/>
    </xf>
    <xf numFmtId="0" fontId="9" fillId="0" borderId="28" xfId="0" applyFont="1" applyFill="1" applyBorder="1" applyAlignment="1">
      <alignment vertical="top" wrapText="1"/>
    </xf>
    <xf numFmtId="49" fontId="9" fillId="0" borderId="28" xfId="0" applyNumberFormat="1" applyFont="1" applyFill="1" applyBorder="1" applyAlignment="1">
      <alignment vertical="center" wrapText="1"/>
    </xf>
    <xf numFmtId="0" fontId="9" fillId="0" borderId="21" xfId="0" applyFont="1" applyFill="1" applyBorder="1" applyAlignment="1">
      <alignment vertical="top" wrapText="1"/>
    </xf>
    <xf numFmtId="49" fontId="9" fillId="0" borderId="21" xfId="0" applyNumberFormat="1" applyFont="1" applyFill="1" applyBorder="1" applyAlignment="1">
      <alignment vertical="center" wrapText="1"/>
    </xf>
    <xf numFmtId="3" fontId="9" fillId="0" borderId="31" xfId="0" applyNumberFormat="1" applyFont="1" applyFill="1" applyBorder="1" applyAlignment="1">
      <alignment horizontal="center" vertical="center" wrapText="1"/>
    </xf>
    <xf numFmtId="0" fontId="34" fillId="0" borderId="21" xfId="52" applyFont="1" applyFill="1" applyBorder="1" applyAlignment="1">
      <alignment vertical="top" wrapText="1"/>
      <protection/>
    </xf>
    <xf numFmtId="49" fontId="9" fillId="41" borderId="21" xfId="0" applyNumberFormat="1" applyFont="1" applyFill="1" applyBorder="1" applyAlignment="1">
      <alignment vertical="center" wrapText="1"/>
    </xf>
    <xf numFmtId="49" fontId="9" fillId="41" borderId="21" xfId="0" applyNumberFormat="1" applyFont="1" applyFill="1" applyBorder="1" applyAlignment="1">
      <alignment horizontal="center" vertical="center" wrapText="1"/>
    </xf>
    <xf numFmtId="0" fontId="34" fillId="0" borderId="89" xfId="52" applyFont="1" applyFill="1" applyBorder="1" applyAlignment="1">
      <alignment vertical="top" wrapText="1"/>
      <protection/>
    </xf>
    <xf numFmtId="49" fontId="9" fillId="0" borderId="89" xfId="0" applyNumberFormat="1" applyFont="1" applyFill="1" applyBorder="1" applyAlignment="1">
      <alignment horizontal="center" vertical="center" wrapText="1"/>
    </xf>
    <xf numFmtId="3" fontId="9" fillId="0" borderId="89" xfId="0" applyNumberFormat="1" applyFont="1" applyFill="1" applyBorder="1" applyAlignment="1">
      <alignment horizontal="center" vertical="center" wrapText="1"/>
    </xf>
    <xf numFmtId="3" fontId="9" fillId="0" borderId="44"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3" fontId="9" fillId="0" borderId="20" xfId="0" applyNumberFormat="1" applyFont="1" applyFill="1" applyBorder="1" applyAlignment="1">
      <alignment horizontal="center" vertical="center" wrapText="1"/>
    </xf>
    <xf numFmtId="3" fontId="9" fillId="0" borderId="58" xfId="0" applyNumberFormat="1" applyFont="1" applyFill="1" applyBorder="1" applyAlignment="1">
      <alignment horizontal="center" vertical="center" wrapText="1"/>
    </xf>
    <xf numFmtId="3" fontId="9" fillId="0" borderId="60" xfId="0" applyNumberFormat="1" applyFont="1" applyFill="1" applyBorder="1" applyAlignment="1">
      <alignment horizontal="center" vertical="center" wrapText="1"/>
    </xf>
    <xf numFmtId="3" fontId="9" fillId="41" borderId="20" xfId="0" applyNumberFormat="1" applyFont="1" applyFill="1" applyBorder="1" applyAlignment="1">
      <alignment horizontal="center" vertical="center" wrapText="1"/>
    </xf>
    <xf numFmtId="0" fontId="34" fillId="0" borderId="81" xfId="52" applyFont="1" applyFill="1" applyBorder="1" applyAlignment="1">
      <alignment vertical="top" wrapText="1"/>
      <protection/>
    </xf>
    <xf numFmtId="49" fontId="9" fillId="0" borderId="81" xfId="50" applyNumberFormat="1" applyFont="1" applyFill="1" applyBorder="1" applyAlignment="1">
      <alignment horizontal="center" vertical="center" wrapText="1"/>
      <protection/>
    </xf>
    <xf numFmtId="49" fontId="9" fillId="0" borderId="21" xfId="0" applyNumberFormat="1" applyFont="1" applyFill="1" applyBorder="1" applyAlignment="1">
      <alignment vertical="top" wrapText="1"/>
    </xf>
    <xf numFmtId="49" fontId="9" fillId="0" borderId="89" xfId="0" applyNumberFormat="1" applyFont="1" applyFill="1" applyBorder="1" applyAlignment="1">
      <alignment vertical="top" wrapText="1"/>
    </xf>
    <xf numFmtId="49" fontId="9" fillId="0" borderId="89" xfId="0" applyNumberFormat="1" applyFont="1" applyFill="1" applyBorder="1" applyAlignment="1">
      <alignment vertical="center" wrapText="1"/>
    </xf>
    <xf numFmtId="49" fontId="9" fillId="41" borderId="89" xfId="0" applyNumberFormat="1" applyFont="1" applyFill="1" applyBorder="1" applyAlignment="1">
      <alignment horizontal="center" vertical="center" wrapText="1"/>
    </xf>
    <xf numFmtId="3" fontId="9" fillId="41" borderId="89" xfId="0" applyNumberFormat="1" applyFont="1" applyFill="1" applyBorder="1" applyAlignment="1">
      <alignment horizontal="center" vertical="center" wrapText="1"/>
    </xf>
    <xf numFmtId="3" fontId="9" fillId="41" borderId="44" xfId="0" applyNumberFormat="1" applyFont="1" applyFill="1" applyBorder="1" applyAlignment="1">
      <alignment horizontal="center" vertical="center" wrapText="1"/>
    </xf>
    <xf numFmtId="49" fontId="17" fillId="0" borderId="19" xfId="0" applyNumberFormat="1" applyFont="1" applyFill="1" applyBorder="1" applyAlignment="1">
      <alignment horizontal="center" vertical="center" wrapText="1"/>
    </xf>
    <xf numFmtId="49" fontId="17" fillId="0" borderId="0" xfId="0" applyNumberFormat="1" applyFont="1" applyFill="1" applyBorder="1" applyAlignment="1">
      <alignment horizontal="center" vertical="center" wrapText="1"/>
    </xf>
    <xf numFmtId="49" fontId="17" fillId="41" borderId="0" xfId="0" applyNumberFormat="1" applyFont="1" applyFill="1" applyBorder="1" applyAlignment="1">
      <alignment horizontal="center" vertical="center" wrapText="1"/>
    </xf>
    <xf numFmtId="0" fontId="29" fillId="0" borderId="41" xfId="50" applyNumberFormat="1" applyFont="1" applyFill="1" applyBorder="1" applyAlignment="1">
      <alignment vertical="center"/>
      <protection/>
    </xf>
    <xf numFmtId="3" fontId="8" fillId="33" borderId="90" xfId="0" applyNumberFormat="1" applyFont="1" applyFill="1" applyBorder="1" applyAlignment="1">
      <alignment horizontal="center" vertical="center"/>
    </xf>
    <xf numFmtId="0" fontId="29" fillId="0" borderId="0" xfId="0" applyFont="1" applyFill="1" applyBorder="1" applyAlignment="1">
      <alignment/>
    </xf>
    <xf numFmtId="49" fontId="2" fillId="0" borderId="0" xfId="0" applyNumberFormat="1" applyFont="1" applyFill="1" applyBorder="1" applyAlignment="1">
      <alignment horizontal="center" vertical="center"/>
    </xf>
    <xf numFmtId="0" fontId="2" fillId="0" borderId="0" xfId="0" applyNumberFormat="1" applyFont="1" applyFill="1" applyBorder="1" applyAlignment="1">
      <alignment vertical="center"/>
    </xf>
    <xf numFmtId="49" fontId="2" fillId="0" borderId="0" xfId="0" applyNumberFormat="1" applyFont="1" applyFill="1" applyBorder="1" applyAlignment="1">
      <alignment vertical="center"/>
    </xf>
    <xf numFmtId="4" fontId="2" fillId="0" borderId="0" xfId="0" applyNumberFormat="1" applyFont="1" applyFill="1" applyBorder="1" applyAlignment="1">
      <alignment vertical="center"/>
    </xf>
    <xf numFmtId="3" fontId="2" fillId="0" borderId="0" xfId="0" applyNumberFormat="1" applyFont="1" applyFill="1" applyBorder="1" applyAlignment="1">
      <alignment vertical="center"/>
    </xf>
    <xf numFmtId="0" fontId="0" fillId="0" borderId="0" xfId="0" applyFill="1" applyBorder="1" applyAlignment="1">
      <alignment/>
    </xf>
    <xf numFmtId="49" fontId="9" fillId="42" borderId="91" xfId="0" applyNumberFormat="1" applyFont="1" applyFill="1" applyBorder="1" applyAlignment="1">
      <alignment horizontal="center" vertical="center"/>
    </xf>
    <xf numFmtId="0" fontId="9" fillId="42" borderId="59" xfId="0" applyNumberFormat="1" applyFont="1" applyFill="1" applyBorder="1" applyAlignment="1">
      <alignment horizontal="center" vertical="center"/>
    </xf>
    <xf numFmtId="49" fontId="9" fillId="42" borderId="59" xfId="0" applyNumberFormat="1" applyFont="1" applyFill="1" applyBorder="1" applyAlignment="1">
      <alignment horizontal="center" vertical="center"/>
    </xf>
    <xf numFmtId="49" fontId="9" fillId="42" borderId="59" xfId="0" applyNumberFormat="1" applyFont="1" applyFill="1" applyBorder="1" applyAlignment="1">
      <alignment horizontal="center" vertical="center" wrapText="1"/>
    </xf>
    <xf numFmtId="49" fontId="9" fillId="42" borderId="60" xfId="0" applyNumberFormat="1" applyFont="1" applyFill="1" applyBorder="1" applyAlignment="1">
      <alignment horizontal="center" vertical="center" wrapText="1"/>
    </xf>
    <xf numFmtId="171" fontId="9" fillId="0" borderId="21" xfId="0" applyNumberFormat="1" applyFont="1" applyFill="1" applyBorder="1" applyAlignment="1">
      <alignment horizontal="center" vertical="center" wrapText="1"/>
    </xf>
    <xf numFmtId="4" fontId="2" fillId="0" borderId="16" xfId="0" applyNumberFormat="1" applyFont="1" applyBorder="1" applyAlignment="1">
      <alignment horizontal="right" vertical="center"/>
    </xf>
    <xf numFmtId="4" fontId="2" fillId="0" borderId="22" xfId="0" applyNumberFormat="1" applyFont="1" applyBorder="1" applyAlignment="1">
      <alignment horizontal="right" vertical="center"/>
    </xf>
    <xf numFmtId="4" fontId="2" fillId="0" borderId="0" xfId="0" applyNumberFormat="1" applyFont="1" applyBorder="1" applyAlignment="1">
      <alignment horizontal="right" vertical="center"/>
    </xf>
    <xf numFmtId="4" fontId="2" fillId="0" borderId="14" xfId="0" applyNumberFormat="1" applyFont="1" applyBorder="1" applyAlignment="1">
      <alignment horizontal="right" vertical="center"/>
    </xf>
    <xf numFmtId="4" fontId="2" fillId="0" borderId="18" xfId="0" applyNumberFormat="1" applyFont="1" applyBorder="1" applyAlignment="1">
      <alignment horizontal="right" vertical="center"/>
    </xf>
    <xf numFmtId="4" fontId="2" fillId="0" borderId="92" xfId="0" applyNumberFormat="1" applyFont="1" applyBorder="1" applyAlignment="1">
      <alignment horizontal="right" vertical="center"/>
    </xf>
    <xf numFmtId="3" fontId="7" fillId="43" borderId="20" xfId="0" applyNumberFormat="1" applyFont="1" applyFill="1" applyBorder="1" applyAlignment="1">
      <alignment horizontal="right" vertical="center"/>
    </xf>
    <xf numFmtId="3" fontId="7" fillId="43" borderId="58" xfId="0" applyNumberFormat="1" applyFont="1" applyFill="1" applyBorder="1" applyAlignment="1">
      <alignment horizontal="right" vertical="center"/>
    </xf>
    <xf numFmtId="0" fontId="2" fillId="0" borderId="0" xfId="0" applyFont="1" applyAlignment="1">
      <alignment horizontal="left" wrapText="1"/>
    </xf>
    <xf numFmtId="167" fontId="2" fillId="0" borderId="10" xfId="0" applyNumberFormat="1" applyFont="1" applyBorder="1" applyAlignment="1">
      <alignment horizontal="right" indent="2"/>
    </xf>
    <xf numFmtId="167" fontId="2" fillId="0" borderId="34" xfId="0" applyNumberFormat="1" applyFont="1" applyBorder="1" applyAlignment="1">
      <alignment horizontal="right" indent="2"/>
    </xf>
    <xf numFmtId="167" fontId="7" fillId="33" borderId="93" xfId="0" applyNumberFormat="1" applyFont="1" applyFill="1" applyBorder="1" applyAlignment="1">
      <alignment horizontal="right" indent="2"/>
    </xf>
    <xf numFmtId="167" fontId="7" fillId="33" borderId="62" xfId="0" applyNumberFormat="1" applyFont="1" applyFill="1" applyBorder="1" applyAlignment="1">
      <alignment horizontal="right" indent="2"/>
    </xf>
    <xf numFmtId="0" fontId="9" fillId="0" borderId="0" xfId="0" applyFont="1" applyAlignment="1">
      <alignment horizontal="left" vertical="top" wrapText="1"/>
    </xf>
    <xf numFmtId="0" fontId="4" fillId="0" borderId="21" xfId="0" applyFont="1" applyBorder="1" applyAlignment="1">
      <alignment horizontal="left"/>
    </xf>
    <xf numFmtId="0" fontId="4" fillId="0" borderId="10" xfId="0" applyFont="1" applyBorder="1" applyAlignment="1">
      <alignment horizontal="left"/>
    </xf>
    <xf numFmtId="0" fontId="4" fillId="0" borderId="21" xfId="0" applyFont="1" applyBorder="1" applyAlignment="1">
      <alignment horizontal="center"/>
    </xf>
    <xf numFmtId="0" fontId="2" fillId="0" borderId="45" xfId="0" applyFont="1" applyBorder="1" applyAlignment="1">
      <alignment horizontal="center" shrinkToFit="1"/>
    </xf>
    <xf numFmtId="0" fontId="2" fillId="0" borderId="47" xfId="0" applyFont="1" applyBorder="1" applyAlignment="1">
      <alignment horizontal="center" shrinkToFit="1"/>
    </xf>
    <xf numFmtId="0" fontId="2" fillId="0" borderId="94" xfId="51" applyFont="1" applyBorder="1" applyAlignment="1">
      <alignment horizontal="center"/>
      <protection/>
    </xf>
    <xf numFmtId="0" fontId="2" fillId="0" borderId="95" xfId="51" applyFont="1" applyBorder="1" applyAlignment="1">
      <alignment horizontal="center"/>
      <protection/>
    </xf>
    <xf numFmtId="0" fontId="2" fillId="0" borderId="96" xfId="51" applyFont="1" applyBorder="1" applyAlignment="1">
      <alignment horizontal="center"/>
      <protection/>
    </xf>
    <xf numFmtId="0" fontId="2" fillId="0" borderId="97" xfId="51" applyFont="1" applyBorder="1" applyAlignment="1">
      <alignment horizontal="center"/>
      <protection/>
    </xf>
    <xf numFmtId="0" fontId="2" fillId="0" borderId="98" xfId="51" applyFont="1" applyBorder="1" applyAlignment="1">
      <alignment horizontal="left"/>
      <protection/>
    </xf>
    <xf numFmtId="0" fontId="2" fillId="0" borderId="57" xfId="51" applyFont="1" applyBorder="1" applyAlignment="1">
      <alignment horizontal="left"/>
      <protection/>
    </xf>
    <xf numFmtId="0" fontId="2" fillId="0" borderId="99" xfId="51" applyFont="1" applyBorder="1" applyAlignment="1">
      <alignment horizontal="left"/>
      <protection/>
    </xf>
    <xf numFmtId="3" fontId="8" fillId="33" borderId="46" xfId="0" applyNumberFormat="1" applyFont="1" applyFill="1" applyBorder="1" applyAlignment="1">
      <alignment horizontal="right"/>
    </xf>
    <xf numFmtId="3" fontId="8" fillId="33" borderId="62" xfId="0" applyNumberFormat="1" applyFont="1" applyFill="1" applyBorder="1" applyAlignment="1">
      <alignment horizontal="right"/>
    </xf>
    <xf numFmtId="0" fontId="14" fillId="36" borderId="13" xfId="51" applyNumberFormat="1" applyFont="1" applyFill="1" applyBorder="1" applyAlignment="1">
      <alignment horizontal="left" wrapText="1" indent="1"/>
      <protection/>
    </xf>
    <xf numFmtId="0" fontId="15" fillId="0" borderId="0" xfId="0" applyNumberFormat="1" applyFont="1" applyAlignment="1">
      <alignment/>
    </xf>
    <xf numFmtId="0" fontId="15" fillId="0" borderId="14" xfId="0" applyNumberFormat="1" applyFont="1" applyBorder="1" applyAlignment="1">
      <alignment/>
    </xf>
    <xf numFmtId="0" fontId="10" fillId="0" borderId="0" xfId="51" applyFont="1" applyAlignment="1">
      <alignment horizontal="center"/>
      <protection/>
    </xf>
    <xf numFmtId="49" fontId="2" fillId="0" borderId="96" xfId="51" applyNumberFormat="1" applyFont="1" applyBorder="1" applyAlignment="1">
      <alignment horizontal="center"/>
      <protection/>
    </xf>
    <xf numFmtId="0" fontId="2" fillId="0" borderId="98" xfId="51" applyFont="1" applyBorder="1" applyAlignment="1">
      <alignment horizontal="center" shrinkToFit="1"/>
      <protection/>
    </xf>
    <xf numFmtId="0" fontId="2" fillId="0" borderId="57" xfId="51" applyFont="1" applyBorder="1" applyAlignment="1">
      <alignment horizontal="center" shrinkToFit="1"/>
      <protection/>
    </xf>
    <xf numFmtId="0" fontId="2" fillId="0" borderId="99" xfId="51" applyFont="1" applyBorder="1" applyAlignment="1">
      <alignment horizontal="center" shrinkToFit="1"/>
      <protection/>
    </xf>
    <xf numFmtId="0" fontId="24" fillId="43" borderId="0" xfId="49" applyFont="1" applyFill="1" applyAlignment="1">
      <alignment horizontal="left" vertical="top" wrapText="1"/>
      <protection/>
    </xf>
    <xf numFmtId="0" fontId="8" fillId="33" borderId="19" xfId="0" applyFont="1" applyFill="1" applyBorder="1" applyAlignment="1">
      <alignment vertical="center"/>
    </xf>
    <xf numFmtId="0" fontId="8" fillId="33" borderId="20" xfId="0" applyFont="1" applyFill="1" applyBorder="1" applyAlignment="1">
      <alignment vertical="center"/>
    </xf>
    <xf numFmtId="0" fontId="8" fillId="33" borderId="100" xfId="0" applyFont="1" applyFill="1" applyBorder="1" applyAlignment="1">
      <alignment vertical="center"/>
    </xf>
    <xf numFmtId="49" fontId="17" fillId="36" borderId="101" xfId="51" applyNumberFormat="1" applyFont="1" applyFill="1" applyBorder="1" applyAlignment="1">
      <alignment horizontal="left" wrapText="1"/>
      <protection/>
    </xf>
    <xf numFmtId="49" fontId="18" fillId="0" borderId="102" xfId="0" applyNumberFormat="1" applyFont="1" applyBorder="1" applyAlignment="1">
      <alignment horizontal="left" wrapText="1"/>
    </xf>
  </cellXfs>
  <cellStyles count="54">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10" xfId="46"/>
    <cellStyle name="normální 11" xfId="47"/>
    <cellStyle name="normální 2 19" xfId="48"/>
    <cellStyle name="normální 3" xfId="49"/>
    <cellStyle name="normální_A" xfId="50"/>
    <cellStyle name="normální_POL.XLS" xfId="51"/>
    <cellStyle name="normální_Propočet 03-2008 5-část ASŘTP" xfId="52"/>
    <cellStyle name="Poznámka" xfId="53"/>
    <cellStyle name="Percent" xfId="54"/>
    <cellStyle name="Propojená buňka" xfId="55"/>
    <cellStyle name="Správně" xfId="56"/>
    <cellStyle name="Text upozornění" xfId="57"/>
    <cellStyle name="Vstup" xfId="58"/>
    <cellStyle name="Výpočet" xfId="59"/>
    <cellStyle name="Výstup" xfId="60"/>
    <cellStyle name="Vysvětlující text" xfId="61"/>
    <cellStyle name="Zvýraznění 1" xfId="62"/>
    <cellStyle name="Zvýraznění 2" xfId="63"/>
    <cellStyle name="Zvýraznění 3" xfId="64"/>
    <cellStyle name="Zvýraznění 4" xfId="65"/>
    <cellStyle name="Zvýraznění 5" xfId="66"/>
    <cellStyle name="Zvýraznění 6"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O78"/>
  <sheetViews>
    <sheetView showGridLines="0" tabSelected="1" zoomScaleSheetLayoutView="75" zoomScalePageLayoutView="0" workbookViewId="0" topLeftCell="B1">
      <selection activeCell="K68" sqref="K68"/>
    </sheetView>
  </sheetViews>
  <sheetFormatPr defaultColWidth="9.00390625" defaultRowHeight="12.75"/>
  <cols>
    <col min="1" max="1" width="0.6171875" style="1" hidden="1" customWidth="1"/>
    <col min="2" max="2" width="7.125" style="1" customWidth="1"/>
    <col min="3" max="3" width="9.125" style="1" customWidth="1"/>
    <col min="4" max="4" width="19.75390625" style="1" customWidth="1"/>
    <col min="5" max="5" width="6.875" style="1" customWidth="1"/>
    <col min="6" max="6" width="13.125" style="1" customWidth="1"/>
    <col min="7" max="7" width="12.375" style="2" customWidth="1"/>
    <col min="8" max="8" width="13.625" style="1" customWidth="1"/>
    <col min="9" max="9" width="11.375" style="2" customWidth="1"/>
    <col min="10" max="10" width="7.00390625" style="2" customWidth="1"/>
    <col min="11" max="15" width="10.75390625" style="1" customWidth="1"/>
    <col min="16" max="16384" width="9.125" style="1" customWidth="1"/>
  </cols>
  <sheetData>
    <row r="1" ht="12" customHeight="1"/>
    <row r="2" spans="2:11" ht="17.25" customHeight="1">
      <c r="B2" s="3"/>
      <c r="C2" s="4" t="s">
        <v>850</v>
      </c>
      <c r="E2" s="5"/>
      <c r="F2" s="4"/>
      <c r="G2" s="6"/>
      <c r="H2" s="7" t="s">
        <v>0</v>
      </c>
      <c r="I2" s="8">
        <f ca="1">TODAY()</f>
        <v>43357</v>
      </c>
      <c r="K2" s="3"/>
    </row>
    <row r="3" spans="3:4" ht="6" customHeight="1">
      <c r="C3" s="9"/>
      <c r="D3" s="10" t="s">
        <v>1</v>
      </c>
    </row>
    <row r="4" ht="4.5" customHeight="1"/>
    <row r="5" spans="3:15" ht="13.5" customHeight="1">
      <c r="C5" s="11" t="s">
        <v>2</v>
      </c>
      <c r="D5" s="12" t="s">
        <v>100</v>
      </c>
      <c r="E5" s="13" t="s">
        <v>101</v>
      </c>
      <c r="F5" s="14"/>
      <c r="G5" s="15"/>
      <c r="H5" s="14"/>
      <c r="I5" s="15"/>
      <c r="O5" s="8"/>
    </row>
    <row r="7" spans="3:11" ht="12.75">
      <c r="C7" s="16" t="s">
        <v>3</v>
      </c>
      <c r="D7" s="17" t="s">
        <v>134</v>
      </c>
      <c r="H7" s="18" t="s">
        <v>4</v>
      </c>
      <c r="J7" s="17"/>
      <c r="K7" s="17"/>
    </row>
    <row r="8" spans="4:11" ht="12.75">
      <c r="D8" s="17" t="s">
        <v>851</v>
      </c>
      <c r="H8" s="18" t="s">
        <v>5</v>
      </c>
      <c r="J8" s="17"/>
      <c r="K8" s="17"/>
    </row>
    <row r="9" spans="3:10" ht="12.75">
      <c r="C9" s="18" t="s">
        <v>853</v>
      </c>
      <c r="D9" s="17" t="s">
        <v>852</v>
      </c>
      <c r="H9" s="18"/>
      <c r="J9" s="17"/>
    </row>
    <row r="10" spans="8:10" ht="12.75">
      <c r="H10" s="18"/>
      <c r="J10" s="17"/>
    </row>
    <row r="11" spans="3:11" ht="12.75">
      <c r="C11" s="16" t="s">
        <v>6</v>
      </c>
      <c r="D11" s="17" t="s">
        <v>133</v>
      </c>
      <c r="H11" s="18" t="s">
        <v>4</v>
      </c>
      <c r="I11" s="2" t="s">
        <v>857</v>
      </c>
      <c r="J11" s="17"/>
      <c r="K11" s="17"/>
    </row>
    <row r="12" spans="4:11" ht="12.75">
      <c r="D12" s="17" t="s">
        <v>854</v>
      </c>
      <c r="H12" s="18" t="s">
        <v>5</v>
      </c>
      <c r="I12" s="2" t="s">
        <v>858</v>
      </c>
      <c r="J12" s="17"/>
      <c r="K12" s="17"/>
    </row>
    <row r="13" spans="3:10" ht="12" customHeight="1">
      <c r="C13" s="18" t="s">
        <v>856</v>
      </c>
      <c r="D13" s="17" t="s">
        <v>855</v>
      </c>
      <c r="J13" s="18"/>
    </row>
    <row r="14" spans="3:10" ht="24.75" customHeight="1">
      <c r="C14" s="19" t="s">
        <v>7</v>
      </c>
      <c r="H14" s="19" t="s">
        <v>8</v>
      </c>
      <c r="J14" s="18"/>
    </row>
    <row r="15" ht="12.75" customHeight="1">
      <c r="J15" s="18"/>
    </row>
    <row r="16" spans="3:8" ht="28.5" customHeight="1">
      <c r="C16" s="19" t="s">
        <v>9</v>
      </c>
      <c r="H16" s="19" t="s">
        <v>9</v>
      </c>
    </row>
    <row r="17" ht="25.5" customHeight="1"/>
    <row r="18" spans="2:11" ht="13.5" customHeight="1">
      <c r="B18" s="20"/>
      <c r="C18" s="21"/>
      <c r="D18" s="21"/>
      <c r="E18" s="22"/>
      <c r="F18" s="23"/>
      <c r="G18" s="24"/>
      <c r="H18" s="25"/>
      <c r="I18" s="24"/>
      <c r="J18" s="26" t="s">
        <v>10</v>
      </c>
      <c r="K18" s="27"/>
    </row>
    <row r="19" spans="2:11" ht="15" customHeight="1">
      <c r="B19" s="28" t="s">
        <v>11</v>
      </c>
      <c r="C19" s="29"/>
      <c r="D19" s="30">
        <v>15</v>
      </c>
      <c r="E19" s="31" t="s">
        <v>12</v>
      </c>
      <c r="F19" s="32"/>
      <c r="G19" s="33"/>
      <c r="H19" s="33"/>
      <c r="I19" s="499">
        <f>ROUND(G36,0)</f>
        <v>0</v>
      </c>
      <c r="J19" s="500"/>
      <c r="K19" s="34"/>
    </row>
    <row r="20" spans="2:11" ht="12.75">
      <c r="B20" s="28" t="s">
        <v>13</v>
      </c>
      <c r="C20" s="29"/>
      <c r="D20" s="30">
        <f>SazbaDPH1</f>
        <v>15</v>
      </c>
      <c r="E20" s="31" t="s">
        <v>12</v>
      </c>
      <c r="F20" s="35"/>
      <c r="G20" s="36"/>
      <c r="H20" s="36"/>
      <c r="I20" s="501">
        <f>ROUND(I19*D20/100,0)</f>
        <v>0</v>
      </c>
      <c r="J20" s="502"/>
      <c r="K20" s="34"/>
    </row>
    <row r="21" spans="2:11" ht="12.75">
      <c r="B21" s="28" t="s">
        <v>11</v>
      </c>
      <c r="C21" s="29"/>
      <c r="D21" s="30">
        <v>21</v>
      </c>
      <c r="E21" s="31" t="s">
        <v>12</v>
      </c>
      <c r="F21" s="35"/>
      <c r="G21" s="36"/>
      <c r="H21" s="36"/>
      <c r="I21" s="501">
        <f>ROUND(H36,0)</f>
        <v>0</v>
      </c>
      <c r="J21" s="502"/>
      <c r="K21" s="34"/>
    </row>
    <row r="22" spans="2:11" ht="13.5" thickBot="1">
      <c r="B22" s="28" t="s">
        <v>13</v>
      </c>
      <c r="C22" s="29"/>
      <c r="D22" s="30">
        <f>SazbaDPH2</f>
        <v>21</v>
      </c>
      <c r="E22" s="31" t="s">
        <v>12</v>
      </c>
      <c r="F22" s="37"/>
      <c r="G22" s="38"/>
      <c r="H22" s="38"/>
      <c r="I22" s="503">
        <f>ROUND(I21*D21/100,0)</f>
        <v>0</v>
      </c>
      <c r="J22" s="504"/>
      <c r="K22" s="34"/>
    </row>
    <row r="23" spans="2:11" ht="16.5" thickBot="1">
      <c r="B23" s="39" t="s">
        <v>14</v>
      </c>
      <c r="C23" s="40"/>
      <c r="D23" s="40"/>
      <c r="E23" s="41"/>
      <c r="F23" s="42"/>
      <c r="G23" s="43"/>
      <c r="H23" s="43"/>
      <c r="I23" s="505">
        <f>SUM(I19:I22)</f>
        <v>0</v>
      </c>
      <c r="J23" s="506"/>
      <c r="K23" s="44"/>
    </row>
    <row r="25" spans="2:12" ht="15.75" customHeight="1">
      <c r="B25" s="13" t="s">
        <v>15</v>
      </c>
      <c r="C25" s="45"/>
      <c r="D25" s="45"/>
      <c r="E25" s="45"/>
      <c r="F25" s="45"/>
      <c r="G25" s="45"/>
      <c r="H25" s="45"/>
      <c r="I25" s="45"/>
      <c r="J25" s="45"/>
      <c r="K25" s="45"/>
      <c r="L25" s="46"/>
    </row>
    <row r="26" ht="5.25" customHeight="1">
      <c r="L26" s="46"/>
    </row>
    <row r="27" spans="2:10" ht="24" customHeight="1">
      <c r="B27" s="47" t="s">
        <v>16</v>
      </c>
      <c r="C27" s="48"/>
      <c r="D27" s="48"/>
      <c r="E27" s="49"/>
      <c r="F27" s="50" t="s">
        <v>17</v>
      </c>
      <c r="G27" s="51" t="str">
        <f>CONCATENATE("Základ DPH ",SazbaDPH1," %")</f>
        <v>Základ DPH 15 %</v>
      </c>
      <c r="H27" s="50" t="str">
        <f>CONCATENATE("Základ DPH ",SazbaDPH2," %")</f>
        <v>Základ DPH 21 %</v>
      </c>
      <c r="I27" s="50" t="s">
        <v>18</v>
      </c>
      <c r="J27" s="50" t="s">
        <v>12</v>
      </c>
    </row>
    <row r="28" spans="2:10" ht="12.75">
      <c r="B28" s="52" t="s">
        <v>103</v>
      </c>
      <c r="C28" s="53" t="s">
        <v>104</v>
      </c>
      <c r="D28" s="54"/>
      <c r="E28" s="55"/>
      <c r="F28" s="56">
        <f>G28+H28+I28</f>
        <v>0</v>
      </c>
      <c r="G28" s="57">
        <v>0</v>
      </c>
      <c r="H28" s="58">
        <v>0</v>
      </c>
      <c r="I28" s="58">
        <f aca="true" t="shared" si="0" ref="I28:I35">(G28*SazbaDPH1)/100+(H28*SazbaDPH2)/100</f>
        <v>0</v>
      </c>
      <c r="J28" s="59">
        <f aca="true" t="shared" si="1" ref="J28:J35">IF(CelkemObjekty=0,"",F28/CelkemObjekty*100)</f>
      </c>
    </row>
    <row r="29" spans="2:10" ht="12.75">
      <c r="B29" s="60" t="s">
        <v>135</v>
      </c>
      <c r="C29" s="61" t="s">
        <v>136</v>
      </c>
      <c r="D29" s="62"/>
      <c r="E29" s="63"/>
      <c r="F29" s="64">
        <f aca="true" t="shared" si="2" ref="F29:F35">G29+H29+I29</f>
        <v>0</v>
      </c>
      <c r="G29" s="65">
        <v>0</v>
      </c>
      <c r="H29" s="66">
        <v>0</v>
      </c>
      <c r="I29" s="66">
        <f t="shared" si="0"/>
        <v>0</v>
      </c>
      <c r="J29" s="59">
        <f t="shared" si="1"/>
      </c>
    </row>
    <row r="30" spans="2:10" ht="12.75">
      <c r="B30" s="60" t="s">
        <v>144</v>
      </c>
      <c r="C30" s="61" t="s">
        <v>145</v>
      </c>
      <c r="D30" s="62"/>
      <c r="E30" s="63"/>
      <c r="F30" s="64">
        <f t="shared" si="2"/>
        <v>0</v>
      </c>
      <c r="G30" s="65">
        <v>0</v>
      </c>
      <c r="H30" s="66">
        <v>0</v>
      </c>
      <c r="I30" s="66">
        <f t="shared" si="0"/>
        <v>0</v>
      </c>
      <c r="J30" s="59">
        <f t="shared" si="1"/>
      </c>
    </row>
    <row r="31" spans="2:10" ht="12.75">
      <c r="B31" s="60" t="s">
        <v>152</v>
      </c>
      <c r="C31" s="61" t="s">
        <v>153</v>
      </c>
      <c r="D31" s="62"/>
      <c r="E31" s="63"/>
      <c r="F31" s="64">
        <f t="shared" si="2"/>
        <v>0</v>
      </c>
      <c r="G31" s="65">
        <v>0</v>
      </c>
      <c r="H31" s="66">
        <v>0</v>
      </c>
      <c r="I31" s="66">
        <f t="shared" si="0"/>
        <v>0</v>
      </c>
      <c r="J31" s="59">
        <f t="shared" si="1"/>
      </c>
    </row>
    <row r="32" spans="2:10" ht="12.75">
      <c r="B32" s="60" t="s">
        <v>449</v>
      </c>
      <c r="C32" s="61" t="s">
        <v>450</v>
      </c>
      <c r="D32" s="62"/>
      <c r="E32" s="63"/>
      <c r="F32" s="64">
        <f t="shared" si="2"/>
        <v>0</v>
      </c>
      <c r="G32" s="65">
        <v>0</v>
      </c>
      <c r="H32" s="66">
        <v>0</v>
      </c>
      <c r="I32" s="66">
        <f t="shared" si="0"/>
        <v>0</v>
      </c>
      <c r="J32" s="59">
        <f t="shared" si="1"/>
      </c>
    </row>
    <row r="33" spans="2:10" ht="12.75">
      <c r="B33" s="60" t="s">
        <v>652</v>
      </c>
      <c r="C33" s="61" t="s">
        <v>653</v>
      </c>
      <c r="D33" s="62"/>
      <c r="E33" s="63"/>
      <c r="F33" s="64">
        <f t="shared" si="2"/>
        <v>0</v>
      </c>
      <c r="G33" s="65">
        <v>0</v>
      </c>
      <c r="H33" s="66">
        <v>0</v>
      </c>
      <c r="I33" s="66">
        <f t="shared" si="0"/>
        <v>0</v>
      </c>
      <c r="J33" s="59">
        <f t="shared" si="1"/>
      </c>
    </row>
    <row r="34" spans="2:10" ht="12.75">
      <c r="B34" s="60" t="s">
        <v>694</v>
      </c>
      <c r="C34" s="61" t="s">
        <v>695</v>
      </c>
      <c r="D34" s="62"/>
      <c r="E34" s="63"/>
      <c r="F34" s="64">
        <f t="shared" si="2"/>
        <v>0</v>
      </c>
      <c r="G34" s="65">
        <v>0</v>
      </c>
      <c r="H34" s="66">
        <v>0</v>
      </c>
      <c r="I34" s="66">
        <f t="shared" si="0"/>
        <v>0</v>
      </c>
      <c r="J34" s="59">
        <f t="shared" si="1"/>
      </c>
    </row>
    <row r="35" spans="2:10" ht="12.75">
      <c r="B35" s="60" t="s">
        <v>829</v>
      </c>
      <c r="C35" s="61" t="s">
        <v>830</v>
      </c>
      <c r="D35" s="62"/>
      <c r="E35" s="63"/>
      <c r="F35" s="64">
        <f t="shared" si="2"/>
        <v>0</v>
      </c>
      <c r="G35" s="65">
        <v>0</v>
      </c>
      <c r="H35" s="66">
        <v>0</v>
      </c>
      <c r="I35" s="66">
        <f t="shared" si="0"/>
        <v>0</v>
      </c>
      <c r="J35" s="59">
        <f t="shared" si="1"/>
      </c>
    </row>
    <row r="36" spans="2:10" ht="17.25" customHeight="1">
      <c r="B36" s="67" t="s">
        <v>19</v>
      </c>
      <c r="C36" s="68"/>
      <c r="D36" s="69"/>
      <c r="E36" s="70"/>
      <c r="F36" s="71">
        <f>SUM(F28:F35)</f>
        <v>0</v>
      </c>
      <c r="G36" s="71">
        <f>SUM(G28:G35)</f>
        <v>0</v>
      </c>
      <c r="H36" s="71">
        <f>SUM(H28:H35)</f>
        <v>0</v>
      </c>
      <c r="I36" s="71">
        <f>SUM(I28:I35)</f>
        <v>0</v>
      </c>
      <c r="J36" s="72">
        <f>IF(CelkemObjekty=0,"",F36/CelkemObjekty*100)</f>
      </c>
    </row>
    <row r="37" spans="2:11" ht="12.75">
      <c r="B37" s="73"/>
      <c r="C37" s="73"/>
      <c r="D37" s="73"/>
      <c r="E37" s="73"/>
      <c r="F37" s="73"/>
      <c r="G37" s="73"/>
      <c r="H37" s="73"/>
      <c r="I37" s="73"/>
      <c r="J37" s="73"/>
      <c r="K37" s="73"/>
    </row>
    <row r="38" ht="95.25" customHeight="1"/>
    <row r="39" spans="2:10" ht="20.25" customHeight="1">
      <c r="B39" s="13" t="s">
        <v>20</v>
      </c>
      <c r="C39" s="45"/>
      <c r="D39" s="45"/>
      <c r="E39" s="45"/>
      <c r="F39" s="45"/>
      <c r="G39" s="45"/>
      <c r="H39" s="45"/>
      <c r="I39" s="45"/>
      <c r="J39" s="45"/>
    </row>
    <row r="40" ht="9" customHeight="1"/>
    <row r="41" spans="2:10" ht="12.75">
      <c r="B41" s="47" t="s">
        <v>21</v>
      </c>
      <c r="C41" s="48"/>
      <c r="D41" s="48"/>
      <c r="E41" s="50" t="s">
        <v>12</v>
      </c>
      <c r="F41" s="50" t="s">
        <v>22</v>
      </c>
      <c r="G41" s="51" t="s">
        <v>23</v>
      </c>
      <c r="H41" s="50" t="s">
        <v>24</v>
      </c>
      <c r="I41" s="51" t="s">
        <v>25</v>
      </c>
      <c r="J41" s="75" t="s">
        <v>26</v>
      </c>
    </row>
    <row r="42" spans="2:10" ht="12.75">
      <c r="B42" s="52" t="s">
        <v>103</v>
      </c>
      <c r="C42" s="53" t="s">
        <v>106</v>
      </c>
      <c r="D42" s="54"/>
      <c r="E42" s="76">
        <f aca="true" t="shared" si="3" ref="E42:E67">IF(SUM(SoucetDilu)=0,"",SUM(F42:J42)/SUM(SoucetDilu)*100)</f>
      </c>
      <c r="F42" s="58">
        <v>0</v>
      </c>
      <c r="G42" s="57">
        <v>0</v>
      </c>
      <c r="H42" s="58">
        <v>0</v>
      </c>
      <c r="I42" s="57">
        <v>0</v>
      </c>
      <c r="J42" s="58">
        <v>0</v>
      </c>
    </row>
    <row r="43" spans="2:10" ht="12.75">
      <c r="B43" s="60" t="s">
        <v>95</v>
      </c>
      <c r="C43" s="61" t="s">
        <v>96</v>
      </c>
      <c r="D43" s="62"/>
      <c r="E43" s="77">
        <f t="shared" si="3"/>
      </c>
      <c r="F43" s="66">
        <v>0</v>
      </c>
      <c r="G43" s="65">
        <v>0</v>
      </c>
      <c r="H43" s="66">
        <v>0</v>
      </c>
      <c r="I43" s="65">
        <v>0</v>
      </c>
      <c r="J43" s="66">
        <v>0</v>
      </c>
    </row>
    <row r="44" spans="2:10" ht="12.75">
      <c r="B44" s="60" t="s">
        <v>246</v>
      </c>
      <c r="C44" s="61" t="s">
        <v>247</v>
      </c>
      <c r="D44" s="62"/>
      <c r="E44" s="77">
        <f t="shared" si="3"/>
      </c>
      <c r="F44" s="66">
        <v>0</v>
      </c>
      <c r="G44" s="65">
        <v>0</v>
      </c>
      <c r="H44" s="66">
        <v>0</v>
      </c>
      <c r="I44" s="65">
        <v>0</v>
      </c>
      <c r="J44" s="66">
        <v>0</v>
      </c>
    </row>
    <row r="45" spans="2:10" ht="12.75">
      <c r="B45" s="60" t="s">
        <v>288</v>
      </c>
      <c r="C45" s="61" t="s">
        <v>289</v>
      </c>
      <c r="D45" s="62"/>
      <c r="E45" s="77">
        <f t="shared" si="3"/>
      </c>
      <c r="F45" s="66">
        <v>0</v>
      </c>
      <c r="G45" s="65">
        <v>0</v>
      </c>
      <c r="H45" s="66">
        <v>0</v>
      </c>
      <c r="I45" s="65">
        <v>0</v>
      </c>
      <c r="J45" s="66">
        <v>0</v>
      </c>
    </row>
    <row r="46" spans="2:10" ht="12.75">
      <c r="B46" s="60" t="s">
        <v>317</v>
      </c>
      <c r="C46" s="61" t="s">
        <v>318</v>
      </c>
      <c r="D46" s="62"/>
      <c r="E46" s="77">
        <f t="shared" si="3"/>
      </c>
      <c r="F46" s="66">
        <v>0</v>
      </c>
      <c r="G46" s="65">
        <v>0</v>
      </c>
      <c r="H46" s="66">
        <v>0</v>
      </c>
      <c r="I46" s="65">
        <v>0</v>
      </c>
      <c r="J46" s="66">
        <v>0</v>
      </c>
    </row>
    <row r="47" spans="2:10" ht="12.75">
      <c r="B47" s="60" t="s">
        <v>583</v>
      </c>
      <c r="C47" s="61" t="s">
        <v>584</v>
      </c>
      <c r="D47" s="62"/>
      <c r="E47" s="77">
        <f t="shared" si="3"/>
      </c>
      <c r="F47" s="66">
        <v>0</v>
      </c>
      <c r="G47" s="65">
        <v>0</v>
      </c>
      <c r="H47" s="66">
        <v>0</v>
      </c>
      <c r="I47" s="65">
        <v>0</v>
      </c>
      <c r="J47" s="66">
        <v>0</v>
      </c>
    </row>
    <row r="48" spans="2:10" ht="12.75">
      <c r="B48" s="60" t="s">
        <v>357</v>
      </c>
      <c r="C48" s="61" t="s">
        <v>358</v>
      </c>
      <c r="D48" s="62"/>
      <c r="E48" s="77">
        <f t="shared" si="3"/>
      </c>
      <c r="F48" s="66">
        <v>0</v>
      </c>
      <c r="G48" s="65">
        <v>0</v>
      </c>
      <c r="H48" s="66">
        <v>0</v>
      </c>
      <c r="I48" s="65">
        <v>0</v>
      </c>
      <c r="J48" s="66">
        <v>0</v>
      </c>
    </row>
    <row r="49" spans="2:10" ht="12.75">
      <c r="B49" s="60" t="s">
        <v>589</v>
      </c>
      <c r="C49" s="61" t="s">
        <v>590</v>
      </c>
      <c r="D49" s="62"/>
      <c r="E49" s="77">
        <f t="shared" si="3"/>
      </c>
      <c r="F49" s="66">
        <v>0</v>
      </c>
      <c r="G49" s="65">
        <v>0</v>
      </c>
      <c r="H49" s="66">
        <v>0</v>
      </c>
      <c r="I49" s="65">
        <v>0</v>
      </c>
      <c r="J49" s="66">
        <v>0</v>
      </c>
    </row>
    <row r="50" spans="2:10" ht="12.75">
      <c r="B50" s="60" t="s">
        <v>708</v>
      </c>
      <c r="C50" s="61" t="s">
        <v>709</v>
      </c>
      <c r="D50" s="62"/>
      <c r="E50" s="77">
        <f t="shared" si="3"/>
      </c>
      <c r="F50" s="66">
        <v>0</v>
      </c>
      <c r="G50" s="65">
        <v>0</v>
      </c>
      <c r="H50" s="66">
        <v>0</v>
      </c>
      <c r="I50" s="65">
        <v>0</v>
      </c>
      <c r="J50" s="66">
        <v>0</v>
      </c>
    </row>
    <row r="51" spans="2:10" ht="12.75">
      <c r="B51" s="60" t="s">
        <v>718</v>
      </c>
      <c r="C51" s="61" t="s">
        <v>719</v>
      </c>
      <c r="D51" s="62"/>
      <c r="E51" s="77">
        <f t="shared" si="3"/>
      </c>
      <c r="F51" s="66">
        <v>0</v>
      </c>
      <c r="G51" s="65">
        <v>0</v>
      </c>
      <c r="H51" s="66">
        <v>0</v>
      </c>
      <c r="I51" s="65">
        <v>0</v>
      </c>
      <c r="J51" s="66">
        <v>0</v>
      </c>
    </row>
    <row r="52" spans="2:10" ht="12.75">
      <c r="B52" s="60" t="s">
        <v>724</v>
      </c>
      <c r="C52" s="61" t="s">
        <v>725</v>
      </c>
      <c r="D52" s="62"/>
      <c r="E52" s="77">
        <f t="shared" si="3"/>
      </c>
      <c r="F52" s="66">
        <v>0</v>
      </c>
      <c r="G52" s="65">
        <v>0</v>
      </c>
      <c r="H52" s="66">
        <v>0</v>
      </c>
      <c r="I52" s="65">
        <v>0</v>
      </c>
      <c r="J52" s="66">
        <v>0</v>
      </c>
    </row>
    <row r="53" spans="2:10" ht="12.75">
      <c r="B53" s="60" t="s">
        <v>405</v>
      </c>
      <c r="C53" s="61" t="s">
        <v>406</v>
      </c>
      <c r="D53" s="62"/>
      <c r="E53" s="77">
        <f t="shared" si="3"/>
      </c>
      <c r="F53" s="66">
        <v>0</v>
      </c>
      <c r="G53" s="65">
        <v>0</v>
      </c>
      <c r="H53" s="66">
        <v>0</v>
      </c>
      <c r="I53" s="65">
        <v>0</v>
      </c>
      <c r="J53" s="66">
        <v>0</v>
      </c>
    </row>
    <row r="54" spans="2:10" ht="12.75">
      <c r="B54" s="60" t="s">
        <v>138</v>
      </c>
      <c r="C54" s="61" t="s">
        <v>139</v>
      </c>
      <c r="D54" s="62"/>
      <c r="E54" s="77">
        <f t="shared" si="3"/>
      </c>
      <c r="F54" s="66">
        <v>0</v>
      </c>
      <c r="G54" s="65">
        <v>0</v>
      </c>
      <c r="H54" s="66">
        <v>0</v>
      </c>
      <c r="I54" s="65">
        <v>0</v>
      </c>
      <c r="J54" s="66">
        <v>0</v>
      </c>
    </row>
    <row r="55" spans="2:10" ht="12.75">
      <c r="B55" s="60" t="s">
        <v>426</v>
      </c>
      <c r="C55" s="61" t="s">
        <v>427</v>
      </c>
      <c r="D55" s="62"/>
      <c r="E55" s="77">
        <f t="shared" si="3"/>
      </c>
      <c r="F55" s="66">
        <v>0</v>
      </c>
      <c r="G55" s="65">
        <v>0</v>
      </c>
      <c r="H55" s="66">
        <v>0</v>
      </c>
      <c r="I55" s="65">
        <v>0</v>
      </c>
      <c r="J55" s="66">
        <v>0</v>
      </c>
    </row>
    <row r="56" spans="2:10" ht="12.75">
      <c r="B56" s="60" t="s">
        <v>821</v>
      </c>
      <c r="C56" s="61" t="s">
        <v>822</v>
      </c>
      <c r="D56" s="62"/>
      <c r="E56" s="77">
        <f t="shared" si="3"/>
      </c>
      <c r="F56" s="66">
        <v>0</v>
      </c>
      <c r="G56" s="65">
        <v>0</v>
      </c>
      <c r="H56" s="66">
        <v>0</v>
      </c>
      <c r="I56" s="65">
        <v>0</v>
      </c>
      <c r="J56" s="66">
        <v>0</v>
      </c>
    </row>
    <row r="57" spans="2:10" ht="12.75">
      <c r="B57" s="60" t="s">
        <v>730</v>
      </c>
      <c r="C57" s="61" t="s">
        <v>731</v>
      </c>
      <c r="D57" s="62"/>
      <c r="E57" s="77">
        <f t="shared" si="3"/>
      </c>
      <c r="F57" s="66">
        <v>0</v>
      </c>
      <c r="G57" s="65">
        <v>0</v>
      </c>
      <c r="H57" s="66">
        <v>0</v>
      </c>
      <c r="I57" s="65">
        <v>0</v>
      </c>
      <c r="J57" s="66">
        <v>0</v>
      </c>
    </row>
    <row r="58" spans="2:10" ht="12.75">
      <c r="B58" s="60" t="s">
        <v>605</v>
      </c>
      <c r="C58" s="61" t="s">
        <v>606</v>
      </c>
      <c r="D58" s="62"/>
      <c r="E58" s="77">
        <f t="shared" si="3"/>
      </c>
      <c r="F58" s="66">
        <v>0</v>
      </c>
      <c r="G58" s="65">
        <v>0</v>
      </c>
      <c r="H58" s="66">
        <v>0</v>
      </c>
      <c r="I58" s="65">
        <v>0</v>
      </c>
      <c r="J58" s="66">
        <v>0</v>
      </c>
    </row>
    <row r="59" spans="2:10" ht="12.75">
      <c r="B59" s="60" t="s">
        <v>373</v>
      </c>
      <c r="C59" s="61" t="s">
        <v>374</v>
      </c>
      <c r="D59" s="62"/>
      <c r="E59" s="77">
        <f t="shared" si="3"/>
      </c>
      <c r="F59" s="66">
        <v>0</v>
      </c>
      <c r="G59" s="65">
        <v>0</v>
      </c>
      <c r="H59" s="66">
        <v>0</v>
      </c>
      <c r="I59" s="65">
        <v>0</v>
      </c>
      <c r="J59" s="66">
        <v>0</v>
      </c>
    </row>
    <row r="60" spans="2:10" ht="12.75">
      <c r="B60" s="60" t="s">
        <v>626</v>
      </c>
      <c r="C60" s="61" t="s">
        <v>627</v>
      </c>
      <c r="D60" s="62"/>
      <c r="E60" s="77">
        <f t="shared" si="3"/>
      </c>
      <c r="F60" s="66">
        <v>0</v>
      </c>
      <c r="G60" s="65">
        <v>0</v>
      </c>
      <c r="H60" s="66">
        <v>0</v>
      </c>
      <c r="I60" s="65">
        <v>0</v>
      </c>
      <c r="J60" s="66">
        <v>0</v>
      </c>
    </row>
    <row r="61" spans="2:10" ht="12.75">
      <c r="B61" s="60" t="s">
        <v>385</v>
      </c>
      <c r="C61" s="61" t="s">
        <v>386</v>
      </c>
      <c r="D61" s="62"/>
      <c r="E61" s="77">
        <f t="shared" si="3"/>
      </c>
      <c r="F61" s="66">
        <v>0</v>
      </c>
      <c r="G61" s="65">
        <v>0</v>
      </c>
      <c r="H61" s="66">
        <v>0</v>
      </c>
      <c r="I61" s="65">
        <v>0</v>
      </c>
      <c r="J61" s="66">
        <v>0</v>
      </c>
    </row>
    <row r="62" spans="2:10" ht="12.75">
      <c r="B62" s="60" t="s">
        <v>774</v>
      </c>
      <c r="C62" s="61" t="s">
        <v>775</v>
      </c>
      <c r="D62" s="62"/>
      <c r="E62" s="77">
        <f t="shared" si="3"/>
      </c>
      <c r="F62" s="66">
        <v>0</v>
      </c>
      <c r="G62" s="65">
        <v>0</v>
      </c>
      <c r="H62" s="66">
        <v>0</v>
      </c>
      <c r="I62" s="65">
        <v>0</v>
      </c>
      <c r="J62" s="66">
        <v>0</v>
      </c>
    </row>
    <row r="63" spans="2:10" ht="12.75">
      <c r="B63" s="60" t="s">
        <v>796</v>
      </c>
      <c r="C63" s="61" t="s">
        <v>797</v>
      </c>
      <c r="D63" s="62"/>
      <c r="E63" s="77">
        <f t="shared" si="3"/>
      </c>
      <c r="F63" s="66">
        <v>0</v>
      </c>
      <c r="G63" s="65">
        <v>0</v>
      </c>
      <c r="H63" s="66">
        <v>0</v>
      </c>
      <c r="I63" s="65">
        <v>0</v>
      </c>
      <c r="J63" s="66">
        <v>0</v>
      </c>
    </row>
    <row r="64" spans="2:10" ht="12.75">
      <c r="B64" s="60" t="s">
        <v>400</v>
      </c>
      <c r="C64" s="61" t="s">
        <v>401</v>
      </c>
      <c r="D64" s="62"/>
      <c r="E64" s="77">
        <f t="shared" si="3"/>
      </c>
      <c r="F64" s="66">
        <v>0</v>
      </c>
      <c r="G64" s="65">
        <v>0</v>
      </c>
      <c r="H64" s="66">
        <v>0</v>
      </c>
      <c r="I64" s="65">
        <v>0</v>
      </c>
      <c r="J64" s="66">
        <v>0</v>
      </c>
    </row>
    <row r="65" spans="2:10" ht="12.75">
      <c r="B65" s="60" t="s">
        <v>636</v>
      </c>
      <c r="C65" s="61" t="s">
        <v>637</v>
      </c>
      <c r="D65" s="62"/>
      <c r="E65" s="77">
        <f t="shared" si="3"/>
      </c>
      <c r="F65" s="66">
        <v>0</v>
      </c>
      <c r="G65" s="65">
        <v>0</v>
      </c>
      <c r="H65" s="66">
        <v>0</v>
      </c>
      <c r="I65" s="65">
        <v>0</v>
      </c>
      <c r="J65" s="66">
        <v>0</v>
      </c>
    </row>
    <row r="66" spans="2:10" ht="12.75">
      <c r="B66" s="60" t="s">
        <v>147</v>
      </c>
      <c r="C66" s="61" t="s">
        <v>148</v>
      </c>
      <c r="D66" s="62"/>
      <c r="E66" s="77">
        <f t="shared" si="3"/>
      </c>
      <c r="F66" s="66">
        <v>0</v>
      </c>
      <c r="G66" s="65">
        <v>0</v>
      </c>
      <c r="H66" s="66">
        <v>0</v>
      </c>
      <c r="I66" s="65">
        <v>0</v>
      </c>
      <c r="J66" s="66">
        <v>0</v>
      </c>
    </row>
    <row r="67" spans="2:10" ht="12.75">
      <c r="B67" s="67" t="s">
        <v>19</v>
      </c>
      <c r="C67" s="68"/>
      <c r="D67" s="69"/>
      <c r="E67" s="78">
        <f t="shared" si="3"/>
      </c>
      <c r="F67" s="71">
        <f>SUM(F42:F66)</f>
        <v>0</v>
      </c>
      <c r="G67" s="74">
        <f>SUM(G42:G66)</f>
        <v>0</v>
      </c>
      <c r="H67" s="71">
        <f>SUM(H42:H66)</f>
        <v>0</v>
      </c>
      <c r="I67" s="74">
        <f>SUM(I42:I66)</f>
        <v>0</v>
      </c>
      <c r="J67" s="71">
        <f>SUM(J42:J66)</f>
        <v>0</v>
      </c>
    </row>
    <row r="69" ht="2.25" customHeight="1"/>
    <row r="70" ht="1.5" customHeight="1"/>
    <row r="71" ht="0.75" customHeight="1"/>
    <row r="72" ht="0.75" customHeight="1"/>
    <row r="73" ht="0.75" customHeight="1"/>
    <row r="74" spans="2:10" ht="18">
      <c r="B74" s="13" t="s">
        <v>27</v>
      </c>
      <c r="C74" s="45"/>
      <c r="D74" s="45"/>
      <c r="E74" s="45"/>
      <c r="F74" s="45"/>
      <c r="G74" s="45"/>
      <c r="H74" s="45"/>
      <c r="I74" s="45"/>
      <c r="J74" s="45"/>
    </row>
    <row r="76" spans="2:10" ht="12.75">
      <c r="B76" s="47" t="s">
        <v>28</v>
      </c>
      <c r="C76" s="48"/>
      <c r="D76" s="48"/>
      <c r="E76" s="79"/>
      <c r="F76" s="80"/>
      <c r="G76" s="51"/>
      <c r="H76" s="50" t="s">
        <v>17</v>
      </c>
      <c r="I76" s="1"/>
      <c r="J76" s="1"/>
    </row>
    <row r="77" spans="2:10" ht="12.75">
      <c r="B77" s="67" t="s">
        <v>19</v>
      </c>
      <c r="C77" s="68"/>
      <c r="D77" s="69"/>
      <c r="E77" s="81"/>
      <c r="F77" s="82"/>
      <c r="G77" s="74"/>
      <c r="H77" s="71">
        <v>0</v>
      </c>
      <c r="I77" s="1"/>
      <c r="J77" s="1"/>
    </row>
    <row r="78" spans="9:10" ht="12.75">
      <c r="I78" s="1"/>
      <c r="J78" s="1"/>
    </row>
  </sheetData>
  <sheetProtection/>
  <mergeCells count="5">
    <mergeCell ref="I19:J19"/>
    <mergeCell ref="I20:J20"/>
    <mergeCell ref="I21:J21"/>
    <mergeCell ref="I22:J22"/>
    <mergeCell ref="I23:J23"/>
  </mergeCells>
  <printOptions/>
  <pageMargins left="0.3937007874015748" right="0.1968503937007874" top="0.3937007874015748" bottom="0.3937007874015748" header="0" footer="0.1968503937007874"/>
  <pageSetup fitToHeight="9999" fitToWidth="1" horizontalDpi="300" verticalDpi="300" orientation="portrait" paperSize="9" scale="99" r:id="rId1"/>
  <headerFooter alignWithMargins="0">
    <oddFooter>&amp;L&amp;9Zpracováno programem &amp;"Arial CE,Tučné"BUILDpower,  © RTS, a.s.&amp;R&amp;9Stránka &amp;P z &amp;N</oddFooter>
  </headerFooter>
</worksheet>
</file>

<file path=xl/worksheets/sheet10.xml><?xml version="1.0" encoding="utf-8"?>
<worksheet xmlns="http://schemas.openxmlformats.org/spreadsheetml/2006/main" xmlns:r="http://schemas.openxmlformats.org/officeDocument/2006/relationships">
  <dimension ref="A1:BE51"/>
  <sheetViews>
    <sheetView zoomScalePageLayoutView="0" workbookViewId="0" topLeftCell="A1">
      <selection activeCell="M24" sqref="M24"/>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145</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144</v>
      </c>
      <c r="B5" s="100"/>
      <c r="C5" s="101" t="s">
        <v>145</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'PS 02 1593-61 Rek'!E8</f>
        <v>0</v>
      </c>
      <c r="D15" s="139">
        <f>'PS 02 1593-61 Rek'!A16</f>
        <v>0</v>
      </c>
      <c r="E15" s="140"/>
      <c r="F15" s="141"/>
      <c r="G15" s="138">
        <f>'PS 02 1593-61 Rek'!I16</f>
        <v>0</v>
      </c>
    </row>
    <row r="16" spans="1:7" ht="15.75" customHeight="1">
      <c r="A16" s="136" t="s">
        <v>49</v>
      </c>
      <c r="B16" s="137" t="s">
        <v>50</v>
      </c>
      <c r="C16" s="138">
        <f>'PS 02 1593-61 Rek'!F8</f>
        <v>0</v>
      </c>
      <c r="D16" s="91"/>
      <c r="E16" s="142"/>
      <c r="F16" s="143"/>
      <c r="G16" s="138"/>
    </row>
    <row r="17" spans="1:7" ht="15.75" customHeight="1">
      <c r="A17" s="136" t="s">
        <v>51</v>
      </c>
      <c r="B17" s="137" t="s">
        <v>52</v>
      </c>
      <c r="C17" s="138">
        <f>'PS 02 1593-61 Rek'!H8</f>
        <v>0</v>
      </c>
      <c r="D17" s="91"/>
      <c r="E17" s="142"/>
      <c r="F17" s="143"/>
      <c r="G17" s="138"/>
    </row>
    <row r="18" spans="1:7" ht="15.75" customHeight="1">
      <c r="A18" s="144" t="s">
        <v>53</v>
      </c>
      <c r="B18" s="145" t="s">
        <v>54</v>
      </c>
      <c r="C18" s="138">
        <f>'PS 02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'PS 02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'PS 02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1.xml><?xml version="1.0" encoding="utf-8"?>
<worksheet xmlns="http://schemas.openxmlformats.org/spreadsheetml/2006/main" xmlns:r="http://schemas.openxmlformats.org/officeDocument/2006/relationships">
  <dimension ref="A1:BE6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146</v>
      </c>
      <c r="D2" s="183"/>
      <c r="E2" s="184"/>
      <c r="F2" s="183"/>
      <c r="G2" s="522" t="s">
        <v>145</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'PS 02 1593-61 Pol'!B7</f>
        <v>M21</v>
      </c>
      <c r="B7" s="62" t="str">
        <f>'PS 02 1593-61 Pol'!C7</f>
        <v>Elektromontáže</v>
      </c>
      <c r="D7" s="194"/>
      <c r="E7" s="285">
        <f>'PS 02 1593-61 Pol'!BA10</f>
        <v>0</v>
      </c>
      <c r="F7" s="286">
        <f>'PS 02 1593-61 Pol'!BB10</f>
        <v>0</v>
      </c>
      <c r="G7" s="286">
        <f>'PS 02 1593-61 Pol'!BC10</f>
        <v>0</v>
      </c>
      <c r="H7" s="286">
        <f>'PS 02 1593-61 Pol'!BD10</f>
        <v>0</v>
      </c>
      <c r="I7" s="287">
        <f>'PS 02 1593-61 Pol'!BE10</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2.xml><?xml version="1.0" encoding="utf-8"?>
<worksheet xmlns="http://schemas.openxmlformats.org/spreadsheetml/2006/main" xmlns:r="http://schemas.openxmlformats.org/officeDocument/2006/relationships">
  <dimension ref="A1:CB83"/>
  <sheetViews>
    <sheetView showGridLines="0" showZeros="0" zoomScaleSheetLayoutView="100" zoomScalePageLayoutView="0" workbookViewId="0" topLeftCell="A1">
      <selection activeCell="L47" sqref="L47"/>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'PS 02 1593-61 Rek'!H1</f>
        <v>1593-61</v>
      </c>
      <c r="G3" s="229"/>
    </row>
    <row r="4" spans="1:7" ht="13.5" thickBot="1">
      <c r="A4" s="531" t="s">
        <v>73</v>
      </c>
      <c r="B4" s="521"/>
      <c r="C4" s="182" t="s">
        <v>146</v>
      </c>
      <c r="D4" s="230"/>
      <c r="E4" s="532" t="str">
        <f>'PS 02 1593-61 Rek'!G2</f>
        <v>Elektro část</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147</v>
      </c>
      <c r="C7" s="241" t="s">
        <v>148</v>
      </c>
      <c r="D7" s="242"/>
      <c r="E7" s="243"/>
      <c r="F7" s="243"/>
      <c r="G7" s="244"/>
      <c r="H7" s="245"/>
      <c r="I7" s="246"/>
      <c r="J7" s="247"/>
      <c r="K7" s="248"/>
      <c r="O7" s="249">
        <v>1</v>
      </c>
    </row>
    <row r="8" spans="1:80" ht="12.75">
      <c r="A8" s="250">
        <v>1</v>
      </c>
      <c r="B8" s="251" t="s">
        <v>150</v>
      </c>
      <c r="C8" s="252" t="s">
        <v>151</v>
      </c>
      <c r="D8" s="253" t="s">
        <v>110</v>
      </c>
      <c r="E8" s="254">
        <v>1</v>
      </c>
      <c r="F8" s="254">
        <f>'PS 02 1593-61 vyk'!H71</f>
        <v>0</v>
      </c>
      <c r="G8" s="255">
        <f>E8*F8</f>
        <v>0</v>
      </c>
      <c r="H8" s="256">
        <v>0</v>
      </c>
      <c r="I8" s="257">
        <f>E8*H8</f>
        <v>0</v>
      </c>
      <c r="J8" s="256"/>
      <c r="K8" s="257">
        <f>E8*J8</f>
        <v>0</v>
      </c>
      <c r="O8" s="249">
        <v>2</v>
      </c>
      <c r="AA8" s="222">
        <v>12</v>
      </c>
      <c r="AB8" s="222">
        <v>0</v>
      </c>
      <c r="AC8" s="222">
        <v>1</v>
      </c>
      <c r="AZ8" s="222">
        <v>4</v>
      </c>
      <c r="BA8" s="222">
        <f>IF(AZ8=1,G8,0)</f>
        <v>0</v>
      </c>
      <c r="BB8" s="222">
        <f>IF(AZ8=2,G8,0)</f>
        <v>0</v>
      </c>
      <c r="BC8" s="222">
        <f>IF(AZ8=3,G8,0)</f>
        <v>0</v>
      </c>
      <c r="BD8" s="222">
        <f>IF(AZ8=4,G8,0)</f>
        <v>0</v>
      </c>
      <c r="BE8" s="222">
        <f>IF(AZ8=5,G8,0)</f>
        <v>0</v>
      </c>
      <c r="CA8" s="249">
        <v>12</v>
      </c>
      <c r="CB8" s="249">
        <v>0</v>
      </c>
    </row>
    <row r="9" spans="1:15" ht="12.75">
      <c r="A9" s="258"/>
      <c r="B9" s="259"/>
      <c r="C9" s="527" t="s">
        <v>143</v>
      </c>
      <c r="D9" s="528"/>
      <c r="E9" s="528"/>
      <c r="F9" s="528"/>
      <c r="G9" s="529"/>
      <c r="I9" s="260"/>
      <c r="K9" s="260"/>
      <c r="L9" s="261" t="s">
        <v>143</v>
      </c>
      <c r="O9" s="249">
        <v>3</v>
      </c>
    </row>
    <row r="10" spans="1:57" ht="12.75">
      <c r="A10" s="268"/>
      <c r="B10" s="269" t="s">
        <v>97</v>
      </c>
      <c r="C10" s="270" t="s">
        <v>149</v>
      </c>
      <c r="D10" s="271"/>
      <c r="E10" s="272"/>
      <c r="F10" s="273"/>
      <c r="G10" s="274">
        <f>SUM(G7:G9)</f>
        <v>0</v>
      </c>
      <c r="H10" s="275"/>
      <c r="I10" s="276">
        <f>SUM(I7:I9)</f>
        <v>0</v>
      </c>
      <c r="J10" s="275"/>
      <c r="K10" s="276">
        <f>SUM(K7:K9)</f>
        <v>0</v>
      </c>
      <c r="O10" s="249">
        <v>4</v>
      </c>
      <c r="BA10" s="277">
        <f>SUM(BA7:BA9)</f>
        <v>0</v>
      </c>
      <c r="BB10" s="277">
        <f>SUM(BB7:BB9)</f>
        <v>0</v>
      </c>
      <c r="BC10" s="277">
        <f>SUM(BC7:BC9)</f>
        <v>0</v>
      </c>
      <c r="BD10" s="277">
        <f>SUM(BD7:BD9)</f>
        <v>0</v>
      </c>
      <c r="BE10" s="277">
        <f>SUM(BE7:BE9)</f>
        <v>0</v>
      </c>
    </row>
    <row r="11" ht="12.75">
      <c r="E11" s="222"/>
    </row>
    <row r="12" ht="12.75">
      <c r="E12" s="222"/>
    </row>
    <row r="13" ht="12.75">
      <c r="E13" s="222"/>
    </row>
    <row r="14" ht="12.75">
      <c r="E14" s="222"/>
    </row>
    <row r="15" ht="12.75">
      <c r="E15" s="222"/>
    </row>
    <row r="16" ht="12.75">
      <c r="E16" s="222"/>
    </row>
    <row r="17" ht="12.75">
      <c r="E17" s="222"/>
    </row>
    <row r="18" ht="12.75">
      <c r="E18" s="222"/>
    </row>
    <row r="19" ht="12.75">
      <c r="E19" s="222"/>
    </row>
    <row r="20" ht="12.75">
      <c r="E20" s="222"/>
    </row>
    <row r="21" ht="12.75">
      <c r="E21" s="222"/>
    </row>
    <row r="22" ht="12.75">
      <c r="E22" s="222"/>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spans="1:7" ht="12.75">
      <c r="A34" s="267"/>
      <c r="B34" s="267"/>
      <c r="C34" s="267"/>
      <c r="D34" s="267"/>
      <c r="E34" s="267"/>
      <c r="F34" s="267"/>
      <c r="G34" s="267"/>
    </row>
    <row r="35" spans="1:7" ht="12.75">
      <c r="A35" s="267"/>
      <c r="B35" s="267"/>
      <c r="C35" s="267"/>
      <c r="D35" s="267"/>
      <c r="E35" s="267"/>
      <c r="F35" s="267"/>
      <c r="G35" s="267"/>
    </row>
    <row r="36" spans="1:7" ht="12.75">
      <c r="A36" s="267"/>
      <c r="B36" s="267"/>
      <c r="C36" s="267"/>
      <c r="D36" s="267"/>
      <c r="E36" s="267"/>
      <c r="F36" s="267"/>
      <c r="G36" s="267"/>
    </row>
    <row r="37" spans="1:7" ht="12.75">
      <c r="A37" s="267"/>
      <c r="B37" s="267"/>
      <c r="C37" s="267"/>
      <c r="D37" s="267"/>
      <c r="E37" s="267"/>
      <c r="F37" s="267"/>
      <c r="G37" s="267"/>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spans="1:2" ht="12.75">
      <c r="A69" s="278"/>
      <c r="B69" s="278"/>
    </row>
    <row r="70" spans="1:7" ht="12.75">
      <c r="A70" s="267"/>
      <c r="B70" s="267"/>
      <c r="C70" s="279"/>
      <c r="D70" s="279"/>
      <c r="E70" s="280"/>
      <c r="F70" s="279"/>
      <c r="G70" s="281"/>
    </row>
    <row r="71" spans="1:7" ht="12.75">
      <c r="A71" s="282"/>
      <c r="B71" s="282"/>
      <c r="C71" s="267"/>
      <c r="D71" s="267"/>
      <c r="E71" s="283"/>
      <c r="F71" s="267"/>
      <c r="G71" s="267"/>
    </row>
    <row r="72" spans="1:7" ht="12.75">
      <c r="A72" s="267"/>
      <c r="B72" s="267"/>
      <c r="C72" s="267"/>
      <c r="D72" s="267"/>
      <c r="E72" s="283"/>
      <c r="F72" s="267"/>
      <c r="G72" s="267"/>
    </row>
    <row r="73" spans="1:7" ht="12.75">
      <c r="A73" s="267"/>
      <c r="B73" s="267"/>
      <c r="C73" s="267"/>
      <c r="D73" s="267"/>
      <c r="E73" s="283"/>
      <c r="F73" s="267"/>
      <c r="G73" s="267"/>
    </row>
    <row r="74" spans="1:7" ht="12.75">
      <c r="A74" s="267"/>
      <c r="B74" s="267"/>
      <c r="C74" s="267"/>
      <c r="D74" s="267"/>
      <c r="E74" s="283"/>
      <c r="F74" s="267"/>
      <c r="G74" s="267"/>
    </row>
    <row r="75" spans="1:7" ht="12.75">
      <c r="A75" s="267"/>
      <c r="B75" s="267"/>
      <c r="C75" s="267"/>
      <c r="D75" s="267"/>
      <c r="E75" s="283"/>
      <c r="F75" s="267"/>
      <c r="G75" s="267"/>
    </row>
    <row r="76" spans="1:7" ht="12.75">
      <c r="A76" s="267"/>
      <c r="B76" s="267"/>
      <c r="C76" s="267"/>
      <c r="D76" s="267"/>
      <c r="E76" s="283"/>
      <c r="F76" s="267"/>
      <c r="G76" s="267"/>
    </row>
    <row r="77" spans="1:7" ht="12.75">
      <c r="A77" s="267"/>
      <c r="B77" s="267"/>
      <c r="C77" s="267"/>
      <c r="D77" s="267"/>
      <c r="E77" s="283"/>
      <c r="F77" s="267"/>
      <c r="G77" s="267"/>
    </row>
    <row r="78" spans="1:7" ht="12.75">
      <c r="A78" s="267"/>
      <c r="B78" s="267"/>
      <c r="C78" s="267"/>
      <c r="D78" s="267"/>
      <c r="E78" s="283"/>
      <c r="F78" s="267"/>
      <c r="G78" s="267"/>
    </row>
    <row r="79" spans="1:7" ht="12.75">
      <c r="A79" s="267"/>
      <c r="B79" s="267"/>
      <c r="C79" s="267"/>
      <c r="D79" s="267"/>
      <c r="E79" s="283"/>
      <c r="F79" s="267"/>
      <c r="G79" s="267"/>
    </row>
    <row r="80" spans="1:7" ht="12.75">
      <c r="A80" s="267"/>
      <c r="B80" s="267"/>
      <c r="C80" s="267"/>
      <c r="D80" s="267"/>
      <c r="E80" s="283"/>
      <c r="F80" s="267"/>
      <c r="G80" s="267"/>
    </row>
    <row r="81" spans="1:7" ht="12.75">
      <c r="A81" s="267"/>
      <c r="B81" s="267"/>
      <c r="C81" s="267"/>
      <c r="D81" s="267"/>
      <c r="E81" s="283"/>
      <c r="F81" s="267"/>
      <c r="G81" s="267"/>
    </row>
    <row r="82" spans="1:7" ht="12.75">
      <c r="A82" s="267"/>
      <c r="B82" s="267"/>
      <c r="C82" s="267"/>
      <c r="D82" s="267"/>
      <c r="E82" s="283"/>
      <c r="F82" s="267"/>
      <c r="G82" s="267"/>
    </row>
    <row r="83" spans="1:7" ht="12.75">
      <c r="A83" s="267"/>
      <c r="B83" s="267"/>
      <c r="C83" s="267"/>
      <c r="D83" s="267"/>
      <c r="E83" s="283"/>
      <c r="F83" s="267"/>
      <c r="G83" s="267"/>
    </row>
  </sheetData>
  <sheetProtection/>
  <mergeCells count="5">
    <mergeCell ref="A1:G1"/>
    <mergeCell ref="A3:B3"/>
    <mergeCell ref="A4:B4"/>
    <mergeCell ref="E4:G4"/>
    <mergeCell ref="C9:G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79"/>
  <sheetViews>
    <sheetView view="pageBreakPreview" zoomScaleSheetLayoutView="100" zoomScalePageLayoutView="0" workbookViewId="0" topLeftCell="A1">
      <selection activeCell="G62" sqref="G62"/>
    </sheetView>
  </sheetViews>
  <sheetFormatPr defaultColWidth="9.00390625" defaultRowHeight="12.75"/>
  <cols>
    <col min="1" max="1" width="10.75390625" style="487" customWidth="1"/>
    <col min="2" max="2" width="52.75390625" style="488" customWidth="1"/>
    <col min="3" max="4" width="12.75390625" style="489" customWidth="1"/>
    <col min="5" max="5" width="6.75390625" style="487" customWidth="1"/>
    <col min="6" max="6" width="8.125" style="490" customWidth="1"/>
    <col min="7" max="7" width="11.25390625" style="491" customWidth="1"/>
    <col min="8" max="8" width="16.75390625" style="491" customWidth="1"/>
    <col min="9" max="16384" width="9.125" style="408" customWidth="1"/>
  </cols>
  <sheetData>
    <row r="1" spans="1:8" ht="24" customHeight="1" thickBot="1">
      <c r="A1" s="493" t="s">
        <v>1167</v>
      </c>
      <c r="B1" s="494" t="s">
        <v>863</v>
      </c>
      <c r="C1" s="495" t="s">
        <v>864</v>
      </c>
      <c r="D1" s="495" t="s">
        <v>865</v>
      </c>
      <c r="E1" s="495" t="s">
        <v>866</v>
      </c>
      <c r="F1" s="495" t="s">
        <v>867</v>
      </c>
      <c r="G1" s="496" t="s">
        <v>868</v>
      </c>
      <c r="H1" s="497" t="s">
        <v>869</v>
      </c>
    </row>
    <row r="2" spans="1:8" ht="24.75" customHeight="1">
      <c r="A2" s="406" t="s">
        <v>1</v>
      </c>
      <c r="B2" s="407" t="s">
        <v>1168</v>
      </c>
      <c r="C2" s="406"/>
      <c r="D2" s="406"/>
      <c r="E2" s="406"/>
      <c r="F2" s="406"/>
      <c r="G2" s="406"/>
      <c r="H2" s="406"/>
    </row>
    <row r="3" spans="1:8" ht="24" customHeight="1" thickBot="1">
      <c r="A3" s="406"/>
      <c r="B3" s="409" t="s">
        <v>1169</v>
      </c>
      <c r="C3" s="406"/>
      <c r="D3" s="406"/>
      <c r="E3" s="406"/>
      <c r="F3" s="406"/>
      <c r="G3" s="406"/>
      <c r="H3" s="406"/>
    </row>
    <row r="4" spans="1:8" ht="22.5">
      <c r="A4" s="410" t="s">
        <v>95</v>
      </c>
      <c r="B4" s="411" t="s">
        <v>1170</v>
      </c>
      <c r="C4" s="412"/>
      <c r="D4" s="413"/>
      <c r="E4" s="414" t="s">
        <v>110</v>
      </c>
      <c r="F4" s="415">
        <v>1</v>
      </c>
      <c r="G4" s="415"/>
      <c r="H4" s="416">
        <f aca="true" t="shared" si="0" ref="H4:H18">F4*G4</f>
        <v>0</v>
      </c>
    </row>
    <row r="5" spans="1:8" ht="306.75" customHeight="1">
      <c r="A5" s="419" t="s">
        <v>246</v>
      </c>
      <c r="B5" s="420" t="s">
        <v>1171</v>
      </c>
      <c r="C5" s="421"/>
      <c r="D5" s="422"/>
      <c r="E5" s="423" t="s">
        <v>110</v>
      </c>
      <c r="F5" s="424">
        <v>1</v>
      </c>
      <c r="G5" s="425"/>
      <c r="H5" s="426">
        <f>F5*G5</f>
        <v>0</v>
      </c>
    </row>
    <row r="6" spans="1:8" ht="122.25" customHeight="1">
      <c r="A6" s="419" t="s">
        <v>288</v>
      </c>
      <c r="B6" s="420" t="s">
        <v>1172</v>
      </c>
      <c r="C6" s="421"/>
      <c r="D6" s="422"/>
      <c r="E6" s="423" t="s">
        <v>110</v>
      </c>
      <c r="F6" s="425">
        <v>1</v>
      </c>
      <c r="G6" s="425"/>
      <c r="H6" s="426">
        <f t="shared" si="0"/>
        <v>0</v>
      </c>
    </row>
    <row r="7" spans="1:8" ht="236.25">
      <c r="A7" s="419" t="s">
        <v>583</v>
      </c>
      <c r="B7" s="420" t="s">
        <v>1173</v>
      </c>
      <c r="C7" s="422"/>
      <c r="D7" s="422"/>
      <c r="E7" s="423" t="s">
        <v>110</v>
      </c>
      <c r="F7" s="425">
        <v>1</v>
      </c>
      <c r="G7" s="425"/>
      <c r="H7" s="426">
        <f>F7*G7</f>
        <v>0</v>
      </c>
    </row>
    <row r="8" spans="1:8" ht="22.5">
      <c r="A8" s="419" t="s">
        <v>589</v>
      </c>
      <c r="B8" s="420" t="s">
        <v>1174</v>
      </c>
      <c r="C8" s="427"/>
      <c r="D8" s="427"/>
      <c r="E8" s="423" t="s">
        <v>110</v>
      </c>
      <c r="F8" s="425">
        <v>1</v>
      </c>
      <c r="G8" s="425"/>
      <c r="H8" s="426">
        <f>F8*G8</f>
        <v>0</v>
      </c>
    </row>
    <row r="9" spans="1:8" ht="90">
      <c r="A9" s="419" t="s">
        <v>1175</v>
      </c>
      <c r="B9" s="420" t="s">
        <v>1176</v>
      </c>
      <c r="C9" s="421"/>
      <c r="D9" s="422"/>
      <c r="E9" s="423" t="s">
        <v>110</v>
      </c>
      <c r="F9" s="425">
        <v>1</v>
      </c>
      <c r="G9" s="425"/>
      <c r="H9" s="426">
        <f t="shared" si="0"/>
        <v>0</v>
      </c>
    </row>
    <row r="10" spans="1:8" ht="271.5" customHeight="1">
      <c r="A10" s="419" t="s">
        <v>1177</v>
      </c>
      <c r="B10" s="420" t="s">
        <v>1178</v>
      </c>
      <c r="C10" s="421"/>
      <c r="D10" s="422"/>
      <c r="E10" s="423" t="s">
        <v>110</v>
      </c>
      <c r="F10" s="425">
        <v>1</v>
      </c>
      <c r="G10" s="425"/>
      <c r="H10" s="426">
        <f t="shared" si="0"/>
        <v>0</v>
      </c>
    </row>
    <row r="11" spans="1:8" ht="33.75">
      <c r="A11" s="428" t="s">
        <v>730</v>
      </c>
      <c r="B11" s="429" t="s">
        <v>1179</v>
      </c>
      <c r="C11" s="427"/>
      <c r="D11" s="427"/>
      <c r="E11" s="430" t="s">
        <v>110</v>
      </c>
      <c r="F11" s="425">
        <v>9</v>
      </c>
      <c r="G11" s="425"/>
      <c r="H11" s="426">
        <f t="shared" si="0"/>
        <v>0</v>
      </c>
    </row>
    <row r="12" spans="1:8" ht="135">
      <c r="A12" s="428" t="s">
        <v>1180</v>
      </c>
      <c r="B12" s="429" t="s">
        <v>1181</v>
      </c>
      <c r="C12" s="427"/>
      <c r="D12" s="427"/>
      <c r="E12" s="430" t="s">
        <v>879</v>
      </c>
      <c r="F12" s="425">
        <v>1</v>
      </c>
      <c r="G12" s="425"/>
      <c r="H12" s="426">
        <f>F12*G12</f>
        <v>0</v>
      </c>
    </row>
    <row r="13" spans="1:8" ht="96" customHeight="1">
      <c r="A13" s="428" t="s">
        <v>127</v>
      </c>
      <c r="B13" s="429" t="s">
        <v>1182</v>
      </c>
      <c r="C13" s="427"/>
      <c r="D13" s="427"/>
      <c r="E13" s="430" t="s">
        <v>879</v>
      </c>
      <c r="F13" s="431">
        <v>1</v>
      </c>
      <c r="G13" s="425"/>
      <c r="H13" s="426">
        <f t="shared" si="0"/>
        <v>0</v>
      </c>
    </row>
    <row r="14" spans="1:8" ht="96" customHeight="1">
      <c r="A14" s="428" t="s">
        <v>129</v>
      </c>
      <c r="B14" s="429" t="s">
        <v>1183</v>
      </c>
      <c r="C14" s="427"/>
      <c r="D14" s="427"/>
      <c r="E14" s="430" t="s">
        <v>879</v>
      </c>
      <c r="F14" s="431">
        <v>1</v>
      </c>
      <c r="G14" s="425"/>
      <c r="H14" s="426">
        <f>F14*G14</f>
        <v>0</v>
      </c>
    </row>
    <row r="15" spans="1:8" ht="56.25">
      <c r="A15" s="428" t="s">
        <v>131</v>
      </c>
      <c r="B15" s="429" t="s">
        <v>1184</v>
      </c>
      <c r="C15" s="427"/>
      <c r="D15" s="427"/>
      <c r="E15" s="430" t="s">
        <v>879</v>
      </c>
      <c r="F15" s="431">
        <v>2</v>
      </c>
      <c r="G15" s="425"/>
      <c r="H15" s="426">
        <f t="shared" si="0"/>
        <v>0</v>
      </c>
    </row>
    <row r="16" spans="1:8" ht="33.75">
      <c r="A16" s="428" t="s">
        <v>1185</v>
      </c>
      <c r="B16" s="432" t="s">
        <v>1186</v>
      </c>
      <c r="C16" s="421"/>
      <c r="D16" s="422"/>
      <c r="E16" s="433" t="s">
        <v>110</v>
      </c>
      <c r="F16" s="434">
        <v>1</v>
      </c>
      <c r="G16" s="425"/>
      <c r="H16" s="435">
        <f t="shared" si="0"/>
        <v>0</v>
      </c>
    </row>
    <row r="17" spans="1:8" ht="33.75">
      <c r="A17" s="428" t="s">
        <v>1187</v>
      </c>
      <c r="B17" s="432" t="s">
        <v>1188</v>
      </c>
      <c r="C17" s="421"/>
      <c r="D17" s="422"/>
      <c r="E17" s="433" t="s">
        <v>879</v>
      </c>
      <c r="F17" s="434">
        <v>2</v>
      </c>
      <c r="G17" s="425"/>
      <c r="H17" s="435">
        <f>F17*G17</f>
        <v>0</v>
      </c>
    </row>
    <row r="18" spans="1:8" ht="13.5" thickBot="1">
      <c r="A18" s="436" t="s">
        <v>1189</v>
      </c>
      <c r="B18" s="437" t="s">
        <v>1190</v>
      </c>
      <c r="C18" s="438"/>
      <c r="D18" s="438"/>
      <c r="E18" s="433" t="s">
        <v>879</v>
      </c>
      <c r="F18" s="439">
        <v>1</v>
      </c>
      <c r="G18" s="439"/>
      <c r="H18" s="435">
        <f t="shared" si="0"/>
        <v>0</v>
      </c>
    </row>
    <row r="19" spans="1:8" s="418" customFormat="1" ht="12" thickBot="1">
      <c r="A19" s="442"/>
      <c r="B19" s="443" t="s">
        <v>1191</v>
      </c>
      <c r="C19" s="444"/>
      <c r="D19" s="444"/>
      <c r="E19" s="444"/>
      <c r="F19" s="445"/>
      <c r="G19" s="446"/>
      <c r="H19" s="447">
        <f>SUM(H4:H18)</f>
        <v>0</v>
      </c>
    </row>
    <row r="20" spans="1:8" s="418" customFormat="1" ht="11.25">
      <c r="A20" s="448"/>
      <c r="B20" s="409"/>
      <c r="C20" s="449"/>
      <c r="D20" s="449"/>
      <c r="E20" s="449"/>
      <c r="F20" s="450"/>
      <c r="G20" s="451"/>
      <c r="H20" s="451"/>
    </row>
    <row r="21" spans="1:8" s="418" customFormat="1" ht="13.5" thickBot="1">
      <c r="A21" s="452"/>
      <c r="B21" s="409" t="s">
        <v>1192</v>
      </c>
      <c r="C21" s="406"/>
      <c r="D21" s="406"/>
      <c r="E21" s="406"/>
      <c r="F21" s="453"/>
      <c r="G21" s="454"/>
      <c r="H21" s="454"/>
    </row>
    <row r="22" spans="1:8" s="418" customFormat="1" ht="11.25">
      <c r="A22" s="410" t="s">
        <v>1193</v>
      </c>
      <c r="B22" s="411" t="s">
        <v>1194</v>
      </c>
      <c r="C22" s="455"/>
      <c r="D22" s="455"/>
      <c r="E22" s="414" t="s">
        <v>163</v>
      </c>
      <c r="F22" s="415">
        <v>11</v>
      </c>
      <c r="G22" s="415"/>
      <c r="H22" s="416">
        <f aca="true" t="shared" si="1" ref="H22:H53">F22*G22</f>
        <v>0</v>
      </c>
    </row>
    <row r="23" spans="1:8" s="418" customFormat="1" ht="11.25">
      <c r="A23" s="419" t="s">
        <v>1195</v>
      </c>
      <c r="B23" s="420" t="s">
        <v>1196</v>
      </c>
      <c r="C23" s="430"/>
      <c r="D23" s="430"/>
      <c r="E23" s="433" t="s">
        <v>163</v>
      </c>
      <c r="F23" s="439">
        <v>125</v>
      </c>
      <c r="G23" s="439"/>
      <c r="H23" s="435">
        <f t="shared" si="1"/>
        <v>0</v>
      </c>
    </row>
    <row r="24" spans="1:8" s="418" customFormat="1" ht="11.25">
      <c r="A24" s="419" t="s">
        <v>1197</v>
      </c>
      <c r="B24" s="420" t="s">
        <v>1198</v>
      </c>
      <c r="C24" s="430"/>
      <c r="D24" s="430"/>
      <c r="E24" s="433" t="s">
        <v>163</v>
      </c>
      <c r="F24" s="439">
        <v>212</v>
      </c>
      <c r="G24" s="439"/>
      <c r="H24" s="435">
        <f t="shared" si="1"/>
        <v>0</v>
      </c>
    </row>
    <row r="25" spans="1:8" s="418" customFormat="1" ht="11.25">
      <c r="A25" s="419" t="s">
        <v>1199</v>
      </c>
      <c r="B25" s="420" t="s">
        <v>1200</v>
      </c>
      <c r="C25" s="430"/>
      <c r="D25" s="430"/>
      <c r="E25" s="433" t="s">
        <v>163</v>
      </c>
      <c r="F25" s="439">
        <v>42</v>
      </c>
      <c r="G25" s="439"/>
      <c r="H25" s="435">
        <f>F25*G25</f>
        <v>0</v>
      </c>
    </row>
    <row r="26" spans="1:8" s="418" customFormat="1" ht="11.25">
      <c r="A26" s="419" t="s">
        <v>1201</v>
      </c>
      <c r="B26" s="420" t="s">
        <v>1202</v>
      </c>
      <c r="C26" s="430"/>
      <c r="D26" s="430"/>
      <c r="E26" s="433" t="s">
        <v>163</v>
      </c>
      <c r="F26" s="439">
        <v>310</v>
      </c>
      <c r="G26" s="439"/>
      <c r="H26" s="435">
        <f t="shared" si="1"/>
        <v>0</v>
      </c>
    </row>
    <row r="27" spans="1:8" s="418" customFormat="1" ht="11.25">
      <c r="A27" s="419" t="s">
        <v>1203</v>
      </c>
      <c r="B27" s="420" t="s">
        <v>1204</v>
      </c>
      <c r="C27" s="430"/>
      <c r="D27" s="430"/>
      <c r="E27" s="433" t="s">
        <v>163</v>
      </c>
      <c r="F27" s="439">
        <v>38</v>
      </c>
      <c r="G27" s="439"/>
      <c r="H27" s="435">
        <f t="shared" si="1"/>
        <v>0</v>
      </c>
    </row>
    <row r="28" spans="1:8" s="418" customFormat="1" ht="11.25">
      <c r="A28" s="419" t="s">
        <v>1205</v>
      </c>
      <c r="B28" s="420" t="s">
        <v>1206</v>
      </c>
      <c r="C28" s="430"/>
      <c r="D28" s="430"/>
      <c r="E28" s="433" t="s">
        <v>163</v>
      </c>
      <c r="F28" s="439">
        <v>220</v>
      </c>
      <c r="G28" s="439"/>
      <c r="H28" s="435">
        <f t="shared" si="1"/>
        <v>0</v>
      </c>
    </row>
    <row r="29" spans="1:8" s="418" customFormat="1" ht="11.25">
      <c r="A29" s="419" t="s">
        <v>1207</v>
      </c>
      <c r="B29" s="420" t="s">
        <v>1208</v>
      </c>
      <c r="C29" s="430"/>
      <c r="D29" s="430"/>
      <c r="E29" s="433" t="s">
        <v>163</v>
      </c>
      <c r="F29" s="439">
        <v>58</v>
      </c>
      <c r="G29" s="439"/>
      <c r="H29" s="435">
        <f>F29*G29</f>
        <v>0</v>
      </c>
    </row>
    <row r="30" spans="1:8" s="418" customFormat="1" ht="11.25">
      <c r="A30" s="419" t="s">
        <v>1209</v>
      </c>
      <c r="B30" s="456" t="s">
        <v>1210</v>
      </c>
      <c r="C30" s="457"/>
      <c r="D30" s="423"/>
      <c r="E30" s="433" t="s">
        <v>163</v>
      </c>
      <c r="F30" s="439">
        <v>15</v>
      </c>
      <c r="G30" s="439"/>
      <c r="H30" s="435">
        <f>F30*G30</f>
        <v>0</v>
      </c>
    </row>
    <row r="31" spans="1:8" s="418" customFormat="1" ht="11.25">
      <c r="A31" s="419" t="s">
        <v>1211</v>
      </c>
      <c r="B31" s="420" t="s">
        <v>1212</v>
      </c>
      <c r="C31" s="430"/>
      <c r="D31" s="430"/>
      <c r="E31" s="433" t="s">
        <v>163</v>
      </c>
      <c r="F31" s="439">
        <v>155</v>
      </c>
      <c r="G31" s="439"/>
      <c r="H31" s="435">
        <f t="shared" si="1"/>
        <v>0</v>
      </c>
    </row>
    <row r="32" spans="1:8" s="418" customFormat="1" ht="22.5">
      <c r="A32" s="419" t="s">
        <v>1213</v>
      </c>
      <c r="B32" s="420" t="s">
        <v>1214</v>
      </c>
      <c r="C32" s="430"/>
      <c r="D32" s="430"/>
      <c r="E32" s="433" t="s">
        <v>163</v>
      </c>
      <c r="F32" s="439">
        <v>130</v>
      </c>
      <c r="G32" s="439"/>
      <c r="H32" s="435">
        <f t="shared" si="1"/>
        <v>0</v>
      </c>
    </row>
    <row r="33" spans="1:8" s="418" customFormat="1" ht="36.75" customHeight="1">
      <c r="A33" s="419" t="s">
        <v>1215</v>
      </c>
      <c r="B33" s="458" t="s">
        <v>1216</v>
      </c>
      <c r="C33" s="459"/>
      <c r="D33" s="433"/>
      <c r="E33" s="433" t="s">
        <v>110</v>
      </c>
      <c r="F33" s="439">
        <v>14</v>
      </c>
      <c r="G33" s="439"/>
      <c r="H33" s="460">
        <f t="shared" si="1"/>
        <v>0</v>
      </c>
    </row>
    <row r="34" spans="1:8" s="418" customFormat="1" ht="23.25" customHeight="1">
      <c r="A34" s="419" t="s">
        <v>1217</v>
      </c>
      <c r="B34" s="458" t="s">
        <v>1218</v>
      </c>
      <c r="C34" s="459"/>
      <c r="D34" s="433"/>
      <c r="E34" s="433" t="s">
        <v>110</v>
      </c>
      <c r="F34" s="439">
        <v>3</v>
      </c>
      <c r="G34" s="439"/>
      <c r="H34" s="460">
        <f t="shared" si="1"/>
        <v>0</v>
      </c>
    </row>
    <row r="35" spans="1:8" s="418" customFormat="1" ht="33.75">
      <c r="A35" s="419" t="s">
        <v>1219</v>
      </c>
      <c r="B35" s="458" t="s">
        <v>1220</v>
      </c>
      <c r="C35" s="459"/>
      <c r="D35" s="433"/>
      <c r="E35" s="433" t="s">
        <v>110</v>
      </c>
      <c r="F35" s="439">
        <v>1</v>
      </c>
      <c r="G35" s="439"/>
      <c r="H35" s="460">
        <f t="shared" si="1"/>
        <v>0</v>
      </c>
    </row>
    <row r="36" spans="1:8" s="418" customFormat="1" ht="22.5">
      <c r="A36" s="419" t="s">
        <v>1221</v>
      </c>
      <c r="B36" s="458" t="s">
        <v>1222</v>
      </c>
      <c r="C36" s="459"/>
      <c r="D36" s="433"/>
      <c r="E36" s="433" t="s">
        <v>879</v>
      </c>
      <c r="F36" s="439">
        <v>7</v>
      </c>
      <c r="G36" s="439"/>
      <c r="H36" s="460">
        <f t="shared" si="1"/>
        <v>0</v>
      </c>
    </row>
    <row r="37" spans="1:8" s="418" customFormat="1" ht="22.5">
      <c r="A37" s="419" t="s">
        <v>1223</v>
      </c>
      <c r="B37" s="461" t="s">
        <v>1224</v>
      </c>
      <c r="C37" s="459"/>
      <c r="D37" s="433"/>
      <c r="E37" s="433" t="s">
        <v>879</v>
      </c>
      <c r="F37" s="439">
        <v>12</v>
      </c>
      <c r="G37" s="439"/>
      <c r="H37" s="460">
        <f t="shared" si="1"/>
        <v>0</v>
      </c>
    </row>
    <row r="38" spans="1:8" s="418" customFormat="1" ht="22.5">
      <c r="A38" s="419" t="s">
        <v>1225</v>
      </c>
      <c r="B38" s="461" t="s">
        <v>1226</v>
      </c>
      <c r="C38" s="462"/>
      <c r="D38" s="463"/>
      <c r="E38" s="433" t="s">
        <v>1227</v>
      </c>
      <c r="F38" s="439">
        <v>45</v>
      </c>
      <c r="G38" s="439"/>
      <c r="H38" s="435">
        <f t="shared" si="1"/>
        <v>0</v>
      </c>
    </row>
    <row r="39" spans="1:8" s="418" customFormat="1" ht="22.5">
      <c r="A39" s="419" t="s">
        <v>1228</v>
      </c>
      <c r="B39" s="461" t="s">
        <v>1229</v>
      </c>
      <c r="C39" s="462"/>
      <c r="D39" s="463"/>
      <c r="E39" s="433" t="s">
        <v>1227</v>
      </c>
      <c r="F39" s="439">
        <v>58</v>
      </c>
      <c r="G39" s="439"/>
      <c r="H39" s="435">
        <f t="shared" si="1"/>
        <v>0</v>
      </c>
    </row>
    <row r="40" spans="1:8" s="418" customFormat="1" ht="22.5">
      <c r="A40" s="419" t="s">
        <v>1230</v>
      </c>
      <c r="B40" s="461" t="s">
        <v>1231</v>
      </c>
      <c r="C40" s="459"/>
      <c r="D40" s="463"/>
      <c r="E40" s="433" t="s">
        <v>1227</v>
      </c>
      <c r="F40" s="439">
        <v>3</v>
      </c>
      <c r="G40" s="439"/>
      <c r="H40" s="435">
        <f t="shared" si="1"/>
        <v>0</v>
      </c>
    </row>
    <row r="41" spans="1:8" s="418" customFormat="1" ht="22.5">
      <c r="A41" s="419" t="s">
        <v>1232</v>
      </c>
      <c r="B41" s="461" t="s">
        <v>1233</v>
      </c>
      <c r="C41" s="462"/>
      <c r="D41" s="463"/>
      <c r="E41" s="433" t="s">
        <v>1227</v>
      </c>
      <c r="F41" s="439">
        <v>38</v>
      </c>
      <c r="G41" s="439"/>
      <c r="H41" s="435">
        <f t="shared" si="1"/>
        <v>0</v>
      </c>
    </row>
    <row r="42" spans="1:8" s="418" customFormat="1" ht="33.75">
      <c r="A42" s="419" t="s">
        <v>1234</v>
      </c>
      <c r="B42" s="461" t="s">
        <v>1235</v>
      </c>
      <c r="C42" s="459"/>
      <c r="D42" s="433"/>
      <c r="E42" s="433" t="s">
        <v>1227</v>
      </c>
      <c r="F42" s="439">
        <v>20</v>
      </c>
      <c r="G42" s="439"/>
      <c r="H42" s="435">
        <f t="shared" si="1"/>
        <v>0</v>
      </c>
    </row>
    <row r="43" spans="1:8" s="418" customFormat="1" ht="22.5">
      <c r="A43" s="419" t="s">
        <v>1236</v>
      </c>
      <c r="B43" s="461" t="s">
        <v>1237</v>
      </c>
      <c r="C43" s="462"/>
      <c r="D43" s="463"/>
      <c r="E43" s="463" t="s">
        <v>813</v>
      </c>
      <c r="F43" s="439">
        <v>75</v>
      </c>
      <c r="G43" s="439"/>
      <c r="H43" s="435">
        <f t="shared" si="1"/>
        <v>0</v>
      </c>
    </row>
    <row r="44" spans="1:8" s="418" customFormat="1" ht="22.5">
      <c r="A44" s="419" t="s">
        <v>317</v>
      </c>
      <c r="B44" s="420" t="s">
        <v>1238</v>
      </c>
      <c r="C44" s="430"/>
      <c r="D44" s="423"/>
      <c r="E44" s="433" t="s">
        <v>1227</v>
      </c>
      <c r="F44" s="439"/>
      <c r="G44" s="439"/>
      <c r="H44" s="435">
        <f t="shared" si="1"/>
        <v>0</v>
      </c>
    </row>
    <row r="45" spans="1:8" s="418" customFormat="1" ht="11.25">
      <c r="A45" s="428" t="s">
        <v>1239</v>
      </c>
      <c r="B45" s="461" t="s">
        <v>1240</v>
      </c>
      <c r="C45" s="459"/>
      <c r="D45" s="433"/>
      <c r="E45" s="433" t="s">
        <v>879</v>
      </c>
      <c r="F45" s="439">
        <v>2</v>
      </c>
      <c r="G45" s="439"/>
      <c r="H45" s="460">
        <f t="shared" si="1"/>
        <v>0</v>
      </c>
    </row>
    <row r="46" spans="1:8" s="418" customFormat="1" ht="11.25">
      <c r="A46" s="428" t="s">
        <v>1241</v>
      </c>
      <c r="B46" s="461" t="s">
        <v>1242</v>
      </c>
      <c r="C46" s="459"/>
      <c r="D46" s="433"/>
      <c r="E46" s="433" t="s">
        <v>879</v>
      </c>
      <c r="F46" s="439">
        <v>4</v>
      </c>
      <c r="G46" s="439"/>
      <c r="H46" s="460">
        <f t="shared" si="1"/>
        <v>0</v>
      </c>
    </row>
    <row r="47" spans="1:8" s="418" customFormat="1" ht="33.75">
      <c r="A47" s="428" t="s">
        <v>1243</v>
      </c>
      <c r="B47" s="461" t="s">
        <v>1244</v>
      </c>
      <c r="C47" s="459"/>
      <c r="D47" s="433"/>
      <c r="E47" s="433" t="s">
        <v>1227</v>
      </c>
      <c r="F47" s="439">
        <v>8</v>
      </c>
      <c r="G47" s="439"/>
      <c r="H47" s="435">
        <f t="shared" si="1"/>
        <v>0</v>
      </c>
    </row>
    <row r="48" spans="1:8" s="418" customFormat="1" ht="33.75">
      <c r="A48" s="428" t="s">
        <v>1245</v>
      </c>
      <c r="B48" s="458" t="s">
        <v>1246</v>
      </c>
      <c r="C48" s="459"/>
      <c r="D48" s="433"/>
      <c r="E48" s="433" t="s">
        <v>1227</v>
      </c>
      <c r="F48" s="439">
        <v>52</v>
      </c>
      <c r="G48" s="439"/>
      <c r="H48" s="460">
        <f t="shared" si="1"/>
        <v>0</v>
      </c>
    </row>
    <row r="49" spans="1:8" s="418" customFormat="1" ht="22.5">
      <c r="A49" s="428" t="s">
        <v>1247</v>
      </c>
      <c r="B49" s="461" t="s">
        <v>1248</v>
      </c>
      <c r="C49" s="459"/>
      <c r="D49" s="433"/>
      <c r="E49" s="433" t="s">
        <v>1227</v>
      </c>
      <c r="F49" s="439">
        <v>30</v>
      </c>
      <c r="G49" s="439"/>
      <c r="H49" s="460">
        <f t="shared" si="1"/>
        <v>0</v>
      </c>
    </row>
    <row r="50" spans="1:8" s="418" customFormat="1" ht="56.25">
      <c r="A50" s="428" t="s">
        <v>1249</v>
      </c>
      <c r="B50" s="461" t="s">
        <v>1250</v>
      </c>
      <c r="C50" s="459"/>
      <c r="D50" s="433"/>
      <c r="E50" s="433" t="s">
        <v>110</v>
      </c>
      <c r="F50" s="439">
        <v>5</v>
      </c>
      <c r="G50" s="439"/>
      <c r="H50" s="460">
        <f t="shared" si="1"/>
        <v>0</v>
      </c>
    </row>
    <row r="51" spans="1:8" s="418" customFormat="1" ht="56.25">
      <c r="A51" s="428" t="s">
        <v>1251</v>
      </c>
      <c r="B51" s="461" t="s">
        <v>1252</v>
      </c>
      <c r="C51" s="459"/>
      <c r="D51" s="433"/>
      <c r="E51" s="433" t="s">
        <v>110</v>
      </c>
      <c r="F51" s="439">
        <v>2</v>
      </c>
      <c r="G51" s="439"/>
      <c r="H51" s="460">
        <f t="shared" si="1"/>
        <v>0</v>
      </c>
    </row>
    <row r="52" spans="1:8" s="418" customFormat="1" ht="11.25">
      <c r="A52" s="428" t="s">
        <v>357</v>
      </c>
      <c r="B52" s="461" t="s">
        <v>1253</v>
      </c>
      <c r="C52" s="433"/>
      <c r="D52" s="433"/>
      <c r="E52" s="433" t="s">
        <v>813</v>
      </c>
      <c r="F52" s="439">
        <v>5</v>
      </c>
      <c r="G52" s="439"/>
      <c r="H52" s="460">
        <f t="shared" si="1"/>
        <v>0</v>
      </c>
    </row>
    <row r="53" spans="1:8" s="418" customFormat="1" ht="34.5" thickBot="1">
      <c r="A53" s="436" t="s">
        <v>1254</v>
      </c>
      <c r="B53" s="464" t="s">
        <v>1255</v>
      </c>
      <c r="C53" s="465"/>
      <c r="D53" s="465"/>
      <c r="E53" s="465" t="s">
        <v>310</v>
      </c>
      <c r="F53" s="466">
        <v>1</v>
      </c>
      <c r="G53" s="466"/>
      <c r="H53" s="467">
        <f t="shared" si="1"/>
        <v>0</v>
      </c>
    </row>
    <row r="54" spans="1:8" s="418" customFormat="1" ht="12" thickBot="1">
      <c r="A54" s="442"/>
      <c r="B54" s="443" t="s">
        <v>1256</v>
      </c>
      <c r="C54" s="468"/>
      <c r="D54" s="468"/>
      <c r="E54" s="468"/>
      <c r="F54" s="469"/>
      <c r="G54" s="470"/>
      <c r="H54" s="471">
        <f>SUM(H22:H53)</f>
        <v>0</v>
      </c>
    </row>
    <row r="55" spans="1:8" s="418" customFormat="1" ht="11.25">
      <c r="A55" s="448"/>
      <c r="B55" s="409"/>
      <c r="C55" s="448"/>
      <c r="D55" s="448"/>
      <c r="E55" s="448"/>
      <c r="F55" s="440"/>
      <c r="G55" s="440"/>
      <c r="H55" s="440"/>
    </row>
    <row r="56" spans="1:8" s="418" customFormat="1" ht="13.5" thickBot="1">
      <c r="A56" s="452"/>
      <c r="B56" s="409" t="s">
        <v>1161</v>
      </c>
      <c r="C56" s="406"/>
      <c r="D56" s="406"/>
      <c r="E56" s="406"/>
      <c r="F56" s="454"/>
      <c r="G56" s="454"/>
      <c r="H56" s="454"/>
    </row>
    <row r="57" spans="1:8" s="418" customFormat="1" ht="12" thickBot="1">
      <c r="A57" s="442"/>
      <c r="B57" s="443" t="s">
        <v>1257</v>
      </c>
      <c r="C57" s="468"/>
      <c r="D57" s="444"/>
      <c r="E57" s="444"/>
      <c r="F57" s="472"/>
      <c r="G57" s="446"/>
      <c r="H57" s="447" t="s">
        <v>1258</v>
      </c>
    </row>
    <row r="58" spans="1:8" s="418" customFormat="1" ht="11.25">
      <c r="A58" s="448"/>
      <c r="B58" s="409"/>
      <c r="C58" s="448"/>
      <c r="D58" s="449"/>
      <c r="E58" s="449"/>
      <c r="F58" s="451"/>
      <c r="G58" s="451"/>
      <c r="H58" s="451"/>
    </row>
    <row r="59" spans="1:8" s="418" customFormat="1" ht="13.5" thickBot="1">
      <c r="A59" s="452"/>
      <c r="B59" s="409" t="s">
        <v>1259</v>
      </c>
      <c r="C59" s="406"/>
      <c r="D59" s="406"/>
      <c r="E59" s="406"/>
      <c r="F59" s="454"/>
      <c r="G59" s="454"/>
      <c r="H59" s="454"/>
    </row>
    <row r="60" spans="1:8" s="418" customFormat="1" ht="33.75">
      <c r="A60" s="410" t="s">
        <v>1260</v>
      </c>
      <c r="B60" s="473" t="s">
        <v>1261</v>
      </c>
      <c r="C60" s="414"/>
      <c r="D60" s="414"/>
      <c r="E60" s="474" t="s">
        <v>310</v>
      </c>
      <c r="F60" s="415">
        <v>1</v>
      </c>
      <c r="G60" s="417"/>
      <c r="H60" s="416">
        <f aca="true" t="shared" si="2" ref="H60:H66">F60*G60</f>
        <v>0</v>
      </c>
    </row>
    <row r="61" spans="1:8" s="418" customFormat="1" ht="11.25">
      <c r="A61" s="428" t="s">
        <v>1262</v>
      </c>
      <c r="B61" s="461" t="s">
        <v>1263</v>
      </c>
      <c r="C61" s="459"/>
      <c r="D61" s="463"/>
      <c r="E61" s="463" t="s">
        <v>310</v>
      </c>
      <c r="F61" s="441">
        <v>1</v>
      </c>
      <c r="G61" s="441"/>
      <c r="H61" s="435">
        <f t="shared" si="2"/>
        <v>0</v>
      </c>
    </row>
    <row r="62" spans="1:8" s="418" customFormat="1" ht="33.75">
      <c r="A62" s="428" t="s">
        <v>1264</v>
      </c>
      <c r="B62" s="461" t="s">
        <v>1265</v>
      </c>
      <c r="C62" s="459"/>
      <c r="D62" s="463"/>
      <c r="E62" s="463" t="s">
        <v>310</v>
      </c>
      <c r="F62" s="441">
        <v>1</v>
      </c>
      <c r="G62" s="441"/>
      <c r="H62" s="435">
        <f>F62*G62</f>
        <v>0</v>
      </c>
    </row>
    <row r="63" spans="1:8" s="418" customFormat="1" ht="11.25">
      <c r="A63" s="428" t="s">
        <v>1266</v>
      </c>
      <c r="B63" s="475" t="s">
        <v>1267</v>
      </c>
      <c r="C63" s="459"/>
      <c r="D63" s="463"/>
      <c r="E63" s="463" t="s">
        <v>310</v>
      </c>
      <c r="F63" s="441">
        <v>1</v>
      </c>
      <c r="G63" s="441"/>
      <c r="H63" s="435">
        <f t="shared" si="2"/>
        <v>0</v>
      </c>
    </row>
    <row r="64" spans="1:8" s="418" customFormat="1" ht="11.25">
      <c r="A64" s="428" t="s">
        <v>1268</v>
      </c>
      <c r="B64" s="475" t="s">
        <v>1269</v>
      </c>
      <c r="C64" s="459"/>
      <c r="D64" s="463"/>
      <c r="E64" s="463" t="s">
        <v>310</v>
      </c>
      <c r="F64" s="441">
        <v>1</v>
      </c>
      <c r="G64" s="441"/>
      <c r="H64" s="435">
        <f t="shared" si="2"/>
        <v>0</v>
      </c>
    </row>
    <row r="65" spans="1:8" s="418" customFormat="1" ht="22.5">
      <c r="A65" s="428" t="s">
        <v>1270</v>
      </c>
      <c r="B65" s="475" t="s">
        <v>1271</v>
      </c>
      <c r="C65" s="459"/>
      <c r="D65" s="463"/>
      <c r="E65" s="463" t="s">
        <v>310</v>
      </c>
      <c r="F65" s="441">
        <v>1</v>
      </c>
      <c r="G65" s="441"/>
      <c r="H65" s="435">
        <f t="shared" si="2"/>
        <v>0</v>
      </c>
    </row>
    <row r="66" spans="1:8" s="418" customFormat="1" ht="12" thickBot="1">
      <c r="A66" s="436" t="s">
        <v>1272</v>
      </c>
      <c r="B66" s="476" t="s">
        <v>1273</v>
      </c>
      <c r="C66" s="477"/>
      <c r="D66" s="478"/>
      <c r="E66" s="478" t="s">
        <v>310</v>
      </c>
      <c r="F66" s="479">
        <v>1</v>
      </c>
      <c r="G66" s="479"/>
      <c r="H66" s="480">
        <f t="shared" si="2"/>
        <v>0</v>
      </c>
    </row>
    <row r="67" spans="1:8" s="418" customFormat="1" ht="12" thickBot="1">
      <c r="A67" s="481"/>
      <c r="B67" s="443" t="s">
        <v>1274</v>
      </c>
      <c r="C67" s="468"/>
      <c r="D67" s="444"/>
      <c r="E67" s="444"/>
      <c r="F67" s="472"/>
      <c r="G67" s="446"/>
      <c r="H67" s="447">
        <f>SUM(H60:H66)</f>
        <v>0</v>
      </c>
    </row>
    <row r="68" spans="1:8" s="418" customFormat="1" ht="11.25">
      <c r="A68" s="482"/>
      <c r="B68" s="409"/>
      <c r="C68" s="448"/>
      <c r="D68" s="449"/>
      <c r="E68" s="449"/>
      <c r="F68" s="451"/>
      <c r="G68" s="451"/>
      <c r="H68" s="451"/>
    </row>
    <row r="69" spans="1:8" s="418" customFormat="1" ht="11.25">
      <c r="A69" s="483"/>
      <c r="B69" s="409"/>
      <c r="C69" s="448"/>
      <c r="D69" s="449"/>
      <c r="E69" s="449"/>
      <c r="F69" s="451"/>
      <c r="G69" s="451"/>
      <c r="H69" s="451"/>
    </row>
    <row r="70" spans="1:8" s="418" customFormat="1" ht="13.5" thickBot="1">
      <c r="A70" s="406"/>
      <c r="B70" s="484"/>
      <c r="C70" s="406"/>
      <c r="D70" s="406"/>
      <c r="E70" s="406"/>
      <c r="F70" s="406"/>
      <c r="G70" s="406"/>
      <c r="H70" s="406"/>
    </row>
    <row r="71" spans="1:8" s="486" customFormat="1" ht="24.75" customHeight="1" thickBot="1" thickTop="1">
      <c r="A71" s="536" t="s">
        <v>1275</v>
      </c>
      <c r="B71" s="537"/>
      <c r="C71" s="537"/>
      <c r="D71" s="537"/>
      <c r="E71" s="537"/>
      <c r="F71" s="537"/>
      <c r="G71" s="538"/>
      <c r="H71" s="485">
        <f>H19+H54+H67</f>
        <v>0</v>
      </c>
    </row>
    <row r="72" spans="1:8" s="492" customFormat="1" ht="12.75">
      <c r="A72" s="487"/>
      <c r="B72" s="488"/>
      <c r="C72" s="489"/>
      <c r="D72" s="489"/>
      <c r="E72" s="487"/>
      <c r="F72" s="490"/>
      <c r="G72" s="491"/>
      <c r="H72" s="491"/>
    </row>
    <row r="73" spans="1:8" s="492" customFormat="1" ht="13.5" thickBot="1">
      <c r="A73" s="487"/>
      <c r="B73" s="488"/>
      <c r="C73" s="489"/>
      <c r="D73" s="489"/>
      <c r="E73" s="487"/>
      <c r="F73" s="490"/>
      <c r="G73" s="491"/>
      <c r="H73" s="491"/>
    </row>
    <row r="74" spans="1:8" s="492" customFormat="1" ht="14.25" thickBot="1" thickTop="1">
      <c r="A74" s="536" t="s">
        <v>1276</v>
      </c>
      <c r="B74" s="537"/>
      <c r="C74" s="537"/>
      <c r="D74" s="537"/>
      <c r="E74" s="537"/>
      <c r="F74" s="537"/>
      <c r="G74" s="538"/>
      <c r="H74" s="485"/>
    </row>
    <row r="75" spans="1:8" s="492" customFormat="1" ht="14.25" thickBot="1" thickTop="1">
      <c r="A75" s="536" t="s">
        <v>1277</v>
      </c>
      <c r="B75" s="537"/>
      <c r="C75" s="537"/>
      <c r="D75" s="537"/>
      <c r="E75" s="537"/>
      <c r="F75" s="537"/>
      <c r="G75" s="538"/>
      <c r="H75" s="485"/>
    </row>
    <row r="76" spans="1:8" s="492" customFormat="1" ht="12.75">
      <c r="A76" s="487"/>
      <c r="B76" s="488"/>
      <c r="C76" s="489"/>
      <c r="D76" s="489"/>
      <c r="E76" s="487"/>
      <c r="F76" s="490"/>
      <c r="G76" s="491"/>
      <c r="H76" s="491"/>
    </row>
    <row r="77" spans="1:8" s="492" customFormat="1" ht="12.75">
      <c r="A77" s="487"/>
      <c r="B77" s="488"/>
      <c r="C77" s="489"/>
      <c r="D77" s="489"/>
      <c r="E77" s="487"/>
      <c r="F77" s="490"/>
      <c r="G77" s="491"/>
      <c r="H77" s="491"/>
    </row>
    <row r="78" spans="1:8" s="492" customFormat="1" ht="12.75">
      <c r="A78" s="487"/>
      <c r="B78" s="488"/>
      <c r="C78" s="489"/>
      <c r="D78" s="489"/>
      <c r="E78" s="487"/>
      <c r="F78" s="490"/>
      <c r="G78" s="491"/>
      <c r="H78" s="491"/>
    </row>
    <row r="79" spans="1:8" s="492" customFormat="1" ht="12.75">
      <c r="A79" s="487"/>
      <c r="B79" s="488"/>
      <c r="C79" s="489"/>
      <c r="D79" s="489"/>
      <c r="E79" s="487"/>
      <c r="F79" s="490"/>
      <c r="G79" s="491"/>
      <c r="H79" s="491"/>
    </row>
  </sheetData>
  <sheetProtection/>
  <mergeCells count="3">
    <mergeCell ref="A71:G71"/>
    <mergeCell ref="A74:G74"/>
    <mergeCell ref="A75:G75"/>
  </mergeCells>
  <printOptions/>
  <pageMargins left="0.7086614173228347" right="0.7086614173228347" top="0.7874015748031497" bottom="0.7874015748031497" header="0.31496062992125984" footer="0.31496062992125984"/>
  <pageSetup fitToHeight="0" fitToWidth="1" horizontalDpi="600" verticalDpi="600" orientation="landscape" paperSize="9" r:id="rId1"/>
  <rowBreaks count="1" manualBreakCount="1">
    <brk id="54" max="255" man="1"/>
  </rowBreaks>
</worksheet>
</file>

<file path=xl/worksheets/sheet14.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153</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152</v>
      </c>
      <c r="B5" s="100"/>
      <c r="C5" s="101" t="s">
        <v>153</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01 1593-61 Rek'!E17</f>
        <v>0</v>
      </c>
      <c r="D15" s="139">
        <f>'SO 01 1593-61 Rek'!A25</f>
        <v>0</v>
      </c>
      <c r="E15" s="140"/>
      <c r="F15" s="141"/>
      <c r="G15" s="138">
        <f>'SO 01 1593-61 Rek'!I25</f>
        <v>0</v>
      </c>
    </row>
    <row r="16" spans="1:7" ht="15.75" customHeight="1">
      <c r="A16" s="136" t="s">
        <v>49</v>
      </c>
      <c r="B16" s="137" t="s">
        <v>50</v>
      </c>
      <c r="C16" s="138">
        <f>'SO 01 1593-61 Rek'!F17</f>
        <v>0</v>
      </c>
      <c r="D16" s="91"/>
      <c r="E16" s="142"/>
      <c r="F16" s="143"/>
      <c r="G16" s="138"/>
    </row>
    <row r="17" spans="1:7" ht="15.75" customHeight="1">
      <c r="A17" s="136" t="s">
        <v>51</v>
      </c>
      <c r="B17" s="137" t="s">
        <v>52</v>
      </c>
      <c r="C17" s="138">
        <f>'SO 01 1593-61 Rek'!H17</f>
        <v>0</v>
      </c>
      <c r="D17" s="91"/>
      <c r="E17" s="142"/>
      <c r="F17" s="143"/>
      <c r="G17" s="138"/>
    </row>
    <row r="18" spans="1:7" ht="15.75" customHeight="1">
      <c r="A18" s="144" t="s">
        <v>53</v>
      </c>
      <c r="B18" s="145" t="s">
        <v>54</v>
      </c>
      <c r="C18" s="138">
        <f>'SO 01 1593-61 Rek'!G17</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01 1593-61 Rek'!I17</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'SO 01 1593-61 Rek'!H23</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5.xml><?xml version="1.0" encoding="utf-8"?>
<worksheet xmlns="http://schemas.openxmlformats.org/spreadsheetml/2006/main" xmlns:r="http://schemas.openxmlformats.org/officeDocument/2006/relationships">
  <dimension ref="A1:BE74"/>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154</v>
      </c>
      <c r="D2" s="183"/>
      <c r="E2" s="184"/>
      <c r="F2" s="183"/>
      <c r="G2" s="522" t="s">
        <v>153</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01 1593-61 Pol'!B7</f>
        <v>1</v>
      </c>
      <c r="B7" s="62" t="str">
        <f>'SO 01 1593-61 Pol'!C7</f>
        <v>Zemní práce</v>
      </c>
      <c r="D7" s="194"/>
      <c r="E7" s="285">
        <f>'SO 01 1593-61 Pol'!BA94</f>
        <v>0</v>
      </c>
      <c r="F7" s="286">
        <f>'SO 01 1593-61 Pol'!BB94</f>
        <v>0</v>
      </c>
      <c r="G7" s="286">
        <f>'SO 01 1593-61 Pol'!BC94</f>
        <v>0</v>
      </c>
      <c r="H7" s="286">
        <f>'SO 01 1593-61 Pol'!BD94</f>
        <v>0</v>
      </c>
      <c r="I7" s="287">
        <f>'SO 01 1593-61 Pol'!BE94</f>
        <v>0</v>
      </c>
    </row>
    <row r="8" spans="1:9" s="117" customFormat="1" ht="12.75">
      <c r="A8" s="284" t="str">
        <f>'SO 01 1593-61 Pol'!B95</f>
        <v>2</v>
      </c>
      <c r="B8" s="62" t="str">
        <f>'SO 01 1593-61 Pol'!C95</f>
        <v>Základy a zvláštní zakládání</v>
      </c>
      <c r="D8" s="194"/>
      <c r="E8" s="285">
        <f>'SO 01 1593-61 Pol'!BA126</f>
        <v>0</v>
      </c>
      <c r="F8" s="286">
        <f>'SO 01 1593-61 Pol'!BB126</f>
        <v>0</v>
      </c>
      <c r="G8" s="286">
        <f>'SO 01 1593-61 Pol'!BC126</f>
        <v>0</v>
      </c>
      <c r="H8" s="286">
        <f>'SO 01 1593-61 Pol'!BD126</f>
        <v>0</v>
      </c>
      <c r="I8" s="287">
        <f>'SO 01 1593-61 Pol'!BE126</f>
        <v>0</v>
      </c>
    </row>
    <row r="9" spans="1:9" s="117" customFormat="1" ht="12.75">
      <c r="A9" s="284" t="str">
        <f>'SO 01 1593-61 Pol'!B127</f>
        <v>3</v>
      </c>
      <c r="B9" s="62" t="str">
        <f>'SO 01 1593-61 Pol'!C127</f>
        <v>Svislé a kompletní konstrukce</v>
      </c>
      <c r="D9" s="194"/>
      <c r="E9" s="285">
        <f>'SO 01 1593-61 Pol'!BA141</f>
        <v>0</v>
      </c>
      <c r="F9" s="286">
        <f>'SO 01 1593-61 Pol'!BB141</f>
        <v>0</v>
      </c>
      <c r="G9" s="286">
        <f>'SO 01 1593-61 Pol'!BC141</f>
        <v>0</v>
      </c>
      <c r="H9" s="286">
        <f>'SO 01 1593-61 Pol'!BD141</f>
        <v>0</v>
      </c>
      <c r="I9" s="287">
        <f>'SO 01 1593-61 Pol'!BE141</f>
        <v>0</v>
      </c>
    </row>
    <row r="10" spans="1:9" s="117" customFormat="1" ht="12.75">
      <c r="A10" s="284" t="str">
        <f>'SO 01 1593-61 Pol'!B142</f>
        <v>38</v>
      </c>
      <c r="B10" s="62" t="str">
        <f>'SO 01 1593-61 Pol'!C142</f>
        <v>Kompletní konstrukce</v>
      </c>
      <c r="D10" s="194"/>
      <c r="E10" s="285">
        <f>'SO 01 1593-61 Pol'!BA170</f>
        <v>0</v>
      </c>
      <c r="F10" s="286">
        <f>'SO 01 1593-61 Pol'!BB170</f>
        <v>0</v>
      </c>
      <c r="G10" s="286">
        <f>'SO 01 1593-61 Pol'!BC170</f>
        <v>0</v>
      </c>
      <c r="H10" s="286">
        <f>'SO 01 1593-61 Pol'!BD170</f>
        <v>0</v>
      </c>
      <c r="I10" s="287">
        <f>'SO 01 1593-61 Pol'!BE170</f>
        <v>0</v>
      </c>
    </row>
    <row r="11" spans="1:9" s="117" customFormat="1" ht="12.75">
      <c r="A11" s="284" t="str">
        <f>'SO 01 1593-61 Pol'!B171</f>
        <v>46</v>
      </c>
      <c r="B11" s="62" t="str">
        <f>'SO 01 1593-61 Pol'!C171</f>
        <v>Zpevněné plochy</v>
      </c>
      <c r="D11" s="194"/>
      <c r="E11" s="285">
        <f>'SO 01 1593-61 Pol'!BA183</f>
        <v>0</v>
      </c>
      <c r="F11" s="286">
        <f>'SO 01 1593-61 Pol'!BB183</f>
        <v>0</v>
      </c>
      <c r="G11" s="286">
        <f>'SO 01 1593-61 Pol'!BC183</f>
        <v>0</v>
      </c>
      <c r="H11" s="286">
        <f>'SO 01 1593-61 Pol'!BD183</f>
        <v>0</v>
      </c>
      <c r="I11" s="287">
        <f>'SO 01 1593-61 Pol'!BE183</f>
        <v>0</v>
      </c>
    </row>
    <row r="12" spans="1:9" s="117" customFormat="1" ht="12.75">
      <c r="A12" s="284" t="str">
        <f>'SO 01 1593-61 Pol'!B184</f>
        <v>89</v>
      </c>
      <c r="B12" s="62" t="str">
        <f>'SO 01 1593-61 Pol'!C184</f>
        <v>Ostatní konstrukce na trubním vedení</v>
      </c>
      <c r="D12" s="194"/>
      <c r="E12" s="285">
        <f>'SO 01 1593-61 Pol'!BA190</f>
        <v>0</v>
      </c>
      <c r="F12" s="286">
        <f>'SO 01 1593-61 Pol'!BB190</f>
        <v>0</v>
      </c>
      <c r="G12" s="286">
        <f>'SO 01 1593-61 Pol'!BC190</f>
        <v>0</v>
      </c>
      <c r="H12" s="286">
        <f>'SO 01 1593-61 Pol'!BD190</f>
        <v>0</v>
      </c>
      <c r="I12" s="287">
        <f>'SO 01 1593-61 Pol'!BE190</f>
        <v>0</v>
      </c>
    </row>
    <row r="13" spans="1:9" s="117" customFormat="1" ht="12.75">
      <c r="A13" s="284" t="str">
        <f>'SO 01 1593-61 Pol'!B191</f>
        <v>93</v>
      </c>
      <c r="B13" s="62" t="str">
        <f>'SO 01 1593-61 Pol'!C191</f>
        <v>Dokončovací práce inženýrskách staveb</v>
      </c>
      <c r="D13" s="194"/>
      <c r="E13" s="285">
        <f>'SO 01 1593-61 Pol'!BA200</f>
        <v>0</v>
      </c>
      <c r="F13" s="286">
        <f>'SO 01 1593-61 Pol'!BB200</f>
        <v>0</v>
      </c>
      <c r="G13" s="286">
        <f>'SO 01 1593-61 Pol'!BC200</f>
        <v>0</v>
      </c>
      <c r="H13" s="286">
        <f>'SO 01 1593-61 Pol'!BD200</f>
        <v>0</v>
      </c>
      <c r="I13" s="287">
        <f>'SO 01 1593-61 Pol'!BE200</f>
        <v>0</v>
      </c>
    </row>
    <row r="14" spans="1:9" s="117" customFormat="1" ht="12.75">
      <c r="A14" s="284" t="str">
        <f>'SO 01 1593-61 Pol'!B201</f>
        <v>99</v>
      </c>
      <c r="B14" s="62" t="str">
        <f>'SO 01 1593-61 Pol'!C201</f>
        <v>Staveništní přesun hmot</v>
      </c>
      <c r="D14" s="194"/>
      <c r="E14" s="285">
        <f>'SO 01 1593-61 Pol'!BA203</f>
        <v>0</v>
      </c>
      <c r="F14" s="286">
        <f>'SO 01 1593-61 Pol'!BB203</f>
        <v>0</v>
      </c>
      <c r="G14" s="286">
        <f>'SO 01 1593-61 Pol'!BC203</f>
        <v>0</v>
      </c>
      <c r="H14" s="286">
        <f>'SO 01 1593-61 Pol'!BD203</f>
        <v>0</v>
      </c>
      <c r="I14" s="287">
        <f>'SO 01 1593-61 Pol'!BE203</f>
        <v>0</v>
      </c>
    </row>
    <row r="15" spans="1:9" s="117" customFormat="1" ht="12.75">
      <c r="A15" s="284" t="str">
        <f>'SO 01 1593-61 Pol'!B204</f>
        <v>711</v>
      </c>
      <c r="B15" s="62" t="str">
        <f>'SO 01 1593-61 Pol'!C204</f>
        <v>Izolace proti vodě</v>
      </c>
      <c r="D15" s="194"/>
      <c r="E15" s="285">
        <f>'SO 01 1593-61 Pol'!BA220</f>
        <v>0</v>
      </c>
      <c r="F15" s="286">
        <f>'SO 01 1593-61 Pol'!BB220</f>
        <v>0</v>
      </c>
      <c r="G15" s="286">
        <f>'SO 01 1593-61 Pol'!BC220</f>
        <v>0</v>
      </c>
      <c r="H15" s="286">
        <f>'SO 01 1593-61 Pol'!BD220</f>
        <v>0</v>
      </c>
      <c r="I15" s="287">
        <f>'SO 01 1593-61 Pol'!BE220</f>
        <v>0</v>
      </c>
    </row>
    <row r="16" spans="1:9" s="117" customFormat="1" ht="13.5" thickBot="1">
      <c r="A16" s="284" t="str">
        <f>'SO 01 1593-61 Pol'!B221</f>
        <v>767</v>
      </c>
      <c r="B16" s="62" t="str">
        <f>'SO 01 1593-61 Pol'!C221</f>
        <v>Konstrukce zámečnické</v>
      </c>
      <c r="D16" s="194"/>
      <c r="E16" s="285">
        <f>'SO 01 1593-61 Pol'!BA234</f>
        <v>0</v>
      </c>
      <c r="F16" s="286">
        <f>'SO 01 1593-61 Pol'!BB234</f>
        <v>0</v>
      </c>
      <c r="G16" s="286">
        <f>'SO 01 1593-61 Pol'!BC234</f>
        <v>0</v>
      </c>
      <c r="H16" s="286">
        <f>'SO 01 1593-61 Pol'!BD234</f>
        <v>0</v>
      </c>
      <c r="I16" s="287">
        <f>'SO 01 1593-61 Pol'!BE234</f>
        <v>0</v>
      </c>
    </row>
    <row r="17" spans="1:9" s="14" customFormat="1" ht="13.5" thickBot="1">
      <c r="A17" s="195"/>
      <c r="B17" s="196" t="s">
        <v>76</v>
      </c>
      <c r="C17" s="196"/>
      <c r="D17" s="197"/>
      <c r="E17" s="198">
        <f>SUM(E7:E16)</f>
        <v>0</v>
      </c>
      <c r="F17" s="199">
        <f>SUM(F7:F16)</f>
        <v>0</v>
      </c>
      <c r="G17" s="199">
        <f>SUM(G7:G16)</f>
        <v>0</v>
      </c>
      <c r="H17" s="199">
        <f>SUM(H7:H16)</f>
        <v>0</v>
      </c>
      <c r="I17" s="200">
        <f>SUM(I7:I16)</f>
        <v>0</v>
      </c>
    </row>
    <row r="18" spans="1:9" ht="12.75">
      <c r="A18" s="117"/>
      <c r="B18" s="117"/>
      <c r="C18" s="117"/>
      <c r="D18" s="117"/>
      <c r="E18" s="117"/>
      <c r="F18" s="117"/>
      <c r="G18" s="117"/>
      <c r="H18" s="117"/>
      <c r="I18" s="117"/>
    </row>
    <row r="19" spans="1:57" ht="19.5" customHeight="1">
      <c r="A19" s="186" t="s">
        <v>77</v>
      </c>
      <c r="B19" s="186"/>
      <c r="C19" s="186"/>
      <c r="D19" s="186"/>
      <c r="E19" s="186"/>
      <c r="F19" s="186"/>
      <c r="G19" s="201"/>
      <c r="H19" s="186"/>
      <c r="I19" s="186"/>
      <c r="BA19" s="123"/>
      <c r="BB19" s="123"/>
      <c r="BC19" s="123"/>
      <c r="BD19" s="123"/>
      <c r="BE19" s="123"/>
    </row>
    <row r="20" ht="13.5" thickBot="1"/>
    <row r="21" spans="1:9" ht="12.75">
      <c r="A21" s="152" t="s">
        <v>78</v>
      </c>
      <c r="B21" s="153"/>
      <c r="C21" s="153"/>
      <c r="D21" s="202"/>
      <c r="E21" s="203" t="s">
        <v>79</v>
      </c>
      <c r="F21" s="204" t="s">
        <v>12</v>
      </c>
      <c r="G21" s="205" t="s">
        <v>80</v>
      </c>
      <c r="H21" s="206"/>
      <c r="I21" s="207" t="s">
        <v>79</v>
      </c>
    </row>
    <row r="22" spans="1:53" ht="12.75">
      <c r="A22" s="146"/>
      <c r="B22" s="137"/>
      <c r="C22" s="137"/>
      <c r="D22" s="208"/>
      <c r="E22" s="209"/>
      <c r="F22" s="210"/>
      <c r="G22" s="211">
        <f>CHOOSE(BA22+1,E17+F17,E17+F17+H17,E17+F17+G17+H17,E17,F17,H17,G17,H17+G17,0)</f>
        <v>0</v>
      </c>
      <c r="H22" s="212"/>
      <c r="I22" s="213">
        <f>E22+F22*G22/100</f>
        <v>0</v>
      </c>
      <c r="BA22" s="1">
        <v>8</v>
      </c>
    </row>
    <row r="23" spans="1:9" ht="13.5" thickBot="1">
      <c r="A23" s="214"/>
      <c r="B23" s="215" t="s">
        <v>81</v>
      </c>
      <c r="C23" s="216"/>
      <c r="D23" s="217"/>
      <c r="E23" s="218"/>
      <c r="F23" s="219"/>
      <c r="G23" s="219"/>
      <c r="H23" s="525">
        <f>SUM(I22:I22)</f>
        <v>0</v>
      </c>
      <c r="I23" s="526"/>
    </row>
    <row r="25" spans="2:9" ht="12.75">
      <c r="B25" s="14"/>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sheetData>
  <sheetProtection/>
  <mergeCells count="4">
    <mergeCell ref="A1:B1"/>
    <mergeCell ref="A2:B2"/>
    <mergeCell ref="G2:I2"/>
    <mergeCell ref="H23:I23"/>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6.xml><?xml version="1.0" encoding="utf-8"?>
<worksheet xmlns="http://schemas.openxmlformats.org/spreadsheetml/2006/main" xmlns:r="http://schemas.openxmlformats.org/officeDocument/2006/relationships">
  <dimension ref="A1:CB307"/>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01 1593-61 Rek'!H1</f>
        <v>1593-61</v>
      </c>
      <c r="G3" s="229"/>
    </row>
    <row r="4" spans="1:7" ht="13.5" thickBot="1">
      <c r="A4" s="531" t="s">
        <v>73</v>
      </c>
      <c r="B4" s="521"/>
      <c r="C4" s="182" t="s">
        <v>154</v>
      </c>
      <c r="D4" s="230"/>
      <c r="E4" s="532" t="str">
        <f>'SO 01 1593-61 Rek'!G2</f>
        <v>Vrt HV 01</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156</v>
      </c>
      <c r="C8" s="252" t="s">
        <v>157</v>
      </c>
      <c r="D8" s="253" t="s">
        <v>158</v>
      </c>
      <c r="E8" s="254">
        <v>19.2</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22.5">
      <c r="A9" s="258"/>
      <c r="B9" s="259"/>
      <c r="C9" s="527" t="s">
        <v>159</v>
      </c>
      <c r="D9" s="528"/>
      <c r="E9" s="528"/>
      <c r="F9" s="528"/>
      <c r="G9" s="529"/>
      <c r="I9" s="260"/>
      <c r="K9" s="260"/>
      <c r="L9" s="261" t="s">
        <v>159</v>
      </c>
      <c r="O9" s="249">
        <v>3</v>
      </c>
    </row>
    <row r="10" spans="1:15" ht="12.75">
      <c r="A10" s="258"/>
      <c r="B10" s="262"/>
      <c r="C10" s="539" t="s">
        <v>160</v>
      </c>
      <c r="D10" s="540"/>
      <c r="E10" s="263">
        <v>19.2</v>
      </c>
      <c r="F10" s="264"/>
      <c r="G10" s="265"/>
      <c r="H10" s="266"/>
      <c r="I10" s="260"/>
      <c r="J10" s="267"/>
      <c r="K10" s="260"/>
      <c r="M10" s="261" t="s">
        <v>160</v>
      </c>
      <c r="O10" s="249"/>
    </row>
    <row r="11" spans="1:80" ht="12.75">
      <c r="A11" s="250">
        <v>2</v>
      </c>
      <c r="B11" s="251" t="s">
        <v>161</v>
      </c>
      <c r="C11" s="252" t="s">
        <v>162</v>
      </c>
      <c r="D11" s="253" t="s">
        <v>163</v>
      </c>
      <c r="E11" s="254">
        <v>23.2</v>
      </c>
      <c r="F11" s="254">
        <v>0</v>
      </c>
      <c r="G11" s="255">
        <f>E11*F11</f>
        <v>0</v>
      </c>
      <c r="H11" s="256">
        <v>0</v>
      </c>
      <c r="I11" s="257">
        <f>E11*H11</f>
        <v>0</v>
      </c>
      <c r="J11" s="256"/>
      <c r="K11" s="257">
        <f>E11*J11</f>
        <v>0</v>
      </c>
      <c r="O11" s="249">
        <v>2</v>
      </c>
      <c r="AA11" s="222">
        <v>12</v>
      </c>
      <c r="AB11" s="222">
        <v>0</v>
      </c>
      <c r="AC11" s="222">
        <v>67</v>
      </c>
      <c r="AZ11" s="222">
        <v>1</v>
      </c>
      <c r="BA11" s="222">
        <f>IF(AZ11=1,G11,0)</f>
        <v>0</v>
      </c>
      <c r="BB11" s="222">
        <f>IF(AZ11=2,G11,0)</f>
        <v>0</v>
      </c>
      <c r="BC11" s="222">
        <f>IF(AZ11=3,G11,0)</f>
        <v>0</v>
      </c>
      <c r="BD11" s="222">
        <f>IF(AZ11=4,G11,0)</f>
        <v>0</v>
      </c>
      <c r="BE11" s="222">
        <f>IF(AZ11=5,G11,0)</f>
        <v>0</v>
      </c>
      <c r="CA11" s="249">
        <v>12</v>
      </c>
      <c r="CB11" s="249">
        <v>0</v>
      </c>
    </row>
    <row r="12" spans="1:15" ht="12.75">
      <c r="A12" s="258"/>
      <c r="B12" s="262"/>
      <c r="C12" s="539" t="s">
        <v>164</v>
      </c>
      <c r="D12" s="540"/>
      <c r="E12" s="263">
        <v>23.2</v>
      </c>
      <c r="F12" s="264"/>
      <c r="G12" s="265"/>
      <c r="H12" s="266"/>
      <c r="I12" s="260"/>
      <c r="J12" s="267"/>
      <c r="K12" s="260"/>
      <c r="M12" s="261" t="s">
        <v>164</v>
      </c>
      <c r="O12" s="249"/>
    </row>
    <row r="13" spans="1:80" ht="12.75">
      <c r="A13" s="250">
        <v>3</v>
      </c>
      <c r="B13" s="251" t="s">
        <v>165</v>
      </c>
      <c r="C13" s="252" t="s">
        <v>166</v>
      </c>
      <c r="D13" s="253" t="s">
        <v>158</v>
      </c>
      <c r="E13" s="254">
        <v>7.58</v>
      </c>
      <c r="F13" s="254">
        <v>0</v>
      </c>
      <c r="G13" s="255">
        <f>E13*F13</f>
        <v>0</v>
      </c>
      <c r="H13" s="256">
        <v>0</v>
      </c>
      <c r="I13" s="257">
        <f>E13*H13</f>
        <v>0</v>
      </c>
      <c r="J13" s="256"/>
      <c r="K13" s="257">
        <f>E13*J13</f>
        <v>0</v>
      </c>
      <c r="O13" s="249">
        <v>2</v>
      </c>
      <c r="AA13" s="222">
        <v>12</v>
      </c>
      <c r="AB13" s="222">
        <v>0</v>
      </c>
      <c r="AC13" s="222">
        <v>62</v>
      </c>
      <c r="AZ13" s="222">
        <v>1</v>
      </c>
      <c r="BA13" s="222">
        <f>IF(AZ13=1,G13,0)</f>
        <v>0</v>
      </c>
      <c r="BB13" s="222">
        <f>IF(AZ13=2,G13,0)</f>
        <v>0</v>
      </c>
      <c r="BC13" s="222">
        <f>IF(AZ13=3,G13,0)</f>
        <v>0</v>
      </c>
      <c r="BD13" s="222">
        <f>IF(AZ13=4,G13,0)</f>
        <v>0</v>
      </c>
      <c r="BE13" s="222">
        <f>IF(AZ13=5,G13,0)</f>
        <v>0</v>
      </c>
      <c r="CA13" s="249">
        <v>12</v>
      </c>
      <c r="CB13" s="249">
        <v>0</v>
      </c>
    </row>
    <row r="14" spans="1:15" ht="12.75">
      <c r="A14" s="258"/>
      <c r="B14" s="259"/>
      <c r="C14" s="527" t="s">
        <v>167</v>
      </c>
      <c r="D14" s="528"/>
      <c r="E14" s="528"/>
      <c r="F14" s="528"/>
      <c r="G14" s="529"/>
      <c r="I14" s="260"/>
      <c r="K14" s="260"/>
      <c r="L14" s="261" t="s">
        <v>167</v>
      </c>
      <c r="O14" s="249">
        <v>3</v>
      </c>
    </row>
    <row r="15" spans="1:15" ht="12.75">
      <c r="A15" s="258"/>
      <c r="B15" s="259"/>
      <c r="C15" s="527" t="s">
        <v>168</v>
      </c>
      <c r="D15" s="528"/>
      <c r="E15" s="528"/>
      <c r="F15" s="528"/>
      <c r="G15" s="529"/>
      <c r="I15" s="260"/>
      <c r="K15" s="260"/>
      <c r="L15" s="261" t="s">
        <v>168</v>
      </c>
      <c r="O15" s="249">
        <v>3</v>
      </c>
    </row>
    <row r="16" spans="1:15" ht="12.75">
      <c r="A16" s="258"/>
      <c r="B16" s="259"/>
      <c r="C16" s="527" t="s">
        <v>169</v>
      </c>
      <c r="D16" s="528"/>
      <c r="E16" s="528"/>
      <c r="F16" s="528"/>
      <c r="G16" s="529"/>
      <c r="I16" s="260"/>
      <c r="K16" s="260"/>
      <c r="L16" s="261" t="s">
        <v>169</v>
      </c>
      <c r="O16" s="249">
        <v>3</v>
      </c>
    </row>
    <row r="17" spans="1:15" ht="12.75">
      <c r="A17" s="258"/>
      <c r="B17" s="262"/>
      <c r="C17" s="539" t="s">
        <v>170</v>
      </c>
      <c r="D17" s="540"/>
      <c r="E17" s="263">
        <v>4.4175</v>
      </c>
      <c r="F17" s="264"/>
      <c r="G17" s="265"/>
      <c r="H17" s="266"/>
      <c r="I17" s="260"/>
      <c r="J17" s="267"/>
      <c r="K17" s="260"/>
      <c r="M17" s="261" t="s">
        <v>170</v>
      </c>
      <c r="O17" s="249"/>
    </row>
    <row r="18" spans="1:15" ht="12.75">
      <c r="A18" s="258"/>
      <c r="B18" s="262"/>
      <c r="C18" s="539" t="s">
        <v>171</v>
      </c>
      <c r="D18" s="540"/>
      <c r="E18" s="263">
        <v>2.1375</v>
      </c>
      <c r="F18" s="264"/>
      <c r="G18" s="265"/>
      <c r="H18" s="266"/>
      <c r="I18" s="260"/>
      <c r="J18" s="267"/>
      <c r="K18" s="260"/>
      <c r="M18" s="261" t="s">
        <v>171</v>
      </c>
      <c r="O18" s="249"/>
    </row>
    <row r="19" spans="1:15" ht="12.75">
      <c r="A19" s="258"/>
      <c r="B19" s="262"/>
      <c r="C19" s="539" t="s">
        <v>172</v>
      </c>
      <c r="D19" s="540"/>
      <c r="E19" s="263">
        <v>1.025</v>
      </c>
      <c r="F19" s="264"/>
      <c r="G19" s="265"/>
      <c r="H19" s="266"/>
      <c r="I19" s="260"/>
      <c r="J19" s="267"/>
      <c r="K19" s="260"/>
      <c r="M19" s="261" t="s">
        <v>172</v>
      </c>
      <c r="O19" s="249"/>
    </row>
    <row r="20" spans="1:80" ht="12.75">
      <c r="A20" s="250">
        <v>4</v>
      </c>
      <c r="B20" s="251" t="s">
        <v>173</v>
      </c>
      <c r="C20" s="252" t="s">
        <v>174</v>
      </c>
      <c r="D20" s="253" t="s">
        <v>158</v>
      </c>
      <c r="E20" s="254">
        <v>7.58</v>
      </c>
      <c r="F20" s="254">
        <v>0</v>
      </c>
      <c r="G20" s="255">
        <f>E20*F20</f>
        <v>0</v>
      </c>
      <c r="H20" s="256">
        <v>0</v>
      </c>
      <c r="I20" s="257">
        <f>E20*H20</f>
        <v>0</v>
      </c>
      <c r="J20" s="256"/>
      <c r="K20" s="257">
        <f>E20*J20</f>
        <v>0</v>
      </c>
      <c r="O20" s="249">
        <v>2</v>
      </c>
      <c r="AA20" s="222">
        <v>12</v>
      </c>
      <c r="AB20" s="222">
        <v>0</v>
      </c>
      <c r="AC20" s="222">
        <v>63</v>
      </c>
      <c r="AZ20" s="222">
        <v>1</v>
      </c>
      <c r="BA20" s="222">
        <f>IF(AZ20=1,G20,0)</f>
        <v>0</v>
      </c>
      <c r="BB20" s="222">
        <f>IF(AZ20=2,G20,0)</f>
        <v>0</v>
      </c>
      <c r="BC20" s="222">
        <f>IF(AZ20=3,G20,0)</f>
        <v>0</v>
      </c>
      <c r="BD20" s="222">
        <f>IF(AZ20=4,G20,0)</f>
        <v>0</v>
      </c>
      <c r="BE20" s="222">
        <f>IF(AZ20=5,G20,0)</f>
        <v>0</v>
      </c>
      <c r="CA20" s="249">
        <v>12</v>
      </c>
      <c r="CB20" s="249">
        <v>0</v>
      </c>
    </row>
    <row r="21" spans="1:15" ht="12.75">
      <c r="A21" s="258"/>
      <c r="B21" s="259"/>
      <c r="C21" s="527" t="s">
        <v>175</v>
      </c>
      <c r="D21" s="528"/>
      <c r="E21" s="528"/>
      <c r="F21" s="528"/>
      <c r="G21" s="529"/>
      <c r="I21" s="260"/>
      <c r="K21" s="260"/>
      <c r="L21" s="261" t="s">
        <v>175</v>
      </c>
      <c r="O21" s="249">
        <v>3</v>
      </c>
    </row>
    <row r="22" spans="1:15" ht="12.75">
      <c r="A22" s="258"/>
      <c r="B22" s="259"/>
      <c r="C22" s="527" t="s">
        <v>168</v>
      </c>
      <c r="D22" s="528"/>
      <c r="E22" s="528"/>
      <c r="F22" s="528"/>
      <c r="G22" s="529"/>
      <c r="I22" s="260"/>
      <c r="K22" s="260"/>
      <c r="L22" s="261" t="s">
        <v>168</v>
      </c>
      <c r="O22" s="249">
        <v>3</v>
      </c>
    </row>
    <row r="23" spans="1:15" ht="12.75">
      <c r="A23" s="258"/>
      <c r="B23" s="259"/>
      <c r="C23" s="527" t="s">
        <v>169</v>
      </c>
      <c r="D23" s="528"/>
      <c r="E23" s="528"/>
      <c r="F23" s="528"/>
      <c r="G23" s="529"/>
      <c r="I23" s="260"/>
      <c r="K23" s="260"/>
      <c r="L23" s="261" t="s">
        <v>169</v>
      </c>
      <c r="O23" s="249">
        <v>3</v>
      </c>
    </row>
    <row r="24" spans="1:15" ht="12.75">
      <c r="A24" s="258"/>
      <c r="B24" s="262"/>
      <c r="C24" s="539" t="s">
        <v>170</v>
      </c>
      <c r="D24" s="540"/>
      <c r="E24" s="263">
        <v>4.4175</v>
      </c>
      <c r="F24" s="264"/>
      <c r="G24" s="265"/>
      <c r="H24" s="266"/>
      <c r="I24" s="260"/>
      <c r="J24" s="267"/>
      <c r="K24" s="260"/>
      <c r="M24" s="261" t="s">
        <v>170</v>
      </c>
      <c r="O24" s="249"/>
    </row>
    <row r="25" spans="1:15" ht="12.75">
      <c r="A25" s="258"/>
      <c r="B25" s="262"/>
      <c r="C25" s="539" t="s">
        <v>171</v>
      </c>
      <c r="D25" s="540"/>
      <c r="E25" s="263">
        <v>2.1375</v>
      </c>
      <c r="F25" s="264"/>
      <c r="G25" s="265"/>
      <c r="H25" s="266"/>
      <c r="I25" s="260"/>
      <c r="J25" s="267"/>
      <c r="K25" s="260"/>
      <c r="M25" s="261" t="s">
        <v>171</v>
      </c>
      <c r="O25" s="249"/>
    </row>
    <row r="26" spans="1:15" ht="12.75">
      <c r="A26" s="258"/>
      <c r="B26" s="262"/>
      <c r="C26" s="539" t="s">
        <v>172</v>
      </c>
      <c r="D26" s="540"/>
      <c r="E26" s="263">
        <v>1.025</v>
      </c>
      <c r="F26" s="264"/>
      <c r="G26" s="265"/>
      <c r="H26" s="266"/>
      <c r="I26" s="260"/>
      <c r="J26" s="267"/>
      <c r="K26" s="260"/>
      <c r="M26" s="261" t="s">
        <v>172</v>
      </c>
      <c r="O26" s="249"/>
    </row>
    <row r="27" spans="1:80" ht="12.75">
      <c r="A27" s="250">
        <v>5</v>
      </c>
      <c r="B27" s="251" t="s">
        <v>176</v>
      </c>
      <c r="C27" s="252" t="s">
        <v>177</v>
      </c>
      <c r="D27" s="253" t="s">
        <v>158</v>
      </c>
      <c r="E27" s="254">
        <v>43.5253</v>
      </c>
      <c r="F27" s="254">
        <v>0</v>
      </c>
      <c r="G27" s="255">
        <f>E27*F27</f>
        <v>0</v>
      </c>
      <c r="H27" s="256">
        <v>0</v>
      </c>
      <c r="I27" s="257">
        <f>E27*H27</f>
        <v>0</v>
      </c>
      <c r="J27" s="256">
        <v>0</v>
      </c>
      <c r="K27" s="257">
        <f>E27*J27</f>
        <v>0</v>
      </c>
      <c r="O27" s="249">
        <v>2</v>
      </c>
      <c r="AA27" s="222">
        <v>1</v>
      </c>
      <c r="AB27" s="222">
        <v>1</v>
      </c>
      <c r="AC27" s="222">
        <v>1</v>
      </c>
      <c r="AZ27" s="222">
        <v>1</v>
      </c>
      <c r="BA27" s="222">
        <f>IF(AZ27=1,G27,0)</f>
        <v>0</v>
      </c>
      <c r="BB27" s="222">
        <f>IF(AZ27=2,G27,0)</f>
        <v>0</v>
      </c>
      <c r="BC27" s="222">
        <f>IF(AZ27=3,G27,0)</f>
        <v>0</v>
      </c>
      <c r="BD27" s="222">
        <f>IF(AZ27=4,G27,0)</f>
        <v>0</v>
      </c>
      <c r="BE27" s="222">
        <f>IF(AZ27=5,G27,0)</f>
        <v>0</v>
      </c>
      <c r="CA27" s="249">
        <v>1</v>
      </c>
      <c r="CB27" s="249">
        <v>1</v>
      </c>
    </row>
    <row r="28" spans="1:15" ht="12.75">
      <c r="A28" s="258"/>
      <c r="B28" s="259"/>
      <c r="C28" s="527" t="s">
        <v>178</v>
      </c>
      <c r="D28" s="528"/>
      <c r="E28" s="528"/>
      <c r="F28" s="528"/>
      <c r="G28" s="529"/>
      <c r="I28" s="260"/>
      <c r="K28" s="260"/>
      <c r="L28" s="261" t="s">
        <v>178</v>
      </c>
      <c r="O28" s="249">
        <v>3</v>
      </c>
    </row>
    <row r="29" spans="1:15" ht="12.75">
      <c r="A29" s="258"/>
      <c r="B29" s="259"/>
      <c r="C29" s="527" t="s">
        <v>169</v>
      </c>
      <c r="D29" s="528"/>
      <c r="E29" s="528"/>
      <c r="F29" s="528"/>
      <c r="G29" s="529"/>
      <c r="I29" s="260"/>
      <c r="K29" s="260"/>
      <c r="L29" s="261" t="s">
        <v>169</v>
      </c>
      <c r="O29" s="249">
        <v>3</v>
      </c>
    </row>
    <row r="30" spans="1:15" ht="22.5">
      <c r="A30" s="258"/>
      <c r="B30" s="262"/>
      <c r="C30" s="539" t="s">
        <v>179</v>
      </c>
      <c r="D30" s="540"/>
      <c r="E30" s="263">
        <v>40.8373</v>
      </c>
      <c r="F30" s="264"/>
      <c r="G30" s="265"/>
      <c r="H30" s="266"/>
      <c r="I30" s="260"/>
      <c r="J30" s="267"/>
      <c r="K30" s="260"/>
      <c r="M30" s="261" t="s">
        <v>179</v>
      </c>
      <c r="O30" s="249"/>
    </row>
    <row r="31" spans="1:15" ht="12.75">
      <c r="A31" s="258"/>
      <c r="B31" s="262"/>
      <c r="C31" s="539" t="s">
        <v>180</v>
      </c>
      <c r="D31" s="540"/>
      <c r="E31" s="263">
        <v>2.688</v>
      </c>
      <c r="F31" s="264"/>
      <c r="G31" s="265"/>
      <c r="H31" s="266"/>
      <c r="I31" s="260"/>
      <c r="J31" s="267"/>
      <c r="K31" s="260"/>
      <c r="M31" s="261" t="s">
        <v>180</v>
      </c>
      <c r="O31" s="249"/>
    </row>
    <row r="32" spans="1:80" ht="12.75">
      <c r="A32" s="250">
        <v>6</v>
      </c>
      <c r="B32" s="251" t="s">
        <v>181</v>
      </c>
      <c r="C32" s="252" t="s">
        <v>182</v>
      </c>
      <c r="D32" s="253" t="s">
        <v>158</v>
      </c>
      <c r="E32" s="254">
        <v>34.8203</v>
      </c>
      <c r="F32" s="254">
        <v>0</v>
      </c>
      <c r="G32" s="255">
        <f>E32*F32</f>
        <v>0</v>
      </c>
      <c r="H32" s="256">
        <v>0</v>
      </c>
      <c r="I32" s="257">
        <f>E32*H32</f>
        <v>0</v>
      </c>
      <c r="J32" s="256">
        <v>0</v>
      </c>
      <c r="K32" s="257">
        <f>E32*J32</f>
        <v>0</v>
      </c>
      <c r="O32" s="249">
        <v>2</v>
      </c>
      <c r="AA32" s="222">
        <v>1</v>
      </c>
      <c r="AB32" s="222">
        <v>1</v>
      </c>
      <c r="AC32" s="222">
        <v>1</v>
      </c>
      <c r="AZ32" s="222">
        <v>1</v>
      </c>
      <c r="BA32" s="222">
        <f>IF(AZ32=1,G32,0)</f>
        <v>0</v>
      </c>
      <c r="BB32" s="222">
        <f>IF(AZ32=2,G32,0)</f>
        <v>0</v>
      </c>
      <c r="BC32" s="222">
        <f>IF(AZ32=3,G32,0)</f>
        <v>0</v>
      </c>
      <c r="BD32" s="222">
        <f>IF(AZ32=4,G32,0)</f>
        <v>0</v>
      </c>
      <c r="BE32" s="222">
        <f>IF(AZ32=5,G32,0)</f>
        <v>0</v>
      </c>
      <c r="CA32" s="249">
        <v>1</v>
      </c>
      <c r="CB32" s="249">
        <v>1</v>
      </c>
    </row>
    <row r="33" spans="1:15" ht="12.75">
      <c r="A33" s="258"/>
      <c r="B33" s="259"/>
      <c r="C33" s="527" t="s">
        <v>183</v>
      </c>
      <c r="D33" s="528"/>
      <c r="E33" s="528"/>
      <c r="F33" s="528"/>
      <c r="G33" s="529"/>
      <c r="I33" s="260"/>
      <c r="K33" s="260"/>
      <c r="L33" s="261" t="s">
        <v>183</v>
      </c>
      <c r="O33" s="249">
        <v>3</v>
      </c>
    </row>
    <row r="34" spans="1:15" ht="12.75">
      <c r="A34" s="258"/>
      <c r="B34" s="259"/>
      <c r="C34" s="527" t="s">
        <v>169</v>
      </c>
      <c r="D34" s="528"/>
      <c r="E34" s="528"/>
      <c r="F34" s="528"/>
      <c r="G34" s="529"/>
      <c r="I34" s="260"/>
      <c r="K34" s="260"/>
      <c r="L34" s="261" t="s">
        <v>169</v>
      </c>
      <c r="O34" s="249">
        <v>3</v>
      </c>
    </row>
    <row r="35" spans="1:15" ht="22.5">
      <c r="A35" s="258"/>
      <c r="B35" s="262"/>
      <c r="C35" s="539" t="s">
        <v>184</v>
      </c>
      <c r="D35" s="540"/>
      <c r="E35" s="263">
        <v>32.6699</v>
      </c>
      <c r="F35" s="264"/>
      <c r="G35" s="265"/>
      <c r="H35" s="266"/>
      <c r="I35" s="260"/>
      <c r="J35" s="267"/>
      <c r="K35" s="260"/>
      <c r="M35" s="261" t="s">
        <v>184</v>
      </c>
      <c r="O35" s="249"/>
    </row>
    <row r="36" spans="1:15" ht="12.75">
      <c r="A36" s="258"/>
      <c r="B36" s="262"/>
      <c r="C36" s="539" t="s">
        <v>185</v>
      </c>
      <c r="D36" s="540"/>
      <c r="E36" s="263">
        <v>2.1504</v>
      </c>
      <c r="F36" s="264"/>
      <c r="G36" s="265"/>
      <c r="H36" s="266"/>
      <c r="I36" s="260"/>
      <c r="J36" s="267"/>
      <c r="K36" s="260"/>
      <c r="M36" s="261" t="s">
        <v>185</v>
      </c>
      <c r="O36" s="249"/>
    </row>
    <row r="37" spans="1:80" ht="12.75">
      <c r="A37" s="250">
        <v>7</v>
      </c>
      <c r="B37" s="251" t="s">
        <v>186</v>
      </c>
      <c r="C37" s="252" t="s">
        <v>187</v>
      </c>
      <c r="D37" s="253" t="s">
        <v>158</v>
      </c>
      <c r="E37" s="254">
        <v>73.5072</v>
      </c>
      <c r="F37" s="254">
        <v>0</v>
      </c>
      <c r="G37" s="255">
        <f>E37*F37</f>
        <v>0</v>
      </c>
      <c r="H37" s="256">
        <v>0</v>
      </c>
      <c r="I37" s="257">
        <f>E37*H37</f>
        <v>0</v>
      </c>
      <c r="J37" s="256">
        <v>0</v>
      </c>
      <c r="K37" s="257">
        <f>E37*J37</f>
        <v>0</v>
      </c>
      <c r="O37" s="249">
        <v>2</v>
      </c>
      <c r="AA37" s="222">
        <v>1</v>
      </c>
      <c r="AB37" s="222">
        <v>1</v>
      </c>
      <c r="AC37" s="222">
        <v>1</v>
      </c>
      <c r="AZ37" s="222">
        <v>1</v>
      </c>
      <c r="BA37" s="222">
        <f>IF(AZ37=1,G37,0)</f>
        <v>0</v>
      </c>
      <c r="BB37" s="222">
        <f>IF(AZ37=2,G37,0)</f>
        <v>0</v>
      </c>
      <c r="BC37" s="222">
        <f>IF(AZ37=3,G37,0)</f>
        <v>0</v>
      </c>
      <c r="BD37" s="222">
        <f>IF(AZ37=4,G37,0)</f>
        <v>0</v>
      </c>
      <c r="BE37" s="222">
        <f>IF(AZ37=5,G37,0)</f>
        <v>0</v>
      </c>
      <c r="CA37" s="249">
        <v>1</v>
      </c>
      <c r="CB37" s="249">
        <v>1</v>
      </c>
    </row>
    <row r="38" spans="1:15" ht="12.75">
      <c r="A38" s="258"/>
      <c r="B38" s="259"/>
      <c r="C38" s="527" t="s">
        <v>188</v>
      </c>
      <c r="D38" s="528"/>
      <c r="E38" s="528"/>
      <c r="F38" s="528"/>
      <c r="G38" s="529"/>
      <c r="I38" s="260"/>
      <c r="K38" s="260"/>
      <c r="L38" s="261" t="s">
        <v>188</v>
      </c>
      <c r="O38" s="249">
        <v>3</v>
      </c>
    </row>
    <row r="39" spans="1:15" ht="12.75">
      <c r="A39" s="258"/>
      <c r="B39" s="259"/>
      <c r="C39" s="527" t="s">
        <v>189</v>
      </c>
      <c r="D39" s="528"/>
      <c r="E39" s="528"/>
      <c r="F39" s="528"/>
      <c r="G39" s="529"/>
      <c r="I39" s="260"/>
      <c r="K39" s="260"/>
      <c r="L39" s="261" t="s">
        <v>189</v>
      </c>
      <c r="O39" s="249">
        <v>3</v>
      </c>
    </row>
    <row r="40" spans="1:15" ht="12.75">
      <c r="A40" s="258"/>
      <c r="B40" s="262"/>
      <c r="C40" s="539" t="s">
        <v>190</v>
      </c>
      <c r="D40" s="540"/>
      <c r="E40" s="263">
        <v>73.5072</v>
      </c>
      <c r="F40" s="264"/>
      <c r="G40" s="265"/>
      <c r="H40" s="266"/>
      <c r="I40" s="260"/>
      <c r="J40" s="267"/>
      <c r="K40" s="260"/>
      <c r="M40" s="261" t="s">
        <v>190</v>
      </c>
      <c r="O40" s="249"/>
    </row>
    <row r="41" spans="1:80" ht="12.75">
      <c r="A41" s="250">
        <v>8</v>
      </c>
      <c r="B41" s="251" t="s">
        <v>191</v>
      </c>
      <c r="C41" s="252" t="s">
        <v>192</v>
      </c>
      <c r="D41" s="253" t="s">
        <v>158</v>
      </c>
      <c r="E41" s="254">
        <v>8.7051</v>
      </c>
      <c r="F41" s="254">
        <v>0</v>
      </c>
      <c r="G41" s="255">
        <f>E41*F41</f>
        <v>0</v>
      </c>
      <c r="H41" s="256">
        <v>0</v>
      </c>
      <c r="I41" s="257">
        <f>E41*H41</f>
        <v>0</v>
      </c>
      <c r="J41" s="256">
        <v>0</v>
      </c>
      <c r="K41" s="257">
        <f>E41*J41</f>
        <v>0</v>
      </c>
      <c r="O41" s="249">
        <v>2</v>
      </c>
      <c r="AA41" s="222">
        <v>1</v>
      </c>
      <c r="AB41" s="222">
        <v>1</v>
      </c>
      <c r="AC41" s="222">
        <v>1</v>
      </c>
      <c r="AZ41" s="222">
        <v>1</v>
      </c>
      <c r="BA41" s="222">
        <f>IF(AZ41=1,G41,0)</f>
        <v>0</v>
      </c>
      <c r="BB41" s="222">
        <f>IF(AZ41=2,G41,0)</f>
        <v>0</v>
      </c>
      <c r="BC41" s="222">
        <f>IF(AZ41=3,G41,0)</f>
        <v>0</v>
      </c>
      <c r="BD41" s="222">
        <f>IF(AZ41=4,G41,0)</f>
        <v>0</v>
      </c>
      <c r="BE41" s="222">
        <f>IF(AZ41=5,G41,0)</f>
        <v>0</v>
      </c>
      <c r="CA41" s="249">
        <v>1</v>
      </c>
      <c r="CB41" s="249">
        <v>1</v>
      </c>
    </row>
    <row r="42" spans="1:15" ht="12.75">
      <c r="A42" s="258"/>
      <c r="B42" s="259"/>
      <c r="C42" s="527" t="s">
        <v>193</v>
      </c>
      <c r="D42" s="528"/>
      <c r="E42" s="528"/>
      <c r="F42" s="528"/>
      <c r="G42" s="529"/>
      <c r="I42" s="260"/>
      <c r="K42" s="260"/>
      <c r="L42" s="261" t="s">
        <v>193</v>
      </c>
      <c r="O42" s="249">
        <v>3</v>
      </c>
    </row>
    <row r="43" spans="1:15" ht="12.75">
      <c r="A43" s="258"/>
      <c r="B43" s="259"/>
      <c r="C43" s="527" t="s">
        <v>194</v>
      </c>
      <c r="D43" s="528"/>
      <c r="E43" s="528"/>
      <c r="F43" s="528"/>
      <c r="G43" s="529"/>
      <c r="I43" s="260"/>
      <c r="K43" s="260"/>
      <c r="L43" s="261" t="s">
        <v>194</v>
      </c>
      <c r="O43" s="249">
        <v>3</v>
      </c>
    </row>
    <row r="44" spans="1:15" ht="22.5">
      <c r="A44" s="258"/>
      <c r="B44" s="262"/>
      <c r="C44" s="539" t="s">
        <v>195</v>
      </c>
      <c r="D44" s="540"/>
      <c r="E44" s="263">
        <v>8.1675</v>
      </c>
      <c r="F44" s="264"/>
      <c r="G44" s="265"/>
      <c r="H44" s="266"/>
      <c r="I44" s="260"/>
      <c r="J44" s="267"/>
      <c r="K44" s="260"/>
      <c r="M44" s="261" t="s">
        <v>195</v>
      </c>
      <c r="O44" s="249"/>
    </row>
    <row r="45" spans="1:15" ht="12.75">
      <c r="A45" s="258"/>
      <c r="B45" s="262"/>
      <c r="C45" s="539" t="s">
        <v>196</v>
      </c>
      <c r="D45" s="540"/>
      <c r="E45" s="263">
        <v>0.5376</v>
      </c>
      <c r="F45" s="264"/>
      <c r="G45" s="265"/>
      <c r="H45" s="266"/>
      <c r="I45" s="260"/>
      <c r="J45" s="267"/>
      <c r="K45" s="260"/>
      <c r="M45" s="261" t="s">
        <v>196</v>
      </c>
      <c r="O45" s="249"/>
    </row>
    <row r="46" spans="1:80" ht="12.75">
      <c r="A46" s="250">
        <v>9</v>
      </c>
      <c r="B46" s="251" t="s">
        <v>197</v>
      </c>
      <c r="C46" s="252" t="s">
        <v>198</v>
      </c>
      <c r="D46" s="253" t="s">
        <v>158</v>
      </c>
      <c r="E46" s="254">
        <v>8.1675</v>
      </c>
      <c r="F46" s="254">
        <v>0</v>
      </c>
      <c r="G46" s="255">
        <f>E46*F46</f>
        <v>0</v>
      </c>
      <c r="H46" s="256">
        <v>0</v>
      </c>
      <c r="I46" s="257">
        <f>E46*H46</f>
        <v>0</v>
      </c>
      <c r="J46" s="256">
        <v>0</v>
      </c>
      <c r="K46" s="257">
        <f>E46*J46</f>
        <v>0</v>
      </c>
      <c r="O46" s="249">
        <v>2</v>
      </c>
      <c r="AA46" s="222">
        <v>1</v>
      </c>
      <c r="AB46" s="222">
        <v>1</v>
      </c>
      <c r="AC46" s="222">
        <v>1</v>
      </c>
      <c r="AZ46" s="222">
        <v>1</v>
      </c>
      <c r="BA46" s="222">
        <f>IF(AZ46=1,G46,0)</f>
        <v>0</v>
      </c>
      <c r="BB46" s="222">
        <f>IF(AZ46=2,G46,0)</f>
        <v>0</v>
      </c>
      <c r="BC46" s="222">
        <f>IF(AZ46=3,G46,0)</f>
        <v>0</v>
      </c>
      <c r="BD46" s="222">
        <f>IF(AZ46=4,G46,0)</f>
        <v>0</v>
      </c>
      <c r="BE46" s="222">
        <f>IF(AZ46=5,G46,0)</f>
        <v>0</v>
      </c>
      <c r="CA46" s="249">
        <v>1</v>
      </c>
      <c r="CB46" s="249">
        <v>1</v>
      </c>
    </row>
    <row r="47" spans="1:15" ht="12.75">
      <c r="A47" s="258"/>
      <c r="B47" s="259"/>
      <c r="C47" s="527" t="s">
        <v>188</v>
      </c>
      <c r="D47" s="528"/>
      <c r="E47" s="528"/>
      <c r="F47" s="528"/>
      <c r="G47" s="529"/>
      <c r="I47" s="260"/>
      <c r="K47" s="260"/>
      <c r="L47" s="261" t="s">
        <v>188</v>
      </c>
      <c r="O47" s="249">
        <v>3</v>
      </c>
    </row>
    <row r="48" spans="1:15" ht="12.75">
      <c r="A48" s="258"/>
      <c r="B48" s="259"/>
      <c r="C48" s="527" t="s">
        <v>189</v>
      </c>
      <c r="D48" s="528"/>
      <c r="E48" s="528"/>
      <c r="F48" s="528"/>
      <c r="G48" s="529"/>
      <c r="I48" s="260"/>
      <c r="K48" s="260"/>
      <c r="L48" s="261" t="s">
        <v>189</v>
      </c>
      <c r="O48" s="249">
        <v>3</v>
      </c>
    </row>
    <row r="49" spans="1:15" ht="22.5">
      <c r="A49" s="258"/>
      <c r="B49" s="262"/>
      <c r="C49" s="539" t="s">
        <v>195</v>
      </c>
      <c r="D49" s="540"/>
      <c r="E49" s="263">
        <v>8.1675</v>
      </c>
      <c r="F49" s="264"/>
      <c r="G49" s="265"/>
      <c r="H49" s="266"/>
      <c r="I49" s="260"/>
      <c r="J49" s="267"/>
      <c r="K49" s="260"/>
      <c r="M49" s="261" t="s">
        <v>195</v>
      </c>
      <c r="O49" s="249"/>
    </row>
    <row r="50" spans="1:80" ht="12.75">
      <c r="A50" s="250">
        <v>10</v>
      </c>
      <c r="B50" s="251" t="s">
        <v>199</v>
      </c>
      <c r="C50" s="252" t="s">
        <v>200</v>
      </c>
      <c r="D50" s="253" t="s">
        <v>158</v>
      </c>
      <c r="E50" s="254">
        <v>8.7051</v>
      </c>
      <c r="F50" s="254">
        <v>0</v>
      </c>
      <c r="G50" s="255">
        <f>E50*F50</f>
        <v>0</v>
      </c>
      <c r="H50" s="256">
        <v>0</v>
      </c>
      <c r="I50" s="257">
        <f>E50*H50</f>
        <v>0</v>
      </c>
      <c r="J50" s="256">
        <v>0</v>
      </c>
      <c r="K50" s="257">
        <f>E50*J50</f>
        <v>0</v>
      </c>
      <c r="O50" s="249">
        <v>2</v>
      </c>
      <c r="AA50" s="222">
        <v>1</v>
      </c>
      <c r="AB50" s="222">
        <v>1</v>
      </c>
      <c r="AC50" s="222">
        <v>1</v>
      </c>
      <c r="AZ50" s="222">
        <v>1</v>
      </c>
      <c r="BA50" s="222">
        <f>IF(AZ50=1,G50,0)</f>
        <v>0</v>
      </c>
      <c r="BB50" s="222">
        <f>IF(AZ50=2,G50,0)</f>
        <v>0</v>
      </c>
      <c r="BC50" s="222">
        <f>IF(AZ50=3,G50,0)</f>
        <v>0</v>
      </c>
      <c r="BD50" s="222">
        <f>IF(AZ50=4,G50,0)</f>
        <v>0</v>
      </c>
      <c r="BE50" s="222">
        <f>IF(AZ50=5,G50,0)</f>
        <v>0</v>
      </c>
      <c r="CA50" s="249">
        <v>1</v>
      </c>
      <c r="CB50" s="249">
        <v>1</v>
      </c>
    </row>
    <row r="51" spans="1:15" ht="12.75">
      <c r="A51" s="258"/>
      <c r="B51" s="259"/>
      <c r="C51" s="527" t="s">
        <v>201</v>
      </c>
      <c r="D51" s="528"/>
      <c r="E51" s="528"/>
      <c r="F51" s="528"/>
      <c r="G51" s="529"/>
      <c r="I51" s="260"/>
      <c r="K51" s="260"/>
      <c r="L51" s="261" t="s">
        <v>201</v>
      </c>
      <c r="O51" s="249">
        <v>3</v>
      </c>
    </row>
    <row r="52" spans="1:15" ht="12.75">
      <c r="A52" s="258"/>
      <c r="B52" s="262"/>
      <c r="C52" s="539" t="s">
        <v>202</v>
      </c>
      <c r="D52" s="540"/>
      <c r="E52" s="263">
        <v>8.7051</v>
      </c>
      <c r="F52" s="264"/>
      <c r="G52" s="265"/>
      <c r="H52" s="266"/>
      <c r="I52" s="260"/>
      <c r="J52" s="267"/>
      <c r="K52" s="260"/>
      <c r="M52" s="261" t="s">
        <v>202</v>
      </c>
      <c r="O52" s="249"/>
    </row>
    <row r="53" spans="1:80" ht="12.75">
      <c r="A53" s="250">
        <v>11</v>
      </c>
      <c r="B53" s="251" t="s">
        <v>203</v>
      </c>
      <c r="C53" s="252" t="s">
        <v>204</v>
      </c>
      <c r="D53" s="253" t="s">
        <v>158</v>
      </c>
      <c r="E53" s="254">
        <v>8.7051</v>
      </c>
      <c r="F53" s="254">
        <v>0</v>
      </c>
      <c r="G53" s="255">
        <f>E53*F53</f>
        <v>0</v>
      </c>
      <c r="H53" s="256">
        <v>0</v>
      </c>
      <c r="I53" s="257">
        <f>E53*H53</f>
        <v>0</v>
      </c>
      <c r="J53" s="256">
        <v>0</v>
      </c>
      <c r="K53" s="257">
        <f>E53*J53</f>
        <v>0</v>
      </c>
      <c r="O53" s="249">
        <v>2</v>
      </c>
      <c r="AA53" s="222">
        <v>1</v>
      </c>
      <c r="AB53" s="222">
        <v>1</v>
      </c>
      <c r="AC53" s="222">
        <v>1</v>
      </c>
      <c r="AZ53" s="222">
        <v>1</v>
      </c>
      <c r="BA53" s="222">
        <f>IF(AZ53=1,G53,0)</f>
        <v>0</v>
      </c>
      <c r="BB53" s="222">
        <f>IF(AZ53=2,G53,0)</f>
        <v>0</v>
      </c>
      <c r="BC53" s="222">
        <f>IF(AZ53=3,G53,0)</f>
        <v>0</v>
      </c>
      <c r="BD53" s="222">
        <f>IF(AZ53=4,G53,0)</f>
        <v>0</v>
      </c>
      <c r="BE53" s="222">
        <f>IF(AZ53=5,G53,0)</f>
        <v>0</v>
      </c>
      <c r="CA53" s="249">
        <v>1</v>
      </c>
      <c r="CB53" s="249">
        <v>1</v>
      </c>
    </row>
    <row r="54" spans="1:15" ht="22.5">
      <c r="A54" s="258"/>
      <c r="B54" s="259"/>
      <c r="C54" s="527" t="s">
        <v>205</v>
      </c>
      <c r="D54" s="528"/>
      <c r="E54" s="528"/>
      <c r="F54" s="528"/>
      <c r="G54" s="529"/>
      <c r="I54" s="260"/>
      <c r="K54" s="260"/>
      <c r="L54" s="261" t="s">
        <v>205</v>
      </c>
      <c r="O54" s="249">
        <v>3</v>
      </c>
    </row>
    <row r="55" spans="1:15" ht="12.75">
      <c r="A55" s="258"/>
      <c r="B55" s="262"/>
      <c r="C55" s="539" t="s">
        <v>202</v>
      </c>
      <c r="D55" s="540"/>
      <c r="E55" s="263">
        <v>8.7051</v>
      </c>
      <c r="F55" s="264"/>
      <c r="G55" s="265"/>
      <c r="H55" s="266"/>
      <c r="I55" s="260"/>
      <c r="J55" s="267"/>
      <c r="K55" s="260"/>
      <c r="M55" s="261" t="s">
        <v>202</v>
      </c>
      <c r="O55" s="249"/>
    </row>
    <row r="56" spans="1:80" ht="12.75">
      <c r="A56" s="250">
        <v>12</v>
      </c>
      <c r="B56" s="251" t="s">
        <v>206</v>
      </c>
      <c r="C56" s="252" t="s">
        <v>207</v>
      </c>
      <c r="D56" s="253" t="s">
        <v>158</v>
      </c>
      <c r="E56" s="254">
        <v>8.7051</v>
      </c>
      <c r="F56" s="254">
        <v>0</v>
      </c>
      <c r="G56" s="255">
        <f>E56*F56</f>
        <v>0</v>
      </c>
      <c r="H56" s="256">
        <v>0</v>
      </c>
      <c r="I56" s="257">
        <f>E56*H56</f>
        <v>0</v>
      </c>
      <c r="J56" s="256">
        <v>0</v>
      </c>
      <c r="K56" s="257">
        <f>E56*J56</f>
        <v>0</v>
      </c>
      <c r="O56" s="249">
        <v>2</v>
      </c>
      <c r="AA56" s="222">
        <v>1</v>
      </c>
      <c r="AB56" s="222">
        <v>1</v>
      </c>
      <c r="AC56" s="222">
        <v>1</v>
      </c>
      <c r="AZ56" s="222">
        <v>1</v>
      </c>
      <c r="BA56" s="222">
        <f>IF(AZ56=1,G56,0)</f>
        <v>0</v>
      </c>
      <c r="BB56" s="222">
        <f>IF(AZ56=2,G56,0)</f>
        <v>0</v>
      </c>
      <c r="BC56" s="222">
        <f>IF(AZ56=3,G56,0)</f>
        <v>0</v>
      </c>
      <c r="BD56" s="222">
        <f>IF(AZ56=4,G56,0)</f>
        <v>0</v>
      </c>
      <c r="BE56" s="222">
        <f>IF(AZ56=5,G56,0)</f>
        <v>0</v>
      </c>
      <c r="CA56" s="249">
        <v>1</v>
      </c>
      <c r="CB56" s="249">
        <v>1</v>
      </c>
    </row>
    <row r="57" spans="1:15" ht="12.75">
      <c r="A57" s="258"/>
      <c r="B57" s="262"/>
      <c r="C57" s="539" t="s">
        <v>202</v>
      </c>
      <c r="D57" s="540"/>
      <c r="E57" s="263">
        <v>8.7051</v>
      </c>
      <c r="F57" s="264"/>
      <c r="G57" s="265"/>
      <c r="H57" s="266"/>
      <c r="I57" s="260"/>
      <c r="J57" s="267"/>
      <c r="K57" s="260"/>
      <c r="M57" s="261" t="s">
        <v>202</v>
      </c>
      <c r="O57" s="249"/>
    </row>
    <row r="58" spans="1:80" ht="12.75">
      <c r="A58" s="250">
        <v>13</v>
      </c>
      <c r="B58" s="251" t="s">
        <v>208</v>
      </c>
      <c r="C58" s="252" t="s">
        <v>209</v>
      </c>
      <c r="D58" s="253" t="s">
        <v>158</v>
      </c>
      <c r="E58" s="254">
        <v>0.5</v>
      </c>
      <c r="F58" s="254">
        <v>0</v>
      </c>
      <c r="G58" s="255">
        <f>E58*F58</f>
        <v>0</v>
      </c>
      <c r="H58" s="256">
        <v>1.6</v>
      </c>
      <c r="I58" s="257">
        <f>E58*H58</f>
        <v>0.8</v>
      </c>
      <c r="J58" s="256"/>
      <c r="K58" s="257">
        <f>E58*J58</f>
        <v>0</v>
      </c>
      <c r="O58" s="249">
        <v>2</v>
      </c>
      <c r="AA58" s="222">
        <v>12</v>
      </c>
      <c r="AB58" s="222">
        <v>0</v>
      </c>
      <c r="AC58" s="222">
        <v>50</v>
      </c>
      <c r="AZ58" s="222">
        <v>1</v>
      </c>
      <c r="BA58" s="222">
        <f>IF(AZ58=1,G58,0)</f>
        <v>0</v>
      </c>
      <c r="BB58" s="222">
        <f>IF(AZ58=2,G58,0)</f>
        <v>0</v>
      </c>
      <c r="BC58" s="222">
        <f>IF(AZ58=3,G58,0)</f>
        <v>0</v>
      </c>
      <c r="BD58" s="222">
        <f>IF(AZ58=4,G58,0)</f>
        <v>0</v>
      </c>
      <c r="BE58" s="222">
        <f>IF(AZ58=5,G58,0)</f>
        <v>0</v>
      </c>
      <c r="CA58" s="249">
        <v>12</v>
      </c>
      <c r="CB58" s="249">
        <v>0</v>
      </c>
    </row>
    <row r="59" spans="1:15" ht="12.75">
      <c r="A59" s="258"/>
      <c r="B59" s="259"/>
      <c r="C59" s="527" t="s">
        <v>210</v>
      </c>
      <c r="D59" s="528"/>
      <c r="E59" s="528"/>
      <c r="F59" s="528"/>
      <c r="G59" s="529"/>
      <c r="I59" s="260"/>
      <c r="K59" s="260"/>
      <c r="L59" s="261" t="s">
        <v>210</v>
      </c>
      <c r="O59" s="249">
        <v>3</v>
      </c>
    </row>
    <row r="60" spans="1:80" ht="12.75">
      <c r="A60" s="250">
        <v>14</v>
      </c>
      <c r="B60" s="251" t="s">
        <v>211</v>
      </c>
      <c r="C60" s="252" t="s">
        <v>212</v>
      </c>
      <c r="D60" s="253" t="s">
        <v>158</v>
      </c>
      <c r="E60" s="254">
        <v>11.311</v>
      </c>
      <c r="F60" s="254">
        <v>0</v>
      </c>
      <c r="G60" s="255">
        <f>E60*F60</f>
        <v>0</v>
      </c>
      <c r="H60" s="256">
        <v>0</v>
      </c>
      <c r="I60" s="257">
        <f>E60*H60</f>
        <v>0</v>
      </c>
      <c r="J60" s="256">
        <v>0</v>
      </c>
      <c r="K60" s="257">
        <f>E60*J60</f>
        <v>0</v>
      </c>
      <c r="O60" s="249">
        <v>2</v>
      </c>
      <c r="AA60" s="222">
        <v>1</v>
      </c>
      <c r="AB60" s="222">
        <v>1</v>
      </c>
      <c r="AC60" s="222">
        <v>1</v>
      </c>
      <c r="AZ60" s="222">
        <v>1</v>
      </c>
      <c r="BA60" s="222">
        <f>IF(AZ60=1,G60,0)</f>
        <v>0</v>
      </c>
      <c r="BB60" s="222">
        <f>IF(AZ60=2,G60,0)</f>
        <v>0</v>
      </c>
      <c r="BC60" s="222">
        <f>IF(AZ60=3,G60,0)</f>
        <v>0</v>
      </c>
      <c r="BD60" s="222">
        <f>IF(AZ60=4,G60,0)</f>
        <v>0</v>
      </c>
      <c r="BE60" s="222">
        <f>IF(AZ60=5,G60,0)</f>
        <v>0</v>
      </c>
      <c r="CA60" s="249">
        <v>1</v>
      </c>
      <c r="CB60" s="249">
        <v>1</v>
      </c>
    </row>
    <row r="61" spans="1:15" ht="12.75">
      <c r="A61" s="258"/>
      <c r="B61" s="259"/>
      <c r="C61" s="527" t="s">
        <v>213</v>
      </c>
      <c r="D61" s="528"/>
      <c r="E61" s="528"/>
      <c r="F61" s="528"/>
      <c r="G61" s="529"/>
      <c r="I61" s="260"/>
      <c r="K61" s="260"/>
      <c r="L61" s="261" t="s">
        <v>213</v>
      </c>
      <c r="O61" s="249">
        <v>3</v>
      </c>
    </row>
    <row r="62" spans="1:15" ht="12.75">
      <c r="A62" s="258"/>
      <c r="B62" s="262"/>
      <c r="C62" s="539" t="s">
        <v>214</v>
      </c>
      <c r="D62" s="540"/>
      <c r="E62" s="263">
        <v>79.7587</v>
      </c>
      <c r="F62" s="264"/>
      <c r="G62" s="265"/>
      <c r="H62" s="266"/>
      <c r="I62" s="260"/>
      <c r="J62" s="267"/>
      <c r="K62" s="260"/>
      <c r="M62" s="261" t="s">
        <v>214</v>
      </c>
      <c r="O62" s="249"/>
    </row>
    <row r="63" spans="1:15" ht="12.75">
      <c r="A63" s="258"/>
      <c r="B63" s="262"/>
      <c r="C63" s="539" t="s">
        <v>215</v>
      </c>
      <c r="D63" s="540"/>
      <c r="E63" s="263">
        <v>25.0579</v>
      </c>
      <c r="F63" s="264"/>
      <c r="G63" s="265"/>
      <c r="H63" s="266"/>
      <c r="I63" s="260"/>
      <c r="J63" s="267"/>
      <c r="K63" s="260"/>
      <c r="M63" s="261" t="s">
        <v>215</v>
      </c>
      <c r="O63" s="249"/>
    </row>
    <row r="64" spans="1:15" ht="12.75">
      <c r="A64" s="258"/>
      <c r="B64" s="262"/>
      <c r="C64" s="539" t="s">
        <v>216</v>
      </c>
      <c r="D64" s="540"/>
      <c r="E64" s="263">
        <v>-51.1053</v>
      </c>
      <c r="F64" s="264"/>
      <c r="G64" s="265"/>
      <c r="H64" s="266"/>
      <c r="I64" s="260"/>
      <c r="J64" s="267"/>
      <c r="K64" s="260"/>
      <c r="M64" s="261" t="s">
        <v>216</v>
      </c>
      <c r="O64" s="249"/>
    </row>
    <row r="65" spans="1:15" ht="12.75">
      <c r="A65" s="258"/>
      <c r="B65" s="262"/>
      <c r="C65" s="539" t="s">
        <v>217</v>
      </c>
      <c r="D65" s="540"/>
      <c r="E65" s="263">
        <v>-42.4003</v>
      </c>
      <c r="F65" s="264"/>
      <c r="G65" s="265"/>
      <c r="H65" s="266"/>
      <c r="I65" s="260"/>
      <c r="J65" s="267"/>
      <c r="K65" s="260"/>
      <c r="M65" s="261" t="s">
        <v>217</v>
      </c>
      <c r="O65" s="249"/>
    </row>
    <row r="66" spans="1:80" ht="12.75">
      <c r="A66" s="250">
        <v>15</v>
      </c>
      <c r="B66" s="251" t="s">
        <v>218</v>
      </c>
      <c r="C66" s="252" t="s">
        <v>219</v>
      </c>
      <c r="D66" s="253" t="s">
        <v>158</v>
      </c>
      <c r="E66" s="254">
        <v>11.311</v>
      </c>
      <c r="F66" s="254">
        <v>0</v>
      </c>
      <c r="G66" s="255">
        <f>E66*F66</f>
        <v>0</v>
      </c>
      <c r="H66" s="256">
        <v>0</v>
      </c>
      <c r="I66" s="257">
        <f>E66*H66</f>
        <v>0</v>
      </c>
      <c r="J66" s="256">
        <v>0</v>
      </c>
      <c r="K66" s="257">
        <f>E66*J66</f>
        <v>0</v>
      </c>
      <c r="O66" s="249">
        <v>2</v>
      </c>
      <c r="AA66" s="222">
        <v>1</v>
      </c>
      <c r="AB66" s="222">
        <v>1</v>
      </c>
      <c r="AC66" s="222">
        <v>1</v>
      </c>
      <c r="AZ66" s="222">
        <v>1</v>
      </c>
      <c r="BA66" s="222">
        <f>IF(AZ66=1,G66,0)</f>
        <v>0</v>
      </c>
      <c r="BB66" s="222">
        <f>IF(AZ66=2,G66,0)</f>
        <v>0</v>
      </c>
      <c r="BC66" s="222">
        <f>IF(AZ66=3,G66,0)</f>
        <v>0</v>
      </c>
      <c r="BD66" s="222">
        <f>IF(AZ66=4,G66,0)</f>
        <v>0</v>
      </c>
      <c r="BE66" s="222">
        <f>IF(AZ66=5,G66,0)</f>
        <v>0</v>
      </c>
      <c r="CA66" s="249">
        <v>1</v>
      </c>
      <c r="CB66" s="249">
        <v>1</v>
      </c>
    </row>
    <row r="67" spans="1:15" ht="12.75">
      <c r="A67" s="258"/>
      <c r="B67" s="259"/>
      <c r="C67" s="527" t="s">
        <v>213</v>
      </c>
      <c r="D67" s="528"/>
      <c r="E67" s="528"/>
      <c r="F67" s="528"/>
      <c r="G67" s="529"/>
      <c r="I67" s="260"/>
      <c r="K67" s="260"/>
      <c r="L67" s="261" t="s">
        <v>213</v>
      </c>
      <c r="O67" s="249">
        <v>3</v>
      </c>
    </row>
    <row r="68" spans="1:15" ht="12.75">
      <c r="A68" s="258"/>
      <c r="B68" s="262"/>
      <c r="C68" s="539" t="s">
        <v>214</v>
      </c>
      <c r="D68" s="540"/>
      <c r="E68" s="263">
        <v>79.7587</v>
      </c>
      <c r="F68" s="264"/>
      <c r="G68" s="265"/>
      <c r="H68" s="266"/>
      <c r="I68" s="260"/>
      <c r="J68" s="267"/>
      <c r="K68" s="260"/>
      <c r="M68" s="261" t="s">
        <v>214</v>
      </c>
      <c r="O68" s="249"/>
    </row>
    <row r="69" spans="1:15" ht="12.75">
      <c r="A69" s="258"/>
      <c r="B69" s="262"/>
      <c r="C69" s="539" t="s">
        <v>215</v>
      </c>
      <c r="D69" s="540"/>
      <c r="E69" s="263">
        <v>25.0579</v>
      </c>
      <c r="F69" s="264"/>
      <c r="G69" s="265"/>
      <c r="H69" s="266"/>
      <c r="I69" s="260"/>
      <c r="J69" s="267"/>
      <c r="K69" s="260"/>
      <c r="M69" s="261" t="s">
        <v>215</v>
      </c>
      <c r="O69" s="249"/>
    </row>
    <row r="70" spans="1:15" ht="12.75">
      <c r="A70" s="258"/>
      <c r="B70" s="262"/>
      <c r="C70" s="539" t="s">
        <v>216</v>
      </c>
      <c r="D70" s="540"/>
      <c r="E70" s="263">
        <v>-51.1053</v>
      </c>
      <c r="F70" s="264"/>
      <c r="G70" s="265"/>
      <c r="H70" s="266"/>
      <c r="I70" s="260"/>
      <c r="J70" s="267"/>
      <c r="K70" s="260"/>
      <c r="M70" s="261" t="s">
        <v>216</v>
      </c>
      <c r="O70" s="249"/>
    </row>
    <row r="71" spans="1:15" ht="12.75">
      <c r="A71" s="258"/>
      <c r="B71" s="262"/>
      <c r="C71" s="539" t="s">
        <v>217</v>
      </c>
      <c r="D71" s="540"/>
      <c r="E71" s="263">
        <v>-42.4003</v>
      </c>
      <c r="F71" s="264"/>
      <c r="G71" s="265"/>
      <c r="H71" s="266"/>
      <c r="I71" s="260"/>
      <c r="J71" s="267"/>
      <c r="K71" s="260"/>
      <c r="M71" s="261" t="s">
        <v>217</v>
      </c>
      <c r="O71" s="249"/>
    </row>
    <row r="72" spans="1:80" ht="12.75">
      <c r="A72" s="250">
        <v>16</v>
      </c>
      <c r="B72" s="251" t="s">
        <v>220</v>
      </c>
      <c r="C72" s="252" t="s">
        <v>221</v>
      </c>
      <c r="D72" s="253" t="s">
        <v>158</v>
      </c>
      <c r="E72" s="254">
        <v>79.7587</v>
      </c>
      <c r="F72" s="254">
        <v>0</v>
      </c>
      <c r="G72" s="255">
        <f>E72*F72</f>
        <v>0</v>
      </c>
      <c r="H72" s="256">
        <v>0</v>
      </c>
      <c r="I72" s="257">
        <f>E72*H72</f>
        <v>0</v>
      </c>
      <c r="J72" s="256">
        <v>0</v>
      </c>
      <c r="K72" s="257">
        <f>E72*J72</f>
        <v>0</v>
      </c>
      <c r="O72" s="249">
        <v>2</v>
      </c>
      <c r="AA72" s="222">
        <v>1</v>
      </c>
      <c r="AB72" s="222">
        <v>1</v>
      </c>
      <c r="AC72" s="222">
        <v>1</v>
      </c>
      <c r="AZ72" s="222">
        <v>1</v>
      </c>
      <c r="BA72" s="222">
        <f>IF(AZ72=1,G72,0)</f>
        <v>0</v>
      </c>
      <c r="BB72" s="222">
        <f>IF(AZ72=2,G72,0)</f>
        <v>0</v>
      </c>
      <c r="BC72" s="222">
        <f>IF(AZ72=3,G72,0)</f>
        <v>0</v>
      </c>
      <c r="BD72" s="222">
        <f>IF(AZ72=4,G72,0)</f>
        <v>0</v>
      </c>
      <c r="BE72" s="222">
        <f>IF(AZ72=5,G72,0)</f>
        <v>0</v>
      </c>
      <c r="CA72" s="249">
        <v>1</v>
      </c>
      <c r="CB72" s="249">
        <v>1</v>
      </c>
    </row>
    <row r="73" spans="1:15" ht="22.5">
      <c r="A73" s="258"/>
      <c r="B73" s="262"/>
      <c r="C73" s="539" t="s">
        <v>222</v>
      </c>
      <c r="D73" s="540"/>
      <c r="E73" s="263">
        <v>81.6747</v>
      </c>
      <c r="F73" s="264"/>
      <c r="G73" s="265"/>
      <c r="H73" s="266"/>
      <c r="I73" s="260"/>
      <c r="J73" s="267"/>
      <c r="K73" s="260"/>
      <c r="M73" s="261" t="s">
        <v>222</v>
      </c>
      <c r="O73" s="249"/>
    </row>
    <row r="74" spans="1:15" ht="12.75">
      <c r="A74" s="258"/>
      <c r="B74" s="262"/>
      <c r="C74" s="539" t="s">
        <v>223</v>
      </c>
      <c r="D74" s="540"/>
      <c r="E74" s="263">
        <v>-0.5981</v>
      </c>
      <c r="F74" s="264"/>
      <c r="G74" s="265"/>
      <c r="H74" s="266"/>
      <c r="I74" s="260"/>
      <c r="J74" s="267"/>
      <c r="K74" s="260"/>
      <c r="M74" s="261" t="s">
        <v>223</v>
      </c>
      <c r="O74" s="249"/>
    </row>
    <row r="75" spans="1:15" ht="12.75">
      <c r="A75" s="258"/>
      <c r="B75" s="262"/>
      <c r="C75" s="539" t="s">
        <v>224</v>
      </c>
      <c r="D75" s="540"/>
      <c r="E75" s="263">
        <v>-0.5489</v>
      </c>
      <c r="F75" s="264"/>
      <c r="G75" s="265"/>
      <c r="H75" s="266"/>
      <c r="I75" s="260"/>
      <c r="J75" s="267"/>
      <c r="K75" s="260"/>
      <c r="M75" s="261" t="s">
        <v>224</v>
      </c>
      <c r="O75" s="249"/>
    </row>
    <row r="76" spans="1:15" ht="12.75">
      <c r="A76" s="258"/>
      <c r="B76" s="262"/>
      <c r="C76" s="539" t="s">
        <v>225</v>
      </c>
      <c r="D76" s="540"/>
      <c r="E76" s="263">
        <v>-4.8649</v>
      </c>
      <c r="F76" s="264"/>
      <c r="G76" s="265"/>
      <c r="H76" s="266"/>
      <c r="I76" s="260"/>
      <c r="J76" s="267"/>
      <c r="K76" s="260"/>
      <c r="M76" s="261" t="s">
        <v>225</v>
      </c>
      <c r="O76" s="249"/>
    </row>
    <row r="77" spans="1:15" ht="12.75">
      <c r="A77" s="258"/>
      <c r="B77" s="262"/>
      <c r="C77" s="539" t="s">
        <v>226</v>
      </c>
      <c r="D77" s="540"/>
      <c r="E77" s="263">
        <v>5.376</v>
      </c>
      <c r="F77" s="264"/>
      <c r="G77" s="265"/>
      <c r="H77" s="266"/>
      <c r="I77" s="260"/>
      <c r="J77" s="267"/>
      <c r="K77" s="260"/>
      <c r="M77" s="261" t="s">
        <v>226</v>
      </c>
      <c r="O77" s="249"/>
    </row>
    <row r="78" spans="1:15" ht="12.75">
      <c r="A78" s="258"/>
      <c r="B78" s="262"/>
      <c r="C78" s="539" t="s">
        <v>227</v>
      </c>
      <c r="D78" s="540"/>
      <c r="E78" s="263">
        <v>-1.28</v>
      </c>
      <c r="F78" s="264"/>
      <c r="G78" s="265"/>
      <c r="H78" s="266"/>
      <c r="I78" s="260"/>
      <c r="J78" s="267"/>
      <c r="K78" s="260"/>
      <c r="M78" s="261" t="s">
        <v>227</v>
      </c>
      <c r="O78" s="249"/>
    </row>
    <row r="79" spans="1:80" ht="12.75">
      <c r="A79" s="250">
        <v>17</v>
      </c>
      <c r="B79" s="251" t="s">
        <v>228</v>
      </c>
      <c r="C79" s="252" t="s">
        <v>229</v>
      </c>
      <c r="D79" s="253" t="s">
        <v>158</v>
      </c>
      <c r="E79" s="254">
        <v>25.0579</v>
      </c>
      <c r="F79" s="254">
        <v>0</v>
      </c>
      <c r="G79" s="255">
        <f>E79*F79</f>
        <v>0</v>
      </c>
      <c r="H79" s="256">
        <v>0</v>
      </c>
      <c r="I79" s="257">
        <f>E79*H79</f>
        <v>0</v>
      </c>
      <c r="J79" s="256">
        <v>0</v>
      </c>
      <c r="K79" s="257">
        <f>E79*J79</f>
        <v>0</v>
      </c>
      <c r="O79" s="249">
        <v>2</v>
      </c>
      <c r="AA79" s="222">
        <v>1</v>
      </c>
      <c r="AB79" s="222">
        <v>1</v>
      </c>
      <c r="AC79" s="222">
        <v>1</v>
      </c>
      <c r="AZ79" s="222">
        <v>1</v>
      </c>
      <c r="BA79" s="222">
        <f>IF(AZ79=1,G79,0)</f>
        <v>0</v>
      </c>
      <c r="BB79" s="222">
        <f>IF(AZ79=2,G79,0)</f>
        <v>0</v>
      </c>
      <c r="BC79" s="222">
        <f>IF(AZ79=3,G79,0)</f>
        <v>0</v>
      </c>
      <c r="BD79" s="222">
        <f>IF(AZ79=4,G79,0)</f>
        <v>0</v>
      </c>
      <c r="BE79" s="222">
        <f>IF(AZ79=5,G79,0)</f>
        <v>0</v>
      </c>
      <c r="CA79" s="249">
        <v>1</v>
      </c>
      <c r="CB79" s="249">
        <v>1</v>
      </c>
    </row>
    <row r="80" spans="1:15" ht="12.75">
      <c r="A80" s="258"/>
      <c r="B80" s="262"/>
      <c r="C80" s="539" t="s">
        <v>230</v>
      </c>
      <c r="D80" s="540"/>
      <c r="E80" s="263">
        <v>27.342</v>
      </c>
      <c r="F80" s="264"/>
      <c r="G80" s="265"/>
      <c r="H80" s="266"/>
      <c r="I80" s="260"/>
      <c r="J80" s="267"/>
      <c r="K80" s="260"/>
      <c r="M80" s="261" t="s">
        <v>230</v>
      </c>
      <c r="O80" s="249"/>
    </row>
    <row r="81" spans="1:15" ht="12.75">
      <c r="A81" s="258"/>
      <c r="B81" s="262"/>
      <c r="C81" s="539" t="s">
        <v>231</v>
      </c>
      <c r="D81" s="540"/>
      <c r="E81" s="263">
        <v>-1.9908</v>
      </c>
      <c r="F81" s="264"/>
      <c r="G81" s="265"/>
      <c r="H81" s="266"/>
      <c r="I81" s="260"/>
      <c r="J81" s="267"/>
      <c r="K81" s="260"/>
      <c r="M81" s="261" t="s">
        <v>231</v>
      </c>
      <c r="O81" s="249"/>
    </row>
    <row r="82" spans="1:15" ht="12.75">
      <c r="A82" s="258"/>
      <c r="B82" s="262"/>
      <c r="C82" s="539" t="s">
        <v>232</v>
      </c>
      <c r="D82" s="540"/>
      <c r="E82" s="263">
        <v>-0.1362</v>
      </c>
      <c r="F82" s="264"/>
      <c r="G82" s="265"/>
      <c r="H82" s="266"/>
      <c r="I82" s="260"/>
      <c r="J82" s="267"/>
      <c r="K82" s="260"/>
      <c r="M82" s="261" t="s">
        <v>232</v>
      </c>
      <c r="O82" s="249"/>
    </row>
    <row r="83" spans="1:15" ht="12.75">
      <c r="A83" s="258"/>
      <c r="B83" s="262"/>
      <c r="C83" s="539" t="s">
        <v>233</v>
      </c>
      <c r="D83" s="540"/>
      <c r="E83" s="263">
        <v>-0.1571</v>
      </c>
      <c r="F83" s="264"/>
      <c r="G83" s="265"/>
      <c r="H83" s="266"/>
      <c r="I83" s="260"/>
      <c r="J83" s="267"/>
      <c r="K83" s="260"/>
      <c r="M83" s="261" t="s">
        <v>233</v>
      </c>
      <c r="O83" s="249"/>
    </row>
    <row r="84" spans="1:80" ht="12.75">
      <c r="A84" s="250">
        <v>18</v>
      </c>
      <c r="B84" s="251" t="s">
        <v>234</v>
      </c>
      <c r="C84" s="252" t="s">
        <v>235</v>
      </c>
      <c r="D84" s="253" t="s">
        <v>236</v>
      </c>
      <c r="E84" s="254">
        <v>15.25</v>
      </c>
      <c r="F84" s="254">
        <v>0</v>
      </c>
      <c r="G84" s="255">
        <f>E84*F84</f>
        <v>0</v>
      </c>
      <c r="H84" s="256">
        <v>0</v>
      </c>
      <c r="I84" s="257">
        <f>E84*H84</f>
        <v>0</v>
      </c>
      <c r="J84" s="256">
        <v>0</v>
      </c>
      <c r="K84" s="257">
        <f>E84*J84</f>
        <v>0</v>
      </c>
      <c r="O84" s="249">
        <v>2</v>
      </c>
      <c r="AA84" s="222">
        <v>1</v>
      </c>
      <c r="AB84" s="222">
        <v>1</v>
      </c>
      <c r="AC84" s="222">
        <v>1</v>
      </c>
      <c r="AZ84" s="222">
        <v>1</v>
      </c>
      <c r="BA84" s="222">
        <f>IF(AZ84=1,G84,0)</f>
        <v>0</v>
      </c>
      <c r="BB84" s="222">
        <f>IF(AZ84=2,G84,0)</f>
        <v>0</v>
      </c>
      <c r="BC84" s="222">
        <f>IF(AZ84=3,G84,0)</f>
        <v>0</v>
      </c>
      <c r="BD84" s="222">
        <f>IF(AZ84=4,G84,0)</f>
        <v>0</v>
      </c>
      <c r="BE84" s="222">
        <f>IF(AZ84=5,G84,0)</f>
        <v>0</v>
      </c>
      <c r="CA84" s="249">
        <v>1</v>
      </c>
      <c r="CB84" s="249">
        <v>1</v>
      </c>
    </row>
    <row r="85" spans="1:15" ht="12.75">
      <c r="A85" s="258"/>
      <c r="B85" s="262"/>
      <c r="C85" s="539" t="s">
        <v>237</v>
      </c>
      <c r="D85" s="540"/>
      <c r="E85" s="263">
        <v>15.25</v>
      </c>
      <c r="F85" s="264"/>
      <c r="G85" s="265"/>
      <c r="H85" s="266"/>
      <c r="I85" s="260"/>
      <c r="J85" s="267"/>
      <c r="K85" s="260"/>
      <c r="M85" s="261" t="s">
        <v>237</v>
      </c>
      <c r="O85" s="249"/>
    </row>
    <row r="86" spans="1:80" ht="12.75">
      <c r="A86" s="250">
        <v>19</v>
      </c>
      <c r="B86" s="251" t="s">
        <v>238</v>
      </c>
      <c r="C86" s="252" t="s">
        <v>239</v>
      </c>
      <c r="D86" s="253" t="s">
        <v>236</v>
      </c>
      <c r="E86" s="254">
        <v>50.82</v>
      </c>
      <c r="F86" s="254">
        <v>0</v>
      </c>
      <c r="G86" s="255">
        <f>E86*F86</f>
        <v>0</v>
      </c>
      <c r="H86" s="256">
        <v>0</v>
      </c>
      <c r="I86" s="257">
        <f>E86*H86</f>
        <v>0</v>
      </c>
      <c r="J86" s="256">
        <v>0</v>
      </c>
      <c r="K86" s="257">
        <f>E86*J86</f>
        <v>0</v>
      </c>
      <c r="O86" s="249">
        <v>2</v>
      </c>
      <c r="AA86" s="222">
        <v>1</v>
      </c>
      <c r="AB86" s="222">
        <v>1</v>
      </c>
      <c r="AC86" s="222">
        <v>1</v>
      </c>
      <c r="AZ86" s="222">
        <v>1</v>
      </c>
      <c r="BA86" s="222">
        <f>IF(AZ86=1,G86,0)</f>
        <v>0</v>
      </c>
      <c r="BB86" s="222">
        <f>IF(AZ86=2,G86,0)</f>
        <v>0</v>
      </c>
      <c r="BC86" s="222">
        <f>IF(AZ86=3,G86,0)</f>
        <v>0</v>
      </c>
      <c r="BD86" s="222">
        <f>IF(AZ86=4,G86,0)</f>
        <v>0</v>
      </c>
      <c r="BE86" s="222">
        <f>IF(AZ86=5,G86,0)</f>
        <v>0</v>
      </c>
      <c r="CA86" s="249">
        <v>1</v>
      </c>
      <c r="CB86" s="249">
        <v>1</v>
      </c>
    </row>
    <row r="87" spans="1:15" ht="12.75">
      <c r="A87" s="258"/>
      <c r="B87" s="262"/>
      <c r="C87" s="539" t="s">
        <v>240</v>
      </c>
      <c r="D87" s="540"/>
      <c r="E87" s="263">
        <v>50.82</v>
      </c>
      <c r="F87" s="264"/>
      <c r="G87" s="265"/>
      <c r="H87" s="266"/>
      <c r="I87" s="260"/>
      <c r="J87" s="267"/>
      <c r="K87" s="260"/>
      <c r="M87" s="261" t="s">
        <v>240</v>
      </c>
      <c r="O87" s="249"/>
    </row>
    <row r="88" spans="1:80" ht="12.75">
      <c r="A88" s="250">
        <v>20</v>
      </c>
      <c r="B88" s="251" t="s">
        <v>241</v>
      </c>
      <c r="C88" s="252" t="s">
        <v>242</v>
      </c>
      <c r="D88" s="253" t="s">
        <v>236</v>
      </c>
      <c r="E88" s="254">
        <v>15.25</v>
      </c>
      <c r="F88" s="254">
        <v>0</v>
      </c>
      <c r="G88" s="255">
        <f>E88*F88</f>
        <v>0</v>
      </c>
      <c r="H88" s="256">
        <v>3E-05</v>
      </c>
      <c r="I88" s="257">
        <f>E88*H88</f>
        <v>0.0004575</v>
      </c>
      <c r="J88" s="256">
        <v>0</v>
      </c>
      <c r="K88" s="257">
        <f>E88*J88</f>
        <v>0</v>
      </c>
      <c r="O88" s="249">
        <v>2</v>
      </c>
      <c r="AA88" s="222">
        <v>2</v>
      </c>
      <c r="AB88" s="222">
        <v>1</v>
      </c>
      <c r="AC88" s="222">
        <v>1</v>
      </c>
      <c r="AZ88" s="222">
        <v>1</v>
      </c>
      <c r="BA88" s="222">
        <f>IF(AZ88=1,G88,0)</f>
        <v>0</v>
      </c>
      <c r="BB88" s="222">
        <f>IF(AZ88=2,G88,0)</f>
        <v>0</v>
      </c>
      <c r="BC88" s="222">
        <f>IF(AZ88=3,G88,0)</f>
        <v>0</v>
      </c>
      <c r="BD88" s="222">
        <f>IF(AZ88=4,G88,0)</f>
        <v>0</v>
      </c>
      <c r="BE88" s="222">
        <f>IF(AZ88=5,G88,0)</f>
        <v>0</v>
      </c>
      <c r="CA88" s="249">
        <v>2</v>
      </c>
      <c r="CB88" s="249">
        <v>1</v>
      </c>
    </row>
    <row r="89" spans="1:15" ht="12.75">
      <c r="A89" s="258"/>
      <c r="B89" s="259"/>
      <c r="C89" s="527" t="s">
        <v>243</v>
      </c>
      <c r="D89" s="528"/>
      <c r="E89" s="528"/>
      <c r="F89" s="528"/>
      <c r="G89" s="529"/>
      <c r="I89" s="260"/>
      <c r="K89" s="260"/>
      <c r="L89" s="261" t="s">
        <v>243</v>
      </c>
      <c r="O89" s="249">
        <v>3</v>
      </c>
    </row>
    <row r="90" spans="1:15" ht="12.75">
      <c r="A90" s="258"/>
      <c r="B90" s="262"/>
      <c r="C90" s="539" t="s">
        <v>237</v>
      </c>
      <c r="D90" s="540"/>
      <c r="E90" s="263">
        <v>15.25</v>
      </c>
      <c r="F90" s="264"/>
      <c r="G90" s="265"/>
      <c r="H90" s="266"/>
      <c r="I90" s="260"/>
      <c r="J90" s="267"/>
      <c r="K90" s="260"/>
      <c r="M90" s="261" t="s">
        <v>237</v>
      </c>
      <c r="O90" s="249"/>
    </row>
    <row r="91" spans="1:80" ht="12.75">
      <c r="A91" s="250">
        <v>21</v>
      </c>
      <c r="B91" s="251" t="s">
        <v>244</v>
      </c>
      <c r="C91" s="252" t="s">
        <v>245</v>
      </c>
      <c r="D91" s="253" t="s">
        <v>236</v>
      </c>
      <c r="E91" s="254">
        <v>50.82</v>
      </c>
      <c r="F91" s="254">
        <v>0</v>
      </c>
      <c r="G91" s="255">
        <f>E91*F91</f>
        <v>0</v>
      </c>
      <c r="H91" s="256">
        <v>3E-05</v>
      </c>
      <c r="I91" s="257">
        <f>E91*H91</f>
        <v>0.0015246</v>
      </c>
      <c r="J91" s="256">
        <v>0</v>
      </c>
      <c r="K91" s="257">
        <f>E91*J91</f>
        <v>0</v>
      </c>
      <c r="O91" s="249">
        <v>2</v>
      </c>
      <c r="AA91" s="222">
        <v>2</v>
      </c>
      <c r="AB91" s="222">
        <v>1</v>
      </c>
      <c r="AC91" s="222">
        <v>1</v>
      </c>
      <c r="AZ91" s="222">
        <v>1</v>
      </c>
      <c r="BA91" s="222">
        <f>IF(AZ91=1,G91,0)</f>
        <v>0</v>
      </c>
      <c r="BB91" s="222">
        <f>IF(AZ91=2,G91,0)</f>
        <v>0</v>
      </c>
      <c r="BC91" s="222">
        <f>IF(AZ91=3,G91,0)</f>
        <v>0</v>
      </c>
      <c r="BD91" s="222">
        <f>IF(AZ91=4,G91,0)</f>
        <v>0</v>
      </c>
      <c r="BE91" s="222">
        <f>IF(AZ91=5,G91,0)</f>
        <v>0</v>
      </c>
      <c r="CA91" s="249">
        <v>2</v>
      </c>
      <c r="CB91" s="249">
        <v>1</v>
      </c>
    </row>
    <row r="92" spans="1:15" ht="12.75">
      <c r="A92" s="258"/>
      <c r="B92" s="259"/>
      <c r="C92" s="527" t="s">
        <v>243</v>
      </c>
      <c r="D92" s="528"/>
      <c r="E92" s="528"/>
      <c r="F92" s="528"/>
      <c r="G92" s="529"/>
      <c r="I92" s="260"/>
      <c r="K92" s="260"/>
      <c r="L92" s="261" t="s">
        <v>243</v>
      </c>
      <c r="O92" s="249">
        <v>3</v>
      </c>
    </row>
    <row r="93" spans="1:15" ht="12.75">
      <c r="A93" s="258"/>
      <c r="B93" s="262"/>
      <c r="C93" s="539" t="s">
        <v>240</v>
      </c>
      <c r="D93" s="540"/>
      <c r="E93" s="263">
        <v>50.82</v>
      </c>
      <c r="F93" s="264"/>
      <c r="G93" s="265"/>
      <c r="H93" s="266"/>
      <c r="I93" s="260"/>
      <c r="J93" s="267"/>
      <c r="K93" s="260"/>
      <c r="M93" s="261" t="s">
        <v>240</v>
      </c>
      <c r="O93" s="249"/>
    </row>
    <row r="94" spans="1:57" ht="12.75">
      <c r="A94" s="268"/>
      <c r="B94" s="269" t="s">
        <v>97</v>
      </c>
      <c r="C94" s="270" t="s">
        <v>155</v>
      </c>
      <c r="D94" s="271"/>
      <c r="E94" s="272"/>
      <c r="F94" s="273"/>
      <c r="G94" s="274">
        <f>SUM(G7:G93)</f>
        <v>0</v>
      </c>
      <c r="H94" s="275"/>
      <c r="I94" s="276">
        <f>SUM(I7:I93)</f>
        <v>0.8019821</v>
      </c>
      <c r="J94" s="275"/>
      <c r="K94" s="276">
        <f>SUM(K7:K93)</f>
        <v>0</v>
      </c>
      <c r="O94" s="249">
        <v>4</v>
      </c>
      <c r="BA94" s="277">
        <f>SUM(BA7:BA93)</f>
        <v>0</v>
      </c>
      <c r="BB94" s="277">
        <f>SUM(BB7:BB93)</f>
        <v>0</v>
      </c>
      <c r="BC94" s="277">
        <f>SUM(BC7:BC93)</f>
        <v>0</v>
      </c>
      <c r="BD94" s="277">
        <f>SUM(BD7:BD93)</f>
        <v>0</v>
      </c>
      <c r="BE94" s="277">
        <f>SUM(BE7:BE93)</f>
        <v>0</v>
      </c>
    </row>
    <row r="95" spans="1:15" ht="12.75">
      <c r="A95" s="239" t="s">
        <v>94</v>
      </c>
      <c r="B95" s="240" t="s">
        <v>246</v>
      </c>
      <c r="C95" s="241" t="s">
        <v>247</v>
      </c>
      <c r="D95" s="242"/>
      <c r="E95" s="243"/>
      <c r="F95" s="243"/>
      <c r="G95" s="244"/>
      <c r="H95" s="245"/>
      <c r="I95" s="246"/>
      <c r="J95" s="247"/>
      <c r="K95" s="248"/>
      <c r="O95" s="249">
        <v>1</v>
      </c>
    </row>
    <row r="96" spans="1:80" ht="12.75">
      <c r="A96" s="250">
        <v>22</v>
      </c>
      <c r="B96" s="251" t="s">
        <v>249</v>
      </c>
      <c r="C96" s="252" t="s">
        <v>250</v>
      </c>
      <c r="D96" s="253" t="s">
        <v>236</v>
      </c>
      <c r="E96" s="254">
        <v>7.84</v>
      </c>
      <c r="F96" s="254">
        <v>0</v>
      </c>
      <c r="G96" s="255">
        <f>E96*F96</f>
        <v>0</v>
      </c>
      <c r="H96" s="256">
        <v>0</v>
      </c>
      <c r="I96" s="257">
        <f>E96*H96</f>
        <v>0</v>
      </c>
      <c r="J96" s="256"/>
      <c r="K96" s="257">
        <f>E96*J96</f>
        <v>0</v>
      </c>
      <c r="O96" s="249">
        <v>2</v>
      </c>
      <c r="AA96" s="222">
        <v>12</v>
      </c>
      <c r="AB96" s="222">
        <v>0</v>
      </c>
      <c r="AC96" s="222">
        <v>11</v>
      </c>
      <c r="AZ96" s="222">
        <v>1</v>
      </c>
      <c r="BA96" s="222">
        <f>IF(AZ96=1,G96,0)</f>
        <v>0</v>
      </c>
      <c r="BB96" s="222">
        <f>IF(AZ96=2,G96,0)</f>
        <v>0</v>
      </c>
      <c r="BC96" s="222">
        <f>IF(AZ96=3,G96,0)</f>
        <v>0</v>
      </c>
      <c r="BD96" s="222">
        <f>IF(AZ96=4,G96,0)</f>
        <v>0</v>
      </c>
      <c r="BE96" s="222">
        <f>IF(AZ96=5,G96,0)</f>
        <v>0</v>
      </c>
      <c r="CA96" s="249">
        <v>12</v>
      </c>
      <c r="CB96" s="249">
        <v>0</v>
      </c>
    </row>
    <row r="97" spans="1:15" ht="12.75">
      <c r="A97" s="258"/>
      <c r="B97" s="262"/>
      <c r="C97" s="539" t="s">
        <v>251</v>
      </c>
      <c r="D97" s="540"/>
      <c r="E97" s="263">
        <v>7.84</v>
      </c>
      <c r="F97" s="264"/>
      <c r="G97" s="265"/>
      <c r="H97" s="266"/>
      <c r="I97" s="260"/>
      <c r="J97" s="267"/>
      <c r="K97" s="260"/>
      <c r="M97" s="261" t="s">
        <v>251</v>
      </c>
      <c r="O97" s="249"/>
    </row>
    <row r="98" spans="1:80" ht="12.75">
      <c r="A98" s="250">
        <v>23</v>
      </c>
      <c r="B98" s="251" t="s">
        <v>252</v>
      </c>
      <c r="C98" s="252" t="s">
        <v>253</v>
      </c>
      <c r="D98" s="253" t="s">
        <v>236</v>
      </c>
      <c r="E98" s="254">
        <v>2.4656</v>
      </c>
      <c r="F98" s="254">
        <v>0</v>
      </c>
      <c r="G98" s="255">
        <f>E98*F98</f>
        <v>0</v>
      </c>
      <c r="H98" s="256">
        <v>0.0392</v>
      </c>
      <c r="I98" s="257">
        <f>E98*H98</f>
        <v>0.09665151999999999</v>
      </c>
      <c r="J98" s="256">
        <v>0</v>
      </c>
      <c r="K98" s="257">
        <f>E98*J98</f>
        <v>0</v>
      </c>
      <c r="O98" s="249">
        <v>2</v>
      </c>
      <c r="AA98" s="222">
        <v>1</v>
      </c>
      <c r="AB98" s="222">
        <v>1</v>
      </c>
      <c r="AC98" s="222">
        <v>1</v>
      </c>
      <c r="AZ98" s="222">
        <v>1</v>
      </c>
      <c r="BA98" s="222">
        <f>IF(AZ98=1,G98,0)</f>
        <v>0</v>
      </c>
      <c r="BB98" s="222">
        <f>IF(AZ98=2,G98,0)</f>
        <v>0</v>
      </c>
      <c r="BC98" s="222">
        <f>IF(AZ98=3,G98,0)</f>
        <v>0</v>
      </c>
      <c r="BD98" s="222">
        <f>IF(AZ98=4,G98,0)</f>
        <v>0</v>
      </c>
      <c r="BE98" s="222">
        <f>IF(AZ98=5,G98,0)</f>
        <v>0</v>
      </c>
      <c r="CA98" s="249">
        <v>1</v>
      </c>
      <c r="CB98" s="249">
        <v>1</v>
      </c>
    </row>
    <row r="99" spans="1:15" ht="12.75">
      <c r="A99" s="258"/>
      <c r="B99" s="262"/>
      <c r="C99" s="539" t="s">
        <v>254</v>
      </c>
      <c r="D99" s="540"/>
      <c r="E99" s="263">
        <v>1.2592</v>
      </c>
      <c r="F99" s="264"/>
      <c r="G99" s="265"/>
      <c r="H99" s="266"/>
      <c r="I99" s="260"/>
      <c r="J99" s="267"/>
      <c r="K99" s="260"/>
      <c r="M99" s="261" t="s">
        <v>254</v>
      </c>
      <c r="O99" s="249"/>
    </row>
    <row r="100" spans="1:15" ht="12.75">
      <c r="A100" s="258"/>
      <c r="B100" s="262"/>
      <c r="C100" s="539" t="s">
        <v>255</v>
      </c>
      <c r="D100" s="540"/>
      <c r="E100" s="263">
        <v>1.2064</v>
      </c>
      <c r="F100" s="264"/>
      <c r="G100" s="265"/>
      <c r="H100" s="266"/>
      <c r="I100" s="260"/>
      <c r="J100" s="267"/>
      <c r="K100" s="260"/>
      <c r="M100" s="261" t="s">
        <v>255</v>
      </c>
      <c r="O100" s="249"/>
    </row>
    <row r="101" spans="1:80" ht="12.75">
      <c r="A101" s="250">
        <v>24</v>
      </c>
      <c r="B101" s="251" t="s">
        <v>256</v>
      </c>
      <c r="C101" s="252" t="s">
        <v>257</v>
      </c>
      <c r="D101" s="253" t="s">
        <v>236</v>
      </c>
      <c r="E101" s="254">
        <v>2.4656</v>
      </c>
      <c r="F101" s="254">
        <v>0</v>
      </c>
      <c r="G101" s="255">
        <f>E101*F101</f>
        <v>0</v>
      </c>
      <c r="H101" s="256">
        <v>0</v>
      </c>
      <c r="I101" s="257">
        <f>E101*H101</f>
        <v>0</v>
      </c>
      <c r="J101" s="256">
        <v>0</v>
      </c>
      <c r="K101" s="257">
        <f>E101*J101</f>
        <v>0</v>
      </c>
      <c r="O101" s="249">
        <v>2</v>
      </c>
      <c r="AA101" s="222">
        <v>1</v>
      </c>
      <c r="AB101" s="222">
        <v>1</v>
      </c>
      <c r="AC101" s="222">
        <v>1</v>
      </c>
      <c r="AZ101" s="222">
        <v>1</v>
      </c>
      <c r="BA101" s="222">
        <f>IF(AZ101=1,G101,0)</f>
        <v>0</v>
      </c>
      <c r="BB101" s="222">
        <f>IF(AZ101=2,G101,0)</f>
        <v>0</v>
      </c>
      <c r="BC101" s="222">
        <f>IF(AZ101=3,G101,0)</f>
        <v>0</v>
      </c>
      <c r="BD101" s="222">
        <f>IF(AZ101=4,G101,0)</f>
        <v>0</v>
      </c>
      <c r="BE101" s="222">
        <f>IF(AZ101=5,G101,0)</f>
        <v>0</v>
      </c>
      <c r="CA101" s="249">
        <v>1</v>
      </c>
      <c r="CB101" s="249">
        <v>1</v>
      </c>
    </row>
    <row r="102" spans="1:15" ht="12.75">
      <c r="A102" s="258"/>
      <c r="B102" s="259"/>
      <c r="C102" s="527" t="s">
        <v>258</v>
      </c>
      <c r="D102" s="528"/>
      <c r="E102" s="528"/>
      <c r="F102" s="528"/>
      <c r="G102" s="529"/>
      <c r="I102" s="260"/>
      <c r="K102" s="260"/>
      <c r="L102" s="261" t="s">
        <v>258</v>
      </c>
      <c r="O102" s="249">
        <v>3</v>
      </c>
    </row>
    <row r="103" spans="1:15" ht="12.75">
      <c r="A103" s="258"/>
      <c r="B103" s="262"/>
      <c r="C103" s="539" t="s">
        <v>254</v>
      </c>
      <c r="D103" s="540"/>
      <c r="E103" s="263">
        <v>1.2592</v>
      </c>
      <c r="F103" s="264"/>
      <c r="G103" s="265"/>
      <c r="H103" s="266"/>
      <c r="I103" s="260"/>
      <c r="J103" s="267"/>
      <c r="K103" s="260"/>
      <c r="M103" s="261" t="s">
        <v>254</v>
      </c>
      <c r="O103" s="249"/>
    </row>
    <row r="104" spans="1:15" ht="12.75">
      <c r="A104" s="258"/>
      <c r="B104" s="262"/>
      <c r="C104" s="539" t="s">
        <v>255</v>
      </c>
      <c r="D104" s="540"/>
      <c r="E104" s="263">
        <v>1.2064</v>
      </c>
      <c r="F104" s="264"/>
      <c r="G104" s="265"/>
      <c r="H104" s="266"/>
      <c r="I104" s="260"/>
      <c r="J104" s="267"/>
      <c r="K104" s="260"/>
      <c r="M104" s="261" t="s">
        <v>255</v>
      </c>
      <c r="O104" s="249"/>
    </row>
    <row r="105" spans="1:80" ht="12.75">
      <c r="A105" s="250">
        <v>25</v>
      </c>
      <c r="B105" s="251" t="s">
        <v>259</v>
      </c>
      <c r="C105" s="252" t="s">
        <v>260</v>
      </c>
      <c r="D105" s="253" t="s">
        <v>158</v>
      </c>
      <c r="E105" s="254">
        <v>0.5981</v>
      </c>
      <c r="F105" s="254">
        <v>0</v>
      </c>
      <c r="G105" s="255">
        <f>E105*F105</f>
        <v>0</v>
      </c>
      <c r="H105" s="256">
        <v>2.525</v>
      </c>
      <c r="I105" s="257">
        <f>E105*H105</f>
        <v>1.5102025</v>
      </c>
      <c r="J105" s="256">
        <v>0</v>
      </c>
      <c r="K105" s="257">
        <f>E105*J105</f>
        <v>0</v>
      </c>
      <c r="O105" s="249">
        <v>2</v>
      </c>
      <c r="AA105" s="222">
        <v>1</v>
      </c>
      <c r="AB105" s="222">
        <v>1</v>
      </c>
      <c r="AC105" s="222">
        <v>1</v>
      </c>
      <c r="AZ105" s="222">
        <v>1</v>
      </c>
      <c r="BA105" s="222">
        <f>IF(AZ105=1,G105,0)</f>
        <v>0</v>
      </c>
      <c r="BB105" s="222">
        <f>IF(AZ105=2,G105,0)</f>
        <v>0</v>
      </c>
      <c r="BC105" s="222">
        <f>IF(AZ105=3,G105,0)</f>
        <v>0</v>
      </c>
      <c r="BD105" s="222">
        <f>IF(AZ105=4,G105,0)</f>
        <v>0</v>
      </c>
      <c r="BE105" s="222">
        <f>IF(AZ105=5,G105,0)</f>
        <v>0</v>
      </c>
      <c r="CA105" s="249">
        <v>1</v>
      </c>
      <c r="CB105" s="249">
        <v>1</v>
      </c>
    </row>
    <row r="106" spans="1:15" ht="12.75">
      <c r="A106" s="258"/>
      <c r="B106" s="262"/>
      <c r="C106" s="539" t="s">
        <v>261</v>
      </c>
      <c r="D106" s="540"/>
      <c r="E106" s="263">
        <v>0.5981</v>
      </c>
      <c r="F106" s="264"/>
      <c r="G106" s="265"/>
      <c r="H106" s="266"/>
      <c r="I106" s="260"/>
      <c r="J106" s="267"/>
      <c r="K106" s="260"/>
      <c r="M106" s="261" t="s">
        <v>261</v>
      </c>
      <c r="O106" s="249"/>
    </row>
    <row r="107" spans="1:80" ht="12.75">
      <c r="A107" s="250">
        <v>26</v>
      </c>
      <c r="B107" s="251" t="s">
        <v>262</v>
      </c>
      <c r="C107" s="252" t="s">
        <v>263</v>
      </c>
      <c r="D107" s="253" t="s">
        <v>158</v>
      </c>
      <c r="E107" s="254">
        <v>0.5489</v>
      </c>
      <c r="F107" s="254">
        <v>0</v>
      </c>
      <c r="G107" s="255">
        <f>E107*F107</f>
        <v>0</v>
      </c>
      <c r="H107" s="256">
        <v>2.525</v>
      </c>
      <c r="I107" s="257">
        <f>E107*H107</f>
        <v>1.3859725</v>
      </c>
      <c r="J107" s="256">
        <v>0</v>
      </c>
      <c r="K107" s="257">
        <f>E107*J107</f>
        <v>0</v>
      </c>
      <c r="O107" s="249">
        <v>2</v>
      </c>
      <c r="AA107" s="222">
        <v>1</v>
      </c>
      <c r="AB107" s="222">
        <v>1</v>
      </c>
      <c r="AC107" s="222">
        <v>1</v>
      </c>
      <c r="AZ107" s="222">
        <v>1</v>
      </c>
      <c r="BA107" s="222">
        <f>IF(AZ107=1,G107,0)</f>
        <v>0</v>
      </c>
      <c r="BB107" s="222">
        <f>IF(AZ107=2,G107,0)</f>
        <v>0</v>
      </c>
      <c r="BC107" s="222">
        <f>IF(AZ107=3,G107,0)</f>
        <v>0</v>
      </c>
      <c r="BD107" s="222">
        <f>IF(AZ107=4,G107,0)</f>
        <v>0</v>
      </c>
      <c r="BE107" s="222">
        <f>IF(AZ107=5,G107,0)</f>
        <v>0</v>
      </c>
      <c r="CA107" s="249">
        <v>1</v>
      </c>
      <c r="CB107" s="249">
        <v>1</v>
      </c>
    </row>
    <row r="108" spans="1:15" ht="12.75">
      <c r="A108" s="258"/>
      <c r="B108" s="262"/>
      <c r="C108" s="539" t="s">
        <v>264</v>
      </c>
      <c r="D108" s="540"/>
      <c r="E108" s="263">
        <v>0.5489</v>
      </c>
      <c r="F108" s="264"/>
      <c r="G108" s="265"/>
      <c r="H108" s="266"/>
      <c r="I108" s="260"/>
      <c r="J108" s="267"/>
      <c r="K108" s="260"/>
      <c r="M108" s="261" t="s">
        <v>264</v>
      </c>
      <c r="O108" s="249"/>
    </row>
    <row r="109" spans="1:80" ht="22.5">
      <c r="A109" s="250">
        <v>27</v>
      </c>
      <c r="B109" s="251" t="s">
        <v>265</v>
      </c>
      <c r="C109" s="252" t="s">
        <v>266</v>
      </c>
      <c r="D109" s="253" t="s">
        <v>267</v>
      </c>
      <c r="E109" s="254">
        <v>0.0523</v>
      </c>
      <c r="F109" s="254">
        <v>0</v>
      </c>
      <c r="G109" s="255">
        <f>E109*F109</f>
        <v>0</v>
      </c>
      <c r="H109" s="256">
        <v>1.05439</v>
      </c>
      <c r="I109" s="257">
        <f>E109*H109</f>
        <v>0.055144597</v>
      </c>
      <c r="J109" s="256">
        <v>0</v>
      </c>
      <c r="K109" s="257">
        <f>E109*J109</f>
        <v>0</v>
      </c>
      <c r="O109" s="249">
        <v>2</v>
      </c>
      <c r="AA109" s="222">
        <v>1</v>
      </c>
      <c r="AB109" s="222">
        <v>1</v>
      </c>
      <c r="AC109" s="222">
        <v>1</v>
      </c>
      <c r="AZ109" s="222">
        <v>1</v>
      </c>
      <c r="BA109" s="222">
        <f>IF(AZ109=1,G109,0)</f>
        <v>0</v>
      </c>
      <c r="BB109" s="222">
        <f>IF(AZ109=2,G109,0)</f>
        <v>0</v>
      </c>
      <c r="BC109" s="222">
        <f>IF(AZ109=3,G109,0)</f>
        <v>0</v>
      </c>
      <c r="BD109" s="222">
        <f>IF(AZ109=4,G109,0)</f>
        <v>0</v>
      </c>
      <c r="BE109" s="222">
        <f>IF(AZ109=5,G109,0)</f>
        <v>0</v>
      </c>
      <c r="CA109" s="249">
        <v>1</v>
      </c>
      <c r="CB109" s="249">
        <v>1</v>
      </c>
    </row>
    <row r="110" spans="1:15" ht="12.75">
      <c r="A110" s="258"/>
      <c r="B110" s="262"/>
      <c r="C110" s="539" t="s">
        <v>268</v>
      </c>
      <c r="D110" s="540"/>
      <c r="E110" s="263">
        <v>0.0523</v>
      </c>
      <c r="F110" s="264"/>
      <c r="G110" s="265"/>
      <c r="H110" s="266"/>
      <c r="I110" s="260"/>
      <c r="J110" s="267"/>
      <c r="K110" s="260"/>
      <c r="M110" s="261" t="s">
        <v>268</v>
      </c>
      <c r="O110" s="249"/>
    </row>
    <row r="111" spans="1:80" ht="12.75">
      <c r="A111" s="250">
        <v>28</v>
      </c>
      <c r="B111" s="251" t="s">
        <v>269</v>
      </c>
      <c r="C111" s="252" t="s">
        <v>270</v>
      </c>
      <c r="D111" s="253" t="s">
        <v>236</v>
      </c>
      <c r="E111" s="254">
        <v>1.508</v>
      </c>
      <c r="F111" s="254">
        <v>0</v>
      </c>
      <c r="G111" s="255">
        <f>E111*F111</f>
        <v>0</v>
      </c>
      <c r="H111" s="256">
        <v>0.0392</v>
      </c>
      <c r="I111" s="257">
        <f>E111*H111</f>
        <v>0.059113599999999995</v>
      </c>
      <c r="J111" s="256">
        <v>0</v>
      </c>
      <c r="K111" s="257">
        <f>E111*J111</f>
        <v>0</v>
      </c>
      <c r="O111" s="249">
        <v>2</v>
      </c>
      <c r="AA111" s="222">
        <v>1</v>
      </c>
      <c r="AB111" s="222">
        <v>1</v>
      </c>
      <c r="AC111" s="222">
        <v>1</v>
      </c>
      <c r="AZ111" s="222">
        <v>1</v>
      </c>
      <c r="BA111" s="222">
        <f>IF(AZ111=1,G111,0)</f>
        <v>0</v>
      </c>
      <c r="BB111" s="222">
        <f>IF(AZ111=2,G111,0)</f>
        <v>0</v>
      </c>
      <c r="BC111" s="222">
        <f>IF(AZ111=3,G111,0)</f>
        <v>0</v>
      </c>
      <c r="BD111" s="222">
        <f>IF(AZ111=4,G111,0)</f>
        <v>0</v>
      </c>
      <c r="BE111" s="222">
        <f>IF(AZ111=5,G111,0)</f>
        <v>0</v>
      </c>
      <c r="CA111" s="249">
        <v>1</v>
      </c>
      <c r="CB111" s="249">
        <v>1</v>
      </c>
    </row>
    <row r="112" spans="1:15" ht="12.75">
      <c r="A112" s="258"/>
      <c r="B112" s="262"/>
      <c r="C112" s="539" t="s">
        <v>271</v>
      </c>
      <c r="D112" s="540"/>
      <c r="E112" s="263">
        <v>1.508</v>
      </c>
      <c r="F112" s="264"/>
      <c r="G112" s="265"/>
      <c r="H112" s="266"/>
      <c r="I112" s="260"/>
      <c r="J112" s="267"/>
      <c r="K112" s="260"/>
      <c r="M112" s="261" t="s">
        <v>271</v>
      </c>
      <c r="O112" s="249"/>
    </row>
    <row r="113" spans="1:80" ht="12.75">
      <c r="A113" s="250">
        <v>29</v>
      </c>
      <c r="B113" s="251" t="s">
        <v>272</v>
      </c>
      <c r="C113" s="252" t="s">
        <v>273</v>
      </c>
      <c r="D113" s="253" t="s">
        <v>236</v>
      </c>
      <c r="E113" s="254">
        <v>1.508</v>
      </c>
      <c r="F113" s="254">
        <v>0</v>
      </c>
      <c r="G113" s="255">
        <f>E113*F113</f>
        <v>0</v>
      </c>
      <c r="H113" s="256">
        <v>0</v>
      </c>
      <c r="I113" s="257">
        <f>E113*H113</f>
        <v>0</v>
      </c>
      <c r="J113" s="256">
        <v>0</v>
      </c>
      <c r="K113" s="257">
        <f>E113*J113</f>
        <v>0</v>
      </c>
      <c r="O113" s="249">
        <v>2</v>
      </c>
      <c r="AA113" s="222">
        <v>1</v>
      </c>
      <c r="AB113" s="222">
        <v>1</v>
      </c>
      <c r="AC113" s="222">
        <v>1</v>
      </c>
      <c r="AZ113" s="222">
        <v>1</v>
      </c>
      <c r="BA113" s="222">
        <f>IF(AZ113=1,G113,0)</f>
        <v>0</v>
      </c>
      <c r="BB113" s="222">
        <f>IF(AZ113=2,G113,0)</f>
        <v>0</v>
      </c>
      <c r="BC113" s="222">
        <f>IF(AZ113=3,G113,0)</f>
        <v>0</v>
      </c>
      <c r="BD113" s="222">
        <f>IF(AZ113=4,G113,0)</f>
        <v>0</v>
      </c>
      <c r="BE113" s="222">
        <f>IF(AZ113=5,G113,0)</f>
        <v>0</v>
      </c>
      <c r="CA113" s="249">
        <v>1</v>
      </c>
      <c r="CB113" s="249">
        <v>1</v>
      </c>
    </row>
    <row r="114" spans="1:15" ht="12.75">
      <c r="A114" s="258"/>
      <c r="B114" s="259"/>
      <c r="C114" s="527" t="s">
        <v>274</v>
      </c>
      <c r="D114" s="528"/>
      <c r="E114" s="528"/>
      <c r="F114" s="528"/>
      <c r="G114" s="529"/>
      <c r="I114" s="260"/>
      <c r="K114" s="260"/>
      <c r="L114" s="261" t="s">
        <v>274</v>
      </c>
      <c r="O114" s="249">
        <v>3</v>
      </c>
    </row>
    <row r="115" spans="1:15" ht="12.75">
      <c r="A115" s="258"/>
      <c r="B115" s="262"/>
      <c r="C115" s="539" t="s">
        <v>271</v>
      </c>
      <c r="D115" s="540"/>
      <c r="E115" s="263">
        <v>1.508</v>
      </c>
      <c r="F115" s="264"/>
      <c r="G115" s="265"/>
      <c r="H115" s="266"/>
      <c r="I115" s="260"/>
      <c r="J115" s="267"/>
      <c r="K115" s="260"/>
      <c r="M115" s="261" t="s">
        <v>271</v>
      </c>
      <c r="O115" s="249"/>
    </row>
    <row r="116" spans="1:80" ht="12.75">
      <c r="A116" s="250">
        <v>30</v>
      </c>
      <c r="B116" s="251" t="s">
        <v>275</v>
      </c>
      <c r="C116" s="252" t="s">
        <v>276</v>
      </c>
      <c r="D116" s="253" t="s">
        <v>158</v>
      </c>
      <c r="E116" s="254">
        <v>0.1131</v>
      </c>
      <c r="F116" s="254">
        <v>0</v>
      </c>
      <c r="G116" s="255">
        <f>E116*F116</f>
        <v>0</v>
      </c>
      <c r="H116" s="256">
        <v>2.525</v>
      </c>
      <c r="I116" s="257">
        <f>E116*H116</f>
        <v>0.2855775</v>
      </c>
      <c r="J116" s="256">
        <v>0</v>
      </c>
      <c r="K116" s="257">
        <f>E116*J116</f>
        <v>0</v>
      </c>
      <c r="O116" s="249">
        <v>2</v>
      </c>
      <c r="AA116" s="222">
        <v>1</v>
      </c>
      <c r="AB116" s="222">
        <v>1</v>
      </c>
      <c r="AC116" s="222">
        <v>1</v>
      </c>
      <c r="AZ116" s="222">
        <v>1</v>
      </c>
      <c r="BA116" s="222">
        <f>IF(AZ116=1,G116,0)</f>
        <v>0</v>
      </c>
      <c r="BB116" s="222">
        <f>IF(AZ116=2,G116,0)</f>
        <v>0</v>
      </c>
      <c r="BC116" s="222">
        <f>IF(AZ116=3,G116,0)</f>
        <v>0</v>
      </c>
      <c r="BD116" s="222">
        <f>IF(AZ116=4,G116,0)</f>
        <v>0</v>
      </c>
      <c r="BE116" s="222">
        <f>IF(AZ116=5,G116,0)</f>
        <v>0</v>
      </c>
      <c r="CA116" s="249">
        <v>1</v>
      </c>
      <c r="CB116" s="249">
        <v>1</v>
      </c>
    </row>
    <row r="117" spans="1:15" ht="12.75">
      <c r="A117" s="258"/>
      <c r="B117" s="262"/>
      <c r="C117" s="539" t="s">
        <v>277</v>
      </c>
      <c r="D117" s="540"/>
      <c r="E117" s="263">
        <v>0.1131</v>
      </c>
      <c r="F117" s="264"/>
      <c r="G117" s="265"/>
      <c r="H117" s="266"/>
      <c r="I117" s="260"/>
      <c r="J117" s="267"/>
      <c r="K117" s="260"/>
      <c r="M117" s="261" t="s">
        <v>277</v>
      </c>
      <c r="O117" s="249"/>
    </row>
    <row r="118" spans="1:80" ht="12.75">
      <c r="A118" s="250">
        <v>31</v>
      </c>
      <c r="B118" s="251" t="s">
        <v>278</v>
      </c>
      <c r="C118" s="252" t="s">
        <v>279</v>
      </c>
      <c r="D118" s="253" t="s">
        <v>236</v>
      </c>
      <c r="E118" s="254">
        <v>7.68</v>
      </c>
      <c r="F118" s="254">
        <v>0</v>
      </c>
      <c r="G118" s="255">
        <f>E118*F118</f>
        <v>0</v>
      </c>
      <c r="H118" s="256">
        <v>0.03916</v>
      </c>
      <c r="I118" s="257">
        <f>E118*H118</f>
        <v>0.3007488</v>
      </c>
      <c r="J118" s="256">
        <v>0</v>
      </c>
      <c r="K118" s="257">
        <f>E118*J118</f>
        <v>0</v>
      </c>
      <c r="O118" s="249">
        <v>2</v>
      </c>
      <c r="AA118" s="222">
        <v>1</v>
      </c>
      <c r="AB118" s="222">
        <v>1</v>
      </c>
      <c r="AC118" s="222">
        <v>1</v>
      </c>
      <c r="AZ118" s="222">
        <v>1</v>
      </c>
      <c r="BA118" s="222">
        <f>IF(AZ118=1,G118,0)</f>
        <v>0</v>
      </c>
      <c r="BB118" s="222">
        <f>IF(AZ118=2,G118,0)</f>
        <v>0</v>
      </c>
      <c r="BC118" s="222">
        <f>IF(AZ118=3,G118,0)</f>
        <v>0</v>
      </c>
      <c r="BD118" s="222">
        <f>IF(AZ118=4,G118,0)</f>
        <v>0</v>
      </c>
      <c r="BE118" s="222">
        <f>IF(AZ118=5,G118,0)</f>
        <v>0</v>
      </c>
      <c r="CA118" s="249">
        <v>1</v>
      </c>
      <c r="CB118" s="249">
        <v>1</v>
      </c>
    </row>
    <row r="119" spans="1:15" ht="12.75">
      <c r="A119" s="258"/>
      <c r="B119" s="259"/>
      <c r="C119" s="527" t="s">
        <v>280</v>
      </c>
      <c r="D119" s="528"/>
      <c r="E119" s="528"/>
      <c r="F119" s="528"/>
      <c r="G119" s="529"/>
      <c r="I119" s="260"/>
      <c r="K119" s="260"/>
      <c r="L119" s="261" t="s">
        <v>280</v>
      </c>
      <c r="O119" s="249">
        <v>3</v>
      </c>
    </row>
    <row r="120" spans="1:15" ht="22.5">
      <c r="A120" s="258"/>
      <c r="B120" s="262"/>
      <c r="C120" s="539" t="s">
        <v>281</v>
      </c>
      <c r="D120" s="540"/>
      <c r="E120" s="263">
        <v>7.68</v>
      </c>
      <c r="F120" s="264"/>
      <c r="G120" s="265"/>
      <c r="H120" s="266"/>
      <c r="I120" s="260"/>
      <c r="J120" s="267"/>
      <c r="K120" s="260"/>
      <c r="M120" s="261" t="s">
        <v>281</v>
      </c>
      <c r="O120" s="249"/>
    </row>
    <row r="121" spans="1:80" ht="12.75">
      <c r="A121" s="250">
        <v>32</v>
      </c>
      <c r="B121" s="251" t="s">
        <v>282</v>
      </c>
      <c r="C121" s="252" t="s">
        <v>283</v>
      </c>
      <c r="D121" s="253" t="s">
        <v>236</v>
      </c>
      <c r="E121" s="254">
        <v>7.68</v>
      </c>
      <c r="F121" s="254">
        <v>0</v>
      </c>
      <c r="G121" s="255">
        <f>E121*F121</f>
        <v>0</v>
      </c>
      <c r="H121" s="256">
        <v>0</v>
      </c>
      <c r="I121" s="257">
        <f>E121*H121</f>
        <v>0</v>
      </c>
      <c r="J121" s="256">
        <v>0</v>
      </c>
      <c r="K121" s="257">
        <f>E121*J121</f>
        <v>0</v>
      </c>
      <c r="O121" s="249">
        <v>2</v>
      </c>
      <c r="AA121" s="222">
        <v>1</v>
      </c>
      <c r="AB121" s="222">
        <v>1</v>
      </c>
      <c r="AC121" s="222">
        <v>1</v>
      </c>
      <c r="AZ121" s="222">
        <v>1</v>
      </c>
      <c r="BA121" s="222">
        <f>IF(AZ121=1,G121,0)</f>
        <v>0</v>
      </c>
      <c r="BB121" s="222">
        <f>IF(AZ121=2,G121,0)</f>
        <v>0</v>
      </c>
      <c r="BC121" s="222">
        <f>IF(AZ121=3,G121,0)</f>
        <v>0</v>
      </c>
      <c r="BD121" s="222">
        <f>IF(AZ121=4,G121,0)</f>
        <v>0</v>
      </c>
      <c r="BE121" s="222">
        <f>IF(AZ121=5,G121,0)</f>
        <v>0</v>
      </c>
      <c r="CA121" s="249">
        <v>1</v>
      </c>
      <c r="CB121" s="249">
        <v>1</v>
      </c>
    </row>
    <row r="122" spans="1:15" ht="12.75">
      <c r="A122" s="258"/>
      <c r="B122" s="259"/>
      <c r="C122" s="527" t="s">
        <v>284</v>
      </c>
      <c r="D122" s="528"/>
      <c r="E122" s="528"/>
      <c r="F122" s="528"/>
      <c r="G122" s="529"/>
      <c r="I122" s="260"/>
      <c r="K122" s="260"/>
      <c r="L122" s="261" t="s">
        <v>284</v>
      </c>
      <c r="O122" s="249">
        <v>3</v>
      </c>
    </row>
    <row r="123" spans="1:15" ht="22.5">
      <c r="A123" s="258"/>
      <c r="B123" s="262"/>
      <c r="C123" s="539" t="s">
        <v>281</v>
      </c>
      <c r="D123" s="540"/>
      <c r="E123" s="263">
        <v>7.68</v>
      </c>
      <c r="F123" s="264"/>
      <c r="G123" s="265"/>
      <c r="H123" s="266"/>
      <c r="I123" s="260"/>
      <c r="J123" s="267"/>
      <c r="K123" s="260"/>
      <c r="M123" s="261" t="s">
        <v>281</v>
      </c>
      <c r="O123" s="249"/>
    </row>
    <row r="124" spans="1:80" ht="12.75">
      <c r="A124" s="250">
        <v>33</v>
      </c>
      <c r="B124" s="251" t="s">
        <v>285</v>
      </c>
      <c r="C124" s="252" t="s">
        <v>286</v>
      </c>
      <c r="D124" s="253" t="s">
        <v>158</v>
      </c>
      <c r="E124" s="254">
        <v>1.28</v>
      </c>
      <c r="F124" s="254">
        <v>0</v>
      </c>
      <c r="G124" s="255">
        <f>E124*F124</f>
        <v>0</v>
      </c>
      <c r="H124" s="256">
        <v>2.525</v>
      </c>
      <c r="I124" s="257">
        <f>E124*H124</f>
        <v>3.2319999999999998</v>
      </c>
      <c r="J124" s="256">
        <v>0</v>
      </c>
      <c r="K124" s="257">
        <f>E124*J124</f>
        <v>0</v>
      </c>
      <c r="O124" s="249">
        <v>2</v>
      </c>
      <c r="AA124" s="222">
        <v>1</v>
      </c>
      <c r="AB124" s="222">
        <v>1</v>
      </c>
      <c r="AC124" s="222">
        <v>1</v>
      </c>
      <c r="AZ124" s="222">
        <v>1</v>
      </c>
      <c r="BA124" s="222">
        <f>IF(AZ124=1,G124,0)</f>
        <v>0</v>
      </c>
      <c r="BB124" s="222">
        <f>IF(AZ124=2,G124,0)</f>
        <v>0</v>
      </c>
      <c r="BC124" s="222">
        <f>IF(AZ124=3,G124,0)</f>
        <v>0</v>
      </c>
      <c r="BD124" s="222">
        <f>IF(AZ124=4,G124,0)</f>
        <v>0</v>
      </c>
      <c r="BE124" s="222">
        <f>IF(AZ124=5,G124,0)</f>
        <v>0</v>
      </c>
      <c r="CA124" s="249">
        <v>1</v>
      </c>
      <c r="CB124" s="249">
        <v>1</v>
      </c>
    </row>
    <row r="125" spans="1:15" ht="22.5">
      <c r="A125" s="258"/>
      <c r="B125" s="262"/>
      <c r="C125" s="539" t="s">
        <v>287</v>
      </c>
      <c r="D125" s="540"/>
      <c r="E125" s="263">
        <v>1.28</v>
      </c>
      <c r="F125" s="264"/>
      <c r="G125" s="265"/>
      <c r="H125" s="266"/>
      <c r="I125" s="260"/>
      <c r="J125" s="267"/>
      <c r="K125" s="260"/>
      <c r="M125" s="261" t="s">
        <v>287</v>
      </c>
      <c r="O125" s="249"/>
    </row>
    <row r="126" spans="1:57" ht="12.75">
      <c r="A126" s="268"/>
      <c r="B126" s="269" t="s">
        <v>97</v>
      </c>
      <c r="C126" s="270" t="s">
        <v>248</v>
      </c>
      <c r="D126" s="271"/>
      <c r="E126" s="272"/>
      <c r="F126" s="273"/>
      <c r="G126" s="274">
        <f>SUM(G95:G125)</f>
        <v>0</v>
      </c>
      <c r="H126" s="275"/>
      <c r="I126" s="276">
        <f>SUM(I95:I125)</f>
        <v>6.925411017</v>
      </c>
      <c r="J126" s="275"/>
      <c r="K126" s="276">
        <f>SUM(K95:K125)</f>
        <v>0</v>
      </c>
      <c r="O126" s="249">
        <v>4</v>
      </c>
      <c r="BA126" s="277">
        <f>SUM(BA95:BA125)</f>
        <v>0</v>
      </c>
      <c r="BB126" s="277">
        <f>SUM(BB95:BB125)</f>
        <v>0</v>
      </c>
      <c r="BC126" s="277">
        <f>SUM(BC95:BC125)</f>
        <v>0</v>
      </c>
      <c r="BD126" s="277">
        <f>SUM(BD95:BD125)</f>
        <v>0</v>
      </c>
      <c r="BE126" s="277">
        <f>SUM(BE95:BE125)</f>
        <v>0</v>
      </c>
    </row>
    <row r="127" spans="1:15" ht="12.75">
      <c r="A127" s="239" t="s">
        <v>94</v>
      </c>
      <c r="B127" s="240" t="s">
        <v>288</v>
      </c>
      <c r="C127" s="241" t="s">
        <v>289</v>
      </c>
      <c r="D127" s="242"/>
      <c r="E127" s="243"/>
      <c r="F127" s="243"/>
      <c r="G127" s="244"/>
      <c r="H127" s="245"/>
      <c r="I127" s="246"/>
      <c r="J127" s="247"/>
      <c r="K127" s="248"/>
      <c r="O127" s="249">
        <v>1</v>
      </c>
    </row>
    <row r="128" spans="1:80" ht="12.75">
      <c r="A128" s="250">
        <v>34</v>
      </c>
      <c r="B128" s="251" t="s">
        <v>291</v>
      </c>
      <c r="C128" s="252" t="s">
        <v>292</v>
      </c>
      <c r="D128" s="253" t="s">
        <v>293</v>
      </c>
      <c r="E128" s="254">
        <v>21</v>
      </c>
      <c r="F128" s="254">
        <v>0</v>
      </c>
      <c r="G128" s="255">
        <f>E128*F128</f>
        <v>0</v>
      </c>
      <c r="H128" s="256">
        <v>0.125</v>
      </c>
      <c r="I128" s="257">
        <f>E128*H128</f>
        <v>2.625</v>
      </c>
      <c r="J128" s="256">
        <v>0</v>
      </c>
      <c r="K128" s="257">
        <f>E128*J128</f>
        <v>0</v>
      </c>
      <c r="O128" s="249">
        <v>2</v>
      </c>
      <c r="AA128" s="222">
        <v>1</v>
      </c>
      <c r="AB128" s="222">
        <v>0</v>
      </c>
      <c r="AC128" s="222">
        <v>0</v>
      </c>
      <c r="AZ128" s="222">
        <v>1</v>
      </c>
      <c r="BA128" s="222">
        <f>IF(AZ128=1,G128,0)</f>
        <v>0</v>
      </c>
      <c r="BB128" s="222">
        <f>IF(AZ128=2,G128,0)</f>
        <v>0</v>
      </c>
      <c r="BC128" s="222">
        <f>IF(AZ128=3,G128,0)</f>
        <v>0</v>
      </c>
      <c r="BD128" s="222">
        <f>IF(AZ128=4,G128,0)</f>
        <v>0</v>
      </c>
      <c r="BE128" s="222">
        <f>IF(AZ128=5,G128,0)</f>
        <v>0</v>
      </c>
      <c r="CA128" s="249">
        <v>1</v>
      </c>
      <c r="CB128" s="249">
        <v>0</v>
      </c>
    </row>
    <row r="129" spans="1:15" ht="12.75">
      <c r="A129" s="258"/>
      <c r="B129" s="259"/>
      <c r="C129" s="527" t="s">
        <v>294</v>
      </c>
      <c r="D129" s="528"/>
      <c r="E129" s="528"/>
      <c r="F129" s="528"/>
      <c r="G129" s="529"/>
      <c r="I129" s="260"/>
      <c r="K129" s="260"/>
      <c r="L129" s="261" t="s">
        <v>294</v>
      </c>
      <c r="O129" s="249">
        <v>3</v>
      </c>
    </row>
    <row r="130" spans="1:80" ht="12.75">
      <c r="A130" s="250">
        <v>35</v>
      </c>
      <c r="B130" s="251" t="s">
        <v>295</v>
      </c>
      <c r="C130" s="252" t="s">
        <v>296</v>
      </c>
      <c r="D130" s="253" t="s">
        <v>293</v>
      </c>
      <c r="E130" s="254">
        <v>8</v>
      </c>
      <c r="F130" s="254">
        <v>0</v>
      </c>
      <c r="G130" s="255">
        <f>E130*F130</f>
        <v>0</v>
      </c>
      <c r="H130" s="256">
        <v>0.3725</v>
      </c>
      <c r="I130" s="257">
        <f>E130*H130</f>
        <v>2.98</v>
      </c>
      <c r="J130" s="256">
        <v>0</v>
      </c>
      <c r="K130" s="257">
        <f>E130*J130</f>
        <v>0</v>
      </c>
      <c r="O130" s="249">
        <v>2</v>
      </c>
      <c r="AA130" s="222">
        <v>1</v>
      </c>
      <c r="AB130" s="222">
        <v>1</v>
      </c>
      <c r="AC130" s="222">
        <v>1</v>
      </c>
      <c r="AZ130" s="222">
        <v>1</v>
      </c>
      <c r="BA130" s="222">
        <f>IF(AZ130=1,G130,0)</f>
        <v>0</v>
      </c>
      <c r="BB130" s="222">
        <f>IF(AZ130=2,G130,0)</f>
        <v>0</v>
      </c>
      <c r="BC130" s="222">
        <f>IF(AZ130=3,G130,0)</f>
        <v>0</v>
      </c>
      <c r="BD130" s="222">
        <f>IF(AZ130=4,G130,0)</f>
        <v>0</v>
      </c>
      <c r="BE130" s="222">
        <f>IF(AZ130=5,G130,0)</f>
        <v>0</v>
      </c>
      <c r="CA130" s="249">
        <v>1</v>
      </c>
      <c r="CB130" s="249">
        <v>1</v>
      </c>
    </row>
    <row r="131" spans="1:80" ht="22.5">
      <c r="A131" s="250">
        <v>36</v>
      </c>
      <c r="B131" s="251" t="s">
        <v>297</v>
      </c>
      <c r="C131" s="252" t="s">
        <v>298</v>
      </c>
      <c r="D131" s="253" t="s">
        <v>293</v>
      </c>
      <c r="E131" s="254">
        <v>29</v>
      </c>
      <c r="F131" s="254">
        <v>0</v>
      </c>
      <c r="G131" s="255">
        <f>E131*F131</f>
        <v>0</v>
      </c>
      <c r="H131" s="256">
        <v>0.00468</v>
      </c>
      <c r="I131" s="257">
        <f>E131*H131</f>
        <v>0.13572</v>
      </c>
      <c r="J131" s="256"/>
      <c r="K131" s="257">
        <f>E131*J131</f>
        <v>0</v>
      </c>
      <c r="O131" s="249">
        <v>2</v>
      </c>
      <c r="AA131" s="222">
        <v>12</v>
      </c>
      <c r="AB131" s="222">
        <v>0</v>
      </c>
      <c r="AC131" s="222">
        <v>76</v>
      </c>
      <c r="AZ131" s="222">
        <v>1</v>
      </c>
      <c r="BA131" s="222">
        <f>IF(AZ131=1,G131,0)</f>
        <v>0</v>
      </c>
      <c r="BB131" s="222">
        <f>IF(AZ131=2,G131,0)</f>
        <v>0</v>
      </c>
      <c r="BC131" s="222">
        <f>IF(AZ131=3,G131,0)</f>
        <v>0</v>
      </c>
      <c r="BD131" s="222">
        <f>IF(AZ131=4,G131,0)</f>
        <v>0</v>
      </c>
      <c r="BE131" s="222">
        <f>IF(AZ131=5,G131,0)</f>
        <v>0</v>
      </c>
      <c r="CA131" s="249">
        <v>12</v>
      </c>
      <c r="CB131" s="249">
        <v>0</v>
      </c>
    </row>
    <row r="132" spans="1:15" ht="12.75">
      <c r="A132" s="258"/>
      <c r="B132" s="259"/>
      <c r="C132" s="527" t="s">
        <v>299</v>
      </c>
      <c r="D132" s="528"/>
      <c r="E132" s="528"/>
      <c r="F132" s="528"/>
      <c r="G132" s="529"/>
      <c r="I132" s="260"/>
      <c r="K132" s="260"/>
      <c r="L132" s="261" t="s">
        <v>299</v>
      </c>
      <c r="O132" s="249">
        <v>3</v>
      </c>
    </row>
    <row r="133" spans="1:80" ht="22.5">
      <c r="A133" s="250">
        <v>37</v>
      </c>
      <c r="B133" s="251" t="s">
        <v>300</v>
      </c>
      <c r="C133" s="252" t="s">
        <v>301</v>
      </c>
      <c r="D133" s="253" t="s">
        <v>293</v>
      </c>
      <c r="E133" s="254">
        <v>12</v>
      </c>
      <c r="F133" s="254">
        <v>0</v>
      </c>
      <c r="G133" s="255">
        <f>E133*F133</f>
        <v>0</v>
      </c>
      <c r="H133" s="256">
        <v>0.0025</v>
      </c>
      <c r="I133" s="257">
        <f>E133*H133</f>
        <v>0.03</v>
      </c>
      <c r="J133" s="256"/>
      <c r="K133" s="257">
        <f>E133*J133</f>
        <v>0</v>
      </c>
      <c r="O133" s="249">
        <v>2</v>
      </c>
      <c r="AA133" s="222">
        <v>3</v>
      </c>
      <c r="AB133" s="222">
        <v>1</v>
      </c>
      <c r="AC133" s="222">
        <v>553462182</v>
      </c>
      <c r="AZ133" s="222">
        <v>1</v>
      </c>
      <c r="BA133" s="222">
        <f>IF(AZ133=1,G133,0)</f>
        <v>0</v>
      </c>
      <c r="BB133" s="222">
        <f>IF(AZ133=2,G133,0)</f>
        <v>0</v>
      </c>
      <c r="BC133" s="222">
        <f>IF(AZ133=3,G133,0)</f>
        <v>0</v>
      </c>
      <c r="BD133" s="222">
        <f>IF(AZ133=4,G133,0)</f>
        <v>0</v>
      </c>
      <c r="BE133" s="222">
        <f>IF(AZ133=5,G133,0)</f>
        <v>0</v>
      </c>
      <c r="CA133" s="249">
        <v>3</v>
      </c>
      <c r="CB133" s="249">
        <v>1</v>
      </c>
    </row>
    <row r="134" spans="1:15" ht="12.75">
      <c r="A134" s="258"/>
      <c r="B134" s="259"/>
      <c r="C134" s="527" t="s">
        <v>302</v>
      </c>
      <c r="D134" s="528"/>
      <c r="E134" s="528"/>
      <c r="F134" s="528"/>
      <c r="G134" s="529"/>
      <c r="I134" s="260"/>
      <c r="K134" s="260"/>
      <c r="L134" s="261" t="s">
        <v>302</v>
      </c>
      <c r="O134" s="249">
        <v>3</v>
      </c>
    </row>
    <row r="135" spans="1:80" ht="12.75">
      <c r="A135" s="250">
        <v>38</v>
      </c>
      <c r="B135" s="251" t="s">
        <v>303</v>
      </c>
      <c r="C135" s="252" t="s">
        <v>304</v>
      </c>
      <c r="D135" s="253" t="s">
        <v>305</v>
      </c>
      <c r="E135" s="254">
        <v>12</v>
      </c>
      <c r="F135" s="254">
        <v>0</v>
      </c>
      <c r="G135" s="255">
        <f aca="true" t="shared" si="0" ref="G135:G140">E135*F135</f>
        <v>0</v>
      </c>
      <c r="H135" s="256">
        <v>0.00025</v>
      </c>
      <c r="I135" s="257">
        <f aca="true" t="shared" si="1" ref="I135:I140">E135*H135</f>
        <v>0.003</v>
      </c>
      <c r="J135" s="256"/>
      <c r="K135" s="257">
        <f aca="true" t="shared" si="2" ref="K135:K140">E135*J135</f>
        <v>0</v>
      </c>
      <c r="O135" s="249">
        <v>2</v>
      </c>
      <c r="AA135" s="222">
        <v>3</v>
      </c>
      <c r="AB135" s="222">
        <v>1</v>
      </c>
      <c r="AC135" s="222">
        <v>553462191</v>
      </c>
      <c r="AZ135" s="222">
        <v>1</v>
      </c>
      <c r="BA135" s="222">
        <f aca="true" t="shared" si="3" ref="BA135:BA140">IF(AZ135=1,G135,0)</f>
        <v>0</v>
      </c>
      <c r="BB135" s="222">
        <f aca="true" t="shared" si="4" ref="BB135:BB140">IF(AZ135=2,G135,0)</f>
        <v>0</v>
      </c>
      <c r="BC135" s="222">
        <f aca="true" t="shared" si="5" ref="BC135:BC140">IF(AZ135=3,G135,0)</f>
        <v>0</v>
      </c>
      <c r="BD135" s="222">
        <f aca="true" t="shared" si="6" ref="BD135:BD140">IF(AZ135=4,G135,0)</f>
        <v>0</v>
      </c>
      <c r="BE135" s="222">
        <f aca="true" t="shared" si="7" ref="BE135:BE140">IF(AZ135=5,G135,0)</f>
        <v>0</v>
      </c>
      <c r="CA135" s="249">
        <v>3</v>
      </c>
      <c r="CB135" s="249">
        <v>1</v>
      </c>
    </row>
    <row r="136" spans="1:80" ht="12.75">
      <c r="A136" s="250">
        <v>39</v>
      </c>
      <c r="B136" s="251" t="s">
        <v>306</v>
      </c>
      <c r="C136" s="252" t="s">
        <v>307</v>
      </c>
      <c r="D136" s="253" t="s">
        <v>293</v>
      </c>
      <c r="E136" s="254">
        <v>12</v>
      </c>
      <c r="F136" s="254">
        <v>0</v>
      </c>
      <c r="G136" s="255">
        <f t="shared" si="0"/>
        <v>0</v>
      </c>
      <c r="H136" s="256">
        <v>0.0007</v>
      </c>
      <c r="I136" s="257">
        <f t="shared" si="1"/>
        <v>0.0084</v>
      </c>
      <c r="J136" s="256"/>
      <c r="K136" s="257">
        <f t="shared" si="2"/>
        <v>0</v>
      </c>
      <c r="O136" s="249">
        <v>2</v>
      </c>
      <c r="AA136" s="222">
        <v>3</v>
      </c>
      <c r="AB136" s="222">
        <v>1</v>
      </c>
      <c r="AC136" s="222">
        <v>55346489</v>
      </c>
      <c r="AZ136" s="222">
        <v>1</v>
      </c>
      <c r="BA136" s="222">
        <f t="shared" si="3"/>
        <v>0</v>
      </c>
      <c r="BB136" s="222">
        <f t="shared" si="4"/>
        <v>0</v>
      </c>
      <c r="BC136" s="222">
        <f t="shared" si="5"/>
        <v>0</v>
      </c>
      <c r="BD136" s="222">
        <f t="shared" si="6"/>
        <v>0</v>
      </c>
      <c r="BE136" s="222">
        <f t="shared" si="7"/>
        <v>0</v>
      </c>
      <c r="CA136" s="249">
        <v>3</v>
      </c>
      <c r="CB136" s="249">
        <v>1</v>
      </c>
    </row>
    <row r="137" spans="1:80" ht="22.5">
      <c r="A137" s="250">
        <v>40</v>
      </c>
      <c r="B137" s="251" t="s">
        <v>308</v>
      </c>
      <c r="C137" s="252" t="s">
        <v>309</v>
      </c>
      <c r="D137" s="253" t="s">
        <v>310</v>
      </c>
      <c r="E137" s="254">
        <v>28</v>
      </c>
      <c r="F137" s="254">
        <v>0</v>
      </c>
      <c r="G137" s="255">
        <f t="shared" si="0"/>
        <v>0</v>
      </c>
      <c r="H137" s="256">
        <v>0</v>
      </c>
      <c r="I137" s="257">
        <f t="shared" si="1"/>
        <v>0</v>
      </c>
      <c r="J137" s="256">
        <v>0</v>
      </c>
      <c r="K137" s="257">
        <f t="shared" si="2"/>
        <v>0</v>
      </c>
      <c r="O137" s="249">
        <v>2</v>
      </c>
      <c r="AA137" s="222">
        <v>1</v>
      </c>
      <c r="AB137" s="222">
        <v>1</v>
      </c>
      <c r="AC137" s="222">
        <v>1</v>
      </c>
      <c r="AZ137" s="222">
        <v>1</v>
      </c>
      <c r="BA137" s="222">
        <f t="shared" si="3"/>
        <v>0</v>
      </c>
      <c r="BB137" s="222">
        <f t="shared" si="4"/>
        <v>0</v>
      </c>
      <c r="BC137" s="222">
        <f t="shared" si="5"/>
        <v>0</v>
      </c>
      <c r="BD137" s="222">
        <f t="shared" si="6"/>
        <v>0</v>
      </c>
      <c r="BE137" s="222">
        <f t="shared" si="7"/>
        <v>0</v>
      </c>
      <c r="CA137" s="249">
        <v>1</v>
      </c>
      <c r="CB137" s="249">
        <v>1</v>
      </c>
    </row>
    <row r="138" spans="1:80" ht="12.75">
      <c r="A138" s="250">
        <v>41</v>
      </c>
      <c r="B138" s="251" t="s">
        <v>311</v>
      </c>
      <c r="C138" s="252" t="s">
        <v>312</v>
      </c>
      <c r="D138" s="253" t="s">
        <v>293</v>
      </c>
      <c r="E138" s="254">
        <v>28</v>
      </c>
      <c r="F138" s="254">
        <v>0</v>
      </c>
      <c r="G138" s="255">
        <f t="shared" si="0"/>
        <v>0</v>
      </c>
      <c r="H138" s="256">
        <v>0.108</v>
      </c>
      <c r="I138" s="257">
        <f t="shared" si="1"/>
        <v>3.024</v>
      </c>
      <c r="J138" s="256"/>
      <c r="K138" s="257">
        <f t="shared" si="2"/>
        <v>0</v>
      </c>
      <c r="O138" s="249">
        <v>2</v>
      </c>
      <c r="AA138" s="222">
        <v>3</v>
      </c>
      <c r="AB138" s="222">
        <v>1</v>
      </c>
      <c r="AC138" s="222">
        <v>592331843</v>
      </c>
      <c r="AZ138" s="222">
        <v>1</v>
      </c>
      <c r="BA138" s="222">
        <f t="shared" si="3"/>
        <v>0</v>
      </c>
      <c r="BB138" s="222">
        <f t="shared" si="4"/>
        <v>0</v>
      </c>
      <c r="BC138" s="222">
        <f t="shared" si="5"/>
        <v>0</v>
      </c>
      <c r="BD138" s="222">
        <f t="shared" si="6"/>
        <v>0</v>
      </c>
      <c r="BE138" s="222">
        <f t="shared" si="7"/>
        <v>0</v>
      </c>
      <c r="CA138" s="249">
        <v>3</v>
      </c>
      <c r="CB138" s="249">
        <v>1</v>
      </c>
    </row>
    <row r="139" spans="1:80" ht="12.75">
      <c r="A139" s="250">
        <v>42</v>
      </c>
      <c r="B139" s="251" t="s">
        <v>313</v>
      </c>
      <c r="C139" s="252" t="s">
        <v>314</v>
      </c>
      <c r="D139" s="253" t="s">
        <v>293</v>
      </c>
      <c r="E139" s="254">
        <v>12</v>
      </c>
      <c r="F139" s="254">
        <v>0</v>
      </c>
      <c r="G139" s="255">
        <f t="shared" si="0"/>
        <v>0</v>
      </c>
      <c r="H139" s="256">
        <v>0.0005</v>
      </c>
      <c r="I139" s="257">
        <f t="shared" si="1"/>
        <v>0.006</v>
      </c>
      <c r="J139" s="256"/>
      <c r="K139" s="257">
        <f t="shared" si="2"/>
        <v>0</v>
      </c>
      <c r="O139" s="249">
        <v>2</v>
      </c>
      <c r="AA139" s="222">
        <v>3</v>
      </c>
      <c r="AB139" s="222">
        <v>1</v>
      </c>
      <c r="AC139" s="222">
        <v>55346481</v>
      </c>
      <c r="AZ139" s="222">
        <v>1</v>
      </c>
      <c r="BA139" s="222">
        <f t="shared" si="3"/>
        <v>0</v>
      </c>
      <c r="BB139" s="222">
        <f t="shared" si="4"/>
        <v>0</v>
      </c>
      <c r="BC139" s="222">
        <f t="shared" si="5"/>
        <v>0</v>
      </c>
      <c r="BD139" s="222">
        <f t="shared" si="6"/>
        <v>0</v>
      </c>
      <c r="BE139" s="222">
        <f t="shared" si="7"/>
        <v>0</v>
      </c>
      <c r="CA139" s="249">
        <v>3</v>
      </c>
      <c r="CB139" s="249">
        <v>1</v>
      </c>
    </row>
    <row r="140" spans="1:80" ht="12.75">
      <c r="A140" s="250">
        <v>43</v>
      </c>
      <c r="B140" s="251" t="s">
        <v>315</v>
      </c>
      <c r="C140" s="252" t="s">
        <v>316</v>
      </c>
      <c r="D140" s="253" t="s">
        <v>293</v>
      </c>
      <c r="E140" s="254">
        <v>22</v>
      </c>
      <c r="F140" s="254">
        <v>0</v>
      </c>
      <c r="G140" s="255">
        <f t="shared" si="0"/>
        <v>0</v>
      </c>
      <c r="H140" s="256">
        <v>0.0007</v>
      </c>
      <c r="I140" s="257">
        <f t="shared" si="1"/>
        <v>0.0154</v>
      </c>
      <c r="J140" s="256"/>
      <c r="K140" s="257">
        <f t="shared" si="2"/>
        <v>0</v>
      </c>
      <c r="O140" s="249">
        <v>2</v>
      </c>
      <c r="AA140" s="222">
        <v>3</v>
      </c>
      <c r="AB140" s="222">
        <v>1</v>
      </c>
      <c r="AC140" s="222">
        <v>55346485</v>
      </c>
      <c r="AZ140" s="222">
        <v>1</v>
      </c>
      <c r="BA140" s="222">
        <f t="shared" si="3"/>
        <v>0</v>
      </c>
      <c r="BB140" s="222">
        <f t="shared" si="4"/>
        <v>0</v>
      </c>
      <c r="BC140" s="222">
        <f t="shared" si="5"/>
        <v>0</v>
      </c>
      <c r="BD140" s="222">
        <f t="shared" si="6"/>
        <v>0</v>
      </c>
      <c r="BE140" s="222">
        <f t="shared" si="7"/>
        <v>0</v>
      </c>
      <c r="CA140" s="249">
        <v>3</v>
      </c>
      <c r="CB140" s="249">
        <v>1</v>
      </c>
    </row>
    <row r="141" spans="1:57" ht="12.75">
      <c r="A141" s="268"/>
      <c r="B141" s="269" t="s">
        <v>97</v>
      </c>
      <c r="C141" s="270" t="s">
        <v>290</v>
      </c>
      <c r="D141" s="271"/>
      <c r="E141" s="272"/>
      <c r="F141" s="273"/>
      <c r="G141" s="274">
        <f>SUM(G127:G140)</f>
        <v>0</v>
      </c>
      <c r="H141" s="275"/>
      <c r="I141" s="276">
        <f>SUM(I127:I140)</f>
        <v>8.82752</v>
      </c>
      <c r="J141" s="275"/>
      <c r="K141" s="276">
        <f>SUM(K127:K140)</f>
        <v>0</v>
      </c>
      <c r="O141" s="249">
        <v>4</v>
      </c>
      <c r="BA141" s="277">
        <f>SUM(BA127:BA140)</f>
        <v>0</v>
      </c>
      <c r="BB141" s="277">
        <f>SUM(BB127:BB140)</f>
        <v>0</v>
      </c>
      <c r="BC141" s="277">
        <f>SUM(BC127:BC140)</f>
        <v>0</v>
      </c>
      <c r="BD141" s="277">
        <f>SUM(BD127:BD140)</f>
        <v>0</v>
      </c>
      <c r="BE141" s="277">
        <f>SUM(BE127:BE140)</f>
        <v>0</v>
      </c>
    </row>
    <row r="142" spans="1:15" ht="12.75">
      <c r="A142" s="239" t="s">
        <v>94</v>
      </c>
      <c r="B142" s="240" t="s">
        <v>317</v>
      </c>
      <c r="C142" s="241" t="s">
        <v>318</v>
      </c>
      <c r="D142" s="242"/>
      <c r="E142" s="243"/>
      <c r="F142" s="243"/>
      <c r="G142" s="244"/>
      <c r="H142" s="245"/>
      <c r="I142" s="246"/>
      <c r="J142" s="247"/>
      <c r="K142" s="248"/>
      <c r="O142" s="249">
        <v>1</v>
      </c>
    </row>
    <row r="143" spans="1:80" ht="12.75">
      <c r="A143" s="250">
        <v>44</v>
      </c>
      <c r="B143" s="251" t="s">
        <v>320</v>
      </c>
      <c r="C143" s="252" t="s">
        <v>321</v>
      </c>
      <c r="D143" s="253" t="s">
        <v>267</v>
      </c>
      <c r="E143" s="254">
        <v>5.47</v>
      </c>
      <c r="F143" s="254">
        <v>0</v>
      </c>
      <c r="G143" s="255">
        <f>E143*F143</f>
        <v>0</v>
      </c>
      <c r="H143" s="256">
        <v>0</v>
      </c>
      <c r="I143" s="257">
        <f>E143*H143</f>
        <v>0</v>
      </c>
      <c r="J143" s="256"/>
      <c r="K143" s="257">
        <f>E143*J143</f>
        <v>0</v>
      </c>
      <c r="O143" s="249">
        <v>2</v>
      </c>
      <c r="AA143" s="222">
        <v>12</v>
      </c>
      <c r="AB143" s="222">
        <v>0</v>
      </c>
      <c r="AC143" s="222">
        <v>21</v>
      </c>
      <c r="AZ143" s="222">
        <v>1</v>
      </c>
      <c r="BA143" s="222">
        <f>IF(AZ143=1,G143,0)</f>
        <v>0</v>
      </c>
      <c r="BB143" s="222">
        <f>IF(AZ143=2,G143,0)</f>
        <v>0</v>
      </c>
      <c r="BC143" s="222">
        <f>IF(AZ143=3,G143,0)</f>
        <v>0</v>
      </c>
      <c r="BD143" s="222">
        <f>IF(AZ143=4,G143,0)</f>
        <v>0</v>
      </c>
      <c r="BE143" s="222">
        <f>IF(AZ143=5,G143,0)</f>
        <v>0</v>
      </c>
      <c r="CA143" s="249">
        <v>12</v>
      </c>
      <c r="CB143" s="249">
        <v>0</v>
      </c>
    </row>
    <row r="144" spans="1:15" ht="12.75">
      <c r="A144" s="258"/>
      <c r="B144" s="262"/>
      <c r="C144" s="539" t="s">
        <v>322</v>
      </c>
      <c r="D144" s="540"/>
      <c r="E144" s="263">
        <v>3.48</v>
      </c>
      <c r="F144" s="264"/>
      <c r="G144" s="265"/>
      <c r="H144" s="266"/>
      <c r="I144" s="260"/>
      <c r="J144" s="267"/>
      <c r="K144" s="260"/>
      <c r="M144" s="261" t="s">
        <v>322</v>
      </c>
      <c r="O144" s="249"/>
    </row>
    <row r="145" spans="1:15" ht="12.75">
      <c r="A145" s="258"/>
      <c r="B145" s="262"/>
      <c r="C145" s="539" t="s">
        <v>323</v>
      </c>
      <c r="D145" s="540"/>
      <c r="E145" s="263">
        <v>0.87</v>
      </c>
      <c r="F145" s="264"/>
      <c r="G145" s="265"/>
      <c r="H145" s="266"/>
      <c r="I145" s="260"/>
      <c r="J145" s="267"/>
      <c r="K145" s="260"/>
      <c r="M145" s="261" t="s">
        <v>323</v>
      </c>
      <c r="O145" s="249"/>
    </row>
    <row r="146" spans="1:15" ht="12.75">
      <c r="A146" s="258"/>
      <c r="B146" s="262"/>
      <c r="C146" s="539" t="s">
        <v>324</v>
      </c>
      <c r="D146" s="540"/>
      <c r="E146" s="263">
        <v>1.12</v>
      </c>
      <c r="F146" s="264"/>
      <c r="G146" s="265"/>
      <c r="H146" s="266"/>
      <c r="I146" s="260"/>
      <c r="J146" s="267"/>
      <c r="K146" s="260"/>
      <c r="M146" s="261" t="s">
        <v>324</v>
      </c>
      <c r="O146" s="249"/>
    </row>
    <row r="147" spans="1:80" ht="12.75">
      <c r="A147" s="250">
        <v>45</v>
      </c>
      <c r="B147" s="251" t="s">
        <v>325</v>
      </c>
      <c r="C147" s="252" t="s">
        <v>326</v>
      </c>
      <c r="D147" s="253" t="s">
        <v>293</v>
      </c>
      <c r="E147" s="254">
        <v>2</v>
      </c>
      <c r="F147" s="254">
        <v>0</v>
      </c>
      <c r="G147" s="255">
        <f>E147*F147</f>
        <v>0</v>
      </c>
      <c r="H147" s="256">
        <v>1.74</v>
      </c>
      <c r="I147" s="257">
        <f>E147*H147</f>
        <v>3.48</v>
      </c>
      <c r="J147" s="256"/>
      <c r="K147" s="257">
        <f>E147*J147</f>
        <v>0</v>
      </c>
      <c r="O147" s="249">
        <v>2</v>
      </c>
      <c r="AA147" s="222">
        <v>3</v>
      </c>
      <c r="AB147" s="222">
        <v>0</v>
      </c>
      <c r="AC147" s="222">
        <v>592261022</v>
      </c>
      <c r="AZ147" s="222">
        <v>1</v>
      </c>
      <c r="BA147" s="222">
        <f>IF(AZ147=1,G147,0)</f>
        <v>0</v>
      </c>
      <c r="BB147" s="222">
        <f>IF(AZ147=2,G147,0)</f>
        <v>0</v>
      </c>
      <c r="BC147" s="222">
        <f>IF(AZ147=3,G147,0)</f>
        <v>0</v>
      </c>
      <c r="BD147" s="222">
        <f>IF(AZ147=4,G147,0)</f>
        <v>0</v>
      </c>
      <c r="BE147" s="222">
        <f>IF(AZ147=5,G147,0)</f>
        <v>0</v>
      </c>
      <c r="CA147" s="249">
        <v>3</v>
      </c>
      <c r="CB147" s="249">
        <v>0</v>
      </c>
    </row>
    <row r="148" spans="1:80" ht="12.75">
      <c r="A148" s="250">
        <v>46</v>
      </c>
      <c r="B148" s="251" t="s">
        <v>327</v>
      </c>
      <c r="C148" s="252" t="s">
        <v>328</v>
      </c>
      <c r="D148" s="253" t="s">
        <v>293</v>
      </c>
      <c r="E148" s="254">
        <v>1</v>
      </c>
      <c r="F148" s="254">
        <v>0</v>
      </c>
      <c r="G148" s="255">
        <f>E148*F148</f>
        <v>0</v>
      </c>
      <c r="H148" s="256">
        <v>0.87</v>
      </c>
      <c r="I148" s="257">
        <f>E148*H148</f>
        <v>0.87</v>
      </c>
      <c r="J148" s="256"/>
      <c r="K148" s="257">
        <f>E148*J148</f>
        <v>0</v>
      </c>
      <c r="O148" s="249">
        <v>2</v>
      </c>
      <c r="AA148" s="222">
        <v>3</v>
      </c>
      <c r="AB148" s="222">
        <v>0</v>
      </c>
      <c r="AC148" s="222">
        <v>592261021</v>
      </c>
      <c r="AZ148" s="222">
        <v>1</v>
      </c>
      <c r="BA148" s="222">
        <f>IF(AZ148=1,G148,0)</f>
        <v>0</v>
      </c>
      <c r="BB148" s="222">
        <f>IF(AZ148=2,G148,0)</f>
        <v>0</v>
      </c>
      <c r="BC148" s="222">
        <f>IF(AZ148=3,G148,0)</f>
        <v>0</v>
      </c>
      <c r="BD148" s="222">
        <f>IF(AZ148=4,G148,0)</f>
        <v>0</v>
      </c>
      <c r="BE148" s="222">
        <f>IF(AZ148=5,G148,0)</f>
        <v>0</v>
      </c>
      <c r="CA148" s="249">
        <v>3</v>
      </c>
      <c r="CB148" s="249">
        <v>0</v>
      </c>
    </row>
    <row r="149" spans="1:80" ht="12.75">
      <c r="A149" s="250">
        <v>47</v>
      </c>
      <c r="B149" s="251" t="s">
        <v>329</v>
      </c>
      <c r="C149" s="252" t="s">
        <v>330</v>
      </c>
      <c r="D149" s="253" t="s">
        <v>293</v>
      </c>
      <c r="E149" s="254">
        <v>1</v>
      </c>
      <c r="F149" s="254">
        <v>0</v>
      </c>
      <c r="G149" s="255">
        <f>E149*F149</f>
        <v>0</v>
      </c>
      <c r="H149" s="256">
        <v>1.12</v>
      </c>
      <c r="I149" s="257">
        <f>E149*H149</f>
        <v>1.12</v>
      </c>
      <c r="J149" s="256"/>
      <c r="K149" s="257">
        <f>E149*J149</f>
        <v>0</v>
      </c>
      <c r="O149" s="249">
        <v>2</v>
      </c>
      <c r="AA149" s="222">
        <v>3</v>
      </c>
      <c r="AB149" s="222">
        <v>0</v>
      </c>
      <c r="AC149" s="222">
        <v>592261020</v>
      </c>
      <c r="AZ149" s="222">
        <v>1</v>
      </c>
      <c r="BA149" s="222">
        <f>IF(AZ149=1,G149,0)</f>
        <v>0</v>
      </c>
      <c r="BB149" s="222">
        <f>IF(AZ149=2,G149,0)</f>
        <v>0</v>
      </c>
      <c r="BC149" s="222">
        <f>IF(AZ149=3,G149,0)</f>
        <v>0</v>
      </c>
      <c r="BD149" s="222">
        <f>IF(AZ149=4,G149,0)</f>
        <v>0</v>
      </c>
      <c r="BE149" s="222">
        <f>IF(AZ149=5,G149,0)</f>
        <v>0</v>
      </c>
      <c r="CA149" s="249">
        <v>3</v>
      </c>
      <c r="CB149" s="249">
        <v>0</v>
      </c>
    </row>
    <row r="150" spans="1:80" ht="12.75">
      <c r="A150" s="250">
        <v>48</v>
      </c>
      <c r="B150" s="251" t="s">
        <v>331</v>
      </c>
      <c r="C150" s="252" t="s">
        <v>332</v>
      </c>
      <c r="D150" s="253" t="s">
        <v>293</v>
      </c>
      <c r="E150" s="254">
        <v>3</v>
      </c>
      <c r="F150" s="254">
        <v>0</v>
      </c>
      <c r="G150" s="255">
        <f>E150*F150</f>
        <v>0</v>
      </c>
      <c r="H150" s="256">
        <v>0</v>
      </c>
      <c r="I150" s="257">
        <f>E150*H150</f>
        <v>0</v>
      </c>
      <c r="J150" s="256"/>
      <c r="K150" s="257">
        <f>E150*J150</f>
        <v>0</v>
      </c>
      <c r="O150" s="249">
        <v>2</v>
      </c>
      <c r="AA150" s="222">
        <v>3</v>
      </c>
      <c r="AB150" s="222">
        <v>1</v>
      </c>
      <c r="AC150" s="222">
        <v>23170550</v>
      </c>
      <c r="AZ150" s="222">
        <v>1</v>
      </c>
      <c r="BA150" s="222">
        <f>IF(AZ150=1,G150,0)</f>
        <v>0</v>
      </c>
      <c r="BB150" s="222">
        <f>IF(AZ150=2,G150,0)</f>
        <v>0</v>
      </c>
      <c r="BC150" s="222">
        <f>IF(AZ150=3,G150,0)</f>
        <v>0</v>
      </c>
      <c r="BD150" s="222">
        <f>IF(AZ150=4,G150,0)</f>
        <v>0</v>
      </c>
      <c r="BE150" s="222">
        <f>IF(AZ150=5,G150,0)</f>
        <v>0</v>
      </c>
      <c r="CA150" s="249">
        <v>3</v>
      </c>
      <c r="CB150" s="249">
        <v>1</v>
      </c>
    </row>
    <row r="151" spans="1:80" ht="12.75">
      <c r="A151" s="250">
        <v>49</v>
      </c>
      <c r="B151" s="251" t="s">
        <v>333</v>
      </c>
      <c r="C151" s="252" t="s">
        <v>334</v>
      </c>
      <c r="D151" s="253" t="s">
        <v>158</v>
      </c>
      <c r="E151" s="254">
        <v>0.5783</v>
      </c>
      <c r="F151" s="254">
        <v>0</v>
      </c>
      <c r="G151" s="255">
        <f>E151*F151</f>
        <v>0</v>
      </c>
      <c r="H151" s="256">
        <v>2.52542</v>
      </c>
      <c r="I151" s="257">
        <f>E151*H151</f>
        <v>1.460450386</v>
      </c>
      <c r="J151" s="256">
        <v>0</v>
      </c>
      <c r="K151" s="257">
        <f>E151*J151</f>
        <v>0</v>
      </c>
      <c r="O151" s="249">
        <v>2</v>
      </c>
      <c r="AA151" s="222">
        <v>1</v>
      </c>
      <c r="AB151" s="222">
        <v>1</v>
      </c>
      <c r="AC151" s="222">
        <v>1</v>
      </c>
      <c r="AZ151" s="222">
        <v>1</v>
      </c>
      <c r="BA151" s="222">
        <f>IF(AZ151=1,G151,0)</f>
        <v>0</v>
      </c>
      <c r="BB151" s="222">
        <f>IF(AZ151=2,G151,0)</f>
        <v>0</v>
      </c>
      <c r="BC151" s="222">
        <f>IF(AZ151=3,G151,0)</f>
        <v>0</v>
      </c>
      <c r="BD151" s="222">
        <f>IF(AZ151=4,G151,0)</f>
        <v>0</v>
      </c>
      <c r="BE151" s="222">
        <f>IF(AZ151=5,G151,0)</f>
        <v>0</v>
      </c>
      <c r="CA151" s="249">
        <v>1</v>
      </c>
      <c r="CB151" s="249">
        <v>1</v>
      </c>
    </row>
    <row r="152" spans="1:15" ht="12.75">
      <c r="A152" s="258"/>
      <c r="B152" s="262"/>
      <c r="C152" s="539" t="s">
        <v>335</v>
      </c>
      <c r="D152" s="540"/>
      <c r="E152" s="263">
        <v>0.5783</v>
      </c>
      <c r="F152" s="264"/>
      <c r="G152" s="265"/>
      <c r="H152" s="266"/>
      <c r="I152" s="260"/>
      <c r="J152" s="267"/>
      <c r="K152" s="260"/>
      <c r="M152" s="261" t="s">
        <v>335</v>
      </c>
      <c r="O152" s="249"/>
    </row>
    <row r="153" spans="1:80" ht="12.75">
      <c r="A153" s="250">
        <v>50</v>
      </c>
      <c r="B153" s="251" t="s">
        <v>336</v>
      </c>
      <c r="C153" s="252" t="s">
        <v>337</v>
      </c>
      <c r="D153" s="253" t="s">
        <v>236</v>
      </c>
      <c r="E153" s="254">
        <v>3.1259</v>
      </c>
      <c r="F153" s="254">
        <v>0</v>
      </c>
      <c r="G153" s="255">
        <f>E153*F153</f>
        <v>0</v>
      </c>
      <c r="H153" s="256">
        <v>0.06535</v>
      </c>
      <c r="I153" s="257">
        <f>E153*H153</f>
        <v>0.20427756500000002</v>
      </c>
      <c r="J153" s="256">
        <v>0</v>
      </c>
      <c r="K153" s="257">
        <f>E153*J153</f>
        <v>0</v>
      </c>
      <c r="O153" s="249">
        <v>2</v>
      </c>
      <c r="AA153" s="222">
        <v>1</v>
      </c>
      <c r="AB153" s="222">
        <v>1</v>
      </c>
      <c r="AC153" s="222">
        <v>1</v>
      </c>
      <c r="AZ153" s="222">
        <v>1</v>
      </c>
      <c r="BA153" s="222">
        <f>IF(AZ153=1,G153,0)</f>
        <v>0</v>
      </c>
      <c r="BB153" s="222">
        <f>IF(AZ153=2,G153,0)</f>
        <v>0</v>
      </c>
      <c r="BC153" s="222">
        <f>IF(AZ153=3,G153,0)</f>
        <v>0</v>
      </c>
      <c r="BD153" s="222">
        <f>IF(AZ153=4,G153,0)</f>
        <v>0</v>
      </c>
      <c r="BE153" s="222">
        <f>IF(AZ153=5,G153,0)</f>
        <v>0</v>
      </c>
      <c r="CA153" s="249">
        <v>1</v>
      </c>
      <c r="CB153" s="249">
        <v>1</v>
      </c>
    </row>
    <row r="154" spans="1:15" ht="12.75">
      <c r="A154" s="258"/>
      <c r="B154" s="262"/>
      <c r="C154" s="539" t="s">
        <v>338</v>
      </c>
      <c r="D154" s="540"/>
      <c r="E154" s="263">
        <v>2.0609</v>
      </c>
      <c r="F154" s="264"/>
      <c r="G154" s="265"/>
      <c r="H154" s="266"/>
      <c r="I154" s="260"/>
      <c r="J154" s="267"/>
      <c r="K154" s="260"/>
      <c r="M154" s="261" t="s">
        <v>338</v>
      </c>
      <c r="O154" s="249"/>
    </row>
    <row r="155" spans="1:15" ht="12.75">
      <c r="A155" s="258"/>
      <c r="B155" s="262"/>
      <c r="C155" s="539" t="s">
        <v>339</v>
      </c>
      <c r="D155" s="540"/>
      <c r="E155" s="263">
        <v>1.065</v>
      </c>
      <c r="F155" s="264"/>
      <c r="G155" s="265"/>
      <c r="H155" s="266"/>
      <c r="I155" s="260"/>
      <c r="J155" s="267"/>
      <c r="K155" s="260"/>
      <c r="M155" s="261" t="s">
        <v>339</v>
      </c>
      <c r="O155" s="249"/>
    </row>
    <row r="156" spans="1:80" ht="12.75">
      <c r="A156" s="250">
        <v>51</v>
      </c>
      <c r="B156" s="251" t="s">
        <v>340</v>
      </c>
      <c r="C156" s="252" t="s">
        <v>341</v>
      </c>
      <c r="D156" s="253" t="s">
        <v>236</v>
      </c>
      <c r="E156" s="254">
        <v>3.1259</v>
      </c>
      <c r="F156" s="254">
        <v>0</v>
      </c>
      <c r="G156" s="255">
        <f>E156*F156</f>
        <v>0</v>
      </c>
      <c r="H156" s="256">
        <v>0</v>
      </c>
      <c r="I156" s="257">
        <f>E156*H156</f>
        <v>0</v>
      </c>
      <c r="J156" s="256">
        <v>0</v>
      </c>
      <c r="K156" s="257">
        <f>E156*J156</f>
        <v>0</v>
      </c>
      <c r="O156" s="249">
        <v>2</v>
      </c>
      <c r="AA156" s="222">
        <v>1</v>
      </c>
      <c r="AB156" s="222">
        <v>1</v>
      </c>
      <c r="AC156" s="222">
        <v>1</v>
      </c>
      <c r="AZ156" s="222">
        <v>1</v>
      </c>
      <c r="BA156" s="222">
        <f>IF(AZ156=1,G156,0)</f>
        <v>0</v>
      </c>
      <c r="BB156" s="222">
        <f>IF(AZ156=2,G156,0)</f>
        <v>0</v>
      </c>
      <c r="BC156" s="222">
        <f>IF(AZ156=3,G156,0)</f>
        <v>0</v>
      </c>
      <c r="BD156" s="222">
        <f>IF(AZ156=4,G156,0)</f>
        <v>0</v>
      </c>
      <c r="BE156" s="222">
        <f>IF(AZ156=5,G156,0)</f>
        <v>0</v>
      </c>
      <c r="CA156" s="249">
        <v>1</v>
      </c>
      <c r="CB156" s="249">
        <v>1</v>
      </c>
    </row>
    <row r="157" spans="1:15" ht="12.75">
      <c r="A157" s="258"/>
      <c r="B157" s="262"/>
      <c r="C157" s="539" t="s">
        <v>338</v>
      </c>
      <c r="D157" s="540"/>
      <c r="E157" s="263">
        <v>2.0609</v>
      </c>
      <c r="F157" s="264"/>
      <c r="G157" s="265"/>
      <c r="H157" s="266"/>
      <c r="I157" s="260"/>
      <c r="J157" s="267"/>
      <c r="K157" s="260"/>
      <c r="M157" s="261" t="s">
        <v>338</v>
      </c>
      <c r="O157" s="249"/>
    </row>
    <row r="158" spans="1:15" ht="12.75">
      <c r="A158" s="258"/>
      <c r="B158" s="262"/>
      <c r="C158" s="539" t="s">
        <v>339</v>
      </c>
      <c r="D158" s="540"/>
      <c r="E158" s="263">
        <v>1.065</v>
      </c>
      <c r="F158" s="264"/>
      <c r="G158" s="265"/>
      <c r="H158" s="266"/>
      <c r="I158" s="260"/>
      <c r="J158" s="267"/>
      <c r="K158" s="260"/>
      <c r="M158" s="261" t="s">
        <v>339</v>
      </c>
      <c r="O158" s="249"/>
    </row>
    <row r="159" spans="1:80" ht="22.5">
      <c r="A159" s="250">
        <v>52</v>
      </c>
      <c r="B159" s="251" t="s">
        <v>342</v>
      </c>
      <c r="C159" s="252" t="s">
        <v>343</v>
      </c>
      <c r="D159" s="253" t="s">
        <v>158</v>
      </c>
      <c r="E159" s="254">
        <v>0.284</v>
      </c>
      <c r="F159" s="254">
        <v>0</v>
      </c>
      <c r="G159" s="255">
        <f>E159*F159</f>
        <v>0</v>
      </c>
      <c r="H159" s="256">
        <v>2.60162</v>
      </c>
      <c r="I159" s="257">
        <f>E159*H159</f>
        <v>0.7388600799999999</v>
      </c>
      <c r="J159" s="256">
        <v>0</v>
      </c>
      <c r="K159" s="257">
        <f>E159*J159</f>
        <v>0</v>
      </c>
      <c r="O159" s="249">
        <v>2</v>
      </c>
      <c r="AA159" s="222">
        <v>1</v>
      </c>
      <c r="AB159" s="222">
        <v>1</v>
      </c>
      <c r="AC159" s="222">
        <v>1</v>
      </c>
      <c r="AZ159" s="222">
        <v>1</v>
      </c>
      <c r="BA159" s="222">
        <f>IF(AZ159=1,G159,0)</f>
        <v>0</v>
      </c>
      <c r="BB159" s="222">
        <f>IF(AZ159=2,G159,0)</f>
        <v>0</v>
      </c>
      <c r="BC159" s="222">
        <f>IF(AZ159=3,G159,0)</f>
        <v>0</v>
      </c>
      <c r="BD159" s="222">
        <f>IF(AZ159=4,G159,0)</f>
        <v>0</v>
      </c>
      <c r="BE159" s="222">
        <f>IF(AZ159=5,G159,0)</f>
        <v>0</v>
      </c>
      <c r="CA159" s="249">
        <v>1</v>
      </c>
      <c r="CB159" s="249">
        <v>1</v>
      </c>
    </row>
    <row r="160" spans="1:15" ht="12.75">
      <c r="A160" s="258"/>
      <c r="B160" s="262"/>
      <c r="C160" s="539" t="s">
        <v>344</v>
      </c>
      <c r="D160" s="540"/>
      <c r="E160" s="263">
        <v>0.284</v>
      </c>
      <c r="F160" s="264"/>
      <c r="G160" s="265"/>
      <c r="H160" s="266"/>
      <c r="I160" s="260"/>
      <c r="J160" s="267"/>
      <c r="K160" s="260"/>
      <c r="M160" s="261" t="s">
        <v>344</v>
      </c>
      <c r="O160" s="249"/>
    </row>
    <row r="161" spans="1:80" ht="22.5">
      <c r="A161" s="250">
        <v>53</v>
      </c>
      <c r="B161" s="251" t="s">
        <v>345</v>
      </c>
      <c r="C161" s="252" t="s">
        <v>346</v>
      </c>
      <c r="D161" s="253" t="s">
        <v>267</v>
      </c>
      <c r="E161" s="254">
        <v>0.0199</v>
      </c>
      <c r="F161" s="254">
        <v>0</v>
      </c>
      <c r="G161" s="255">
        <f>E161*F161</f>
        <v>0</v>
      </c>
      <c r="H161" s="256">
        <v>1.05492</v>
      </c>
      <c r="I161" s="257">
        <f>E161*H161</f>
        <v>0.020992908</v>
      </c>
      <c r="J161" s="256">
        <v>0</v>
      </c>
      <c r="K161" s="257">
        <f>E161*J161</f>
        <v>0</v>
      </c>
      <c r="O161" s="249">
        <v>2</v>
      </c>
      <c r="AA161" s="222">
        <v>1</v>
      </c>
      <c r="AB161" s="222">
        <v>1</v>
      </c>
      <c r="AC161" s="222">
        <v>1</v>
      </c>
      <c r="AZ161" s="222">
        <v>1</v>
      </c>
      <c r="BA161" s="222">
        <f>IF(AZ161=1,G161,0)</f>
        <v>0</v>
      </c>
      <c r="BB161" s="222">
        <f>IF(AZ161=2,G161,0)</f>
        <v>0</v>
      </c>
      <c r="BC161" s="222">
        <f>IF(AZ161=3,G161,0)</f>
        <v>0</v>
      </c>
      <c r="BD161" s="222">
        <f>IF(AZ161=4,G161,0)</f>
        <v>0</v>
      </c>
      <c r="BE161" s="222">
        <f>IF(AZ161=5,G161,0)</f>
        <v>0</v>
      </c>
      <c r="CA161" s="249">
        <v>1</v>
      </c>
      <c r="CB161" s="249">
        <v>1</v>
      </c>
    </row>
    <row r="162" spans="1:15" ht="12.75">
      <c r="A162" s="258"/>
      <c r="B162" s="262"/>
      <c r="C162" s="539" t="s">
        <v>347</v>
      </c>
      <c r="D162" s="540"/>
      <c r="E162" s="263">
        <v>0.0199</v>
      </c>
      <c r="F162" s="264"/>
      <c r="G162" s="265"/>
      <c r="H162" s="266"/>
      <c r="I162" s="260"/>
      <c r="J162" s="267"/>
      <c r="K162" s="260"/>
      <c r="M162" s="261" t="s">
        <v>347</v>
      </c>
      <c r="O162" s="249"/>
    </row>
    <row r="163" spans="1:80" ht="12.75">
      <c r="A163" s="250">
        <v>54</v>
      </c>
      <c r="B163" s="251" t="s">
        <v>348</v>
      </c>
      <c r="C163" s="252" t="s">
        <v>349</v>
      </c>
      <c r="D163" s="253" t="s">
        <v>163</v>
      </c>
      <c r="E163" s="254">
        <v>6.4842</v>
      </c>
      <c r="F163" s="254">
        <v>0</v>
      </c>
      <c r="G163" s="255">
        <f>E163*F163</f>
        <v>0</v>
      </c>
      <c r="H163" s="256">
        <v>0.00022</v>
      </c>
      <c r="I163" s="257">
        <f>E163*H163</f>
        <v>0.0014265240000000002</v>
      </c>
      <c r="J163" s="256"/>
      <c r="K163" s="257">
        <f>E163*J163</f>
        <v>0</v>
      </c>
      <c r="O163" s="249">
        <v>2</v>
      </c>
      <c r="AA163" s="222">
        <v>12</v>
      </c>
      <c r="AB163" s="222">
        <v>0</v>
      </c>
      <c r="AC163" s="222">
        <v>23</v>
      </c>
      <c r="AZ163" s="222">
        <v>1</v>
      </c>
      <c r="BA163" s="222">
        <f>IF(AZ163=1,G163,0)</f>
        <v>0</v>
      </c>
      <c r="BB163" s="222">
        <f>IF(AZ163=2,G163,0)</f>
        <v>0</v>
      </c>
      <c r="BC163" s="222">
        <f>IF(AZ163=3,G163,0)</f>
        <v>0</v>
      </c>
      <c r="BD163" s="222">
        <f>IF(AZ163=4,G163,0)</f>
        <v>0</v>
      </c>
      <c r="BE163" s="222">
        <f>IF(AZ163=5,G163,0)</f>
        <v>0</v>
      </c>
      <c r="CA163" s="249">
        <v>12</v>
      </c>
      <c r="CB163" s="249">
        <v>0</v>
      </c>
    </row>
    <row r="164" spans="1:15" ht="12.75">
      <c r="A164" s="258"/>
      <c r="B164" s="259"/>
      <c r="C164" s="527" t="s">
        <v>350</v>
      </c>
      <c r="D164" s="528"/>
      <c r="E164" s="528"/>
      <c r="F164" s="528"/>
      <c r="G164" s="529"/>
      <c r="I164" s="260"/>
      <c r="K164" s="260"/>
      <c r="L164" s="261" t="s">
        <v>350</v>
      </c>
      <c r="O164" s="249">
        <v>3</v>
      </c>
    </row>
    <row r="165" spans="1:15" ht="12.75">
      <c r="A165" s="258"/>
      <c r="B165" s="262"/>
      <c r="C165" s="539" t="s">
        <v>351</v>
      </c>
      <c r="D165" s="540"/>
      <c r="E165" s="263">
        <v>0.6912</v>
      </c>
      <c r="F165" s="264"/>
      <c r="G165" s="265"/>
      <c r="H165" s="266"/>
      <c r="I165" s="260"/>
      <c r="J165" s="267"/>
      <c r="K165" s="260"/>
      <c r="M165" s="261" t="s">
        <v>351</v>
      </c>
      <c r="O165" s="249"/>
    </row>
    <row r="166" spans="1:15" ht="12.75">
      <c r="A166" s="258"/>
      <c r="B166" s="262"/>
      <c r="C166" s="539" t="s">
        <v>352</v>
      </c>
      <c r="D166" s="540"/>
      <c r="E166" s="263">
        <v>3.2798</v>
      </c>
      <c r="F166" s="264"/>
      <c r="G166" s="265"/>
      <c r="H166" s="266"/>
      <c r="I166" s="260"/>
      <c r="J166" s="267"/>
      <c r="K166" s="260"/>
      <c r="M166" s="261" t="s">
        <v>352</v>
      </c>
      <c r="O166" s="249"/>
    </row>
    <row r="167" spans="1:15" ht="12.75">
      <c r="A167" s="258"/>
      <c r="B167" s="262"/>
      <c r="C167" s="539" t="s">
        <v>353</v>
      </c>
      <c r="D167" s="540"/>
      <c r="E167" s="263">
        <v>2.5133</v>
      </c>
      <c r="F167" s="264"/>
      <c r="G167" s="265"/>
      <c r="H167" s="266"/>
      <c r="I167" s="260"/>
      <c r="J167" s="267"/>
      <c r="K167" s="260"/>
      <c r="M167" s="261" t="s">
        <v>353</v>
      </c>
      <c r="O167" s="249"/>
    </row>
    <row r="168" spans="1:80" ht="12.75">
      <c r="A168" s="250">
        <v>55</v>
      </c>
      <c r="B168" s="251" t="s">
        <v>354</v>
      </c>
      <c r="C168" s="252" t="s">
        <v>355</v>
      </c>
      <c r="D168" s="253" t="s">
        <v>158</v>
      </c>
      <c r="E168" s="254">
        <v>0.1362</v>
      </c>
      <c r="F168" s="254">
        <v>0</v>
      </c>
      <c r="G168" s="255">
        <f>E168*F168</f>
        <v>0</v>
      </c>
      <c r="H168" s="256">
        <v>2.525</v>
      </c>
      <c r="I168" s="257">
        <f>E168*H168</f>
        <v>0.34390499999999996</v>
      </c>
      <c r="J168" s="256">
        <v>0</v>
      </c>
      <c r="K168" s="257">
        <f>E168*J168</f>
        <v>0</v>
      </c>
      <c r="O168" s="249">
        <v>2</v>
      </c>
      <c r="AA168" s="222">
        <v>1</v>
      </c>
      <c r="AB168" s="222">
        <v>1</v>
      </c>
      <c r="AC168" s="222">
        <v>1</v>
      </c>
      <c r="AZ168" s="222">
        <v>1</v>
      </c>
      <c r="BA168" s="222">
        <f>IF(AZ168=1,G168,0)</f>
        <v>0</v>
      </c>
      <c r="BB168" s="222">
        <f>IF(AZ168=2,G168,0)</f>
        <v>0</v>
      </c>
      <c r="BC168" s="222">
        <f>IF(AZ168=3,G168,0)</f>
        <v>0</v>
      </c>
      <c r="BD168" s="222">
        <f>IF(AZ168=4,G168,0)</f>
        <v>0</v>
      </c>
      <c r="BE168" s="222">
        <f>IF(AZ168=5,G168,0)</f>
        <v>0</v>
      </c>
      <c r="CA168" s="249">
        <v>1</v>
      </c>
      <c r="CB168" s="249">
        <v>1</v>
      </c>
    </row>
    <row r="169" spans="1:15" ht="12.75">
      <c r="A169" s="258"/>
      <c r="B169" s="262"/>
      <c r="C169" s="539" t="s">
        <v>356</v>
      </c>
      <c r="D169" s="540"/>
      <c r="E169" s="263">
        <v>0.1362</v>
      </c>
      <c r="F169" s="264"/>
      <c r="G169" s="265"/>
      <c r="H169" s="266"/>
      <c r="I169" s="260"/>
      <c r="J169" s="267"/>
      <c r="K169" s="260"/>
      <c r="M169" s="261" t="s">
        <v>356</v>
      </c>
      <c r="O169" s="249"/>
    </row>
    <row r="170" spans="1:57" ht="12.75">
      <c r="A170" s="268"/>
      <c r="B170" s="269" t="s">
        <v>97</v>
      </c>
      <c r="C170" s="270" t="s">
        <v>319</v>
      </c>
      <c r="D170" s="271"/>
      <c r="E170" s="272"/>
      <c r="F170" s="273"/>
      <c r="G170" s="274">
        <f>SUM(G142:G169)</f>
        <v>0</v>
      </c>
      <c r="H170" s="275"/>
      <c r="I170" s="276">
        <f>SUM(I142:I169)</f>
        <v>8.239912463</v>
      </c>
      <c r="J170" s="275"/>
      <c r="K170" s="276">
        <f>SUM(K142:K169)</f>
        <v>0</v>
      </c>
      <c r="O170" s="249">
        <v>4</v>
      </c>
      <c r="BA170" s="277">
        <f>SUM(BA142:BA169)</f>
        <v>0</v>
      </c>
      <c r="BB170" s="277">
        <f>SUM(BB142:BB169)</f>
        <v>0</v>
      </c>
      <c r="BC170" s="277">
        <f>SUM(BC142:BC169)</f>
        <v>0</v>
      </c>
      <c r="BD170" s="277">
        <f>SUM(BD142:BD169)</f>
        <v>0</v>
      </c>
      <c r="BE170" s="277">
        <f>SUM(BE142:BE169)</f>
        <v>0</v>
      </c>
    </row>
    <row r="171" spans="1:15" ht="12.75">
      <c r="A171" s="239" t="s">
        <v>94</v>
      </c>
      <c r="B171" s="240" t="s">
        <v>357</v>
      </c>
      <c r="C171" s="241" t="s">
        <v>358</v>
      </c>
      <c r="D171" s="242"/>
      <c r="E171" s="243"/>
      <c r="F171" s="243"/>
      <c r="G171" s="244"/>
      <c r="H171" s="245"/>
      <c r="I171" s="246"/>
      <c r="J171" s="247"/>
      <c r="K171" s="248"/>
      <c r="O171" s="249">
        <v>1</v>
      </c>
    </row>
    <row r="172" spans="1:80" ht="22.5">
      <c r="A172" s="250">
        <v>56</v>
      </c>
      <c r="B172" s="251" t="s">
        <v>360</v>
      </c>
      <c r="C172" s="252" t="s">
        <v>361</v>
      </c>
      <c r="D172" s="253" t="s">
        <v>236</v>
      </c>
      <c r="E172" s="254">
        <v>2.4546</v>
      </c>
      <c r="F172" s="254">
        <v>0</v>
      </c>
      <c r="G172" s="255">
        <f>E172*F172</f>
        <v>0</v>
      </c>
      <c r="H172" s="256">
        <v>0.20532</v>
      </c>
      <c r="I172" s="257">
        <f>E172*H172</f>
        <v>0.503978472</v>
      </c>
      <c r="J172" s="256">
        <v>0</v>
      </c>
      <c r="K172" s="257">
        <f>E172*J172</f>
        <v>0</v>
      </c>
      <c r="O172" s="249">
        <v>2</v>
      </c>
      <c r="AA172" s="222">
        <v>1</v>
      </c>
      <c r="AB172" s="222">
        <v>0</v>
      </c>
      <c r="AC172" s="222">
        <v>0</v>
      </c>
      <c r="AZ172" s="222">
        <v>1</v>
      </c>
      <c r="BA172" s="222">
        <f>IF(AZ172=1,G172,0)</f>
        <v>0</v>
      </c>
      <c r="BB172" s="222">
        <f>IF(AZ172=2,G172,0)</f>
        <v>0</v>
      </c>
      <c r="BC172" s="222">
        <f>IF(AZ172=3,G172,0)</f>
        <v>0</v>
      </c>
      <c r="BD172" s="222">
        <f>IF(AZ172=4,G172,0)</f>
        <v>0</v>
      </c>
      <c r="BE172" s="222">
        <f>IF(AZ172=5,G172,0)</f>
        <v>0</v>
      </c>
      <c r="CA172" s="249">
        <v>1</v>
      </c>
      <c r="CB172" s="249">
        <v>0</v>
      </c>
    </row>
    <row r="173" spans="1:15" ht="12.75">
      <c r="A173" s="258"/>
      <c r="B173" s="259"/>
      <c r="C173" s="527" t="s">
        <v>362</v>
      </c>
      <c r="D173" s="528"/>
      <c r="E173" s="528"/>
      <c r="F173" s="528"/>
      <c r="G173" s="529"/>
      <c r="I173" s="260"/>
      <c r="K173" s="260"/>
      <c r="L173" s="261" t="s">
        <v>362</v>
      </c>
      <c r="O173" s="249">
        <v>3</v>
      </c>
    </row>
    <row r="174" spans="1:15" ht="12.75">
      <c r="A174" s="258"/>
      <c r="B174" s="262"/>
      <c r="C174" s="539" t="s">
        <v>363</v>
      </c>
      <c r="D174" s="540"/>
      <c r="E174" s="263">
        <v>2.4546</v>
      </c>
      <c r="F174" s="264"/>
      <c r="G174" s="265"/>
      <c r="H174" s="266"/>
      <c r="I174" s="260"/>
      <c r="J174" s="267"/>
      <c r="K174" s="260"/>
      <c r="M174" s="261" t="s">
        <v>363</v>
      </c>
      <c r="O174" s="249"/>
    </row>
    <row r="175" spans="1:80" ht="12.75">
      <c r="A175" s="250">
        <v>57</v>
      </c>
      <c r="B175" s="251" t="s">
        <v>364</v>
      </c>
      <c r="C175" s="252" t="s">
        <v>365</v>
      </c>
      <c r="D175" s="253" t="s">
        <v>236</v>
      </c>
      <c r="E175" s="254">
        <v>2.4546</v>
      </c>
      <c r="F175" s="254">
        <v>0</v>
      </c>
      <c r="G175" s="255">
        <f>E175*F175</f>
        <v>0</v>
      </c>
      <c r="H175" s="256">
        <v>0.198</v>
      </c>
      <c r="I175" s="257">
        <f>E175*H175</f>
        <v>0.4860108</v>
      </c>
      <c r="J175" s="256"/>
      <c r="K175" s="257">
        <f>E175*J175</f>
        <v>0</v>
      </c>
      <c r="O175" s="249">
        <v>2</v>
      </c>
      <c r="AA175" s="222">
        <v>12</v>
      </c>
      <c r="AB175" s="222">
        <v>0</v>
      </c>
      <c r="AC175" s="222">
        <v>60</v>
      </c>
      <c r="AZ175" s="222">
        <v>1</v>
      </c>
      <c r="BA175" s="222">
        <f>IF(AZ175=1,G175,0)</f>
        <v>0</v>
      </c>
      <c r="BB175" s="222">
        <f>IF(AZ175=2,G175,0)</f>
        <v>0</v>
      </c>
      <c r="BC175" s="222">
        <f>IF(AZ175=3,G175,0)</f>
        <v>0</v>
      </c>
      <c r="BD175" s="222">
        <f>IF(AZ175=4,G175,0)</f>
        <v>0</v>
      </c>
      <c r="BE175" s="222">
        <f>IF(AZ175=5,G175,0)</f>
        <v>0</v>
      </c>
      <c r="CA175" s="249">
        <v>12</v>
      </c>
      <c r="CB175" s="249">
        <v>0</v>
      </c>
    </row>
    <row r="176" spans="1:15" ht="12.75">
      <c r="A176" s="258"/>
      <c r="B176" s="262"/>
      <c r="C176" s="539" t="s">
        <v>363</v>
      </c>
      <c r="D176" s="540"/>
      <c r="E176" s="263">
        <v>2.4546</v>
      </c>
      <c r="F176" s="264"/>
      <c r="G176" s="265"/>
      <c r="H176" s="266"/>
      <c r="I176" s="260"/>
      <c r="J176" s="267"/>
      <c r="K176" s="260"/>
      <c r="M176" s="261" t="s">
        <v>363</v>
      </c>
      <c r="O176" s="249"/>
    </row>
    <row r="177" spans="1:80" ht="22.5">
      <c r="A177" s="250">
        <v>58</v>
      </c>
      <c r="B177" s="251" t="s">
        <v>366</v>
      </c>
      <c r="C177" s="252" t="s">
        <v>367</v>
      </c>
      <c r="D177" s="253" t="s">
        <v>236</v>
      </c>
      <c r="E177" s="254">
        <v>6</v>
      </c>
      <c r="F177" s="254">
        <v>0</v>
      </c>
      <c r="G177" s="255">
        <f>E177*F177</f>
        <v>0</v>
      </c>
      <c r="H177" s="256">
        <v>0.4615</v>
      </c>
      <c r="I177" s="257">
        <f>E177*H177</f>
        <v>2.769</v>
      </c>
      <c r="J177" s="256">
        <v>0</v>
      </c>
      <c r="K177" s="257">
        <f>E177*J177</f>
        <v>0</v>
      </c>
      <c r="O177" s="249">
        <v>2</v>
      </c>
      <c r="AA177" s="222">
        <v>1</v>
      </c>
      <c r="AB177" s="222">
        <v>1</v>
      </c>
      <c r="AC177" s="222">
        <v>1</v>
      </c>
      <c r="AZ177" s="222">
        <v>1</v>
      </c>
      <c r="BA177" s="222">
        <f>IF(AZ177=1,G177,0)</f>
        <v>0</v>
      </c>
      <c r="BB177" s="222">
        <f>IF(AZ177=2,G177,0)</f>
        <v>0</v>
      </c>
      <c r="BC177" s="222">
        <f>IF(AZ177=3,G177,0)</f>
        <v>0</v>
      </c>
      <c r="BD177" s="222">
        <f>IF(AZ177=4,G177,0)</f>
        <v>0</v>
      </c>
      <c r="BE177" s="222">
        <f>IF(AZ177=5,G177,0)</f>
        <v>0</v>
      </c>
      <c r="CA177" s="249">
        <v>1</v>
      </c>
      <c r="CB177" s="249">
        <v>1</v>
      </c>
    </row>
    <row r="178" spans="1:15" ht="12.75">
      <c r="A178" s="258"/>
      <c r="B178" s="259"/>
      <c r="C178" s="527" t="s">
        <v>368</v>
      </c>
      <c r="D178" s="528"/>
      <c r="E178" s="528"/>
      <c r="F178" s="528"/>
      <c r="G178" s="529"/>
      <c r="I178" s="260"/>
      <c r="K178" s="260"/>
      <c r="L178" s="261" t="s">
        <v>368</v>
      </c>
      <c r="O178" s="249">
        <v>3</v>
      </c>
    </row>
    <row r="179" spans="1:15" ht="12.75">
      <c r="A179" s="258"/>
      <c r="B179" s="259"/>
      <c r="C179" s="527" t="s">
        <v>369</v>
      </c>
      <c r="D179" s="528"/>
      <c r="E179" s="528"/>
      <c r="F179" s="528"/>
      <c r="G179" s="529"/>
      <c r="I179" s="260"/>
      <c r="K179" s="260"/>
      <c r="L179" s="261" t="s">
        <v>369</v>
      </c>
      <c r="O179" s="249">
        <v>3</v>
      </c>
    </row>
    <row r="180" spans="1:15" ht="12.75">
      <c r="A180" s="258"/>
      <c r="B180" s="259"/>
      <c r="C180" s="527" t="s">
        <v>370</v>
      </c>
      <c r="D180" s="528"/>
      <c r="E180" s="528"/>
      <c r="F180" s="528"/>
      <c r="G180" s="529"/>
      <c r="I180" s="260"/>
      <c r="K180" s="260"/>
      <c r="L180" s="261" t="s">
        <v>370</v>
      </c>
      <c r="O180" s="249">
        <v>3</v>
      </c>
    </row>
    <row r="181" spans="1:15" ht="12.75">
      <c r="A181" s="258"/>
      <c r="B181" s="259"/>
      <c r="C181" s="527" t="s">
        <v>371</v>
      </c>
      <c r="D181" s="528"/>
      <c r="E181" s="528"/>
      <c r="F181" s="528"/>
      <c r="G181" s="529"/>
      <c r="I181" s="260"/>
      <c r="K181" s="260"/>
      <c r="L181" s="261" t="s">
        <v>371</v>
      </c>
      <c r="O181" s="249">
        <v>3</v>
      </c>
    </row>
    <row r="182" spans="1:15" ht="12.75">
      <c r="A182" s="258"/>
      <c r="B182" s="262"/>
      <c r="C182" s="539" t="s">
        <v>372</v>
      </c>
      <c r="D182" s="540"/>
      <c r="E182" s="263">
        <v>6</v>
      </c>
      <c r="F182" s="264"/>
      <c r="G182" s="265"/>
      <c r="H182" s="266"/>
      <c r="I182" s="260"/>
      <c r="J182" s="267"/>
      <c r="K182" s="260"/>
      <c r="M182" s="261" t="s">
        <v>372</v>
      </c>
      <c r="O182" s="249"/>
    </row>
    <row r="183" spans="1:57" ht="12.75">
      <c r="A183" s="268"/>
      <c r="B183" s="269" t="s">
        <v>97</v>
      </c>
      <c r="C183" s="270" t="s">
        <v>359</v>
      </c>
      <c r="D183" s="271"/>
      <c r="E183" s="272"/>
      <c r="F183" s="273"/>
      <c r="G183" s="274">
        <f>SUM(G171:G182)</f>
        <v>0</v>
      </c>
      <c r="H183" s="275"/>
      <c r="I183" s="276">
        <f>SUM(I171:I182)</f>
        <v>3.758989272</v>
      </c>
      <c r="J183" s="275"/>
      <c r="K183" s="276">
        <f>SUM(K171:K182)</f>
        <v>0</v>
      </c>
      <c r="O183" s="249">
        <v>4</v>
      </c>
      <c r="BA183" s="277">
        <f>SUM(BA171:BA182)</f>
        <v>0</v>
      </c>
      <c r="BB183" s="277">
        <f>SUM(BB171:BB182)</f>
        <v>0</v>
      </c>
      <c r="BC183" s="277">
        <f>SUM(BC171:BC182)</f>
        <v>0</v>
      </c>
      <c r="BD183" s="277">
        <f>SUM(BD171:BD182)</f>
        <v>0</v>
      </c>
      <c r="BE183" s="277">
        <f>SUM(BE171:BE182)</f>
        <v>0</v>
      </c>
    </row>
    <row r="184" spans="1:15" ht="12.75">
      <c r="A184" s="239" t="s">
        <v>94</v>
      </c>
      <c r="B184" s="240" t="s">
        <v>373</v>
      </c>
      <c r="C184" s="241" t="s">
        <v>374</v>
      </c>
      <c r="D184" s="242"/>
      <c r="E184" s="243"/>
      <c r="F184" s="243"/>
      <c r="G184" s="244"/>
      <c r="H184" s="245"/>
      <c r="I184" s="246"/>
      <c r="J184" s="247"/>
      <c r="K184" s="248"/>
      <c r="O184" s="249">
        <v>1</v>
      </c>
    </row>
    <row r="185" spans="1:80" ht="22.5">
      <c r="A185" s="250">
        <v>59</v>
      </c>
      <c r="B185" s="251" t="s">
        <v>376</v>
      </c>
      <c r="C185" s="252" t="s">
        <v>377</v>
      </c>
      <c r="D185" s="253" t="s">
        <v>293</v>
      </c>
      <c r="E185" s="254">
        <v>8</v>
      </c>
      <c r="F185" s="254">
        <v>0</v>
      </c>
      <c r="G185" s="255">
        <f>E185*F185</f>
        <v>0</v>
      </c>
      <c r="H185" s="256">
        <v>0.0132</v>
      </c>
      <c r="I185" s="257">
        <f>E185*H185</f>
        <v>0.1056</v>
      </c>
      <c r="J185" s="256">
        <v>0</v>
      </c>
      <c r="K185" s="257">
        <f>E185*J185</f>
        <v>0</v>
      </c>
      <c r="O185" s="249">
        <v>2</v>
      </c>
      <c r="AA185" s="222">
        <v>1</v>
      </c>
      <c r="AB185" s="222">
        <v>1</v>
      </c>
      <c r="AC185" s="222">
        <v>1</v>
      </c>
      <c r="AZ185" s="222">
        <v>1</v>
      </c>
      <c r="BA185" s="222">
        <f>IF(AZ185=1,G185,0)</f>
        <v>0</v>
      </c>
      <c r="BB185" s="222">
        <f>IF(AZ185=2,G185,0)</f>
        <v>0</v>
      </c>
      <c r="BC185" s="222">
        <f>IF(AZ185=3,G185,0)</f>
        <v>0</v>
      </c>
      <c r="BD185" s="222">
        <f>IF(AZ185=4,G185,0)</f>
        <v>0</v>
      </c>
      <c r="BE185" s="222">
        <f>IF(AZ185=5,G185,0)</f>
        <v>0</v>
      </c>
      <c r="CA185" s="249">
        <v>1</v>
      </c>
      <c r="CB185" s="249">
        <v>1</v>
      </c>
    </row>
    <row r="186" spans="1:80" ht="12.75">
      <c r="A186" s="250">
        <v>60</v>
      </c>
      <c r="B186" s="251" t="s">
        <v>378</v>
      </c>
      <c r="C186" s="252" t="s">
        <v>379</v>
      </c>
      <c r="D186" s="253" t="s">
        <v>293</v>
      </c>
      <c r="E186" s="254">
        <v>1</v>
      </c>
      <c r="F186" s="254">
        <v>0</v>
      </c>
      <c r="G186" s="255">
        <f>E186*F186</f>
        <v>0</v>
      </c>
      <c r="H186" s="256">
        <v>0.0131</v>
      </c>
      <c r="I186" s="257">
        <f>E186*H186</f>
        <v>0.0131</v>
      </c>
      <c r="J186" s="256">
        <v>0</v>
      </c>
      <c r="K186" s="257">
        <f>E186*J186</f>
        <v>0</v>
      </c>
      <c r="O186" s="249">
        <v>2</v>
      </c>
      <c r="AA186" s="222">
        <v>1</v>
      </c>
      <c r="AB186" s="222">
        <v>1</v>
      </c>
      <c r="AC186" s="222">
        <v>1</v>
      </c>
      <c r="AZ186" s="222">
        <v>1</v>
      </c>
      <c r="BA186" s="222">
        <f>IF(AZ186=1,G186,0)</f>
        <v>0</v>
      </c>
      <c r="BB186" s="222">
        <f>IF(AZ186=2,G186,0)</f>
        <v>0</v>
      </c>
      <c r="BC186" s="222">
        <f>IF(AZ186=3,G186,0)</f>
        <v>0</v>
      </c>
      <c r="BD186" s="222">
        <f>IF(AZ186=4,G186,0)</f>
        <v>0</v>
      </c>
      <c r="BE186" s="222">
        <f>IF(AZ186=5,G186,0)</f>
        <v>0</v>
      </c>
      <c r="CA186" s="249">
        <v>1</v>
      </c>
      <c r="CB186" s="249">
        <v>1</v>
      </c>
    </row>
    <row r="187" spans="1:80" ht="22.5">
      <c r="A187" s="250">
        <v>61</v>
      </c>
      <c r="B187" s="251" t="s">
        <v>380</v>
      </c>
      <c r="C187" s="252" t="s">
        <v>381</v>
      </c>
      <c r="D187" s="253" t="s">
        <v>293</v>
      </c>
      <c r="E187" s="254">
        <v>1</v>
      </c>
      <c r="F187" s="254">
        <v>0</v>
      </c>
      <c r="G187" s="255">
        <f>E187*F187</f>
        <v>0</v>
      </c>
      <c r="H187" s="256">
        <v>0.0135</v>
      </c>
      <c r="I187" s="257">
        <f>E187*H187</f>
        <v>0.0135</v>
      </c>
      <c r="J187" s="256"/>
      <c r="K187" s="257">
        <f>E187*J187</f>
        <v>0</v>
      </c>
      <c r="O187" s="249">
        <v>2</v>
      </c>
      <c r="AA187" s="222">
        <v>12</v>
      </c>
      <c r="AB187" s="222">
        <v>0</v>
      </c>
      <c r="AC187" s="222">
        <v>42</v>
      </c>
      <c r="AZ187" s="222">
        <v>1</v>
      </c>
      <c r="BA187" s="222">
        <f>IF(AZ187=1,G187,0)</f>
        <v>0</v>
      </c>
      <c r="BB187" s="222">
        <f>IF(AZ187=2,G187,0)</f>
        <v>0</v>
      </c>
      <c r="BC187" s="222">
        <f>IF(AZ187=3,G187,0)</f>
        <v>0</v>
      </c>
      <c r="BD187" s="222">
        <f>IF(AZ187=4,G187,0)</f>
        <v>0</v>
      </c>
      <c r="BE187" s="222">
        <f>IF(AZ187=5,G187,0)</f>
        <v>0</v>
      </c>
      <c r="CA187" s="249">
        <v>12</v>
      </c>
      <c r="CB187" s="249">
        <v>0</v>
      </c>
    </row>
    <row r="188" spans="1:80" ht="12.75">
      <c r="A188" s="250">
        <v>62</v>
      </c>
      <c r="B188" s="251" t="s">
        <v>382</v>
      </c>
      <c r="C188" s="252" t="s">
        <v>383</v>
      </c>
      <c r="D188" s="253" t="s">
        <v>110</v>
      </c>
      <c r="E188" s="254">
        <v>1</v>
      </c>
      <c r="F188" s="254">
        <v>0</v>
      </c>
      <c r="G188" s="255">
        <f>E188*F188</f>
        <v>0</v>
      </c>
      <c r="H188" s="256">
        <v>0</v>
      </c>
      <c r="I188" s="257">
        <f>E188*H188</f>
        <v>0</v>
      </c>
      <c r="J188" s="256"/>
      <c r="K188" s="257">
        <f>E188*J188</f>
        <v>0</v>
      </c>
      <c r="O188" s="249">
        <v>2</v>
      </c>
      <c r="AA188" s="222">
        <v>12</v>
      </c>
      <c r="AB188" s="222">
        <v>0</v>
      </c>
      <c r="AC188" s="222">
        <v>43</v>
      </c>
      <c r="AZ188" s="222">
        <v>1</v>
      </c>
      <c r="BA188" s="222">
        <f>IF(AZ188=1,G188,0)</f>
        <v>0</v>
      </c>
      <c r="BB188" s="222">
        <f>IF(AZ188=2,G188,0)</f>
        <v>0</v>
      </c>
      <c r="BC188" s="222">
        <f>IF(AZ188=3,G188,0)</f>
        <v>0</v>
      </c>
      <c r="BD188" s="222">
        <f>IF(AZ188=4,G188,0)</f>
        <v>0</v>
      </c>
      <c r="BE188" s="222">
        <f>IF(AZ188=5,G188,0)</f>
        <v>0</v>
      </c>
      <c r="CA188" s="249">
        <v>12</v>
      </c>
      <c r="CB188" s="249">
        <v>0</v>
      </c>
    </row>
    <row r="189" spans="1:15" ht="12.75">
      <c r="A189" s="258"/>
      <c r="B189" s="259"/>
      <c r="C189" s="527" t="s">
        <v>384</v>
      </c>
      <c r="D189" s="528"/>
      <c r="E189" s="528"/>
      <c r="F189" s="528"/>
      <c r="G189" s="529"/>
      <c r="I189" s="260"/>
      <c r="K189" s="260"/>
      <c r="L189" s="261" t="s">
        <v>384</v>
      </c>
      <c r="O189" s="249">
        <v>3</v>
      </c>
    </row>
    <row r="190" spans="1:57" ht="12.75">
      <c r="A190" s="268"/>
      <c r="B190" s="269" t="s">
        <v>97</v>
      </c>
      <c r="C190" s="270" t="s">
        <v>375</v>
      </c>
      <c r="D190" s="271"/>
      <c r="E190" s="272"/>
      <c r="F190" s="273"/>
      <c r="G190" s="274">
        <f>SUM(G184:G189)</f>
        <v>0</v>
      </c>
      <c r="H190" s="275"/>
      <c r="I190" s="276">
        <f>SUM(I184:I189)</f>
        <v>0.1322</v>
      </c>
      <c r="J190" s="275"/>
      <c r="K190" s="276">
        <f>SUM(K184:K189)</f>
        <v>0</v>
      </c>
      <c r="O190" s="249">
        <v>4</v>
      </c>
      <c r="BA190" s="277">
        <f>SUM(BA184:BA189)</f>
        <v>0</v>
      </c>
      <c r="BB190" s="277">
        <f>SUM(BB184:BB189)</f>
        <v>0</v>
      </c>
      <c r="BC190" s="277">
        <f>SUM(BC184:BC189)</f>
        <v>0</v>
      </c>
      <c r="BD190" s="277">
        <f>SUM(BD184:BD189)</f>
        <v>0</v>
      </c>
      <c r="BE190" s="277">
        <f>SUM(BE184:BE189)</f>
        <v>0</v>
      </c>
    </row>
    <row r="191" spans="1:15" ht="12.75">
      <c r="A191" s="239" t="s">
        <v>94</v>
      </c>
      <c r="B191" s="240" t="s">
        <v>385</v>
      </c>
      <c r="C191" s="241" t="s">
        <v>386</v>
      </c>
      <c r="D191" s="242"/>
      <c r="E191" s="243"/>
      <c r="F191" s="243"/>
      <c r="G191" s="244"/>
      <c r="H191" s="245"/>
      <c r="I191" s="246"/>
      <c r="J191" s="247"/>
      <c r="K191" s="248"/>
      <c r="O191" s="249">
        <v>1</v>
      </c>
    </row>
    <row r="192" spans="1:80" ht="22.5">
      <c r="A192" s="250">
        <v>63</v>
      </c>
      <c r="B192" s="251" t="s">
        <v>388</v>
      </c>
      <c r="C192" s="252" t="s">
        <v>389</v>
      </c>
      <c r="D192" s="253" t="s">
        <v>110</v>
      </c>
      <c r="E192" s="254">
        <v>1</v>
      </c>
      <c r="F192" s="254">
        <v>0</v>
      </c>
      <c r="G192" s="255">
        <f>E192*F192</f>
        <v>0</v>
      </c>
      <c r="H192" s="256">
        <v>0</v>
      </c>
      <c r="I192" s="257">
        <f>E192*H192</f>
        <v>0</v>
      </c>
      <c r="J192" s="256"/>
      <c r="K192" s="257">
        <f>E192*J192</f>
        <v>0</v>
      </c>
      <c r="O192" s="249">
        <v>2</v>
      </c>
      <c r="AA192" s="222">
        <v>12</v>
      </c>
      <c r="AB192" s="222">
        <v>0</v>
      </c>
      <c r="AC192" s="222">
        <v>47</v>
      </c>
      <c r="AZ192" s="222">
        <v>1</v>
      </c>
      <c r="BA192" s="222">
        <f>IF(AZ192=1,G192,0)</f>
        <v>0</v>
      </c>
      <c r="BB192" s="222">
        <f>IF(AZ192=2,G192,0)</f>
        <v>0</v>
      </c>
      <c r="BC192" s="222">
        <f>IF(AZ192=3,G192,0)</f>
        <v>0</v>
      </c>
      <c r="BD192" s="222">
        <f>IF(AZ192=4,G192,0)</f>
        <v>0</v>
      </c>
      <c r="BE192" s="222">
        <f>IF(AZ192=5,G192,0)</f>
        <v>0</v>
      </c>
      <c r="CA192" s="249">
        <v>12</v>
      </c>
      <c r="CB192" s="249">
        <v>0</v>
      </c>
    </row>
    <row r="193" spans="1:15" ht="33.75">
      <c r="A193" s="258"/>
      <c r="B193" s="259"/>
      <c r="C193" s="527" t="s">
        <v>390</v>
      </c>
      <c r="D193" s="528"/>
      <c r="E193" s="528"/>
      <c r="F193" s="528"/>
      <c r="G193" s="529"/>
      <c r="I193" s="260"/>
      <c r="K193" s="260"/>
      <c r="L193" s="261" t="s">
        <v>390</v>
      </c>
      <c r="O193" s="249">
        <v>3</v>
      </c>
    </row>
    <row r="194" spans="1:80" ht="22.5">
      <c r="A194" s="250">
        <v>64</v>
      </c>
      <c r="B194" s="251" t="s">
        <v>391</v>
      </c>
      <c r="C194" s="252" t="s">
        <v>392</v>
      </c>
      <c r="D194" s="253" t="s">
        <v>110</v>
      </c>
      <c r="E194" s="254">
        <v>1</v>
      </c>
      <c r="F194" s="254">
        <v>0</v>
      </c>
      <c r="G194" s="255">
        <f>E194*F194</f>
        <v>0</v>
      </c>
      <c r="H194" s="256">
        <v>0</v>
      </c>
      <c r="I194" s="257">
        <f>E194*H194</f>
        <v>0</v>
      </c>
      <c r="J194" s="256"/>
      <c r="K194" s="257">
        <f>E194*J194</f>
        <v>0</v>
      </c>
      <c r="O194" s="249">
        <v>2</v>
      </c>
      <c r="AA194" s="222">
        <v>12</v>
      </c>
      <c r="AB194" s="222">
        <v>0</v>
      </c>
      <c r="AC194" s="222">
        <v>48</v>
      </c>
      <c r="AZ194" s="222">
        <v>1</v>
      </c>
      <c r="BA194" s="222">
        <f>IF(AZ194=1,G194,0)</f>
        <v>0</v>
      </c>
      <c r="BB194" s="222">
        <f>IF(AZ194=2,G194,0)</f>
        <v>0</v>
      </c>
      <c r="BC194" s="222">
        <f>IF(AZ194=3,G194,0)</f>
        <v>0</v>
      </c>
      <c r="BD194" s="222">
        <f>IF(AZ194=4,G194,0)</f>
        <v>0</v>
      </c>
      <c r="BE194" s="222">
        <f>IF(AZ194=5,G194,0)</f>
        <v>0</v>
      </c>
      <c r="CA194" s="249">
        <v>12</v>
      </c>
      <c r="CB194" s="249">
        <v>0</v>
      </c>
    </row>
    <row r="195" spans="1:15" ht="22.5">
      <c r="A195" s="258"/>
      <c r="B195" s="259"/>
      <c r="C195" s="527" t="s">
        <v>393</v>
      </c>
      <c r="D195" s="528"/>
      <c r="E195" s="528"/>
      <c r="F195" s="528"/>
      <c r="G195" s="529"/>
      <c r="I195" s="260"/>
      <c r="K195" s="260"/>
      <c r="L195" s="261" t="s">
        <v>393</v>
      </c>
      <c r="O195" s="249">
        <v>3</v>
      </c>
    </row>
    <row r="196" spans="1:80" ht="22.5">
      <c r="A196" s="250">
        <v>65</v>
      </c>
      <c r="B196" s="251" t="s">
        <v>394</v>
      </c>
      <c r="C196" s="252" t="s">
        <v>395</v>
      </c>
      <c r="D196" s="253" t="s">
        <v>110</v>
      </c>
      <c r="E196" s="254">
        <v>1</v>
      </c>
      <c r="F196" s="254">
        <v>0</v>
      </c>
      <c r="G196" s="255">
        <f>E196*F196</f>
        <v>0</v>
      </c>
      <c r="H196" s="256">
        <v>0</v>
      </c>
      <c r="I196" s="257">
        <f>E196*H196</f>
        <v>0</v>
      </c>
      <c r="J196" s="256"/>
      <c r="K196" s="257">
        <f>E196*J196</f>
        <v>0</v>
      </c>
      <c r="O196" s="249">
        <v>2</v>
      </c>
      <c r="AA196" s="222">
        <v>12</v>
      </c>
      <c r="AB196" s="222">
        <v>0</v>
      </c>
      <c r="AC196" s="222">
        <v>49</v>
      </c>
      <c r="AZ196" s="222">
        <v>1</v>
      </c>
      <c r="BA196" s="222">
        <f>IF(AZ196=1,G196,0)</f>
        <v>0</v>
      </c>
      <c r="BB196" s="222">
        <f>IF(AZ196=2,G196,0)</f>
        <v>0</v>
      </c>
      <c r="BC196" s="222">
        <f>IF(AZ196=3,G196,0)</f>
        <v>0</v>
      </c>
      <c r="BD196" s="222">
        <f>IF(AZ196=4,G196,0)</f>
        <v>0</v>
      </c>
      <c r="BE196" s="222">
        <f>IF(AZ196=5,G196,0)</f>
        <v>0</v>
      </c>
      <c r="CA196" s="249">
        <v>12</v>
      </c>
      <c r="CB196" s="249">
        <v>0</v>
      </c>
    </row>
    <row r="197" spans="1:15" ht="22.5">
      <c r="A197" s="258"/>
      <c r="B197" s="259"/>
      <c r="C197" s="527" t="s">
        <v>396</v>
      </c>
      <c r="D197" s="528"/>
      <c r="E197" s="528"/>
      <c r="F197" s="528"/>
      <c r="G197" s="529"/>
      <c r="I197" s="260"/>
      <c r="K197" s="260"/>
      <c r="L197" s="261" t="s">
        <v>396</v>
      </c>
      <c r="O197" s="249">
        <v>3</v>
      </c>
    </row>
    <row r="198" spans="1:80" ht="12.75">
      <c r="A198" s="250">
        <v>66</v>
      </c>
      <c r="B198" s="251" t="s">
        <v>397</v>
      </c>
      <c r="C198" s="252" t="s">
        <v>398</v>
      </c>
      <c r="D198" s="253" t="s">
        <v>110</v>
      </c>
      <c r="E198" s="254">
        <v>2</v>
      </c>
      <c r="F198" s="254">
        <v>0</v>
      </c>
      <c r="G198" s="255">
        <f>E198*F198</f>
        <v>0</v>
      </c>
      <c r="H198" s="256">
        <v>0</v>
      </c>
      <c r="I198" s="257">
        <f>E198*H198</f>
        <v>0</v>
      </c>
      <c r="J198" s="256"/>
      <c r="K198" s="257">
        <f>E198*J198</f>
        <v>0</v>
      </c>
      <c r="O198" s="249">
        <v>2</v>
      </c>
      <c r="AA198" s="222">
        <v>12</v>
      </c>
      <c r="AB198" s="222">
        <v>0</v>
      </c>
      <c r="AC198" s="222">
        <v>87</v>
      </c>
      <c r="AZ198" s="222">
        <v>1</v>
      </c>
      <c r="BA198" s="222">
        <f>IF(AZ198=1,G198,0)</f>
        <v>0</v>
      </c>
      <c r="BB198" s="222">
        <f>IF(AZ198=2,G198,0)</f>
        <v>0</v>
      </c>
      <c r="BC198" s="222">
        <f>IF(AZ198=3,G198,0)</f>
        <v>0</v>
      </c>
      <c r="BD198" s="222">
        <f>IF(AZ198=4,G198,0)</f>
        <v>0</v>
      </c>
      <c r="BE198" s="222">
        <f>IF(AZ198=5,G198,0)</f>
        <v>0</v>
      </c>
      <c r="CA198" s="249">
        <v>12</v>
      </c>
      <c r="CB198" s="249">
        <v>0</v>
      </c>
    </row>
    <row r="199" spans="1:15" ht="22.5">
      <c r="A199" s="258"/>
      <c r="B199" s="259"/>
      <c r="C199" s="527" t="s">
        <v>399</v>
      </c>
      <c r="D199" s="528"/>
      <c r="E199" s="528"/>
      <c r="F199" s="528"/>
      <c r="G199" s="529"/>
      <c r="I199" s="260"/>
      <c r="K199" s="260"/>
      <c r="L199" s="261" t="s">
        <v>399</v>
      </c>
      <c r="O199" s="249">
        <v>3</v>
      </c>
    </row>
    <row r="200" spans="1:57" ht="12.75">
      <c r="A200" s="268"/>
      <c r="B200" s="269" t="s">
        <v>97</v>
      </c>
      <c r="C200" s="270" t="s">
        <v>387</v>
      </c>
      <c r="D200" s="271"/>
      <c r="E200" s="272"/>
      <c r="F200" s="273"/>
      <c r="G200" s="274">
        <f>SUM(G191:G199)</f>
        <v>0</v>
      </c>
      <c r="H200" s="275"/>
      <c r="I200" s="276">
        <f>SUM(I191:I199)</f>
        <v>0</v>
      </c>
      <c r="J200" s="275"/>
      <c r="K200" s="276">
        <f>SUM(K191:K199)</f>
        <v>0</v>
      </c>
      <c r="O200" s="249">
        <v>4</v>
      </c>
      <c r="BA200" s="277">
        <f>SUM(BA191:BA199)</f>
        <v>0</v>
      </c>
      <c r="BB200" s="277">
        <f>SUM(BB191:BB199)</f>
        <v>0</v>
      </c>
      <c r="BC200" s="277">
        <f>SUM(BC191:BC199)</f>
        <v>0</v>
      </c>
      <c r="BD200" s="277">
        <f>SUM(BD191:BD199)</f>
        <v>0</v>
      </c>
      <c r="BE200" s="277">
        <f>SUM(BE191:BE199)</f>
        <v>0</v>
      </c>
    </row>
    <row r="201" spans="1:15" ht="12.75">
      <c r="A201" s="239" t="s">
        <v>94</v>
      </c>
      <c r="B201" s="240" t="s">
        <v>400</v>
      </c>
      <c r="C201" s="241" t="s">
        <v>401</v>
      </c>
      <c r="D201" s="242"/>
      <c r="E201" s="243"/>
      <c r="F201" s="243"/>
      <c r="G201" s="244"/>
      <c r="H201" s="245"/>
      <c r="I201" s="246"/>
      <c r="J201" s="247"/>
      <c r="K201" s="248"/>
      <c r="O201" s="249">
        <v>1</v>
      </c>
    </row>
    <row r="202" spans="1:80" ht="12.75">
      <c r="A202" s="250">
        <v>67</v>
      </c>
      <c r="B202" s="251" t="s">
        <v>403</v>
      </c>
      <c r="C202" s="252" t="s">
        <v>404</v>
      </c>
      <c r="D202" s="253" t="s">
        <v>267</v>
      </c>
      <c r="E202" s="254">
        <v>28.684032752</v>
      </c>
      <c r="F202" s="254">
        <v>0</v>
      </c>
      <c r="G202" s="255">
        <f>E202*F202</f>
        <v>0</v>
      </c>
      <c r="H202" s="256">
        <v>0</v>
      </c>
      <c r="I202" s="257">
        <f>E202*H202</f>
        <v>0</v>
      </c>
      <c r="J202" s="256"/>
      <c r="K202" s="257">
        <f>E202*J202</f>
        <v>0</v>
      </c>
      <c r="O202" s="249">
        <v>2</v>
      </c>
      <c r="AA202" s="222">
        <v>7</v>
      </c>
      <c r="AB202" s="222">
        <v>1</v>
      </c>
      <c r="AC202" s="222">
        <v>2</v>
      </c>
      <c r="AZ202" s="222">
        <v>1</v>
      </c>
      <c r="BA202" s="222">
        <f>IF(AZ202=1,G202,0)</f>
        <v>0</v>
      </c>
      <c r="BB202" s="222">
        <f>IF(AZ202=2,G202,0)</f>
        <v>0</v>
      </c>
      <c r="BC202" s="222">
        <f>IF(AZ202=3,G202,0)</f>
        <v>0</v>
      </c>
      <c r="BD202" s="222">
        <f>IF(AZ202=4,G202,0)</f>
        <v>0</v>
      </c>
      <c r="BE202" s="222">
        <f>IF(AZ202=5,G202,0)</f>
        <v>0</v>
      </c>
      <c r="CA202" s="249">
        <v>7</v>
      </c>
      <c r="CB202" s="249">
        <v>1</v>
      </c>
    </row>
    <row r="203" spans="1:57" ht="12.75">
      <c r="A203" s="268"/>
      <c r="B203" s="269" t="s">
        <v>97</v>
      </c>
      <c r="C203" s="270" t="s">
        <v>402</v>
      </c>
      <c r="D203" s="271"/>
      <c r="E203" s="272"/>
      <c r="F203" s="273"/>
      <c r="G203" s="274">
        <f>SUM(G201:G202)</f>
        <v>0</v>
      </c>
      <c r="H203" s="275"/>
      <c r="I203" s="276">
        <f>SUM(I201:I202)</f>
        <v>0</v>
      </c>
      <c r="J203" s="275"/>
      <c r="K203" s="276">
        <f>SUM(K201:K202)</f>
        <v>0</v>
      </c>
      <c r="O203" s="249">
        <v>4</v>
      </c>
      <c r="BA203" s="277">
        <f>SUM(BA201:BA202)</f>
        <v>0</v>
      </c>
      <c r="BB203" s="277">
        <f>SUM(BB201:BB202)</f>
        <v>0</v>
      </c>
      <c r="BC203" s="277">
        <f>SUM(BC201:BC202)</f>
        <v>0</v>
      </c>
      <c r="BD203" s="277">
        <f>SUM(BD201:BD202)</f>
        <v>0</v>
      </c>
      <c r="BE203" s="277">
        <f>SUM(BE201:BE202)</f>
        <v>0</v>
      </c>
    </row>
    <row r="204" spans="1:15" ht="12.75">
      <c r="A204" s="239" t="s">
        <v>94</v>
      </c>
      <c r="B204" s="240" t="s">
        <v>405</v>
      </c>
      <c r="C204" s="241" t="s">
        <v>406</v>
      </c>
      <c r="D204" s="242"/>
      <c r="E204" s="243"/>
      <c r="F204" s="243"/>
      <c r="G204" s="244"/>
      <c r="H204" s="245"/>
      <c r="I204" s="246"/>
      <c r="J204" s="247"/>
      <c r="K204" s="248"/>
      <c r="O204" s="249">
        <v>1</v>
      </c>
    </row>
    <row r="205" spans="1:80" ht="22.5">
      <c r="A205" s="250">
        <v>68</v>
      </c>
      <c r="B205" s="251" t="s">
        <v>408</v>
      </c>
      <c r="C205" s="252" t="s">
        <v>409</v>
      </c>
      <c r="D205" s="253" t="s">
        <v>236</v>
      </c>
      <c r="E205" s="254">
        <v>1.7031</v>
      </c>
      <c r="F205" s="254">
        <v>0</v>
      </c>
      <c r="G205" s="255">
        <f>E205*F205</f>
        <v>0</v>
      </c>
      <c r="H205" s="256">
        <v>0.00044</v>
      </c>
      <c r="I205" s="257">
        <f>E205*H205</f>
        <v>0.0007493640000000001</v>
      </c>
      <c r="J205" s="256">
        <v>0</v>
      </c>
      <c r="K205" s="257">
        <f>E205*J205</f>
        <v>0</v>
      </c>
      <c r="O205" s="249">
        <v>2</v>
      </c>
      <c r="AA205" s="222">
        <v>1</v>
      </c>
      <c r="AB205" s="222">
        <v>7</v>
      </c>
      <c r="AC205" s="222">
        <v>7</v>
      </c>
      <c r="AZ205" s="222">
        <v>2</v>
      </c>
      <c r="BA205" s="222">
        <f>IF(AZ205=1,G205,0)</f>
        <v>0</v>
      </c>
      <c r="BB205" s="222">
        <f>IF(AZ205=2,G205,0)</f>
        <v>0</v>
      </c>
      <c r="BC205" s="222">
        <f>IF(AZ205=3,G205,0)</f>
        <v>0</v>
      </c>
      <c r="BD205" s="222">
        <f>IF(AZ205=4,G205,0)</f>
        <v>0</v>
      </c>
      <c r="BE205" s="222">
        <f>IF(AZ205=5,G205,0)</f>
        <v>0</v>
      </c>
      <c r="CA205" s="249">
        <v>1</v>
      </c>
      <c r="CB205" s="249">
        <v>7</v>
      </c>
    </row>
    <row r="206" spans="1:15" ht="12.75">
      <c r="A206" s="258"/>
      <c r="B206" s="262"/>
      <c r="C206" s="539" t="s">
        <v>410</v>
      </c>
      <c r="D206" s="540"/>
      <c r="E206" s="263">
        <v>1.7031</v>
      </c>
      <c r="F206" s="264"/>
      <c r="G206" s="265"/>
      <c r="H206" s="266"/>
      <c r="I206" s="260"/>
      <c r="J206" s="267"/>
      <c r="K206" s="260"/>
      <c r="M206" s="261" t="s">
        <v>410</v>
      </c>
      <c r="O206" s="249"/>
    </row>
    <row r="207" spans="1:80" ht="22.5">
      <c r="A207" s="250">
        <v>69</v>
      </c>
      <c r="B207" s="251" t="s">
        <v>411</v>
      </c>
      <c r="C207" s="252" t="s">
        <v>412</v>
      </c>
      <c r="D207" s="253" t="s">
        <v>236</v>
      </c>
      <c r="E207" s="254">
        <v>4.3668</v>
      </c>
      <c r="F207" s="254">
        <v>0</v>
      </c>
      <c r="G207" s="255">
        <f>E207*F207</f>
        <v>0</v>
      </c>
      <c r="H207" s="256">
        <v>0.00063</v>
      </c>
      <c r="I207" s="257">
        <f>E207*H207</f>
        <v>0.002751084</v>
      </c>
      <c r="J207" s="256">
        <v>0</v>
      </c>
      <c r="K207" s="257">
        <f>E207*J207</f>
        <v>0</v>
      </c>
      <c r="O207" s="249">
        <v>2</v>
      </c>
      <c r="AA207" s="222">
        <v>1</v>
      </c>
      <c r="AB207" s="222">
        <v>7</v>
      </c>
      <c r="AC207" s="222">
        <v>7</v>
      </c>
      <c r="AZ207" s="222">
        <v>2</v>
      </c>
      <c r="BA207" s="222">
        <f>IF(AZ207=1,G207,0)</f>
        <v>0</v>
      </c>
      <c r="BB207" s="222">
        <f>IF(AZ207=2,G207,0)</f>
        <v>0</v>
      </c>
      <c r="BC207" s="222">
        <f>IF(AZ207=3,G207,0)</f>
        <v>0</v>
      </c>
      <c r="BD207" s="222">
        <f>IF(AZ207=4,G207,0)</f>
        <v>0</v>
      </c>
      <c r="BE207" s="222">
        <f>IF(AZ207=5,G207,0)</f>
        <v>0</v>
      </c>
      <c r="CA207" s="249">
        <v>1</v>
      </c>
      <c r="CB207" s="249">
        <v>7</v>
      </c>
    </row>
    <row r="208" spans="1:15" ht="12.75">
      <c r="A208" s="258"/>
      <c r="B208" s="262"/>
      <c r="C208" s="539" t="s">
        <v>413</v>
      </c>
      <c r="D208" s="540"/>
      <c r="E208" s="263">
        <v>4.3668</v>
      </c>
      <c r="F208" s="264"/>
      <c r="G208" s="265"/>
      <c r="H208" s="266"/>
      <c r="I208" s="260"/>
      <c r="J208" s="267"/>
      <c r="K208" s="260"/>
      <c r="M208" s="261" t="s">
        <v>413</v>
      </c>
      <c r="O208" s="249"/>
    </row>
    <row r="209" spans="1:80" ht="12.75">
      <c r="A209" s="250">
        <v>70</v>
      </c>
      <c r="B209" s="251" t="s">
        <v>414</v>
      </c>
      <c r="C209" s="252" t="s">
        <v>415</v>
      </c>
      <c r="D209" s="253" t="s">
        <v>236</v>
      </c>
      <c r="E209" s="254">
        <v>6.0699</v>
      </c>
      <c r="F209" s="254">
        <v>0</v>
      </c>
      <c r="G209" s="255">
        <f>E209*F209</f>
        <v>0</v>
      </c>
      <c r="H209" s="256">
        <v>0</v>
      </c>
      <c r="I209" s="257">
        <f>E209*H209</f>
        <v>0</v>
      </c>
      <c r="J209" s="256">
        <v>0</v>
      </c>
      <c r="K209" s="257">
        <f>E209*J209</f>
        <v>0</v>
      </c>
      <c r="O209" s="249">
        <v>2</v>
      </c>
      <c r="AA209" s="222">
        <v>1</v>
      </c>
      <c r="AB209" s="222">
        <v>7</v>
      </c>
      <c r="AC209" s="222">
        <v>7</v>
      </c>
      <c r="AZ209" s="222">
        <v>2</v>
      </c>
      <c r="BA209" s="222">
        <f>IF(AZ209=1,G209,0)</f>
        <v>0</v>
      </c>
      <c r="BB209" s="222">
        <f>IF(AZ209=2,G209,0)</f>
        <v>0</v>
      </c>
      <c r="BC209" s="222">
        <f>IF(AZ209=3,G209,0)</f>
        <v>0</v>
      </c>
      <c r="BD209" s="222">
        <f>IF(AZ209=4,G209,0)</f>
        <v>0</v>
      </c>
      <c r="BE209" s="222">
        <f>IF(AZ209=5,G209,0)</f>
        <v>0</v>
      </c>
      <c r="CA209" s="249">
        <v>1</v>
      </c>
      <c r="CB209" s="249">
        <v>7</v>
      </c>
    </row>
    <row r="210" spans="1:15" ht="12.75">
      <c r="A210" s="258"/>
      <c r="B210" s="262"/>
      <c r="C210" s="539" t="s">
        <v>416</v>
      </c>
      <c r="D210" s="540"/>
      <c r="E210" s="263">
        <v>1.7031</v>
      </c>
      <c r="F210" s="264"/>
      <c r="G210" s="265"/>
      <c r="H210" s="266"/>
      <c r="I210" s="260"/>
      <c r="J210" s="267"/>
      <c r="K210" s="260"/>
      <c r="M210" s="261" t="s">
        <v>416</v>
      </c>
      <c r="O210" s="249"/>
    </row>
    <row r="211" spans="1:15" ht="12.75">
      <c r="A211" s="258"/>
      <c r="B211" s="262"/>
      <c r="C211" s="539" t="s">
        <v>417</v>
      </c>
      <c r="D211" s="540"/>
      <c r="E211" s="263">
        <v>4.3668</v>
      </c>
      <c r="F211" s="264"/>
      <c r="G211" s="265"/>
      <c r="H211" s="266"/>
      <c r="I211" s="260"/>
      <c r="J211" s="267"/>
      <c r="K211" s="260"/>
      <c r="M211" s="261" t="s">
        <v>417</v>
      </c>
      <c r="O211" s="249"/>
    </row>
    <row r="212" spans="1:80" ht="22.5">
      <c r="A212" s="250">
        <v>71</v>
      </c>
      <c r="B212" s="251" t="s">
        <v>418</v>
      </c>
      <c r="C212" s="252" t="s">
        <v>419</v>
      </c>
      <c r="D212" s="253" t="s">
        <v>236</v>
      </c>
      <c r="E212" s="254">
        <v>1.7031</v>
      </c>
      <c r="F212" s="254">
        <v>0</v>
      </c>
      <c r="G212" s="255">
        <f>E212*F212</f>
        <v>0</v>
      </c>
      <c r="H212" s="256">
        <v>0.00487</v>
      </c>
      <c r="I212" s="257">
        <f>E212*H212</f>
        <v>0.008294097</v>
      </c>
      <c r="J212" s="256">
        <v>0</v>
      </c>
      <c r="K212" s="257">
        <f>E212*J212</f>
        <v>0</v>
      </c>
      <c r="O212" s="249">
        <v>2</v>
      </c>
      <c r="AA212" s="222">
        <v>1</v>
      </c>
      <c r="AB212" s="222">
        <v>7</v>
      </c>
      <c r="AC212" s="222">
        <v>7</v>
      </c>
      <c r="AZ212" s="222">
        <v>2</v>
      </c>
      <c r="BA212" s="222">
        <f>IF(AZ212=1,G212,0)</f>
        <v>0</v>
      </c>
      <c r="BB212" s="222">
        <f>IF(AZ212=2,G212,0)</f>
        <v>0</v>
      </c>
      <c r="BC212" s="222">
        <f>IF(AZ212=3,G212,0)</f>
        <v>0</v>
      </c>
      <c r="BD212" s="222">
        <f>IF(AZ212=4,G212,0)</f>
        <v>0</v>
      </c>
      <c r="BE212" s="222">
        <f>IF(AZ212=5,G212,0)</f>
        <v>0</v>
      </c>
      <c r="CA212" s="249">
        <v>1</v>
      </c>
      <c r="CB212" s="249">
        <v>7</v>
      </c>
    </row>
    <row r="213" spans="1:15" ht="12.75">
      <c r="A213" s="258"/>
      <c r="B213" s="262"/>
      <c r="C213" s="539" t="s">
        <v>410</v>
      </c>
      <c r="D213" s="540"/>
      <c r="E213" s="263">
        <v>1.7031</v>
      </c>
      <c r="F213" s="264"/>
      <c r="G213" s="265"/>
      <c r="H213" s="266"/>
      <c r="I213" s="260"/>
      <c r="J213" s="267"/>
      <c r="K213" s="260"/>
      <c r="M213" s="261" t="s">
        <v>410</v>
      </c>
      <c r="O213" s="249"/>
    </row>
    <row r="214" spans="1:80" ht="22.5">
      <c r="A214" s="250">
        <v>72</v>
      </c>
      <c r="B214" s="251" t="s">
        <v>420</v>
      </c>
      <c r="C214" s="252" t="s">
        <v>421</v>
      </c>
      <c r="D214" s="253" t="s">
        <v>236</v>
      </c>
      <c r="E214" s="254">
        <v>4.3668</v>
      </c>
      <c r="F214" s="254">
        <v>0</v>
      </c>
      <c r="G214" s="255">
        <f>E214*F214</f>
        <v>0</v>
      </c>
      <c r="H214" s="256">
        <v>0.00524</v>
      </c>
      <c r="I214" s="257">
        <f>E214*H214</f>
        <v>0.022882031999999997</v>
      </c>
      <c r="J214" s="256">
        <v>0</v>
      </c>
      <c r="K214" s="257">
        <f>E214*J214</f>
        <v>0</v>
      </c>
      <c r="O214" s="249">
        <v>2</v>
      </c>
      <c r="AA214" s="222">
        <v>1</v>
      </c>
      <c r="AB214" s="222">
        <v>7</v>
      </c>
      <c r="AC214" s="222">
        <v>7</v>
      </c>
      <c r="AZ214" s="222">
        <v>2</v>
      </c>
      <c r="BA214" s="222">
        <f>IF(AZ214=1,G214,0)</f>
        <v>0</v>
      </c>
      <c r="BB214" s="222">
        <f>IF(AZ214=2,G214,0)</f>
        <v>0</v>
      </c>
      <c r="BC214" s="222">
        <f>IF(AZ214=3,G214,0)</f>
        <v>0</v>
      </c>
      <c r="BD214" s="222">
        <f>IF(AZ214=4,G214,0)</f>
        <v>0</v>
      </c>
      <c r="BE214" s="222">
        <f>IF(AZ214=5,G214,0)</f>
        <v>0</v>
      </c>
      <c r="CA214" s="249">
        <v>1</v>
      </c>
      <c r="CB214" s="249">
        <v>7</v>
      </c>
    </row>
    <row r="215" spans="1:15" ht="12.75">
      <c r="A215" s="258"/>
      <c r="B215" s="262"/>
      <c r="C215" s="539" t="s">
        <v>413</v>
      </c>
      <c r="D215" s="540"/>
      <c r="E215" s="263">
        <v>4.3668</v>
      </c>
      <c r="F215" s="264"/>
      <c r="G215" s="265"/>
      <c r="H215" s="266"/>
      <c r="I215" s="260"/>
      <c r="J215" s="267"/>
      <c r="K215" s="260"/>
      <c r="M215" s="261" t="s">
        <v>413</v>
      </c>
      <c r="O215" s="249"/>
    </row>
    <row r="216" spans="1:80" ht="12.75">
      <c r="A216" s="250">
        <v>73</v>
      </c>
      <c r="B216" s="251" t="s">
        <v>422</v>
      </c>
      <c r="C216" s="252" t="s">
        <v>423</v>
      </c>
      <c r="D216" s="253" t="s">
        <v>236</v>
      </c>
      <c r="E216" s="254">
        <v>6.0699</v>
      </c>
      <c r="F216" s="254">
        <v>0</v>
      </c>
      <c r="G216" s="255">
        <f>E216*F216</f>
        <v>0</v>
      </c>
      <c r="H216" s="256">
        <v>0</v>
      </c>
      <c r="I216" s="257">
        <f>E216*H216</f>
        <v>0</v>
      </c>
      <c r="J216" s="256">
        <v>0</v>
      </c>
      <c r="K216" s="257">
        <f>E216*J216</f>
        <v>0</v>
      </c>
      <c r="O216" s="249">
        <v>2</v>
      </c>
      <c r="AA216" s="222">
        <v>1</v>
      </c>
      <c r="AB216" s="222">
        <v>7</v>
      </c>
      <c r="AC216" s="222">
        <v>7</v>
      </c>
      <c r="AZ216" s="222">
        <v>2</v>
      </c>
      <c r="BA216" s="222">
        <f>IF(AZ216=1,G216,0)</f>
        <v>0</v>
      </c>
      <c r="BB216" s="222">
        <f>IF(AZ216=2,G216,0)</f>
        <v>0</v>
      </c>
      <c r="BC216" s="222">
        <f>IF(AZ216=3,G216,0)</f>
        <v>0</v>
      </c>
      <c r="BD216" s="222">
        <f>IF(AZ216=4,G216,0)</f>
        <v>0</v>
      </c>
      <c r="BE216" s="222">
        <f>IF(AZ216=5,G216,0)</f>
        <v>0</v>
      </c>
      <c r="CA216" s="249">
        <v>1</v>
      </c>
      <c r="CB216" s="249">
        <v>7</v>
      </c>
    </row>
    <row r="217" spans="1:15" ht="12.75">
      <c r="A217" s="258"/>
      <c r="B217" s="262"/>
      <c r="C217" s="539" t="s">
        <v>416</v>
      </c>
      <c r="D217" s="540"/>
      <c r="E217" s="263">
        <v>1.7031</v>
      </c>
      <c r="F217" s="264"/>
      <c r="G217" s="265"/>
      <c r="H217" s="266"/>
      <c r="I217" s="260"/>
      <c r="J217" s="267"/>
      <c r="K217" s="260"/>
      <c r="M217" s="261" t="s">
        <v>416</v>
      </c>
      <c r="O217" s="249"/>
    </row>
    <row r="218" spans="1:15" ht="12.75">
      <c r="A218" s="258"/>
      <c r="B218" s="262"/>
      <c r="C218" s="539" t="s">
        <v>417</v>
      </c>
      <c r="D218" s="540"/>
      <c r="E218" s="263">
        <v>4.3668</v>
      </c>
      <c r="F218" s="264"/>
      <c r="G218" s="265"/>
      <c r="H218" s="266"/>
      <c r="I218" s="260"/>
      <c r="J218" s="267"/>
      <c r="K218" s="260"/>
      <c r="M218" s="261" t="s">
        <v>417</v>
      </c>
      <c r="O218" s="249"/>
    </row>
    <row r="219" spans="1:80" ht="12.75">
      <c r="A219" s="250">
        <v>74</v>
      </c>
      <c r="B219" s="251" t="s">
        <v>424</v>
      </c>
      <c r="C219" s="252" t="s">
        <v>425</v>
      </c>
      <c r="D219" s="253" t="s">
        <v>267</v>
      </c>
      <c r="E219" s="254">
        <v>0.034676577</v>
      </c>
      <c r="F219" s="254">
        <v>0</v>
      </c>
      <c r="G219" s="255">
        <f>E219*F219</f>
        <v>0</v>
      </c>
      <c r="H219" s="256">
        <v>0</v>
      </c>
      <c r="I219" s="257">
        <f>E219*H219</f>
        <v>0</v>
      </c>
      <c r="J219" s="256"/>
      <c r="K219" s="257">
        <f>E219*J219</f>
        <v>0</v>
      </c>
      <c r="O219" s="249">
        <v>2</v>
      </c>
      <c r="AA219" s="222">
        <v>7</v>
      </c>
      <c r="AB219" s="222">
        <v>1001</v>
      </c>
      <c r="AC219" s="222">
        <v>5</v>
      </c>
      <c r="AZ219" s="222">
        <v>2</v>
      </c>
      <c r="BA219" s="222">
        <f>IF(AZ219=1,G219,0)</f>
        <v>0</v>
      </c>
      <c r="BB219" s="222">
        <f>IF(AZ219=2,G219,0)</f>
        <v>0</v>
      </c>
      <c r="BC219" s="222">
        <f>IF(AZ219=3,G219,0)</f>
        <v>0</v>
      </c>
      <c r="BD219" s="222">
        <f>IF(AZ219=4,G219,0)</f>
        <v>0</v>
      </c>
      <c r="BE219" s="222">
        <f>IF(AZ219=5,G219,0)</f>
        <v>0</v>
      </c>
      <c r="CA219" s="249">
        <v>7</v>
      </c>
      <c r="CB219" s="249">
        <v>1001</v>
      </c>
    </row>
    <row r="220" spans="1:57" ht="12.75">
      <c r="A220" s="268"/>
      <c r="B220" s="269" t="s">
        <v>97</v>
      </c>
      <c r="C220" s="270" t="s">
        <v>407</v>
      </c>
      <c r="D220" s="271"/>
      <c r="E220" s="272"/>
      <c r="F220" s="273"/>
      <c r="G220" s="274">
        <f>SUM(G204:G219)</f>
        <v>0</v>
      </c>
      <c r="H220" s="275"/>
      <c r="I220" s="276">
        <f>SUM(I204:I219)</f>
        <v>0.034676577</v>
      </c>
      <c r="J220" s="275"/>
      <c r="K220" s="276">
        <f>SUM(K204:K219)</f>
        <v>0</v>
      </c>
      <c r="O220" s="249">
        <v>4</v>
      </c>
      <c r="BA220" s="277">
        <f>SUM(BA204:BA219)</f>
        <v>0</v>
      </c>
      <c r="BB220" s="277">
        <f>SUM(BB204:BB219)</f>
        <v>0</v>
      </c>
      <c r="BC220" s="277">
        <f>SUM(BC204:BC219)</f>
        <v>0</v>
      </c>
      <c r="BD220" s="277">
        <f>SUM(BD204:BD219)</f>
        <v>0</v>
      </c>
      <c r="BE220" s="277">
        <f>SUM(BE204:BE219)</f>
        <v>0</v>
      </c>
    </row>
    <row r="221" spans="1:15" ht="12.75">
      <c r="A221" s="239" t="s">
        <v>94</v>
      </c>
      <c r="B221" s="240" t="s">
        <v>426</v>
      </c>
      <c r="C221" s="241" t="s">
        <v>427</v>
      </c>
      <c r="D221" s="242"/>
      <c r="E221" s="243"/>
      <c r="F221" s="243"/>
      <c r="G221" s="244"/>
      <c r="H221" s="245"/>
      <c r="I221" s="246"/>
      <c r="J221" s="247"/>
      <c r="K221" s="248"/>
      <c r="O221" s="249">
        <v>1</v>
      </c>
    </row>
    <row r="222" spans="1:80" ht="22.5">
      <c r="A222" s="250">
        <v>75</v>
      </c>
      <c r="B222" s="251" t="s">
        <v>429</v>
      </c>
      <c r="C222" s="252" t="s">
        <v>430</v>
      </c>
      <c r="D222" s="253" t="s">
        <v>110</v>
      </c>
      <c r="E222" s="254">
        <v>1</v>
      </c>
      <c r="F222" s="254">
        <v>0</v>
      </c>
      <c r="G222" s="255">
        <f>E222*F222</f>
        <v>0</v>
      </c>
      <c r="H222" s="256">
        <v>0.0158</v>
      </c>
      <c r="I222" s="257">
        <f>E222*H222</f>
        <v>0.0158</v>
      </c>
      <c r="J222" s="256"/>
      <c r="K222" s="257">
        <f>E222*J222</f>
        <v>0</v>
      </c>
      <c r="O222" s="249">
        <v>2</v>
      </c>
      <c r="AA222" s="222">
        <v>12</v>
      </c>
      <c r="AB222" s="222">
        <v>0</v>
      </c>
      <c r="AC222" s="222">
        <v>44</v>
      </c>
      <c r="AZ222" s="222">
        <v>2</v>
      </c>
      <c r="BA222" s="222">
        <f>IF(AZ222=1,G222,0)</f>
        <v>0</v>
      </c>
      <c r="BB222" s="222">
        <f>IF(AZ222=2,G222,0)</f>
        <v>0</v>
      </c>
      <c r="BC222" s="222">
        <f>IF(AZ222=3,G222,0)</f>
        <v>0</v>
      </c>
      <c r="BD222" s="222">
        <f>IF(AZ222=4,G222,0)</f>
        <v>0</v>
      </c>
      <c r="BE222" s="222">
        <f>IF(AZ222=5,G222,0)</f>
        <v>0</v>
      </c>
      <c r="CA222" s="249">
        <v>12</v>
      </c>
      <c r="CB222" s="249">
        <v>0</v>
      </c>
    </row>
    <row r="223" spans="1:15" ht="12.75">
      <c r="A223" s="258"/>
      <c r="B223" s="259"/>
      <c r="C223" s="527" t="s">
        <v>431</v>
      </c>
      <c r="D223" s="528"/>
      <c r="E223" s="528"/>
      <c r="F223" s="528"/>
      <c r="G223" s="529"/>
      <c r="I223" s="260"/>
      <c r="K223" s="260"/>
      <c r="L223" s="261" t="s">
        <v>431</v>
      </c>
      <c r="O223" s="249">
        <v>3</v>
      </c>
    </row>
    <row r="224" spans="1:80" ht="12.75">
      <c r="A224" s="250">
        <v>76</v>
      </c>
      <c r="B224" s="251" t="s">
        <v>432</v>
      </c>
      <c r="C224" s="252" t="s">
        <v>433</v>
      </c>
      <c r="D224" s="253" t="s">
        <v>110</v>
      </c>
      <c r="E224" s="254">
        <v>2</v>
      </c>
      <c r="F224" s="254">
        <v>0</v>
      </c>
      <c r="G224" s="255">
        <f>E224*F224</f>
        <v>0</v>
      </c>
      <c r="H224" s="256">
        <v>0.0117</v>
      </c>
      <c r="I224" s="257">
        <f>E224*H224</f>
        <v>0.0234</v>
      </c>
      <c r="J224" s="256"/>
      <c r="K224" s="257">
        <f>E224*J224</f>
        <v>0</v>
      </c>
      <c r="O224" s="249">
        <v>2</v>
      </c>
      <c r="AA224" s="222">
        <v>12</v>
      </c>
      <c r="AB224" s="222">
        <v>0</v>
      </c>
      <c r="AC224" s="222">
        <v>45</v>
      </c>
      <c r="AZ224" s="222">
        <v>2</v>
      </c>
      <c r="BA224" s="222">
        <f>IF(AZ224=1,G224,0)</f>
        <v>0</v>
      </c>
      <c r="BB224" s="222">
        <f>IF(AZ224=2,G224,0)</f>
        <v>0</v>
      </c>
      <c r="BC224" s="222">
        <f>IF(AZ224=3,G224,0)</f>
        <v>0</v>
      </c>
      <c r="BD224" s="222">
        <f>IF(AZ224=4,G224,0)</f>
        <v>0</v>
      </c>
      <c r="BE224" s="222">
        <f>IF(AZ224=5,G224,0)</f>
        <v>0</v>
      </c>
      <c r="CA224" s="249">
        <v>12</v>
      </c>
      <c r="CB224" s="249">
        <v>0</v>
      </c>
    </row>
    <row r="225" spans="1:15" ht="12.75">
      <c r="A225" s="258"/>
      <c r="B225" s="259"/>
      <c r="C225" s="527" t="s">
        <v>434</v>
      </c>
      <c r="D225" s="528"/>
      <c r="E225" s="528"/>
      <c r="F225" s="528"/>
      <c r="G225" s="529"/>
      <c r="I225" s="260"/>
      <c r="K225" s="260"/>
      <c r="L225" s="261" t="s">
        <v>434</v>
      </c>
      <c r="O225" s="249">
        <v>3</v>
      </c>
    </row>
    <row r="226" spans="1:80" ht="12.75">
      <c r="A226" s="250">
        <v>77</v>
      </c>
      <c r="B226" s="251" t="s">
        <v>435</v>
      </c>
      <c r="C226" s="252" t="s">
        <v>436</v>
      </c>
      <c r="D226" s="253" t="s">
        <v>163</v>
      </c>
      <c r="E226" s="254">
        <v>78</v>
      </c>
      <c r="F226" s="254">
        <v>0</v>
      </c>
      <c r="G226" s="255">
        <f>E226*F226</f>
        <v>0</v>
      </c>
      <c r="H226" s="256">
        <v>0</v>
      </c>
      <c r="I226" s="257">
        <f>E226*H226</f>
        <v>0</v>
      </c>
      <c r="J226" s="256">
        <v>0</v>
      </c>
      <c r="K226" s="257">
        <f>E226*J226</f>
        <v>0</v>
      </c>
      <c r="O226" s="249">
        <v>2</v>
      </c>
      <c r="AA226" s="222">
        <v>1</v>
      </c>
      <c r="AB226" s="222">
        <v>7</v>
      </c>
      <c r="AC226" s="222">
        <v>7</v>
      </c>
      <c r="AZ226" s="222">
        <v>2</v>
      </c>
      <c r="BA226" s="222">
        <f>IF(AZ226=1,G226,0)</f>
        <v>0</v>
      </c>
      <c r="BB226" s="222">
        <f>IF(AZ226=2,G226,0)</f>
        <v>0</v>
      </c>
      <c r="BC226" s="222">
        <f>IF(AZ226=3,G226,0)</f>
        <v>0</v>
      </c>
      <c r="BD226" s="222">
        <f>IF(AZ226=4,G226,0)</f>
        <v>0</v>
      </c>
      <c r="BE226" s="222">
        <f>IF(AZ226=5,G226,0)</f>
        <v>0</v>
      </c>
      <c r="CA226" s="249">
        <v>1</v>
      </c>
      <c r="CB226" s="249">
        <v>7</v>
      </c>
    </row>
    <row r="227" spans="1:80" ht="12.75">
      <c r="A227" s="250">
        <v>78</v>
      </c>
      <c r="B227" s="251" t="s">
        <v>437</v>
      </c>
      <c r="C227" s="252" t="s">
        <v>438</v>
      </c>
      <c r="D227" s="253" t="s">
        <v>163</v>
      </c>
      <c r="E227" s="254">
        <v>78</v>
      </c>
      <c r="F227" s="254">
        <v>0</v>
      </c>
      <c r="G227" s="255">
        <f>E227*F227</f>
        <v>0</v>
      </c>
      <c r="H227" s="256">
        <v>0.00248</v>
      </c>
      <c r="I227" s="257">
        <f>E227*H227</f>
        <v>0.19344</v>
      </c>
      <c r="J227" s="256"/>
      <c r="K227" s="257">
        <f>E227*J227</f>
        <v>0</v>
      </c>
      <c r="O227" s="249">
        <v>2</v>
      </c>
      <c r="AA227" s="222">
        <v>12</v>
      </c>
      <c r="AB227" s="222">
        <v>0</v>
      </c>
      <c r="AC227" s="222">
        <v>74</v>
      </c>
      <c r="AZ227" s="222">
        <v>2</v>
      </c>
      <c r="BA227" s="222">
        <f>IF(AZ227=1,G227,0)</f>
        <v>0</v>
      </c>
      <c r="BB227" s="222">
        <f>IF(AZ227=2,G227,0)</f>
        <v>0</v>
      </c>
      <c r="BC227" s="222">
        <f>IF(AZ227=3,G227,0)</f>
        <v>0</v>
      </c>
      <c r="BD227" s="222">
        <f>IF(AZ227=4,G227,0)</f>
        <v>0</v>
      </c>
      <c r="BE227" s="222">
        <f>IF(AZ227=5,G227,0)</f>
        <v>0</v>
      </c>
      <c r="CA227" s="249">
        <v>12</v>
      </c>
      <c r="CB227" s="249">
        <v>0</v>
      </c>
    </row>
    <row r="228" spans="1:80" ht="12.75">
      <c r="A228" s="250">
        <v>79</v>
      </c>
      <c r="B228" s="251" t="s">
        <v>439</v>
      </c>
      <c r="C228" s="252" t="s">
        <v>440</v>
      </c>
      <c r="D228" s="253" t="s">
        <v>163</v>
      </c>
      <c r="E228" s="254">
        <v>257.4</v>
      </c>
      <c r="F228" s="254">
        <v>0</v>
      </c>
      <c r="G228" s="255">
        <f>E228*F228</f>
        <v>0</v>
      </c>
      <c r="H228" s="256">
        <v>0</v>
      </c>
      <c r="I228" s="257">
        <f>E228*H228</f>
        <v>0</v>
      </c>
      <c r="J228" s="256"/>
      <c r="K228" s="257">
        <f>E228*J228</f>
        <v>0</v>
      </c>
      <c r="O228" s="249">
        <v>2</v>
      </c>
      <c r="AA228" s="222">
        <v>12</v>
      </c>
      <c r="AB228" s="222">
        <v>0</v>
      </c>
      <c r="AC228" s="222">
        <v>75</v>
      </c>
      <c r="AZ228" s="222">
        <v>2</v>
      </c>
      <c r="BA228" s="222">
        <f>IF(AZ228=1,G228,0)</f>
        <v>0</v>
      </c>
      <c r="BB228" s="222">
        <f>IF(AZ228=2,G228,0)</f>
        <v>0</v>
      </c>
      <c r="BC228" s="222">
        <f>IF(AZ228=3,G228,0)</f>
        <v>0</v>
      </c>
      <c r="BD228" s="222">
        <f>IF(AZ228=4,G228,0)</f>
        <v>0</v>
      </c>
      <c r="BE228" s="222">
        <f>IF(AZ228=5,G228,0)</f>
        <v>0</v>
      </c>
      <c r="CA228" s="249">
        <v>12</v>
      </c>
      <c r="CB228" s="249">
        <v>0</v>
      </c>
    </row>
    <row r="229" spans="1:15" ht="12.75">
      <c r="A229" s="258"/>
      <c r="B229" s="262"/>
      <c r="C229" s="539" t="s">
        <v>441</v>
      </c>
      <c r="D229" s="540"/>
      <c r="E229" s="263">
        <v>257.4</v>
      </c>
      <c r="F229" s="264"/>
      <c r="G229" s="265"/>
      <c r="H229" s="266"/>
      <c r="I229" s="260"/>
      <c r="J229" s="267"/>
      <c r="K229" s="260"/>
      <c r="M229" s="261" t="s">
        <v>441</v>
      </c>
      <c r="O229" s="249"/>
    </row>
    <row r="230" spans="1:80" ht="12.75">
      <c r="A230" s="250">
        <v>80</v>
      </c>
      <c r="B230" s="251" t="s">
        <v>442</v>
      </c>
      <c r="C230" s="252" t="s">
        <v>443</v>
      </c>
      <c r="D230" s="253" t="s">
        <v>293</v>
      </c>
      <c r="E230" s="254">
        <v>1</v>
      </c>
      <c r="F230" s="254">
        <v>0</v>
      </c>
      <c r="G230" s="255">
        <f>E230*F230</f>
        <v>0</v>
      </c>
      <c r="H230" s="256">
        <v>0</v>
      </c>
      <c r="I230" s="257">
        <f>E230*H230</f>
        <v>0</v>
      </c>
      <c r="J230" s="256">
        <v>0</v>
      </c>
      <c r="K230" s="257">
        <f>E230*J230</f>
        <v>0</v>
      </c>
      <c r="O230" s="249">
        <v>2</v>
      </c>
      <c r="AA230" s="222">
        <v>1</v>
      </c>
      <c r="AB230" s="222">
        <v>7</v>
      </c>
      <c r="AC230" s="222">
        <v>7</v>
      </c>
      <c r="AZ230" s="222">
        <v>2</v>
      </c>
      <c r="BA230" s="222">
        <f>IF(AZ230=1,G230,0)</f>
        <v>0</v>
      </c>
      <c r="BB230" s="222">
        <f>IF(AZ230=2,G230,0)</f>
        <v>0</v>
      </c>
      <c r="BC230" s="222">
        <f>IF(AZ230=3,G230,0)</f>
        <v>0</v>
      </c>
      <c r="BD230" s="222">
        <f>IF(AZ230=4,G230,0)</f>
        <v>0</v>
      </c>
      <c r="BE230" s="222">
        <f>IF(AZ230=5,G230,0)</f>
        <v>0</v>
      </c>
      <c r="CA230" s="249">
        <v>1</v>
      </c>
      <c r="CB230" s="249">
        <v>7</v>
      </c>
    </row>
    <row r="231" spans="1:80" ht="22.5">
      <c r="A231" s="250">
        <v>81</v>
      </c>
      <c r="B231" s="251" t="s">
        <v>444</v>
      </c>
      <c r="C231" s="252" t="s">
        <v>445</v>
      </c>
      <c r="D231" s="253" t="s">
        <v>293</v>
      </c>
      <c r="E231" s="254">
        <v>1</v>
      </c>
      <c r="F231" s="254">
        <v>0</v>
      </c>
      <c r="G231" s="255">
        <f>E231*F231</f>
        <v>0</v>
      </c>
      <c r="H231" s="256">
        <v>0.041</v>
      </c>
      <c r="I231" s="257">
        <f>E231*H231</f>
        <v>0.041</v>
      </c>
      <c r="J231" s="256"/>
      <c r="K231" s="257">
        <f>E231*J231</f>
        <v>0</v>
      </c>
      <c r="O231" s="249">
        <v>2</v>
      </c>
      <c r="AA231" s="222">
        <v>3</v>
      </c>
      <c r="AB231" s="222">
        <v>7</v>
      </c>
      <c r="AC231" s="222">
        <v>55342605</v>
      </c>
      <c r="AZ231" s="222">
        <v>2</v>
      </c>
      <c r="BA231" s="222">
        <f>IF(AZ231=1,G231,0)</f>
        <v>0</v>
      </c>
      <c r="BB231" s="222">
        <f>IF(AZ231=2,G231,0)</f>
        <v>0</v>
      </c>
      <c r="BC231" s="222">
        <f>IF(AZ231=3,G231,0)</f>
        <v>0</v>
      </c>
      <c r="BD231" s="222">
        <f>IF(AZ231=4,G231,0)</f>
        <v>0</v>
      </c>
      <c r="BE231" s="222">
        <f>IF(AZ231=5,G231,0)</f>
        <v>0</v>
      </c>
      <c r="CA231" s="249">
        <v>3</v>
      </c>
      <c r="CB231" s="249">
        <v>7</v>
      </c>
    </row>
    <row r="232" spans="1:15" ht="22.5">
      <c r="A232" s="258"/>
      <c r="B232" s="259"/>
      <c r="C232" s="527" t="s">
        <v>446</v>
      </c>
      <c r="D232" s="528"/>
      <c r="E232" s="528"/>
      <c r="F232" s="528"/>
      <c r="G232" s="529"/>
      <c r="I232" s="260"/>
      <c r="K232" s="260"/>
      <c r="L232" s="261" t="s">
        <v>446</v>
      </c>
      <c r="O232" s="249">
        <v>3</v>
      </c>
    </row>
    <row r="233" spans="1:80" ht="12.75">
      <c r="A233" s="250">
        <v>82</v>
      </c>
      <c r="B233" s="251" t="s">
        <v>447</v>
      </c>
      <c r="C233" s="252" t="s">
        <v>448</v>
      </c>
      <c r="D233" s="253" t="s">
        <v>267</v>
      </c>
      <c r="E233" s="254">
        <v>0.27364</v>
      </c>
      <c r="F233" s="254">
        <v>0</v>
      </c>
      <c r="G233" s="255">
        <f>E233*F233</f>
        <v>0</v>
      </c>
      <c r="H233" s="256">
        <v>0</v>
      </c>
      <c r="I233" s="257">
        <f>E233*H233</f>
        <v>0</v>
      </c>
      <c r="J233" s="256"/>
      <c r="K233" s="257">
        <f>E233*J233</f>
        <v>0</v>
      </c>
      <c r="O233" s="249">
        <v>2</v>
      </c>
      <c r="AA233" s="222">
        <v>7</v>
      </c>
      <c r="AB233" s="222">
        <v>1001</v>
      </c>
      <c r="AC233" s="222">
        <v>5</v>
      </c>
      <c r="AZ233" s="222">
        <v>2</v>
      </c>
      <c r="BA233" s="222">
        <f>IF(AZ233=1,G233,0)</f>
        <v>0</v>
      </c>
      <c r="BB233" s="222">
        <f>IF(AZ233=2,G233,0)</f>
        <v>0</v>
      </c>
      <c r="BC233" s="222">
        <f>IF(AZ233=3,G233,0)</f>
        <v>0</v>
      </c>
      <c r="BD233" s="222">
        <f>IF(AZ233=4,G233,0)</f>
        <v>0</v>
      </c>
      <c r="BE233" s="222">
        <f>IF(AZ233=5,G233,0)</f>
        <v>0</v>
      </c>
      <c r="CA233" s="249">
        <v>7</v>
      </c>
      <c r="CB233" s="249">
        <v>1001</v>
      </c>
    </row>
    <row r="234" spans="1:57" ht="12.75">
      <c r="A234" s="268"/>
      <c r="B234" s="269" t="s">
        <v>97</v>
      </c>
      <c r="C234" s="270" t="s">
        <v>428</v>
      </c>
      <c r="D234" s="271"/>
      <c r="E234" s="272"/>
      <c r="F234" s="273"/>
      <c r="G234" s="274">
        <f>SUM(G221:G233)</f>
        <v>0</v>
      </c>
      <c r="H234" s="275"/>
      <c r="I234" s="276">
        <f>SUM(I221:I233)</f>
        <v>0.27364</v>
      </c>
      <c r="J234" s="275"/>
      <c r="K234" s="276">
        <f>SUM(K221:K233)</f>
        <v>0</v>
      </c>
      <c r="O234" s="249">
        <v>4</v>
      </c>
      <c r="BA234" s="277">
        <f>SUM(BA221:BA233)</f>
        <v>0</v>
      </c>
      <c r="BB234" s="277">
        <f>SUM(BB221:BB233)</f>
        <v>0</v>
      </c>
      <c r="BC234" s="277">
        <f>SUM(BC221:BC233)</f>
        <v>0</v>
      </c>
      <c r="BD234" s="277">
        <f>SUM(BD221:BD233)</f>
        <v>0</v>
      </c>
      <c r="BE234" s="277">
        <f>SUM(BE221:BE233)</f>
        <v>0</v>
      </c>
    </row>
    <row r="235" ht="12.75">
      <c r="E235" s="222"/>
    </row>
    <row r="236" ht="12.75">
      <c r="E236" s="222"/>
    </row>
    <row r="237" ht="12.75">
      <c r="E237" s="222"/>
    </row>
    <row r="238" ht="12.75">
      <c r="E238" s="222"/>
    </row>
    <row r="239" ht="12.75">
      <c r="E239" s="222"/>
    </row>
    <row r="240" ht="12.75">
      <c r="E240" s="222"/>
    </row>
    <row r="241" ht="12.75">
      <c r="E241" s="222"/>
    </row>
    <row r="242" ht="12.75">
      <c r="E242" s="222"/>
    </row>
    <row r="243" ht="12.75">
      <c r="E243" s="222"/>
    </row>
    <row r="244" ht="12.75">
      <c r="E244" s="222"/>
    </row>
    <row r="245" ht="12.75">
      <c r="E245" s="222"/>
    </row>
    <row r="246" ht="12.75">
      <c r="E246" s="222"/>
    </row>
    <row r="247" ht="12.75">
      <c r="E247" s="222"/>
    </row>
    <row r="248" ht="12.75">
      <c r="E248" s="222"/>
    </row>
    <row r="249" ht="12.75">
      <c r="E249" s="222"/>
    </row>
    <row r="250" ht="12.75">
      <c r="E250" s="222"/>
    </row>
    <row r="251" ht="12.75">
      <c r="E251" s="222"/>
    </row>
    <row r="252" ht="12.75">
      <c r="E252" s="222"/>
    </row>
    <row r="253" ht="12.75">
      <c r="E253" s="222"/>
    </row>
    <row r="254" ht="12.75">
      <c r="E254" s="222"/>
    </row>
    <row r="255" ht="12.75">
      <c r="E255" s="222"/>
    </row>
    <row r="256" ht="12.75">
      <c r="E256" s="222"/>
    </row>
    <row r="257" ht="12.75">
      <c r="E257" s="222"/>
    </row>
    <row r="258" spans="1:7" ht="12.75">
      <c r="A258" s="267"/>
      <c r="B258" s="267"/>
      <c r="C258" s="267"/>
      <c r="D258" s="267"/>
      <c r="E258" s="267"/>
      <c r="F258" s="267"/>
      <c r="G258" s="267"/>
    </row>
    <row r="259" spans="1:7" ht="12.75">
      <c r="A259" s="267"/>
      <c r="B259" s="267"/>
      <c r="C259" s="267"/>
      <c r="D259" s="267"/>
      <c r="E259" s="267"/>
      <c r="F259" s="267"/>
      <c r="G259" s="267"/>
    </row>
    <row r="260" spans="1:7" ht="12.75">
      <c r="A260" s="267"/>
      <c r="B260" s="267"/>
      <c r="C260" s="267"/>
      <c r="D260" s="267"/>
      <c r="E260" s="267"/>
      <c r="F260" s="267"/>
      <c r="G260" s="267"/>
    </row>
    <row r="261" spans="1:7" ht="12.75">
      <c r="A261" s="267"/>
      <c r="B261" s="267"/>
      <c r="C261" s="267"/>
      <c r="D261" s="267"/>
      <c r="E261" s="267"/>
      <c r="F261" s="267"/>
      <c r="G261" s="267"/>
    </row>
    <row r="262" ht="12.75">
      <c r="E262" s="222"/>
    </row>
    <row r="263" ht="12.75">
      <c r="E263" s="222"/>
    </row>
    <row r="264" ht="12.75">
      <c r="E264" s="222"/>
    </row>
    <row r="265" ht="12.75">
      <c r="E265" s="222"/>
    </row>
    <row r="266" ht="12.75">
      <c r="E266" s="222"/>
    </row>
    <row r="267" ht="12.75">
      <c r="E267" s="222"/>
    </row>
    <row r="268" ht="12.75">
      <c r="E268" s="222"/>
    </row>
    <row r="269" ht="12.75">
      <c r="E269" s="222"/>
    </row>
    <row r="270" ht="12.75">
      <c r="E270" s="222"/>
    </row>
    <row r="271" ht="12.75">
      <c r="E271" s="222"/>
    </row>
    <row r="272" ht="12.75">
      <c r="E272" s="222"/>
    </row>
    <row r="273" ht="12.75">
      <c r="E273" s="222"/>
    </row>
    <row r="274" ht="12.75">
      <c r="E274" s="222"/>
    </row>
    <row r="275" ht="12.75">
      <c r="E275" s="222"/>
    </row>
    <row r="276" ht="12.75">
      <c r="E276" s="222"/>
    </row>
    <row r="277" ht="12.75">
      <c r="E277" s="222"/>
    </row>
    <row r="278" ht="12.75">
      <c r="E278" s="222"/>
    </row>
    <row r="279" ht="12.75">
      <c r="E279" s="222"/>
    </row>
    <row r="280" ht="12.75">
      <c r="E280" s="222"/>
    </row>
    <row r="281" ht="12.75">
      <c r="E281" s="222"/>
    </row>
    <row r="282" ht="12.75">
      <c r="E282" s="222"/>
    </row>
    <row r="283" ht="12.75">
      <c r="E283" s="222"/>
    </row>
    <row r="284" ht="12.75">
      <c r="E284" s="222"/>
    </row>
    <row r="285" ht="12.75">
      <c r="E285" s="222"/>
    </row>
    <row r="286" ht="12.75">
      <c r="E286" s="222"/>
    </row>
    <row r="287" ht="12.75">
      <c r="E287" s="222"/>
    </row>
    <row r="288" ht="12.75">
      <c r="E288" s="222"/>
    </row>
    <row r="289" ht="12.75">
      <c r="E289" s="222"/>
    </row>
    <row r="290" ht="12.75">
      <c r="E290" s="222"/>
    </row>
    <row r="291" ht="12.75">
      <c r="E291" s="222"/>
    </row>
    <row r="292" ht="12.75">
      <c r="E292" s="222"/>
    </row>
    <row r="293" spans="1:2" ht="12.75">
      <c r="A293" s="278"/>
      <c r="B293" s="278"/>
    </row>
    <row r="294" spans="1:7" ht="12.75">
      <c r="A294" s="267"/>
      <c r="B294" s="267"/>
      <c r="C294" s="279"/>
      <c r="D294" s="279"/>
      <c r="E294" s="280"/>
      <c r="F294" s="279"/>
      <c r="G294" s="281"/>
    </row>
    <row r="295" spans="1:7" ht="12.75">
      <c r="A295" s="282"/>
      <c r="B295" s="282"/>
      <c r="C295" s="267"/>
      <c r="D295" s="267"/>
      <c r="E295" s="283"/>
      <c r="F295" s="267"/>
      <c r="G295" s="267"/>
    </row>
    <row r="296" spans="1:7" ht="12.75">
      <c r="A296" s="267"/>
      <c r="B296" s="267"/>
      <c r="C296" s="267"/>
      <c r="D296" s="267"/>
      <c r="E296" s="283"/>
      <c r="F296" s="267"/>
      <c r="G296" s="267"/>
    </row>
    <row r="297" spans="1:7" ht="12.75">
      <c r="A297" s="267"/>
      <c r="B297" s="267"/>
      <c r="C297" s="267"/>
      <c r="D297" s="267"/>
      <c r="E297" s="283"/>
      <c r="F297" s="267"/>
      <c r="G297" s="267"/>
    </row>
    <row r="298" spans="1:7" ht="12.75">
      <c r="A298" s="267"/>
      <c r="B298" s="267"/>
      <c r="C298" s="267"/>
      <c r="D298" s="267"/>
      <c r="E298" s="283"/>
      <c r="F298" s="267"/>
      <c r="G298" s="267"/>
    </row>
    <row r="299" spans="1:7" ht="12.75">
      <c r="A299" s="267"/>
      <c r="B299" s="267"/>
      <c r="C299" s="267"/>
      <c r="D299" s="267"/>
      <c r="E299" s="283"/>
      <c r="F299" s="267"/>
      <c r="G299" s="267"/>
    </row>
    <row r="300" spans="1:7" ht="12.75">
      <c r="A300" s="267"/>
      <c r="B300" s="267"/>
      <c r="C300" s="267"/>
      <c r="D300" s="267"/>
      <c r="E300" s="283"/>
      <c r="F300" s="267"/>
      <c r="G300" s="267"/>
    </row>
    <row r="301" spans="1:7" ht="12.75">
      <c r="A301" s="267"/>
      <c r="B301" s="267"/>
      <c r="C301" s="267"/>
      <c r="D301" s="267"/>
      <c r="E301" s="283"/>
      <c r="F301" s="267"/>
      <c r="G301" s="267"/>
    </row>
    <row r="302" spans="1:7" ht="12.75">
      <c r="A302" s="267"/>
      <c r="B302" s="267"/>
      <c r="C302" s="267"/>
      <c r="D302" s="267"/>
      <c r="E302" s="283"/>
      <c r="F302" s="267"/>
      <c r="G302" s="267"/>
    </row>
    <row r="303" spans="1:7" ht="12.75">
      <c r="A303" s="267"/>
      <c r="B303" s="267"/>
      <c r="C303" s="267"/>
      <c r="D303" s="267"/>
      <c r="E303" s="283"/>
      <c r="F303" s="267"/>
      <c r="G303" s="267"/>
    </row>
    <row r="304" spans="1:7" ht="12.75">
      <c r="A304" s="267"/>
      <c r="B304" s="267"/>
      <c r="C304" s="267"/>
      <c r="D304" s="267"/>
      <c r="E304" s="283"/>
      <c r="F304" s="267"/>
      <c r="G304" s="267"/>
    </row>
    <row r="305" spans="1:7" ht="12.75">
      <c r="A305" s="267"/>
      <c r="B305" s="267"/>
      <c r="C305" s="267"/>
      <c r="D305" s="267"/>
      <c r="E305" s="283"/>
      <c r="F305" s="267"/>
      <c r="G305" s="267"/>
    </row>
    <row r="306" spans="1:7" ht="12.75">
      <c r="A306" s="267"/>
      <c r="B306" s="267"/>
      <c r="C306" s="267"/>
      <c r="D306" s="267"/>
      <c r="E306" s="283"/>
      <c r="F306" s="267"/>
      <c r="G306" s="267"/>
    </row>
    <row r="307" spans="1:7" ht="12.75">
      <c r="A307" s="267"/>
      <c r="B307" s="267"/>
      <c r="C307" s="267"/>
      <c r="D307" s="267"/>
      <c r="E307" s="283"/>
      <c r="F307" s="267"/>
      <c r="G307" s="267"/>
    </row>
  </sheetData>
  <sheetProtection/>
  <mergeCells count="130">
    <mergeCell ref="C12:D12"/>
    <mergeCell ref="C14:G14"/>
    <mergeCell ref="A1:G1"/>
    <mergeCell ref="A3:B3"/>
    <mergeCell ref="A4:B4"/>
    <mergeCell ref="E4:G4"/>
    <mergeCell ref="C9:G9"/>
    <mergeCell ref="C10:D10"/>
    <mergeCell ref="C15:G15"/>
    <mergeCell ref="C16:G16"/>
    <mergeCell ref="C17:D17"/>
    <mergeCell ref="C18:D18"/>
    <mergeCell ref="C19:D19"/>
    <mergeCell ref="C21:G21"/>
    <mergeCell ref="C22:G22"/>
    <mergeCell ref="C23:G23"/>
    <mergeCell ref="C24:D24"/>
    <mergeCell ref="C25:D25"/>
    <mergeCell ref="C26:D26"/>
    <mergeCell ref="C28:G28"/>
    <mergeCell ref="C29:G29"/>
    <mergeCell ref="C30:D30"/>
    <mergeCell ref="C31:D31"/>
    <mergeCell ref="C33:G33"/>
    <mergeCell ref="C34:G34"/>
    <mergeCell ref="C35:D35"/>
    <mergeCell ref="C36:D36"/>
    <mergeCell ref="C38:G38"/>
    <mergeCell ref="C39:G39"/>
    <mergeCell ref="C40:D40"/>
    <mergeCell ref="C42:G42"/>
    <mergeCell ref="C43:G43"/>
    <mergeCell ref="C44:D44"/>
    <mergeCell ref="C45:D45"/>
    <mergeCell ref="C47:G47"/>
    <mergeCell ref="C48:G48"/>
    <mergeCell ref="C49:D49"/>
    <mergeCell ref="C51:G51"/>
    <mergeCell ref="C52:D52"/>
    <mergeCell ref="C54:G54"/>
    <mergeCell ref="C55:D55"/>
    <mergeCell ref="C57:D57"/>
    <mergeCell ref="C59:G59"/>
    <mergeCell ref="C61:G61"/>
    <mergeCell ref="C62:D62"/>
    <mergeCell ref="C63:D63"/>
    <mergeCell ref="C64:D64"/>
    <mergeCell ref="C65:D65"/>
    <mergeCell ref="C67:G67"/>
    <mergeCell ref="C68:D68"/>
    <mergeCell ref="C83:D83"/>
    <mergeCell ref="C85:D85"/>
    <mergeCell ref="C69:D69"/>
    <mergeCell ref="C70:D70"/>
    <mergeCell ref="C71:D71"/>
    <mergeCell ref="C73:D73"/>
    <mergeCell ref="C74:D74"/>
    <mergeCell ref="C75:D75"/>
    <mergeCell ref="C76:D76"/>
    <mergeCell ref="C77:D77"/>
    <mergeCell ref="C78:D78"/>
    <mergeCell ref="C80:D80"/>
    <mergeCell ref="C81:D81"/>
    <mergeCell ref="C82:D82"/>
    <mergeCell ref="C87:D87"/>
    <mergeCell ref="C89:G89"/>
    <mergeCell ref="C90:D90"/>
    <mergeCell ref="C92:G92"/>
    <mergeCell ref="C99:D99"/>
    <mergeCell ref="C100:D100"/>
    <mergeCell ref="C93:D93"/>
    <mergeCell ref="C97:D97"/>
    <mergeCell ref="C102:G102"/>
    <mergeCell ref="C103:D103"/>
    <mergeCell ref="C108:D108"/>
    <mergeCell ref="C110:D110"/>
    <mergeCell ref="C104:D104"/>
    <mergeCell ref="C106:D106"/>
    <mergeCell ref="C112:D112"/>
    <mergeCell ref="C114:G114"/>
    <mergeCell ref="C115:D115"/>
    <mergeCell ref="C117:D117"/>
    <mergeCell ref="C152:D152"/>
    <mergeCell ref="C119:G119"/>
    <mergeCell ref="C120:D120"/>
    <mergeCell ref="C122:G122"/>
    <mergeCell ref="C123:D123"/>
    <mergeCell ref="C125:D125"/>
    <mergeCell ref="C129:G129"/>
    <mergeCell ref="C132:G132"/>
    <mergeCell ref="C134:G134"/>
    <mergeCell ref="C144:D144"/>
    <mergeCell ref="C145:D145"/>
    <mergeCell ref="C146:D146"/>
    <mergeCell ref="C154:D154"/>
    <mergeCell ref="C155:D155"/>
    <mergeCell ref="C157:D157"/>
    <mergeCell ref="C158:D158"/>
    <mergeCell ref="C160:D160"/>
    <mergeCell ref="C162:D162"/>
    <mergeCell ref="C180:G180"/>
    <mergeCell ref="C181:G181"/>
    <mergeCell ref="C182:D182"/>
    <mergeCell ref="C164:G164"/>
    <mergeCell ref="C165:D165"/>
    <mergeCell ref="C166:D166"/>
    <mergeCell ref="C167:D167"/>
    <mergeCell ref="C169:D169"/>
    <mergeCell ref="C189:G189"/>
    <mergeCell ref="C193:G193"/>
    <mergeCell ref="C195:G195"/>
    <mergeCell ref="C197:G197"/>
    <mergeCell ref="C199:G199"/>
    <mergeCell ref="C173:G173"/>
    <mergeCell ref="C174:D174"/>
    <mergeCell ref="C176:D176"/>
    <mergeCell ref="C178:G178"/>
    <mergeCell ref="C179:G179"/>
    <mergeCell ref="C206:D206"/>
    <mergeCell ref="C208:D208"/>
    <mergeCell ref="C210:D210"/>
    <mergeCell ref="C211:D211"/>
    <mergeCell ref="C213:D213"/>
    <mergeCell ref="C215:D215"/>
    <mergeCell ref="C217:D217"/>
    <mergeCell ref="C218:D218"/>
    <mergeCell ref="C223:G223"/>
    <mergeCell ref="C225:G225"/>
    <mergeCell ref="C229:D229"/>
    <mergeCell ref="C232:G232"/>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7.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450</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449</v>
      </c>
      <c r="B5" s="100"/>
      <c r="C5" s="101" t="s">
        <v>450</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02 1593-61 Rek'!E18</f>
        <v>0</v>
      </c>
      <c r="D15" s="139">
        <f>'SO 02 1593-61 Rek'!A26</f>
        <v>0</v>
      </c>
      <c r="E15" s="140"/>
      <c r="F15" s="141"/>
      <c r="G15" s="138">
        <f>'SO 02 1593-61 Rek'!I26</f>
        <v>0</v>
      </c>
    </row>
    <row r="16" spans="1:7" ht="15.75" customHeight="1">
      <c r="A16" s="136" t="s">
        <v>49</v>
      </c>
      <c r="B16" s="137" t="s">
        <v>50</v>
      </c>
      <c r="C16" s="138">
        <f>'SO 02 1593-61 Rek'!F18</f>
        <v>0</v>
      </c>
      <c r="D16" s="91"/>
      <c r="E16" s="142"/>
      <c r="F16" s="143"/>
      <c r="G16" s="138"/>
    </row>
    <row r="17" spans="1:7" ht="15.75" customHeight="1">
      <c r="A17" s="136" t="s">
        <v>51</v>
      </c>
      <c r="B17" s="137" t="s">
        <v>52</v>
      </c>
      <c r="C17" s="138">
        <f>'SO 02 1593-61 Rek'!H18</f>
        <v>0</v>
      </c>
      <c r="D17" s="91"/>
      <c r="E17" s="142"/>
      <c r="F17" s="143"/>
      <c r="G17" s="138"/>
    </row>
    <row r="18" spans="1:7" ht="15.75" customHeight="1">
      <c r="A18" s="144" t="s">
        <v>53</v>
      </c>
      <c r="B18" s="145" t="s">
        <v>54</v>
      </c>
      <c r="C18" s="138">
        <f>'SO 02 1593-61 Rek'!G18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02 1593-61 Rek'!I18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'SO 02 1593-61 Rek'!H24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8.xml><?xml version="1.0" encoding="utf-8"?>
<worksheet xmlns="http://schemas.openxmlformats.org/spreadsheetml/2006/main" xmlns:r="http://schemas.openxmlformats.org/officeDocument/2006/relationships">
  <dimension ref="A1:BE7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451</v>
      </c>
      <c r="D2" s="183"/>
      <c r="E2" s="184"/>
      <c r="F2" s="183"/>
      <c r="G2" s="522" t="s">
        <v>450</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02 1593-61 Pol'!B7</f>
        <v>1</v>
      </c>
      <c r="B7" s="62" t="str">
        <f>'SO 02 1593-61 Pol'!C7</f>
        <v>Zemní práce</v>
      </c>
      <c r="D7" s="194"/>
      <c r="E7" s="285">
        <f>'SO 02 1593-61 Pol'!BA149</f>
        <v>0</v>
      </c>
      <c r="F7" s="286">
        <f>'SO 02 1593-61 Pol'!BB149</f>
        <v>0</v>
      </c>
      <c r="G7" s="286">
        <f>'SO 02 1593-61 Pol'!BC149</f>
        <v>0</v>
      </c>
      <c r="H7" s="286">
        <f>'SO 02 1593-61 Pol'!BD149</f>
        <v>0</v>
      </c>
      <c r="I7" s="287">
        <f>'SO 02 1593-61 Pol'!BE149</f>
        <v>0</v>
      </c>
    </row>
    <row r="8" spans="1:9" s="117" customFormat="1" ht="12.75">
      <c r="A8" s="284" t="str">
        <f>'SO 02 1593-61 Pol'!B150</f>
        <v>2</v>
      </c>
      <c r="B8" s="62" t="str">
        <f>'SO 02 1593-61 Pol'!C150</f>
        <v>Základy a zvláštní zakládání</v>
      </c>
      <c r="D8" s="194"/>
      <c r="E8" s="285">
        <f>'SO 02 1593-61 Pol'!BA157</f>
        <v>0</v>
      </c>
      <c r="F8" s="286">
        <f>'SO 02 1593-61 Pol'!BB157</f>
        <v>0</v>
      </c>
      <c r="G8" s="286">
        <f>'SO 02 1593-61 Pol'!BC157</f>
        <v>0</v>
      </c>
      <c r="H8" s="286">
        <f>'SO 02 1593-61 Pol'!BD157</f>
        <v>0</v>
      </c>
      <c r="I8" s="287">
        <f>'SO 02 1593-61 Pol'!BE157</f>
        <v>0</v>
      </c>
    </row>
    <row r="9" spans="1:9" s="117" customFormat="1" ht="12.75">
      <c r="A9" s="284" t="str">
        <f>'SO 02 1593-61 Pol'!B158</f>
        <v>3</v>
      </c>
      <c r="B9" s="62" t="str">
        <f>'SO 02 1593-61 Pol'!C158</f>
        <v>Svislé a kompletní konstrukce</v>
      </c>
      <c r="D9" s="194"/>
      <c r="E9" s="285">
        <f>'SO 02 1593-61 Pol'!BA163</f>
        <v>0</v>
      </c>
      <c r="F9" s="286">
        <f>'SO 02 1593-61 Pol'!BB163</f>
        <v>0</v>
      </c>
      <c r="G9" s="286">
        <f>'SO 02 1593-61 Pol'!BC163</f>
        <v>0</v>
      </c>
      <c r="H9" s="286">
        <f>'SO 02 1593-61 Pol'!BD163</f>
        <v>0</v>
      </c>
      <c r="I9" s="287">
        <f>'SO 02 1593-61 Pol'!BE163</f>
        <v>0</v>
      </c>
    </row>
    <row r="10" spans="1:9" s="117" customFormat="1" ht="12.75">
      <c r="A10" s="284" t="str">
        <f>'SO 02 1593-61 Pol'!B164</f>
        <v>4</v>
      </c>
      <c r="B10" s="62" t="str">
        <f>'SO 02 1593-61 Pol'!C164</f>
        <v>Vodorovné konstrukce</v>
      </c>
      <c r="D10" s="194"/>
      <c r="E10" s="285">
        <f>'SO 02 1593-61 Pol'!BA167</f>
        <v>0</v>
      </c>
      <c r="F10" s="286">
        <f>'SO 02 1593-61 Pol'!BB167</f>
        <v>0</v>
      </c>
      <c r="G10" s="286">
        <f>'SO 02 1593-61 Pol'!BC167</f>
        <v>0</v>
      </c>
      <c r="H10" s="286">
        <f>'SO 02 1593-61 Pol'!BD167</f>
        <v>0</v>
      </c>
      <c r="I10" s="287">
        <f>'SO 02 1593-61 Pol'!BE167</f>
        <v>0</v>
      </c>
    </row>
    <row r="11" spans="1:9" s="117" customFormat="1" ht="12.75">
      <c r="A11" s="284" t="str">
        <f>'SO 02 1593-61 Pol'!B168</f>
        <v>5</v>
      </c>
      <c r="B11" s="62" t="str">
        <f>'SO 02 1593-61 Pol'!C168</f>
        <v>Komunikace</v>
      </c>
      <c r="D11" s="194"/>
      <c r="E11" s="285">
        <f>'SO 02 1593-61 Pol'!BA181</f>
        <v>0</v>
      </c>
      <c r="F11" s="286">
        <f>'SO 02 1593-61 Pol'!BB181</f>
        <v>0</v>
      </c>
      <c r="G11" s="286">
        <f>'SO 02 1593-61 Pol'!BC181</f>
        <v>0</v>
      </c>
      <c r="H11" s="286">
        <f>'SO 02 1593-61 Pol'!BD181</f>
        <v>0</v>
      </c>
      <c r="I11" s="287">
        <f>'SO 02 1593-61 Pol'!BE181</f>
        <v>0</v>
      </c>
    </row>
    <row r="12" spans="1:9" s="117" customFormat="1" ht="12.75">
      <c r="A12" s="284" t="str">
        <f>'SO 02 1593-61 Pol'!B182</f>
        <v>87</v>
      </c>
      <c r="B12" s="62" t="str">
        <f>'SO 02 1593-61 Pol'!C182</f>
        <v>Potrubí z trub z plastických hmot</v>
      </c>
      <c r="D12" s="194"/>
      <c r="E12" s="285">
        <f>'SO 02 1593-61 Pol'!BA188</f>
        <v>0</v>
      </c>
      <c r="F12" s="286">
        <f>'SO 02 1593-61 Pol'!BB188</f>
        <v>0</v>
      </c>
      <c r="G12" s="286">
        <f>'SO 02 1593-61 Pol'!BC188</f>
        <v>0</v>
      </c>
      <c r="H12" s="286">
        <f>'SO 02 1593-61 Pol'!BD188</f>
        <v>0</v>
      </c>
      <c r="I12" s="287">
        <f>'SO 02 1593-61 Pol'!BE188</f>
        <v>0</v>
      </c>
    </row>
    <row r="13" spans="1:9" s="117" customFormat="1" ht="12.75">
      <c r="A13" s="284" t="str">
        <f>'SO 02 1593-61 Pol'!B189</f>
        <v>89</v>
      </c>
      <c r="B13" s="62" t="str">
        <f>'SO 02 1593-61 Pol'!C189</f>
        <v>Ostatní konstrukce na trubním vedení</v>
      </c>
      <c r="D13" s="194"/>
      <c r="E13" s="285">
        <f>'SO 02 1593-61 Pol'!BA199</f>
        <v>0</v>
      </c>
      <c r="F13" s="286">
        <f>'SO 02 1593-61 Pol'!BB199</f>
        <v>0</v>
      </c>
      <c r="G13" s="286">
        <f>'SO 02 1593-61 Pol'!BC199</f>
        <v>0</v>
      </c>
      <c r="H13" s="286">
        <f>'SO 02 1593-61 Pol'!BD199</f>
        <v>0</v>
      </c>
      <c r="I13" s="287">
        <f>'SO 02 1593-61 Pol'!BE199</f>
        <v>0</v>
      </c>
    </row>
    <row r="14" spans="1:9" s="117" customFormat="1" ht="12.75">
      <c r="A14" s="284" t="str">
        <f>'SO 02 1593-61 Pol'!B200</f>
        <v>91</v>
      </c>
      <c r="B14" s="62" t="str">
        <f>'SO 02 1593-61 Pol'!C200</f>
        <v>Doplňující práce na komunikaci</v>
      </c>
      <c r="D14" s="194"/>
      <c r="E14" s="285">
        <f>'SO 02 1593-61 Pol'!BA205</f>
        <v>0</v>
      </c>
      <c r="F14" s="286">
        <f>'SO 02 1593-61 Pol'!BB205</f>
        <v>0</v>
      </c>
      <c r="G14" s="286">
        <f>'SO 02 1593-61 Pol'!BC205</f>
        <v>0</v>
      </c>
      <c r="H14" s="286">
        <f>'SO 02 1593-61 Pol'!BD205</f>
        <v>0</v>
      </c>
      <c r="I14" s="287">
        <f>'SO 02 1593-61 Pol'!BE205</f>
        <v>0</v>
      </c>
    </row>
    <row r="15" spans="1:9" s="117" customFormat="1" ht="12.75">
      <c r="A15" s="284" t="str">
        <f>'SO 02 1593-61 Pol'!B206</f>
        <v>99</v>
      </c>
      <c r="B15" s="62" t="str">
        <f>'SO 02 1593-61 Pol'!C206</f>
        <v>Staveništní přesun hmot</v>
      </c>
      <c r="D15" s="194"/>
      <c r="E15" s="285">
        <f>'SO 02 1593-61 Pol'!BA208</f>
        <v>0</v>
      </c>
      <c r="F15" s="286">
        <f>'SO 02 1593-61 Pol'!BB208</f>
        <v>0</v>
      </c>
      <c r="G15" s="286">
        <f>'SO 02 1593-61 Pol'!BC208</f>
        <v>0</v>
      </c>
      <c r="H15" s="286">
        <f>'SO 02 1593-61 Pol'!BD208</f>
        <v>0</v>
      </c>
      <c r="I15" s="287">
        <f>'SO 02 1593-61 Pol'!BE208</f>
        <v>0</v>
      </c>
    </row>
    <row r="16" spans="1:9" s="117" customFormat="1" ht="12.75">
      <c r="A16" s="284" t="str">
        <f>'SO 02 1593-61 Pol'!B209</f>
        <v>D96</v>
      </c>
      <c r="B16" s="62" t="str">
        <f>'SO 02 1593-61 Pol'!C209</f>
        <v>Přesuny suti a vybouraných hmot</v>
      </c>
      <c r="D16" s="194"/>
      <c r="E16" s="285">
        <f>'SO 02 1593-61 Pol'!BA215</f>
        <v>0</v>
      </c>
      <c r="F16" s="286">
        <f>'SO 02 1593-61 Pol'!BB215</f>
        <v>0</v>
      </c>
      <c r="G16" s="286">
        <f>'SO 02 1593-61 Pol'!BC215</f>
        <v>0</v>
      </c>
      <c r="H16" s="286">
        <f>'SO 02 1593-61 Pol'!BD215</f>
        <v>0</v>
      </c>
      <c r="I16" s="287">
        <f>'SO 02 1593-61 Pol'!BE215</f>
        <v>0</v>
      </c>
    </row>
    <row r="17" spans="1:9" s="117" customFormat="1" ht="13.5" thickBot="1">
      <c r="A17" s="284" t="str">
        <f>'SO 02 1593-61 Pol'!B216</f>
        <v>767</v>
      </c>
      <c r="B17" s="62" t="str">
        <f>'SO 02 1593-61 Pol'!C216</f>
        <v>Konstrukce zámečnické</v>
      </c>
      <c r="D17" s="194"/>
      <c r="E17" s="285">
        <f>'SO 02 1593-61 Pol'!BA221</f>
        <v>0</v>
      </c>
      <c r="F17" s="286">
        <f>'SO 02 1593-61 Pol'!BB221</f>
        <v>0</v>
      </c>
      <c r="G17" s="286">
        <f>'SO 02 1593-61 Pol'!BC221</f>
        <v>0</v>
      </c>
      <c r="H17" s="286">
        <f>'SO 02 1593-61 Pol'!BD221</f>
        <v>0</v>
      </c>
      <c r="I17" s="287">
        <f>'SO 02 1593-61 Pol'!BE221</f>
        <v>0</v>
      </c>
    </row>
    <row r="18" spans="1:9" s="14" customFormat="1" ht="13.5" thickBot="1">
      <c r="A18" s="195"/>
      <c r="B18" s="196" t="s">
        <v>76</v>
      </c>
      <c r="C18" s="196"/>
      <c r="D18" s="197"/>
      <c r="E18" s="198">
        <f>SUM(E7:E17)</f>
        <v>0</v>
      </c>
      <c r="F18" s="199">
        <f>SUM(F7:F17)</f>
        <v>0</v>
      </c>
      <c r="G18" s="199">
        <f>SUM(G7:G17)</f>
        <v>0</v>
      </c>
      <c r="H18" s="199">
        <f>SUM(H7:H17)</f>
        <v>0</v>
      </c>
      <c r="I18" s="200">
        <f>SUM(I7:I17)</f>
        <v>0</v>
      </c>
    </row>
    <row r="19" spans="1:9" ht="12.75">
      <c r="A19" s="117"/>
      <c r="B19" s="117"/>
      <c r="C19" s="117"/>
      <c r="D19" s="117"/>
      <c r="E19" s="117"/>
      <c r="F19" s="117"/>
      <c r="G19" s="117"/>
      <c r="H19" s="117"/>
      <c r="I19" s="117"/>
    </row>
    <row r="20" spans="1:57" ht="19.5" customHeight="1">
      <c r="A20" s="186" t="s">
        <v>77</v>
      </c>
      <c r="B20" s="186"/>
      <c r="C20" s="186"/>
      <c r="D20" s="186"/>
      <c r="E20" s="186"/>
      <c r="F20" s="186"/>
      <c r="G20" s="201"/>
      <c r="H20" s="186"/>
      <c r="I20" s="186"/>
      <c r="BA20" s="123"/>
      <c r="BB20" s="123"/>
      <c r="BC20" s="123"/>
      <c r="BD20" s="123"/>
      <c r="BE20" s="123"/>
    </row>
    <row r="21" ht="13.5" thickBot="1"/>
    <row r="22" spans="1:9" ht="12.75">
      <c r="A22" s="152" t="s">
        <v>78</v>
      </c>
      <c r="B22" s="153"/>
      <c r="C22" s="153"/>
      <c r="D22" s="202"/>
      <c r="E22" s="203" t="s">
        <v>79</v>
      </c>
      <c r="F22" s="204" t="s">
        <v>12</v>
      </c>
      <c r="G22" s="205" t="s">
        <v>80</v>
      </c>
      <c r="H22" s="206"/>
      <c r="I22" s="207" t="s">
        <v>79</v>
      </c>
    </row>
    <row r="23" spans="1:53" ht="12.75">
      <c r="A23" s="146"/>
      <c r="B23" s="137"/>
      <c r="C23" s="137"/>
      <c r="D23" s="208"/>
      <c r="E23" s="209"/>
      <c r="F23" s="210"/>
      <c r="G23" s="211">
        <f>CHOOSE(BA23+1,E18+F18,E18+F18+H18,E18+F18+G18+H18,E18,F18,H18,G18,H18+G18,0)</f>
        <v>0</v>
      </c>
      <c r="H23" s="212"/>
      <c r="I23" s="213">
        <f>E23+F23*G23/100</f>
        <v>0</v>
      </c>
      <c r="BA23" s="1">
        <v>8</v>
      </c>
    </row>
    <row r="24" spans="1:9" ht="13.5" thickBot="1">
      <c r="A24" s="214"/>
      <c r="B24" s="215" t="s">
        <v>81</v>
      </c>
      <c r="C24" s="216"/>
      <c r="D24" s="217"/>
      <c r="E24" s="218"/>
      <c r="F24" s="219"/>
      <c r="G24" s="219"/>
      <c r="H24" s="525">
        <f>SUM(I23:I23)</f>
        <v>0</v>
      </c>
      <c r="I24" s="526"/>
    </row>
    <row r="26" spans="2:9" ht="12.75">
      <c r="B26" s="14"/>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row r="75" spans="6:9" ht="12.75">
      <c r="F75" s="220"/>
      <c r="G75" s="221"/>
      <c r="H75" s="221"/>
      <c r="I75" s="46"/>
    </row>
  </sheetData>
  <sheetProtection/>
  <mergeCells count="4">
    <mergeCell ref="A1:B1"/>
    <mergeCell ref="A2:B2"/>
    <mergeCell ref="G2:I2"/>
    <mergeCell ref="H24:I2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19.xml><?xml version="1.0" encoding="utf-8"?>
<worksheet xmlns="http://schemas.openxmlformats.org/spreadsheetml/2006/main" xmlns:r="http://schemas.openxmlformats.org/officeDocument/2006/relationships">
  <dimension ref="A1:CB294"/>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02 1593-61 Rek'!H1</f>
        <v>1593-61</v>
      </c>
      <c r="G3" s="229"/>
    </row>
    <row r="4" spans="1:7" ht="13.5" thickBot="1">
      <c r="A4" s="531" t="s">
        <v>73</v>
      </c>
      <c r="B4" s="521"/>
      <c r="C4" s="182" t="s">
        <v>451</v>
      </c>
      <c r="D4" s="230"/>
      <c r="E4" s="532" t="str">
        <f>'SO 02 1593-61 Rek'!G2</f>
        <v>Výtlačné potrubí</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452</v>
      </c>
      <c r="C8" s="252" t="s">
        <v>453</v>
      </c>
      <c r="D8" s="253" t="s">
        <v>454</v>
      </c>
      <c r="E8" s="254">
        <v>28</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62"/>
      <c r="C9" s="539" t="s">
        <v>455</v>
      </c>
      <c r="D9" s="540"/>
      <c r="E9" s="263">
        <v>28</v>
      </c>
      <c r="F9" s="264"/>
      <c r="G9" s="265"/>
      <c r="H9" s="266"/>
      <c r="I9" s="260"/>
      <c r="J9" s="267"/>
      <c r="K9" s="260"/>
      <c r="M9" s="261" t="s">
        <v>455</v>
      </c>
      <c r="O9" s="249"/>
    </row>
    <row r="10" spans="1:80" ht="12.75">
      <c r="A10" s="250">
        <v>2</v>
      </c>
      <c r="B10" s="251" t="s">
        <v>456</v>
      </c>
      <c r="C10" s="252" t="s">
        <v>457</v>
      </c>
      <c r="D10" s="253" t="s">
        <v>458</v>
      </c>
      <c r="E10" s="254">
        <v>14</v>
      </c>
      <c r="F10" s="254">
        <v>0</v>
      </c>
      <c r="G10" s="255">
        <f>E10*F10</f>
        <v>0</v>
      </c>
      <c r="H10" s="256">
        <v>0</v>
      </c>
      <c r="I10" s="257">
        <f>E10*H10</f>
        <v>0</v>
      </c>
      <c r="J10" s="256">
        <v>0</v>
      </c>
      <c r="K10" s="257">
        <f>E10*J10</f>
        <v>0</v>
      </c>
      <c r="O10" s="249">
        <v>2</v>
      </c>
      <c r="AA10" s="222">
        <v>1</v>
      </c>
      <c r="AB10" s="222">
        <v>1</v>
      </c>
      <c r="AC10" s="222">
        <v>1</v>
      </c>
      <c r="AZ10" s="222">
        <v>1</v>
      </c>
      <c r="BA10" s="222">
        <f>IF(AZ10=1,G10,0)</f>
        <v>0</v>
      </c>
      <c r="BB10" s="222">
        <f>IF(AZ10=2,G10,0)</f>
        <v>0</v>
      </c>
      <c r="BC10" s="222">
        <f>IF(AZ10=3,G10,0)</f>
        <v>0</v>
      </c>
      <c r="BD10" s="222">
        <f>IF(AZ10=4,G10,0)</f>
        <v>0</v>
      </c>
      <c r="BE10" s="222">
        <f>IF(AZ10=5,G10,0)</f>
        <v>0</v>
      </c>
      <c r="CA10" s="249">
        <v>1</v>
      </c>
      <c r="CB10" s="249">
        <v>1</v>
      </c>
    </row>
    <row r="11" spans="1:15" ht="12.75">
      <c r="A11" s="258"/>
      <c r="B11" s="259"/>
      <c r="C11" s="527" t="s">
        <v>459</v>
      </c>
      <c r="D11" s="528"/>
      <c r="E11" s="528"/>
      <c r="F11" s="528"/>
      <c r="G11" s="529"/>
      <c r="I11" s="260"/>
      <c r="K11" s="260"/>
      <c r="L11" s="261" t="s">
        <v>459</v>
      </c>
      <c r="O11" s="249">
        <v>3</v>
      </c>
    </row>
    <row r="12" spans="1:15" ht="12.75">
      <c r="A12" s="258"/>
      <c r="B12" s="262"/>
      <c r="C12" s="539" t="s">
        <v>460</v>
      </c>
      <c r="D12" s="540"/>
      <c r="E12" s="263">
        <v>14</v>
      </c>
      <c r="F12" s="264"/>
      <c r="G12" s="265"/>
      <c r="H12" s="266"/>
      <c r="I12" s="260"/>
      <c r="J12" s="267"/>
      <c r="K12" s="260"/>
      <c r="M12" s="261" t="s">
        <v>460</v>
      </c>
      <c r="O12" s="249"/>
    </row>
    <row r="13" spans="1:80" ht="12.75">
      <c r="A13" s="250">
        <v>3</v>
      </c>
      <c r="B13" s="251" t="s">
        <v>461</v>
      </c>
      <c r="C13" s="252" t="s">
        <v>462</v>
      </c>
      <c r="D13" s="253" t="s">
        <v>236</v>
      </c>
      <c r="E13" s="254">
        <v>80</v>
      </c>
      <c r="F13" s="254">
        <v>0</v>
      </c>
      <c r="G13" s="255">
        <f>E13*F13</f>
        <v>0</v>
      </c>
      <c r="H13" s="256">
        <v>0.0094</v>
      </c>
      <c r="I13" s="257">
        <f>E13*H13</f>
        <v>0.752</v>
      </c>
      <c r="J13" s="256">
        <v>0</v>
      </c>
      <c r="K13" s="257">
        <f>E13*J13</f>
        <v>0</v>
      </c>
      <c r="O13" s="249">
        <v>2</v>
      </c>
      <c r="AA13" s="222">
        <v>1</v>
      </c>
      <c r="AB13" s="222">
        <v>1</v>
      </c>
      <c r="AC13" s="222">
        <v>1</v>
      </c>
      <c r="AZ13" s="222">
        <v>1</v>
      </c>
      <c r="BA13" s="222">
        <f>IF(AZ13=1,G13,0)</f>
        <v>0</v>
      </c>
      <c r="BB13" s="222">
        <f>IF(AZ13=2,G13,0)</f>
        <v>0</v>
      </c>
      <c r="BC13" s="222">
        <f>IF(AZ13=3,G13,0)</f>
        <v>0</v>
      </c>
      <c r="BD13" s="222">
        <f>IF(AZ13=4,G13,0)</f>
        <v>0</v>
      </c>
      <c r="BE13" s="222">
        <f>IF(AZ13=5,G13,0)</f>
        <v>0</v>
      </c>
      <c r="CA13" s="249">
        <v>1</v>
      </c>
      <c r="CB13" s="249">
        <v>1</v>
      </c>
    </row>
    <row r="14" spans="1:15" ht="12.75">
      <c r="A14" s="258"/>
      <c r="B14" s="259"/>
      <c r="C14" s="527" t="s">
        <v>463</v>
      </c>
      <c r="D14" s="528"/>
      <c r="E14" s="528"/>
      <c r="F14" s="528"/>
      <c r="G14" s="529"/>
      <c r="I14" s="260"/>
      <c r="K14" s="260"/>
      <c r="L14" s="261" t="s">
        <v>463</v>
      </c>
      <c r="O14" s="249">
        <v>3</v>
      </c>
    </row>
    <row r="15" spans="1:15" ht="12.75">
      <c r="A15" s="258"/>
      <c r="B15" s="262"/>
      <c r="C15" s="539" t="s">
        <v>464</v>
      </c>
      <c r="D15" s="540"/>
      <c r="E15" s="263">
        <v>80</v>
      </c>
      <c r="F15" s="264"/>
      <c r="G15" s="265"/>
      <c r="H15" s="266"/>
      <c r="I15" s="260"/>
      <c r="J15" s="267"/>
      <c r="K15" s="260"/>
      <c r="M15" s="261" t="s">
        <v>464</v>
      </c>
      <c r="O15" s="249"/>
    </row>
    <row r="16" spans="1:80" ht="12.75">
      <c r="A16" s="250">
        <v>4</v>
      </c>
      <c r="B16" s="251" t="s">
        <v>465</v>
      </c>
      <c r="C16" s="252" t="s">
        <v>466</v>
      </c>
      <c r="D16" s="253" t="s">
        <v>236</v>
      </c>
      <c r="E16" s="254">
        <v>80</v>
      </c>
      <c r="F16" s="254">
        <v>0</v>
      </c>
      <c r="G16" s="255">
        <f>E16*F16</f>
        <v>0</v>
      </c>
      <c r="H16" s="256">
        <v>0</v>
      </c>
      <c r="I16" s="257">
        <f>E16*H16</f>
        <v>0</v>
      </c>
      <c r="J16" s="256">
        <v>0</v>
      </c>
      <c r="K16" s="257">
        <f>E16*J16</f>
        <v>0</v>
      </c>
      <c r="O16" s="249">
        <v>2</v>
      </c>
      <c r="AA16" s="222">
        <v>1</v>
      </c>
      <c r="AB16" s="222">
        <v>1</v>
      </c>
      <c r="AC16" s="222">
        <v>1</v>
      </c>
      <c r="AZ16" s="222">
        <v>1</v>
      </c>
      <c r="BA16" s="222">
        <f>IF(AZ16=1,G16,0)</f>
        <v>0</v>
      </c>
      <c r="BB16" s="222">
        <f>IF(AZ16=2,G16,0)</f>
        <v>0</v>
      </c>
      <c r="BC16" s="222">
        <f>IF(AZ16=3,G16,0)</f>
        <v>0</v>
      </c>
      <c r="BD16" s="222">
        <f>IF(AZ16=4,G16,0)</f>
        <v>0</v>
      </c>
      <c r="BE16" s="222">
        <f>IF(AZ16=5,G16,0)</f>
        <v>0</v>
      </c>
      <c r="CA16" s="249">
        <v>1</v>
      </c>
      <c r="CB16" s="249">
        <v>1</v>
      </c>
    </row>
    <row r="17" spans="1:15" ht="12.75">
      <c r="A17" s="258"/>
      <c r="B17" s="262"/>
      <c r="C17" s="539" t="s">
        <v>464</v>
      </c>
      <c r="D17" s="540"/>
      <c r="E17" s="263">
        <v>80</v>
      </c>
      <c r="F17" s="264"/>
      <c r="G17" s="265"/>
      <c r="H17" s="266"/>
      <c r="I17" s="260"/>
      <c r="J17" s="267"/>
      <c r="K17" s="260"/>
      <c r="M17" s="261" t="s">
        <v>464</v>
      </c>
      <c r="O17" s="249"/>
    </row>
    <row r="18" spans="1:80" ht="12.75">
      <c r="A18" s="250">
        <v>5</v>
      </c>
      <c r="B18" s="251" t="s">
        <v>467</v>
      </c>
      <c r="C18" s="252" t="s">
        <v>468</v>
      </c>
      <c r="D18" s="253" t="s">
        <v>158</v>
      </c>
      <c r="E18" s="254">
        <v>37.96</v>
      </c>
      <c r="F18" s="254">
        <v>0</v>
      </c>
      <c r="G18" s="255">
        <f>E18*F18</f>
        <v>0</v>
      </c>
      <c r="H18" s="256">
        <v>0</v>
      </c>
      <c r="I18" s="257">
        <f>E18*H18</f>
        <v>0</v>
      </c>
      <c r="J18" s="256">
        <v>0</v>
      </c>
      <c r="K18" s="257">
        <f>E18*J18</f>
        <v>0</v>
      </c>
      <c r="O18" s="249">
        <v>2</v>
      </c>
      <c r="AA18" s="222">
        <v>1</v>
      </c>
      <c r="AB18" s="222">
        <v>1</v>
      </c>
      <c r="AC18" s="222">
        <v>1</v>
      </c>
      <c r="AZ18" s="222">
        <v>1</v>
      </c>
      <c r="BA18" s="222">
        <f>IF(AZ18=1,G18,0)</f>
        <v>0</v>
      </c>
      <c r="BB18" s="222">
        <f>IF(AZ18=2,G18,0)</f>
        <v>0</v>
      </c>
      <c r="BC18" s="222">
        <f>IF(AZ18=3,G18,0)</f>
        <v>0</v>
      </c>
      <c r="BD18" s="222">
        <f>IF(AZ18=4,G18,0)</f>
        <v>0</v>
      </c>
      <c r="BE18" s="222">
        <f>IF(AZ18=5,G18,0)</f>
        <v>0</v>
      </c>
      <c r="CA18" s="249">
        <v>1</v>
      </c>
      <c r="CB18" s="249">
        <v>1</v>
      </c>
    </row>
    <row r="19" spans="1:15" ht="12.75">
      <c r="A19" s="258"/>
      <c r="B19" s="259"/>
      <c r="C19" s="527" t="s">
        <v>469</v>
      </c>
      <c r="D19" s="528"/>
      <c r="E19" s="528"/>
      <c r="F19" s="528"/>
      <c r="G19" s="529"/>
      <c r="I19" s="260"/>
      <c r="K19" s="260"/>
      <c r="L19" s="261" t="s">
        <v>469</v>
      </c>
      <c r="O19" s="249">
        <v>3</v>
      </c>
    </row>
    <row r="20" spans="1:15" ht="12.75">
      <c r="A20" s="258"/>
      <c r="B20" s="259"/>
      <c r="C20" s="527" t="s">
        <v>470</v>
      </c>
      <c r="D20" s="528"/>
      <c r="E20" s="528"/>
      <c r="F20" s="528"/>
      <c r="G20" s="529"/>
      <c r="I20" s="260"/>
      <c r="K20" s="260"/>
      <c r="L20" s="261" t="s">
        <v>470</v>
      </c>
      <c r="O20" s="249">
        <v>3</v>
      </c>
    </row>
    <row r="21" spans="1:15" ht="12.75">
      <c r="A21" s="258"/>
      <c r="B21" s="262"/>
      <c r="C21" s="539" t="s">
        <v>471</v>
      </c>
      <c r="D21" s="540"/>
      <c r="E21" s="263">
        <v>25.818</v>
      </c>
      <c r="F21" s="264"/>
      <c r="G21" s="265"/>
      <c r="H21" s="266"/>
      <c r="I21" s="260"/>
      <c r="J21" s="267"/>
      <c r="K21" s="260"/>
      <c r="M21" s="261" t="s">
        <v>471</v>
      </c>
      <c r="O21" s="249"/>
    </row>
    <row r="22" spans="1:15" ht="12.75">
      <c r="A22" s="258"/>
      <c r="B22" s="262"/>
      <c r="C22" s="539" t="s">
        <v>472</v>
      </c>
      <c r="D22" s="540"/>
      <c r="E22" s="263">
        <v>11.102</v>
      </c>
      <c r="F22" s="264"/>
      <c r="G22" s="265"/>
      <c r="H22" s="266"/>
      <c r="I22" s="260"/>
      <c r="J22" s="267"/>
      <c r="K22" s="260"/>
      <c r="M22" s="261" t="s">
        <v>472</v>
      </c>
      <c r="O22" s="249"/>
    </row>
    <row r="23" spans="1:15" ht="12.75">
      <c r="A23" s="258"/>
      <c r="B23" s="262"/>
      <c r="C23" s="539" t="s">
        <v>473</v>
      </c>
      <c r="D23" s="540"/>
      <c r="E23" s="263">
        <v>0.728</v>
      </c>
      <c r="F23" s="264"/>
      <c r="G23" s="265"/>
      <c r="H23" s="266"/>
      <c r="I23" s="260"/>
      <c r="J23" s="267"/>
      <c r="K23" s="260"/>
      <c r="M23" s="261" t="s">
        <v>473</v>
      </c>
      <c r="O23" s="249"/>
    </row>
    <row r="24" spans="1:15" ht="12.75">
      <c r="A24" s="258"/>
      <c r="B24" s="262"/>
      <c r="C24" s="539" t="s">
        <v>474</v>
      </c>
      <c r="D24" s="540"/>
      <c r="E24" s="263">
        <v>0.312</v>
      </c>
      <c r="F24" s="264"/>
      <c r="G24" s="265"/>
      <c r="H24" s="266"/>
      <c r="I24" s="260"/>
      <c r="J24" s="267"/>
      <c r="K24" s="260"/>
      <c r="M24" s="261" t="s">
        <v>474</v>
      </c>
      <c r="O24" s="249"/>
    </row>
    <row r="25" spans="1:80" ht="12.75">
      <c r="A25" s="250">
        <v>6</v>
      </c>
      <c r="B25" s="251" t="s">
        <v>475</v>
      </c>
      <c r="C25" s="252" t="s">
        <v>476</v>
      </c>
      <c r="D25" s="253" t="s">
        <v>236</v>
      </c>
      <c r="E25" s="254">
        <v>3.64</v>
      </c>
      <c r="F25" s="254">
        <v>0</v>
      </c>
      <c r="G25" s="255">
        <f>E25*F25</f>
        <v>0</v>
      </c>
      <c r="H25" s="256">
        <v>0</v>
      </c>
      <c r="I25" s="257">
        <f>E25*H25</f>
        <v>0</v>
      </c>
      <c r="J25" s="256">
        <v>0</v>
      </c>
      <c r="K25" s="257">
        <f>E25*J25</f>
        <v>0</v>
      </c>
      <c r="O25" s="249">
        <v>2</v>
      </c>
      <c r="AA25" s="222">
        <v>1</v>
      </c>
      <c r="AB25" s="222">
        <v>1</v>
      </c>
      <c r="AC25" s="222">
        <v>1</v>
      </c>
      <c r="AZ25" s="222">
        <v>1</v>
      </c>
      <c r="BA25" s="222">
        <f>IF(AZ25=1,G25,0)</f>
        <v>0</v>
      </c>
      <c r="BB25" s="222">
        <f>IF(AZ25=2,G25,0)</f>
        <v>0</v>
      </c>
      <c r="BC25" s="222">
        <f>IF(AZ25=3,G25,0)</f>
        <v>0</v>
      </c>
      <c r="BD25" s="222">
        <f>IF(AZ25=4,G25,0)</f>
        <v>0</v>
      </c>
      <c r="BE25" s="222">
        <f>IF(AZ25=5,G25,0)</f>
        <v>0</v>
      </c>
      <c r="CA25" s="249">
        <v>1</v>
      </c>
      <c r="CB25" s="249">
        <v>1</v>
      </c>
    </row>
    <row r="26" spans="1:15" ht="22.5">
      <c r="A26" s="258"/>
      <c r="B26" s="259"/>
      <c r="C26" s="527" t="s">
        <v>477</v>
      </c>
      <c r="D26" s="528"/>
      <c r="E26" s="528"/>
      <c r="F26" s="528"/>
      <c r="G26" s="529"/>
      <c r="I26" s="260"/>
      <c r="K26" s="260"/>
      <c r="L26" s="261" t="s">
        <v>477</v>
      </c>
      <c r="O26" s="249">
        <v>3</v>
      </c>
    </row>
    <row r="27" spans="1:15" ht="12.75">
      <c r="A27" s="258"/>
      <c r="B27" s="262"/>
      <c r="C27" s="539" t="s">
        <v>478</v>
      </c>
      <c r="D27" s="540"/>
      <c r="E27" s="263">
        <v>3.64</v>
      </c>
      <c r="F27" s="264"/>
      <c r="G27" s="265"/>
      <c r="H27" s="266"/>
      <c r="I27" s="260"/>
      <c r="J27" s="267"/>
      <c r="K27" s="260"/>
      <c r="M27" s="261" t="s">
        <v>478</v>
      </c>
      <c r="O27" s="249"/>
    </row>
    <row r="28" spans="1:80" ht="12.75">
      <c r="A28" s="250">
        <v>7</v>
      </c>
      <c r="B28" s="251" t="s">
        <v>479</v>
      </c>
      <c r="C28" s="252" t="s">
        <v>480</v>
      </c>
      <c r="D28" s="253" t="s">
        <v>236</v>
      </c>
      <c r="E28" s="254">
        <v>4.55</v>
      </c>
      <c r="F28" s="254">
        <v>0</v>
      </c>
      <c r="G28" s="255">
        <f>E28*F28</f>
        <v>0</v>
      </c>
      <c r="H28" s="256">
        <v>0</v>
      </c>
      <c r="I28" s="257">
        <f>E28*H28</f>
        <v>0</v>
      </c>
      <c r="J28" s="256">
        <v>-0.48</v>
      </c>
      <c r="K28" s="257">
        <f>E28*J28</f>
        <v>-2.1839999999999997</v>
      </c>
      <c r="O28" s="249">
        <v>2</v>
      </c>
      <c r="AA28" s="222">
        <v>1</v>
      </c>
      <c r="AB28" s="222">
        <v>1</v>
      </c>
      <c r="AC28" s="222">
        <v>1</v>
      </c>
      <c r="AZ28" s="222">
        <v>1</v>
      </c>
      <c r="BA28" s="222">
        <f>IF(AZ28=1,G28,0)</f>
        <v>0</v>
      </c>
      <c r="BB28" s="222">
        <f>IF(AZ28=2,G28,0)</f>
        <v>0</v>
      </c>
      <c r="BC28" s="222">
        <f>IF(AZ28=3,G28,0)</f>
        <v>0</v>
      </c>
      <c r="BD28" s="222">
        <f>IF(AZ28=4,G28,0)</f>
        <v>0</v>
      </c>
      <c r="BE28" s="222">
        <f>IF(AZ28=5,G28,0)</f>
        <v>0</v>
      </c>
      <c r="CA28" s="249">
        <v>1</v>
      </c>
      <c r="CB28" s="249">
        <v>1</v>
      </c>
    </row>
    <row r="29" spans="1:15" ht="22.5">
      <c r="A29" s="258"/>
      <c r="B29" s="259"/>
      <c r="C29" s="527" t="s">
        <v>481</v>
      </c>
      <c r="D29" s="528"/>
      <c r="E29" s="528"/>
      <c r="F29" s="528"/>
      <c r="G29" s="529"/>
      <c r="I29" s="260"/>
      <c r="K29" s="260"/>
      <c r="L29" s="261" t="s">
        <v>481</v>
      </c>
      <c r="O29" s="249">
        <v>3</v>
      </c>
    </row>
    <row r="30" spans="1:15" ht="12.75">
      <c r="A30" s="258"/>
      <c r="B30" s="259"/>
      <c r="C30" s="527" t="s">
        <v>482</v>
      </c>
      <c r="D30" s="528"/>
      <c r="E30" s="528"/>
      <c r="F30" s="528"/>
      <c r="G30" s="529"/>
      <c r="I30" s="260"/>
      <c r="K30" s="260"/>
      <c r="L30" s="261" t="s">
        <v>482</v>
      </c>
      <c r="O30" s="249">
        <v>3</v>
      </c>
    </row>
    <row r="31" spans="1:15" ht="12.75">
      <c r="A31" s="258"/>
      <c r="B31" s="259"/>
      <c r="C31" s="527" t="s">
        <v>483</v>
      </c>
      <c r="D31" s="528"/>
      <c r="E31" s="528"/>
      <c r="F31" s="528"/>
      <c r="G31" s="529"/>
      <c r="I31" s="260"/>
      <c r="K31" s="260"/>
      <c r="L31" s="261" t="s">
        <v>483</v>
      </c>
      <c r="O31" s="249">
        <v>3</v>
      </c>
    </row>
    <row r="32" spans="1:15" ht="12.75">
      <c r="A32" s="258"/>
      <c r="B32" s="262"/>
      <c r="C32" s="539" t="s">
        <v>484</v>
      </c>
      <c r="D32" s="540"/>
      <c r="E32" s="263">
        <v>4.55</v>
      </c>
      <c r="F32" s="264"/>
      <c r="G32" s="265"/>
      <c r="H32" s="266"/>
      <c r="I32" s="260"/>
      <c r="J32" s="267"/>
      <c r="K32" s="260"/>
      <c r="M32" s="261" t="s">
        <v>484</v>
      </c>
      <c r="O32" s="249"/>
    </row>
    <row r="33" spans="1:80" ht="12.75">
      <c r="A33" s="250">
        <v>8</v>
      </c>
      <c r="B33" s="251" t="s">
        <v>485</v>
      </c>
      <c r="C33" s="252" t="s">
        <v>486</v>
      </c>
      <c r="D33" s="253" t="s">
        <v>158</v>
      </c>
      <c r="E33" s="254">
        <v>91.494</v>
      </c>
      <c r="F33" s="254">
        <v>0</v>
      </c>
      <c r="G33" s="255">
        <f>E33*F33</f>
        <v>0</v>
      </c>
      <c r="H33" s="256">
        <v>0</v>
      </c>
      <c r="I33" s="257">
        <f>E33*H33</f>
        <v>0</v>
      </c>
      <c r="J33" s="256">
        <v>0</v>
      </c>
      <c r="K33" s="257">
        <f>E33*J33</f>
        <v>0</v>
      </c>
      <c r="O33" s="249">
        <v>2</v>
      </c>
      <c r="AA33" s="222">
        <v>1</v>
      </c>
      <c r="AB33" s="222">
        <v>1</v>
      </c>
      <c r="AC33" s="222">
        <v>1</v>
      </c>
      <c r="AZ33" s="222">
        <v>1</v>
      </c>
      <c r="BA33" s="222">
        <f>IF(AZ33=1,G33,0)</f>
        <v>0</v>
      </c>
      <c r="BB33" s="222">
        <f>IF(AZ33=2,G33,0)</f>
        <v>0</v>
      </c>
      <c r="BC33" s="222">
        <f>IF(AZ33=3,G33,0)</f>
        <v>0</v>
      </c>
      <c r="BD33" s="222">
        <f>IF(AZ33=4,G33,0)</f>
        <v>0</v>
      </c>
      <c r="BE33" s="222">
        <f>IF(AZ33=5,G33,0)</f>
        <v>0</v>
      </c>
      <c r="CA33" s="249">
        <v>1</v>
      </c>
      <c r="CB33" s="249">
        <v>1</v>
      </c>
    </row>
    <row r="34" spans="1:15" ht="12.75">
      <c r="A34" s="258"/>
      <c r="B34" s="259"/>
      <c r="C34" s="527" t="s">
        <v>487</v>
      </c>
      <c r="D34" s="528"/>
      <c r="E34" s="528"/>
      <c r="F34" s="528"/>
      <c r="G34" s="529"/>
      <c r="I34" s="260"/>
      <c r="K34" s="260"/>
      <c r="L34" s="261" t="s">
        <v>487</v>
      </c>
      <c r="O34" s="249">
        <v>3</v>
      </c>
    </row>
    <row r="35" spans="1:15" ht="22.5">
      <c r="A35" s="258"/>
      <c r="B35" s="259"/>
      <c r="C35" s="527" t="s">
        <v>488</v>
      </c>
      <c r="D35" s="528"/>
      <c r="E35" s="528"/>
      <c r="F35" s="528"/>
      <c r="G35" s="529"/>
      <c r="I35" s="260"/>
      <c r="K35" s="260"/>
      <c r="L35" s="261" t="s">
        <v>488</v>
      </c>
      <c r="O35" s="249">
        <v>3</v>
      </c>
    </row>
    <row r="36" spans="1:15" ht="12.75">
      <c r="A36" s="258"/>
      <c r="B36" s="259"/>
      <c r="C36" s="527" t="s">
        <v>489</v>
      </c>
      <c r="D36" s="528"/>
      <c r="E36" s="528"/>
      <c r="F36" s="528"/>
      <c r="G36" s="529"/>
      <c r="I36" s="260"/>
      <c r="K36" s="260"/>
      <c r="L36" s="261" t="s">
        <v>489</v>
      </c>
      <c r="O36" s="249">
        <v>3</v>
      </c>
    </row>
    <row r="37" spans="1:15" ht="22.5">
      <c r="A37" s="258"/>
      <c r="B37" s="262"/>
      <c r="C37" s="539" t="s">
        <v>490</v>
      </c>
      <c r="D37" s="540"/>
      <c r="E37" s="263">
        <v>60.3248</v>
      </c>
      <c r="F37" s="264"/>
      <c r="G37" s="265"/>
      <c r="H37" s="266"/>
      <c r="I37" s="260"/>
      <c r="J37" s="267"/>
      <c r="K37" s="260"/>
      <c r="M37" s="261" t="s">
        <v>490</v>
      </c>
      <c r="O37" s="249"/>
    </row>
    <row r="38" spans="1:15" ht="12.75">
      <c r="A38" s="258"/>
      <c r="B38" s="262"/>
      <c r="C38" s="539" t="s">
        <v>491</v>
      </c>
      <c r="D38" s="540"/>
      <c r="E38" s="263">
        <v>1.8225</v>
      </c>
      <c r="F38" s="264"/>
      <c r="G38" s="265"/>
      <c r="H38" s="266"/>
      <c r="I38" s="260"/>
      <c r="J38" s="267"/>
      <c r="K38" s="260"/>
      <c r="M38" s="261" t="s">
        <v>491</v>
      </c>
      <c r="O38" s="249"/>
    </row>
    <row r="39" spans="1:15" ht="22.5">
      <c r="A39" s="258"/>
      <c r="B39" s="262"/>
      <c r="C39" s="539" t="s">
        <v>492</v>
      </c>
      <c r="D39" s="540"/>
      <c r="E39" s="263">
        <v>23.058</v>
      </c>
      <c r="F39" s="264"/>
      <c r="G39" s="265"/>
      <c r="H39" s="266"/>
      <c r="I39" s="260"/>
      <c r="J39" s="267"/>
      <c r="K39" s="260"/>
      <c r="M39" s="261" t="s">
        <v>492</v>
      </c>
      <c r="O39" s="249"/>
    </row>
    <row r="40" spans="1:15" ht="22.5">
      <c r="A40" s="258"/>
      <c r="B40" s="262"/>
      <c r="C40" s="539" t="s">
        <v>493</v>
      </c>
      <c r="D40" s="540"/>
      <c r="E40" s="263">
        <v>1.89</v>
      </c>
      <c r="F40" s="264"/>
      <c r="G40" s="265"/>
      <c r="H40" s="266"/>
      <c r="I40" s="260"/>
      <c r="J40" s="267"/>
      <c r="K40" s="260"/>
      <c r="M40" s="261" t="s">
        <v>493</v>
      </c>
      <c r="O40" s="249"/>
    </row>
    <row r="41" spans="1:15" ht="22.5">
      <c r="A41" s="258"/>
      <c r="B41" s="262"/>
      <c r="C41" s="539" t="s">
        <v>494</v>
      </c>
      <c r="D41" s="540"/>
      <c r="E41" s="263">
        <v>1.89</v>
      </c>
      <c r="F41" s="264"/>
      <c r="G41" s="265"/>
      <c r="H41" s="266"/>
      <c r="I41" s="260"/>
      <c r="J41" s="267"/>
      <c r="K41" s="260"/>
      <c r="M41" s="261" t="s">
        <v>494</v>
      </c>
      <c r="O41" s="249"/>
    </row>
    <row r="42" spans="1:15" ht="22.5">
      <c r="A42" s="258"/>
      <c r="B42" s="262"/>
      <c r="C42" s="539" t="s">
        <v>495</v>
      </c>
      <c r="D42" s="540"/>
      <c r="E42" s="263">
        <v>1.9688</v>
      </c>
      <c r="F42" s="264"/>
      <c r="G42" s="265"/>
      <c r="H42" s="266"/>
      <c r="I42" s="260"/>
      <c r="J42" s="267"/>
      <c r="K42" s="260"/>
      <c r="M42" s="261" t="s">
        <v>495</v>
      </c>
      <c r="O42" s="249"/>
    </row>
    <row r="43" spans="1:15" ht="22.5">
      <c r="A43" s="258"/>
      <c r="B43" s="262"/>
      <c r="C43" s="539" t="s">
        <v>496</v>
      </c>
      <c r="D43" s="540"/>
      <c r="E43" s="263">
        <v>0.54</v>
      </c>
      <c r="F43" s="264"/>
      <c r="G43" s="265"/>
      <c r="H43" s="266"/>
      <c r="I43" s="260"/>
      <c r="J43" s="267"/>
      <c r="K43" s="260"/>
      <c r="M43" s="261" t="s">
        <v>496</v>
      </c>
      <c r="O43" s="249"/>
    </row>
    <row r="44" spans="1:80" ht="12.75">
      <c r="A44" s="250">
        <v>9</v>
      </c>
      <c r="B44" s="251" t="s">
        <v>497</v>
      </c>
      <c r="C44" s="252" t="s">
        <v>498</v>
      </c>
      <c r="D44" s="253" t="s">
        <v>158</v>
      </c>
      <c r="E44" s="254">
        <v>82.3446</v>
      </c>
      <c r="F44" s="254">
        <v>0</v>
      </c>
      <c r="G44" s="255">
        <f>E44*F44</f>
        <v>0</v>
      </c>
      <c r="H44" s="256">
        <v>0</v>
      </c>
      <c r="I44" s="257">
        <f>E44*H44</f>
        <v>0</v>
      </c>
      <c r="J44" s="256">
        <v>0</v>
      </c>
      <c r="K44" s="257">
        <f>E44*J44</f>
        <v>0</v>
      </c>
      <c r="O44" s="249">
        <v>2</v>
      </c>
      <c r="AA44" s="222">
        <v>1</v>
      </c>
      <c r="AB44" s="222">
        <v>1</v>
      </c>
      <c r="AC44" s="222">
        <v>1</v>
      </c>
      <c r="AZ44" s="222">
        <v>1</v>
      </c>
      <c r="BA44" s="222">
        <f>IF(AZ44=1,G44,0)</f>
        <v>0</v>
      </c>
      <c r="BB44" s="222">
        <f>IF(AZ44=2,G44,0)</f>
        <v>0</v>
      </c>
      <c r="BC44" s="222">
        <f>IF(AZ44=3,G44,0)</f>
        <v>0</v>
      </c>
      <c r="BD44" s="222">
        <f>IF(AZ44=4,G44,0)</f>
        <v>0</v>
      </c>
      <c r="BE44" s="222">
        <f>IF(AZ44=5,G44,0)</f>
        <v>0</v>
      </c>
      <c r="CA44" s="249">
        <v>1</v>
      </c>
      <c r="CB44" s="249">
        <v>1</v>
      </c>
    </row>
    <row r="45" spans="1:15" ht="12.75">
      <c r="A45" s="258"/>
      <c r="B45" s="259"/>
      <c r="C45" s="527" t="s">
        <v>499</v>
      </c>
      <c r="D45" s="528"/>
      <c r="E45" s="528"/>
      <c r="F45" s="528"/>
      <c r="G45" s="529"/>
      <c r="I45" s="260"/>
      <c r="K45" s="260"/>
      <c r="L45" s="261" t="s">
        <v>499</v>
      </c>
      <c r="O45" s="249">
        <v>3</v>
      </c>
    </row>
    <row r="46" spans="1:15" ht="22.5">
      <c r="A46" s="258"/>
      <c r="B46" s="259"/>
      <c r="C46" s="527" t="s">
        <v>488</v>
      </c>
      <c r="D46" s="528"/>
      <c r="E46" s="528"/>
      <c r="F46" s="528"/>
      <c r="G46" s="529"/>
      <c r="I46" s="260"/>
      <c r="K46" s="260"/>
      <c r="L46" s="261" t="s">
        <v>488</v>
      </c>
      <c r="O46" s="249">
        <v>3</v>
      </c>
    </row>
    <row r="47" spans="1:15" ht="12.75">
      <c r="A47" s="258"/>
      <c r="B47" s="259"/>
      <c r="C47" s="527" t="s">
        <v>489</v>
      </c>
      <c r="D47" s="528"/>
      <c r="E47" s="528"/>
      <c r="F47" s="528"/>
      <c r="G47" s="529"/>
      <c r="I47" s="260"/>
      <c r="K47" s="260"/>
      <c r="L47" s="261" t="s">
        <v>489</v>
      </c>
      <c r="O47" s="249">
        <v>3</v>
      </c>
    </row>
    <row r="48" spans="1:15" ht="22.5">
      <c r="A48" s="258"/>
      <c r="B48" s="262"/>
      <c r="C48" s="539" t="s">
        <v>500</v>
      </c>
      <c r="D48" s="540"/>
      <c r="E48" s="263">
        <v>54.2923</v>
      </c>
      <c r="F48" s="264"/>
      <c r="G48" s="265"/>
      <c r="H48" s="266"/>
      <c r="I48" s="260"/>
      <c r="J48" s="267"/>
      <c r="K48" s="260"/>
      <c r="M48" s="261" t="s">
        <v>500</v>
      </c>
      <c r="O48" s="249"/>
    </row>
    <row r="49" spans="1:15" ht="12.75">
      <c r="A49" s="258"/>
      <c r="B49" s="262"/>
      <c r="C49" s="539" t="s">
        <v>501</v>
      </c>
      <c r="D49" s="540"/>
      <c r="E49" s="263">
        <v>1.6403</v>
      </c>
      <c r="F49" s="264"/>
      <c r="G49" s="265"/>
      <c r="H49" s="266"/>
      <c r="I49" s="260"/>
      <c r="J49" s="267"/>
      <c r="K49" s="260"/>
      <c r="M49" s="261" t="s">
        <v>501</v>
      </c>
      <c r="O49" s="249"/>
    </row>
    <row r="50" spans="1:15" ht="22.5">
      <c r="A50" s="258"/>
      <c r="B50" s="262"/>
      <c r="C50" s="539" t="s">
        <v>502</v>
      </c>
      <c r="D50" s="540"/>
      <c r="E50" s="263">
        <v>20.7522</v>
      </c>
      <c r="F50" s="264"/>
      <c r="G50" s="265"/>
      <c r="H50" s="266"/>
      <c r="I50" s="260"/>
      <c r="J50" s="267"/>
      <c r="K50" s="260"/>
      <c r="M50" s="261" t="s">
        <v>502</v>
      </c>
      <c r="O50" s="249"/>
    </row>
    <row r="51" spans="1:15" ht="22.5">
      <c r="A51" s="258"/>
      <c r="B51" s="262"/>
      <c r="C51" s="539" t="s">
        <v>503</v>
      </c>
      <c r="D51" s="540"/>
      <c r="E51" s="263">
        <v>1.701</v>
      </c>
      <c r="F51" s="264"/>
      <c r="G51" s="265"/>
      <c r="H51" s="266"/>
      <c r="I51" s="260"/>
      <c r="J51" s="267"/>
      <c r="K51" s="260"/>
      <c r="M51" s="261" t="s">
        <v>503</v>
      </c>
      <c r="O51" s="249"/>
    </row>
    <row r="52" spans="1:15" ht="22.5">
      <c r="A52" s="258"/>
      <c r="B52" s="262"/>
      <c r="C52" s="539" t="s">
        <v>504</v>
      </c>
      <c r="D52" s="540"/>
      <c r="E52" s="263">
        <v>1.701</v>
      </c>
      <c r="F52" s="264"/>
      <c r="G52" s="265"/>
      <c r="H52" s="266"/>
      <c r="I52" s="260"/>
      <c r="J52" s="267"/>
      <c r="K52" s="260"/>
      <c r="M52" s="261" t="s">
        <v>504</v>
      </c>
      <c r="O52" s="249"/>
    </row>
    <row r="53" spans="1:15" ht="22.5">
      <c r="A53" s="258"/>
      <c r="B53" s="262"/>
      <c r="C53" s="539" t="s">
        <v>505</v>
      </c>
      <c r="D53" s="540"/>
      <c r="E53" s="263">
        <v>1.7719</v>
      </c>
      <c r="F53" s="264"/>
      <c r="G53" s="265"/>
      <c r="H53" s="266"/>
      <c r="I53" s="260"/>
      <c r="J53" s="267"/>
      <c r="K53" s="260"/>
      <c r="M53" s="261" t="s">
        <v>505</v>
      </c>
      <c r="O53" s="249"/>
    </row>
    <row r="54" spans="1:15" ht="22.5">
      <c r="A54" s="258"/>
      <c r="B54" s="262"/>
      <c r="C54" s="539" t="s">
        <v>506</v>
      </c>
      <c r="D54" s="540"/>
      <c r="E54" s="263">
        <v>0.486</v>
      </c>
      <c r="F54" s="264"/>
      <c r="G54" s="265"/>
      <c r="H54" s="266"/>
      <c r="I54" s="260"/>
      <c r="J54" s="267"/>
      <c r="K54" s="260"/>
      <c r="M54" s="261" t="s">
        <v>506</v>
      </c>
      <c r="O54" s="249"/>
    </row>
    <row r="55" spans="1:80" ht="12.75">
      <c r="A55" s="250">
        <v>10</v>
      </c>
      <c r="B55" s="251" t="s">
        <v>507</v>
      </c>
      <c r="C55" s="252" t="s">
        <v>508</v>
      </c>
      <c r="D55" s="253" t="s">
        <v>158</v>
      </c>
      <c r="E55" s="254">
        <v>86.9193</v>
      </c>
      <c r="F55" s="254">
        <v>0</v>
      </c>
      <c r="G55" s="255">
        <f>E55*F55</f>
        <v>0</v>
      </c>
      <c r="H55" s="256">
        <v>0</v>
      </c>
      <c r="I55" s="257">
        <f>E55*H55</f>
        <v>0</v>
      </c>
      <c r="J55" s="256">
        <v>0</v>
      </c>
      <c r="K55" s="257">
        <f>E55*J55</f>
        <v>0</v>
      </c>
      <c r="O55" s="249">
        <v>2</v>
      </c>
      <c r="AA55" s="222">
        <v>1</v>
      </c>
      <c r="AB55" s="222">
        <v>1</v>
      </c>
      <c r="AC55" s="222">
        <v>1</v>
      </c>
      <c r="AZ55" s="222">
        <v>1</v>
      </c>
      <c r="BA55" s="222">
        <f>IF(AZ55=1,G55,0)</f>
        <v>0</v>
      </c>
      <c r="BB55" s="222">
        <f>IF(AZ55=2,G55,0)</f>
        <v>0</v>
      </c>
      <c r="BC55" s="222">
        <f>IF(AZ55=3,G55,0)</f>
        <v>0</v>
      </c>
      <c r="BD55" s="222">
        <f>IF(AZ55=4,G55,0)</f>
        <v>0</v>
      </c>
      <c r="BE55" s="222">
        <f>IF(AZ55=5,G55,0)</f>
        <v>0</v>
      </c>
      <c r="CA55" s="249">
        <v>1</v>
      </c>
      <c r="CB55" s="249">
        <v>1</v>
      </c>
    </row>
    <row r="56" spans="1:15" ht="12.75">
      <c r="A56" s="258"/>
      <c r="B56" s="259"/>
      <c r="C56" s="527" t="s">
        <v>509</v>
      </c>
      <c r="D56" s="528"/>
      <c r="E56" s="528"/>
      <c r="F56" s="528"/>
      <c r="G56" s="529"/>
      <c r="I56" s="260"/>
      <c r="K56" s="260"/>
      <c r="L56" s="261" t="s">
        <v>509</v>
      </c>
      <c r="O56" s="249">
        <v>3</v>
      </c>
    </row>
    <row r="57" spans="1:15" ht="12.75">
      <c r="A57" s="258"/>
      <c r="B57" s="259"/>
      <c r="C57" s="527" t="s">
        <v>510</v>
      </c>
      <c r="D57" s="528"/>
      <c r="E57" s="528"/>
      <c r="F57" s="528"/>
      <c r="G57" s="529"/>
      <c r="I57" s="260"/>
      <c r="K57" s="260"/>
      <c r="L57" s="261" t="s">
        <v>510</v>
      </c>
      <c r="O57" s="249">
        <v>3</v>
      </c>
    </row>
    <row r="58" spans="1:15" ht="12.75">
      <c r="A58" s="258"/>
      <c r="B58" s="259"/>
      <c r="C58" s="527" t="s">
        <v>511</v>
      </c>
      <c r="D58" s="528"/>
      <c r="E58" s="528"/>
      <c r="F58" s="528"/>
      <c r="G58" s="529"/>
      <c r="I58" s="260"/>
      <c r="K58" s="260"/>
      <c r="L58" s="261" t="s">
        <v>511</v>
      </c>
      <c r="O58" s="249">
        <v>3</v>
      </c>
    </row>
    <row r="59" spans="1:15" ht="22.5">
      <c r="A59" s="258"/>
      <c r="B59" s="262"/>
      <c r="C59" s="539" t="s">
        <v>512</v>
      </c>
      <c r="D59" s="540"/>
      <c r="E59" s="263">
        <v>57.3085</v>
      </c>
      <c r="F59" s="264"/>
      <c r="G59" s="265"/>
      <c r="H59" s="266"/>
      <c r="I59" s="260"/>
      <c r="J59" s="267"/>
      <c r="K59" s="260"/>
      <c r="M59" s="261" t="s">
        <v>512</v>
      </c>
      <c r="O59" s="249"/>
    </row>
    <row r="60" spans="1:15" ht="22.5">
      <c r="A60" s="258"/>
      <c r="B60" s="262"/>
      <c r="C60" s="539" t="s">
        <v>513</v>
      </c>
      <c r="D60" s="540"/>
      <c r="E60" s="263">
        <v>1.7314</v>
      </c>
      <c r="F60" s="264"/>
      <c r="G60" s="265"/>
      <c r="H60" s="266"/>
      <c r="I60" s="260"/>
      <c r="J60" s="267"/>
      <c r="K60" s="260"/>
      <c r="M60" s="261" t="s">
        <v>513</v>
      </c>
      <c r="O60" s="249"/>
    </row>
    <row r="61" spans="1:15" ht="22.5">
      <c r="A61" s="258"/>
      <c r="B61" s="262"/>
      <c r="C61" s="539" t="s">
        <v>514</v>
      </c>
      <c r="D61" s="540"/>
      <c r="E61" s="263">
        <v>21.9051</v>
      </c>
      <c r="F61" s="264"/>
      <c r="G61" s="265"/>
      <c r="H61" s="266"/>
      <c r="I61" s="260"/>
      <c r="J61" s="267"/>
      <c r="K61" s="260"/>
      <c r="M61" s="261" t="s">
        <v>514</v>
      </c>
      <c r="O61" s="249"/>
    </row>
    <row r="62" spans="1:15" ht="22.5">
      <c r="A62" s="258"/>
      <c r="B62" s="262"/>
      <c r="C62" s="539" t="s">
        <v>515</v>
      </c>
      <c r="D62" s="540"/>
      <c r="E62" s="263">
        <v>1.7955</v>
      </c>
      <c r="F62" s="264"/>
      <c r="G62" s="265"/>
      <c r="H62" s="266"/>
      <c r="I62" s="260"/>
      <c r="J62" s="267"/>
      <c r="K62" s="260"/>
      <c r="M62" s="261" t="s">
        <v>515</v>
      </c>
      <c r="O62" s="249"/>
    </row>
    <row r="63" spans="1:15" ht="22.5">
      <c r="A63" s="258"/>
      <c r="B63" s="262"/>
      <c r="C63" s="539" t="s">
        <v>516</v>
      </c>
      <c r="D63" s="540"/>
      <c r="E63" s="263">
        <v>1.7955</v>
      </c>
      <c r="F63" s="264"/>
      <c r="G63" s="265"/>
      <c r="H63" s="266"/>
      <c r="I63" s="260"/>
      <c r="J63" s="267"/>
      <c r="K63" s="260"/>
      <c r="M63" s="261" t="s">
        <v>516</v>
      </c>
      <c r="O63" s="249"/>
    </row>
    <row r="64" spans="1:15" ht="22.5">
      <c r="A64" s="258"/>
      <c r="B64" s="262"/>
      <c r="C64" s="539" t="s">
        <v>517</v>
      </c>
      <c r="D64" s="540"/>
      <c r="E64" s="263">
        <v>1.8703</v>
      </c>
      <c r="F64" s="264"/>
      <c r="G64" s="265"/>
      <c r="H64" s="266"/>
      <c r="I64" s="260"/>
      <c r="J64" s="267"/>
      <c r="K64" s="260"/>
      <c r="M64" s="261" t="s">
        <v>517</v>
      </c>
      <c r="O64" s="249"/>
    </row>
    <row r="65" spans="1:15" ht="22.5">
      <c r="A65" s="258"/>
      <c r="B65" s="262"/>
      <c r="C65" s="539" t="s">
        <v>518</v>
      </c>
      <c r="D65" s="540"/>
      <c r="E65" s="263">
        <v>0.513</v>
      </c>
      <c r="F65" s="264"/>
      <c r="G65" s="265"/>
      <c r="H65" s="266"/>
      <c r="I65" s="260"/>
      <c r="J65" s="267"/>
      <c r="K65" s="260"/>
      <c r="M65" s="261" t="s">
        <v>518</v>
      </c>
      <c r="O65" s="249"/>
    </row>
    <row r="66" spans="1:80" ht="12.75">
      <c r="A66" s="250">
        <v>11</v>
      </c>
      <c r="B66" s="251" t="s">
        <v>519</v>
      </c>
      <c r="C66" s="252" t="s">
        <v>520</v>
      </c>
      <c r="D66" s="253" t="s">
        <v>158</v>
      </c>
      <c r="E66" s="254">
        <v>9.1494</v>
      </c>
      <c r="F66" s="254">
        <v>0</v>
      </c>
      <c r="G66" s="255">
        <f>E66*F66</f>
        <v>0</v>
      </c>
      <c r="H66" s="256">
        <v>0</v>
      </c>
      <c r="I66" s="257">
        <f>E66*H66</f>
        <v>0</v>
      </c>
      <c r="J66" s="256">
        <v>0</v>
      </c>
      <c r="K66" s="257">
        <f>E66*J66</f>
        <v>0</v>
      </c>
      <c r="O66" s="249">
        <v>2</v>
      </c>
      <c r="AA66" s="222">
        <v>1</v>
      </c>
      <c r="AB66" s="222">
        <v>1</v>
      </c>
      <c r="AC66" s="222">
        <v>1</v>
      </c>
      <c r="AZ66" s="222">
        <v>1</v>
      </c>
      <c r="BA66" s="222">
        <f>IF(AZ66=1,G66,0)</f>
        <v>0</v>
      </c>
      <c r="BB66" s="222">
        <f>IF(AZ66=2,G66,0)</f>
        <v>0</v>
      </c>
      <c r="BC66" s="222">
        <f>IF(AZ66=3,G66,0)</f>
        <v>0</v>
      </c>
      <c r="BD66" s="222">
        <f>IF(AZ66=4,G66,0)</f>
        <v>0</v>
      </c>
      <c r="BE66" s="222">
        <f>IF(AZ66=5,G66,0)</f>
        <v>0</v>
      </c>
      <c r="CA66" s="249">
        <v>1</v>
      </c>
      <c r="CB66" s="249">
        <v>1</v>
      </c>
    </row>
    <row r="67" spans="1:15" ht="12.75">
      <c r="A67" s="258"/>
      <c r="B67" s="259"/>
      <c r="C67" s="527" t="s">
        <v>521</v>
      </c>
      <c r="D67" s="528"/>
      <c r="E67" s="528"/>
      <c r="F67" s="528"/>
      <c r="G67" s="529"/>
      <c r="I67" s="260"/>
      <c r="K67" s="260"/>
      <c r="L67" s="261" t="s">
        <v>521</v>
      </c>
      <c r="O67" s="249">
        <v>3</v>
      </c>
    </row>
    <row r="68" spans="1:15" ht="12.75">
      <c r="A68" s="258"/>
      <c r="B68" s="259"/>
      <c r="C68" s="527" t="s">
        <v>522</v>
      </c>
      <c r="D68" s="528"/>
      <c r="E68" s="528"/>
      <c r="F68" s="528"/>
      <c r="G68" s="529"/>
      <c r="I68" s="260"/>
      <c r="K68" s="260"/>
      <c r="L68" s="261" t="s">
        <v>522</v>
      </c>
      <c r="O68" s="249">
        <v>3</v>
      </c>
    </row>
    <row r="69" spans="1:15" ht="12.75">
      <c r="A69" s="258"/>
      <c r="B69" s="259"/>
      <c r="C69" s="527" t="s">
        <v>489</v>
      </c>
      <c r="D69" s="528"/>
      <c r="E69" s="528"/>
      <c r="F69" s="528"/>
      <c r="G69" s="529"/>
      <c r="I69" s="260"/>
      <c r="K69" s="260"/>
      <c r="L69" s="261" t="s">
        <v>489</v>
      </c>
      <c r="O69" s="249">
        <v>3</v>
      </c>
    </row>
    <row r="70" spans="1:15" ht="22.5">
      <c r="A70" s="258"/>
      <c r="B70" s="262"/>
      <c r="C70" s="539" t="s">
        <v>523</v>
      </c>
      <c r="D70" s="540"/>
      <c r="E70" s="263">
        <v>6.0325</v>
      </c>
      <c r="F70" s="264"/>
      <c r="G70" s="265"/>
      <c r="H70" s="266"/>
      <c r="I70" s="260"/>
      <c r="J70" s="267"/>
      <c r="K70" s="260"/>
      <c r="M70" s="261" t="s">
        <v>523</v>
      </c>
      <c r="O70" s="249"/>
    </row>
    <row r="71" spans="1:15" ht="12.75">
      <c r="A71" s="258"/>
      <c r="B71" s="262"/>
      <c r="C71" s="539" t="s">
        <v>524</v>
      </c>
      <c r="D71" s="540"/>
      <c r="E71" s="263">
        <v>0.1823</v>
      </c>
      <c r="F71" s="264"/>
      <c r="G71" s="265"/>
      <c r="H71" s="266"/>
      <c r="I71" s="260"/>
      <c r="J71" s="267"/>
      <c r="K71" s="260"/>
      <c r="M71" s="261" t="s">
        <v>524</v>
      </c>
      <c r="O71" s="249"/>
    </row>
    <row r="72" spans="1:15" ht="22.5">
      <c r="A72" s="258"/>
      <c r="B72" s="262"/>
      <c r="C72" s="539" t="s">
        <v>525</v>
      </c>
      <c r="D72" s="540"/>
      <c r="E72" s="263">
        <v>2.3058</v>
      </c>
      <c r="F72" s="264"/>
      <c r="G72" s="265"/>
      <c r="H72" s="266"/>
      <c r="I72" s="260"/>
      <c r="J72" s="267"/>
      <c r="K72" s="260"/>
      <c r="M72" s="261" t="s">
        <v>525</v>
      </c>
      <c r="O72" s="249"/>
    </row>
    <row r="73" spans="1:15" ht="22.5">
      <c r="A73" s="258"/>
      <c r="B73" s="262"/>
      <c r="C73" s="539" t="s">
        <v>526</v>
      </c>
      <c r="D73" s="540"/>
      <c r="E73" s="263">
        <v>0.189</v>
      </c>
      <c r="F73" s="264"/>
      <c r="G73" s="265"/>
      <c r="H73" s="266"/>
      <c r="I73" s="260"/>
      <c r="J73" s="267"/>
      <c r="K73" s="260"/>
      <c r="M73" s="261" t="s">
        <v>526</v>
      </c>
      <c r="O73" s="249"/>
    </row>
    <row r="74" spans="1:15" ht="22.5">
      <c r="A74" s="258"/>
      <c r="B74" s="262"/>
      <c r="C74" s="539" t="s">
        <v>527</v>
      </c>
      <c r="D74" s="540"/>
      <c r="E74" s="263">
        <v>0.189</v>
      </c>
      <c r="F74" s="264"/>
      <c r="G74" s="265"/>
      <c r="H74" s="266"/>
      <c r="I74" s="260"/>
      <c r="J74" s="267"/>
      <c r="K74" s="260"/>
      <c r="M74" s="261" t="s">
        <v>527</v>
      </c>
      <c r="O74" s="249"/>
    </row>
    <row r="75" spans="1:15" ht="22.5">
      <c r="A75" s="258"/>
      <c r="B75" s="262"/>
      <c r="C75" s="539" t="s">
        <v>528</v>
      </c>
      <c r="D75" s="540"/>
      <c r="E75" s="263">
        <v>0.1969</v>
      </c>
      <c r="F75" s="264"/>
      <c r="G75" s="265"/>
      <c r="H75" s="266"/>
      <c r="I75" s="260"/>
      <c r="J75" s="267"/>
      <c r="K75" s="260"/>
      <c r="M75" s="261" t="s">
        <v>528</v>
      </c>
      <c r="O75" s="249"/>
    </row>
    <row r="76" spans="1:15" ht="22.5">
      <c r="A76" s="258"/>
      <c r="B76" s="262"/>
      <c r="C76" s="539" t="s">
        <v>529</v>
      </c>
      <c r="D76" s="540"/>
      <c r="E76" s="263">
        <v>0.054</v>
      </c>
      <c r="F76" s="264"/>
      <c r="G76" s="265"/>
      <c r="H76" s="266"/>
      <c r="I76" s="260"/>
      <c r="J76" s="267"/>
      <c r="K76" s="260"/>
      <c r="M76" s="261" t="s">
        <v>529</v>
      </c>
      <c r="O76" s="249"/>
    </row>
    <row r="77" spans="1:80" ht="12.75">
      <c r="A77" s="250">
        <v>12</v>
      </c>
      <c r="B77" s="251" t="s">
        <v>530</v>
      </c>
      <c r="C77" s="252" t="s">
        <v>531</v>
      </c>
      <c r="D77" s="253" t="s">
        <v>158</v>
      </c>
      <c r="E77" s="254">
        <v>9.1494</v>
      </c>
      <c r="F77" s="254">
        <v>0</v>
      </c>
      <c r="G77" s="255">
        <f>E77*F77</f>
        <v>0</v>
      </c>
      <c r="H77" s="256">
        <v>0</v>
      </c>
      <c r="I77" s="257">
        <f>E77*H77</f>
        <v>0</v>
      </c>
      <c r="J77" s="256">
        <v>0</v>
      </c>
      <c r="K77" s="257">
        <f>E77*J77</f>
        <v>0</v>
      </c>
      <c r="O77" s="249">
        <v>2</v>
      </c>
      <c r="AA77" s="222">
        <v>1</v>
      </c>
      <c r="AB77" s="222">
        <v>1</v>
      </c>
      <c r="AC77" s="222">
        <v>1</v>
      </c>
      <c r="AZ77" s="222">
        <v>1</v>
      </c>
      <c r="BA77" s="222">
        <f>IF(AZ77=1,G77,0)</f>
        <v>0</v>
      </c>
      <c r="BB77" s="222">
        <f>IF(AZ77=2,G77,0)</f>
        <v>0</v>
      </c>
      <c r="BC77" s="222">
        <f>IF(AZ77=3,G77,0)</f>
        <v>0</v>
      </c>
      <c r="BD77" s="222">
        <f>IF(AZ77=4,G77,0)</f>
        <v>0</v>
      </c>
      <c r="BE77" s="222">
        <f>IF(AZ77=5,G77,0)</f>
        <v>0</v>
      </c>
      <c r="CA77" s="249">
        <v>1</v>
      </c>
      <c r="CB77" s="249">
        <v>1</v>
      </c>
    </row>
    <row r="78" spans="1:15" ht="12.75">
      <c r="A78" s="258"/>
      <c r="B78" s="259"/>
      <c r="C78" s="527" t="s">
        <v>509</v>
      </c>
      <c r="D78" s="528"/>
      <c r="E78" s="528"/>
      <c r="F78" s="528"/>
      <c r="G78" s="529"/>
      <c r="I78" s="260"/>
      <c r="K78" s="260"/>
      <c r="L78" s="261" t="s">
        <v>509</v>
      </c>
      <c r="O78" s="249">
        <v>3</v>
      </c>
    </row>
    <row r="79" spans="1:15" ht="12.75">
      <c r="A79" s="258"/>
      <c r="B79" s="259"/>
      <c r="C79" s="527" t="s">
        <v>510</v>
      </c>
      <c r="D79" s="528"/>
      <c r="E79" s="528"/>
      <c r="F79" s="528"/>
      <c r="G79" s="529"/>
      <c r="I79" s="260"/>
      <c r="K79" s="260"/>
      <c r="L79" s="261" t="s">
        <v>510</v>
      </c>
      <c r="O79" s="249">
        <v>3</v>
      </c>
    </row>
    <row r="80" spans="1:15" ht="22.5">
      <c r="A80" s="258"/>
      <c r="B80" s="262"/>
      <c r="C80" s="539" t="s">
        <v>523</v>
      </c>
      <c r="D80" s="540"/>
      <c r="E80" s="263">
        <v>6.0325</v>
      </c>
      <c r="F80" s="264"/>
      <c r="G80" s="265"/>
      <c r="H80" s="266"/>
      <c r="I80" s="260"/>
      <c r="J80" s="267"/>
      <c r="K80" s="260"/>
      <c r="M80" s="261" t="s">
        <v>523</v>
      </c>
      <c r="O80" s="249"/>
    </row>
    <row r="81" spans="1:15" ht="12.75">
      <c r="A81" s="258"/>
      <c r="B81" s="262"/>
      <c r="C81" s="539" t="s">
        <v>524</v>
      </c>
      <c r="D81" s="540"/>
      <c r="E81" s="263">
        <v>0.1823</v>
      </c>
      <c r="F81" s="264"/>
      <c r="G81" s="265"/>
      <c r="H81" s="266"/>
      <c r="I81" s="260"/>
      <c r="J81" s="267"/>
      <c r="K81" s="260"/>
      <c r="M81" s="261" t="s">
        <v>524</v>
      </c>
      <c r="O81" s="249"/>
    </row>
    <row r="82" spans="1:15" ht="22.5">
      <c r="A82" s="258"/>
      <c r="B82" s="262"/>
      <c r="C82" s="539" t="s">
        <v>525</v>
      </c>
      <c r="D82" s="540"/>
      <c r="E82" s="263">
        <v>2.3058</v>
      </c>
      <c r="F82" s="264"/>
      <c r="G82" s="265"/>
      <c r="H82" s="266"/>
      <c r="I82" s="260"/>
      <c r="J82" s="267"/>
      <c r="K82" s="260"/>
      <c r="M82" s="261" t="s">
        <v>525</v>
      </c>
      <c r="O82" s="249"/>
    </row>
    <row r="83" spans="1:15" ht="22.5">
      <c r="A83" s="258"/>
      <c r="B83" s="262"/>
      <c r="C83" s="539" t="s">
        <v>526</v>
      </c>
      <c r="D83" s="540"/>
      <c r="E83" s="263">
        <v>0.189</v>
      </c>
      <c r="F83" s="264"/>
      <c r="G83" s="265"/>
      <c r="H83" s="266"/>
      <c r="I83" s="260"/>
      <c r="J83" s="267"/>
      <c r="K83" s="260"/>
      <c r="M83" s="261" t="s">
        <v>526</v>
      </c>
      <c r="O83" s="249"/>
    </row>
    <row r="84" spans="1:15" ht="22.5">
      <c r="A84" s="258"/>
      <c r="B84" s="262"/>
      <c r="C84" s="539" t="s">
        <v>527</v>
      </c>
      <c r="D84" s="540"/>
      <c r="E84" s="263">
        <v>0.189</v>
      </c>
      <c r="F84" s="264"/>
      <c r="G84" s="265"/>
      <c r="H84" s="266"/>
      <c r="I84" s="260"/>
      <c r="J84" s="267"/>
      <c r="K84" s="260"/>
      <c r="M84" s="261" t="s">
        <v>527</v>
      </c>
      <c r="O84" s="249"/>
    </row>
    <row r="85" spans="1:15" ht="22.5">
      <c r="A85" s="258"/>
      <c r="B85" s="262"/>
      <c r="C85" s="539" t="s">
        <v>528</v>
      </c>
      <c r="D85" s="540"/>
      <c r="E85" s="263">
        <v>0.1969</v>
      </c>
      <c r="F85" s="264"/>
      <c r="G85" s="265"/>
      <c r="H85" s="266"/>
      <c r="I85" s="260"/>
      <c r="J85" s="267"/>
      <c r="K85" s="260"/>
      <c r="M85" s="261" t="s">
        <v>528</v>
      </c>
      <c r="O85" s="249"/>
    </row>
    <row r="86" spans="1:15" ht="22.5">
      <c r="A86" s="258"/>
      <c r="B86" s="262"/>
      <c r="C86" s="539" t="s">
        <v>529</v>
      </c>
      <c r="D86" s="540"/>
      <c r="E86" s="263">
        <v>0.054</v>
      </c>
      <c r="F86" s="264"/>
      <c r="G86" s="265"/>
      <c r="H86" s="266"/>
      <c r="I86" s="260"/>
      <c r="J86" s="267"/>
      <c r="K86" s="260"/>
      <c r="M86" s="261" t="s">
        <v>529</v>
      </c>
      <c r="O86" s="249"/>
    </row>
    <row r="87" spans="1:80" ht="12.75">
      <c r="A87" s="250">
        <v>13</v>
      </c>
      <c r="B87" s="251" t="s">
        <v>532</v>
      </c>
      <c r="C87" s="252" t="s">
        <v>533</v>
      </c>
      <c r="D87" s="253" t="s">
        <v>158</v>
      </c>
      <c r="E87" s="254">
        <v>44.5106</v>
      </c>
      <c r="F87" s="254">
        <v>0</v>
      </c>
      <c r="G87" s="255">
        <f>E87*F87</f>
        <v>0</v>
      </c>
      <c r="H87" s="256">
        <v>0</v>
      </c>
      <c r="I87" s="257">
        <f>E87*H87</f>
        <v>0</v>
      </c>
      <c r="J87" s="256">
        <v>0</v>
      </c>
      <c r="K87" s="257">
        <f>E87*J87</f>
        <v>0</v>
      </c>
      <c r="O87" s="249">
        <v>2</v>
      </c>
      <c r="AA87" s="222">
        <v>1</v>
      </c>
      <c r="AB87" s="222">
        <v>1</v>
      </c>
      <c r="AC87" s="222">
        <v>1</v>
      </c>
      <c r="AZ87" s="222">
        <v>1</v>
      </c>
      <c r="BA87" s="222">
        <f>IF(AZ87=1,G87,0)</f>
        <v>0</v>
      </c>
      <c r="BB87" s="222">
        <f>IF(AZ87=2,G87,0)</f>
        <v>0</v>
      </c>
      <c r="BC87" s="222">
        <f>IF(AZ87=3,G87,0)</f>
        <v>0</v>
      </c>
      <c r="BD87" s="222">
        <f>IF(AZ87=4,G87,0)</f>
        <v>0</v>
      </c>
      <c r="BE87" s="222">
        <f>IF(AZ87=5,G87,0)</f>
        <v>0</v>
      </c>
      <c r="CA87" s="249">
        <v>1</v>
      </c>
      <c r="CB87" s="249">
        <v>1</v>
      </c>
    </row>
    <row r="88" spans="1:15" ht="12.75">
      <c r="A88" s="258"/>
      <c r="B88" s="259"/>
      <c r="C88" s="527" t="s">
        <v>534</v>
      </c>
      <c r="D88" s="528"/>
      <c r="E88" s="528"/>
      <c r="F88" s="528"/>
      <c r="G88" s="529"/>
      <c r="I88" s="260"/>
      <c r="K88" s="260"/>
      <c r="L88" s="261" t="s">
        <v>534</v>
      </c>
      <c r="O88" s="249">
        <v>3</v>
      </c>
    </row>
    <row r="89" spans="1:15" ht="12.75">
      <c r="A89" s="258"/>
      <c r="B89" s="262"/>
      <c r="C89" s="539" t="s">
        <v>535</v>
      </c>
      <c r="D89" s="540"/>
      <c r="E89" s="263">
        <v>91.494</v>
      </c>
      <c r="F89" s="264"/>
      <c r="G89" s="265"/>
      <c r="H89" s="266"/>
      <c r="I89" s="260"/>
      <c r="J89" s="267"/>
      <c r="K89" s="260"/>
      <c r="M89" s="261" t="s">
        <v>535</v>
      </c>
      <c r="O89" s="249"/>
    </row>
    <row r="90" spans="1:15" ht="12.75">
      <c r="A90" s="258"/>
      <c r="B90" s="262"/>
      <c r="C90" s="539" t="s">
        <v>536</v>
      </c>
      <c r="D90" s="540"/>
      <c r="E90" s="263">
        <v>82.3446</v>
      </c>
      <c r="F90" s="264"/>
      <c r="G90" s="265"/>
      <c r="H90" s="266"/>
      <c r="I90" s="260"/>
      <c r="J90" s="267"/>
      <c r="K90" s="260"/>
      <c r="M90" s="261" t="s">
        <v>536</v>
      </c>
      <c r="O90" s="249"/>
    </row>
    <row r="91" spans="1:15" ht="12.75">
      <c r="A91" s="258"/>
      <c r="B91" s="262"/>
      <c r="C91" s="539" t="s">
        <v>537</v>
      </c>
      <c r="D91" s="540"/>
      <c r="E91" s="263">
        <v>-118.017</v>
      </c>
      <c r="F91" s="264"/>
      <c r="G91" s="265"/>
      <c r="H91" s="266"/>
      <c r="I91" s="260"/>
      <c r="J91" s="267"/>
      <c r="K91" s="260"/>
      <c r="M91" s="261" t="s">
        <v>537</v>
      </c>
      <c r="O91" s="249"/>
    </row>
    <row r="92" spans="1:15" ht="12.75">
      <c r="A92" s="258"/>
      <c r="B92" s="262"/>
      <c r="C92" s="539" t="s">
        <v>538</v>
      </c>
      <c r="D92" s="540"/>
      <c r="E92" s="263">
        <v>-11.311</v>
      </c>
      <c r="F92" s="264"/>
      <c r="G92" s="265"/>
      <c r="H92" s="266"/>
      <c r="I92" s="260"/>
      <c r="J92" s="267"/>
      <c r="K92" s="260"/>
      <c r="M92" s="261" t="s">
        <v>538</v>
      </c>
      <c r="O92" s="249"/>
    </row>
    <row r="93" spans="1:80" ht="12.75">
      <c r="A93" s="250">
        <v>14</v>
      </c>
      <c r="B93" s="251" t="s">
        <v>199</v>
      </c>
      <c r="C93" s="252" t="s">
        <v>200</v>
      </c>
      <c r="D93" s="253" t="s">
        <v>158</v>
      </c>
      <c r="E93" s="254">
        <v>9.1494</v>
      </c>
      <c r="F93" s="254">
        <v>0</v>
      </c>
      <c r="G93" s="255">
        <f>E93*F93</f>
        <v>0</v>
      </c>
      <c r="H93" s="256">
        <v>0</v>
      </c>
      <c r="I93" s="257">
        <f>E93*H93</f>
        <v>0</v>
      </c>
      <c r="J93" s="256">
        <v>0</v>
      </c>
      <c r="K93" s="257">
        <f>E93*J93</f>
        <v>0</v>
      </c>
      <c r="O93" s="249">
        <v>2</v>
      </c>
      <c r="AA93" s="222">
        <v>1</v>
      </c>
      <c r="AB93" s="222">
        <v>1</v>
      </c>
      <c r="AC93" s="222">
        <v>1</v>
      </c>
      <c r="AZ93" s="222">
        <v>1</v>
      </c>
      <c r="BA93" s="222">
        <f>IF(AZ93=1,G93,0)</f>
        <v>0</v>
      </c>
      <c r="BB93" s="222">
        <f>IF(AZ93=2,G93,0)</f>
        <v>0</v>
      </c>
      <c r="BC93" s="222">
        <f>IF(AZ93=3,G93,0)</f>
        <v>0</v>
      </c>
      <c r="BD93" s="222">
        <f>IF(AZ93=4,G93,0)</f>
        <v>0</v>
      </c>
      <c r="BE93" s="222">
        <f>IF(AZ93=5,G93,0)</f>
        <v>0</v>
      </c>
      <c r="CA93" s="249">
        <v>1</v>
      </c>
      <c r="CB93" s="249">
        <v>1</v>
      </c>
    </row>
    <row r="94" spans="1:15" ht="12.75">
      <c r="A94" s="258"/>
      <c r="B94" s="259"/>
      <c r="C94" s="527" t="s">
        <v>201</v>
      </c>
      <c r="D94" s="528"/>
      <c r="E94" s="528"/>
      <c r="F94" s="528"/>
      <c r="G94" s="529"/>
      <c r="I94" s="260"/>
      <c r="K94" s="260"/>
      <c r="L94" s="261" t="s">
        <v>201</v>
      </c>
      <c r="O94" s="249">
        <v>3</v>
      </c>
    </row>
    <row r="95" spans="1:15" ht="12.75">
      <c r="A95" s="258"/>
      <c r="B95" s="262"/>
      <c r="C95" s="539" t="s">
        <v>539</v>
      </c>
      <c r="D95" s="540"/>
      <c r="E95" s="263">
        <v>9.1494</v>
      </c>
      <c r="F95" s="264"/>
      <c r="G95" s="265"/>
      <c r="H95" s="266"/>
      <c r="I95" s="260"/>
      <c r="J95" s="267"/>
      <c r="K95" s="260"/>
      <c r="M95" s="261" t="s">
        <v>539</v>
      </c>
      <c r="O95" s="249"/>
    </row>
    <row r="96" spans="1:80" ht="12.75">
      <c r="A96" s="250">
        <v>15</v>
      </c>
      <c r="B96" s="251" t="s">
        <v>203</v>
      </c>
      <c r="C96" s="252" t="s">
        <v>204</v>
      </c>
      <c r="D96" s="253" t="s">
        <v>158</v>
      </c>
      <c r="E96" s="254">
        <v>53.66</v>
      </c>
      <c r="F96" s="254">
        <v>0</v>
      </c>
      <c r="G96" s="255">
        <f>E96*F96</f>
        <v>0</v>
      </c>
      <c r="H96" s="256">
        <v>0</v>
      </c>
      <c r="I96" s="257">
        <f>E96*H96</f>
        <v>0</v>
      </c>
      <c r="J96" s="256">
        <v>0</v>
      </c>
      <c r="K96" s="257">
        <f>E96*J96</f>
        <v>0</v>
      </c>
      <c r="O96" s="249">
        <v>2</v>
      </c>
      <c r="AA96" s="222">
        <v>1</v>
      </c>
      <c r="AB96" s="222">
        <v>1</v>
      </c>
      <c r="AC96" s="222">
        <v>1</v>
      </c>
      <c r="AZ96" s="222">
        <v>1</v>
      </c>
      <c r="BA96" s="222">
        <f>IF(AZ96=1,G96,0)</f>
        <v>0</v>
      </c>
      <c r="BB96" s="222">
        <f>IF(AZ96=2,G96,0)</f>
        <v>0</v>
      </c>
      <c r="BC96" s="222">
        <f>IF(AZ96=3,G96,0)</f>
        <v>0</v>
      </c>
      <c r="BD96" s="222">
        <f>IF(AZ96=4,G96,0)</f>
        <v>0</v>
      </c>
      <c r="BE96" s="222">
        <f>IF(AZ96=5,G96,0)</f>
        <v>0</v>
      </c>
      <c r="CA96" s="249">
        <v>1</v>
      </c>
      <c r="CB96" s="249">
        <v>1</v>
      </c>
    </row>
    <row r="97" spans="1:15" ht="22.5">
      <c r="A97" s="258"/>
      <c r="B97" s="259"/>
      <c r="C97" s="527" t="s">
        <v>205</v>
      </c>
      <c r="D97" s="528"/>
      <c r="E97" s="528"/>
      <c r="F97" s="528"/>
      <c r="G97" s="529"/>
      <c r="I97" s="260"/>
      <c r="K97" s="260"/>
      <c r="L97" s="261" t="s">
        <v>205</v>
      </c>
      <c r="O97" s="249">
        <v>3</v>
      </c>
    </row>
    <row r="98" spans="1:15" ht="12.75">
      <c r="A98" s="258"/>
      <c r="B98" s="262"/>
      <c r="C98" s="539" t="s">
        <v>535</v>
      </c>
      <c r="D98" s="540"/>
      <c r="E98" s="263">
        <v>91.494</v>
      </c>
      <c r="F98" s="264"/>
      <c r="G98" s="265"/>
      <c r="H98" s="266"/>
      <c r="I98" s="260"/>
      <c r="J98" s="267"/>
      <c r="K98" s="260"/>
      <c r="M98" s="261" t="s">
        <v>535</v>
      </c>
      <c r="O98" s="249"/>
    </row>
    <row r="99" spans="1:15" ht="12.75">
      <c r="A99" s="258"/>
      <c r="B99" s="262"/>
      <c r="C99" s="539" t="s">
        <v>536</v>
      </c>
      <c r="D99" s="540"/>
      <c r="E99" s="263">
        <v>82.3446</v>
      </c>
      <c r="F99" s="264"/>
      <c r="G99" s="265"/>
      <c r="H99" s="266"/>
      <c r="I99" s="260"/>
      <c r="J99" s="267"/>
      <c r="K99" s="260"/>
      <c r="M99" s="261" t="s">
        <v>536</v>
      </c>
      <c r="O99" s="249"/>
    </row>
    <row r="100" spans="1:15" ht="12.75">
      <c r="A100" s="258"/>
      <c r="B100" s="262"/>
      <c r="C100" s="539" t="s">
        <v>537</v>
      </c>
      <c r="D100" s="540"/>
      <c r="E100" s="263">
        <v>-118.017</v>
      </c>
      <c r="F100" s="264"/>
      <c r="G100" s="265"/>
      <c r="H100" s="266"/>
      <c r="I100" s="260"/>
      <c r="J100" s="267"/>
      <c r="K100" s="260"/>
      <c r="M100" s="261" t="s">
        <v>537</v>
      </c>
      <c r="O100" s="249"/>
    </row>
    <row r="101" spans="1:15" ht="12.75">
      <c r="A101" s="258"/>
      <c r="B101" s="262"/>
      <c r="C101" s="539" t="s">
        <v>538</v>
      </c>
      <c r="D101" s="540"/>
      <c r="E101" s="263">
        <v>-11.311</v>
      </c>
      <c r="F101" s="264"/>
      <c r="G101" s="265"/>
      <c r="H101" s="266"/>
      <c r="I101" s="260"/>
      <c r="J101" s="267"/>
      <c r="K101" s="260"/>
      <c r="M101" s="261" t="s">
        <v>538</v>
      </c>
      <c r="O101" s="249"/>
    </row>
    <row r="102" spans="1:15" ht="12.75">
      <c r="A102" s="258"/>
      <c r="B102" s="262"/>
      <c r="C102" s="539" t="s">
        <v>539</v>
      </c>
      <c r="D102" s="540"/>
      <c r="E102" s="263">
        <v>9.1494</v>
      </c>
      <c r="F102" s="264"/>
      <c r="G102" s="265"/>
      <c r="H102" s="266"/>
      <c r="I102" s="260"/>
      <c r="J102" s="267"/>
      <c r="K102" s="260"/>
      <c r="M102" s="261" t="s">
        <v>539</v>
      </c>
      <c r="O102" s="249"/>
    </row>
    <row r="103" spans="1:80" ht="12.75">
      <c r="A103" s="250">
        <v>16</v>
      </c>
      <c r="B103" s="251" t="s">
        <v>540</v>
      </c>
      <c r="C103" s="252" t="s">
        <v>541</v>
      </c>
      <c r="D103" s="253" t="s">
        <v>158</v>
      </c>
      <c r="E103" s="254">
        <v>44.5106</v>
      </c>
      <c r="F103" s="254">
        <v>0</v>
      </c>
      <c r="G103" s="255">
        <f>E103*F103</f>
        <v>0</v>
      </c>
      <c r="H103" s="256">
        <v>0</v>
      </c>
      <c r="I103" s="257">
        <f>E103*H103</f>
        <v>0</v>
      </c>
      <c r="J103" s="256">
        <v>0</v>
      </c>
      <c r="K103" s="257">
        <f>E103*J103</f>
        <v>0</v>
      </c>
      <c r="O103" s="249">
        <v>2</v>
      </c>
      <c r="AA103" s="222">
        <v>1</v>
      </c>
      <c r="AB103" s="222">
        <v>1</v>
      </c>
      <c r="AC103" s="222">
        <v>1</v>
      </c>
      <c r="AZ103" s="222">
        <v>1</v>
      </c>
      <c r="BA103" s="222">
        <f>IF(AZ103=1,G103,0)</f>
        <v>0</v>
      </c>
      <c r="BB103" s="222">
        <f>IF(AZ103=2,G103,0)</f>
        <v>0</v>
      </c>
      <c r="BC103" s="222">
        <f>IF(AZ103=3,G103,0)</f>
        <v>0</v>
      </c>
      <c r="BD103" s="222">
        <f>IF(AZ103=4,G103,0)</f>
        <v>0</v>
      </c>
      <c r="BE103" s="222">
        <f>IF(AZ103=5,G103,0)</f>
        <v>0</v>
      </c>
      <c r="CA103" s="249">
        <v>1</v>
      </c>
      <c r="CB103" s="249">
        <v>1</v>
      </c>
    </row>
    <row r="104" spans="1:15" ht="12.75">
      <c r="A104" s="258"/>
      <c r="B104" s="262"/>
      <c r="C104" s="539" t="s">
        <v>535</v>
      </c>
      <c r="D104" s="540"/>
      <c r="E104" s="263">
        <v>91.494</v>
      </c>
      <c r="F104" s="264"/>
      <c r="G104" s="265"/>
      <c r="H104" s="266"/>
      <c r="I104" s="260"/>
      <c r="J104" s="267"/>
      <c r="K104" s="260"/>
      <c r="M104" s="261" t="s">
        <v>535</v>
      </c>
      <c r="O104" s="249"/>
    </row>
    <row r="105" spans="1:15" ht="12.75">
      <c r="A105" s="258"/>
      <c r="B105" s="262"/>
      <c r="C105" s="539" t="s">
        <v>536</v>
      </c>
      <c r="D105" s="540"/>
      <c r="E105" s="263">
        <v>82.3446</v>
      </c>
      <c r="F105" s="264"/>
      <c r="G105" s="265"/>
      <c r="H105" s="266"/>
      <c r="I105" s="260"/>
      <c r="J105" s="267"/>
      <c r="K105" s="260"/>
      <c r="M105" s="261" t="s">
        <v>536</v>
      </c>
      <c r="O105" s="249"/>
    </row>
    <row r="106" spans="1:15" ht="12.75">
      <c r="A106" s="258"/>
      <c r="B106" s="262"/>
      <c r="C106" s="539" t="s">
        <v>537</v>
      </c>
      <c r="D106" s="540"/>
      <c r="E106" s="263">
        <v>-118.017</v>
      </c>
      <c r="F106" s="264"/>
      <c r="G106" s="265"/>
      <c r="H106" s="266"/>
      <c r="I106" s="260"/>
      <c r="J106" s="267"/>
      <c r="K106" s="260"/>
      <c r="M106" s="261" t="s">
        <v>537</v>
      </c>
      <c r="O106" s="249"/>
    </row>
    <row r="107" spans="1:15" ht="12.75">
      <c r="A107" s="258"/>
      <c r="B107" s="262"/>
      <c r="C107" s="539" t="s">
        <v>538</v>
      </c>
      <c r="D107" s="540"/>
      <c r="E107" s="263">
        <v>-11.311</v>
      </c>
      <c r="F107" s="264"/>
      <c r="G107" s="265"/>
      <c r="H107" s="266"/>
      <c r="I107" s="260"/>
      <c r="J107" s="267"/>
      <c r="K107" s="260"/>
      <c r="M107" s="261" t="s">
        <v>538</v>
      </c>
      <c r="O107" s="249"/>
    </row>
    <row r="108" spans="1:80" ht="12.75">
      <c r="A108" s="250">
        <v>17</v>
      </c>
      <c r="B108" s="251" t="s">
        <v>206</v>
      </c>
      <c r="C108" s="252" t="s">
        <v>207</v>
      </c>
      <c r="D108" s="253" t="s">
        <v>158</v>
      </c>
      <c r="E108" s="254">
        <v>9.1494</v>
      </c>
      <c r="F108" s="254">
        <v>0</v>
      </c>
      <c r="G108" s="255">
        <f>E108*F108</f>
        <v>0</v>
      </c>
      <c r="H108" s="256">
        <v>0</v>
      </c>
      <c r="I108" s="257">
        <f>E108*H108</f>
        <v>0</v>
      </c>
      <c r="J108" s="256">
        <v>0</v>
      </c>
      <c r="K108" s="257">
        <f>E108*J108</f>
        <v>0</v>
      </c>
      <c r="O108" s="249">
        <v>2</v>
      </c>
      <c r="AA108" s="222">
        <v>1</v>
      </c>
      <c r="AB108" s="222">
        <v>1</v>
      </c>
      <c r="AC108" s="222">
        <v>1</v>
      </c>
      <c r="AZ108" s="222">
        <v>1</v>
      </c>
      <c r="BA108" s="222">
        <f>IF(AZ108=1,G108,0)</f>
        <v>0</v>
      </c>
      <c r="BB108" s="222">
        <f>IF(AZ108=2,G108,0)</f>
        <v>0</v>
      </c>
      <c r="BC108" s="222">
        <f>IF(AZ108=3,G108,0)</f>
        <v>0</v>
      </c>
      <c r="BD108" s="222">
        <f>IF(AZ108=4,G108,0)</f>
        <v>0</v>
      </c>
      <c r="BE108" s="222">
        <f>IF(AZ108=5,G108,0)</f>
        <v>0</v>
      </c>
      <c r="CA108" s="249">
        <v>1</v>
      </c>
      <c r="CB108" s="249">
        <v>1</v>
      </c>
    </row>
    <row r="109" spans="1:15" ht="12.75">
      <c r="A109" s="258"/>
      <c r="B109" s="262"/>
      <c r="C109" s="539" t="s">
        <v>539</v>
      </c>
      <c r="D109" s="540"/>
      <c r="E109" s="263">
        <v>9.1494</v>
      </c>
      <c r="F109" s="264"/>
      <c r="G109" s="265"/>
      <c r="H109" s="266"/>
      <c r="I109" s="260"/>
      <c r="J109" s="267"/>
      <c r="K109" s="260"/>
      <c r="M109" s="261" t="s">
        <v>539</v>
      </c>
      <c r="O109" s="249"/>
    </row>
    <row r="110" spans="1:80" ht="12.75">
      <c r="A110" s="250">
        <v>18</v>
      </c>
      <c r="B110" s="251" t="s">
        <v>542</v>
      </c>
      <c r="C110" s="252" t="s">
        <v>543</v>
      </c>
      <c r="D110" s="253" t="s">
        <v>236</v>
      </c>
      <c r="E110" s="254">
        <v>467.28</v>
      </c>
      <c r="F110" s="254">
        <v>0</v>
      </c>
      <c r="G110" s="255">
        <f>E110*F110</f>
        <v>0</v>
      </c>
      <c r="H110" s="256">
        <v>0.00099</v>
      </c>
      <c r="I110" s="257">
        <f>E110*H110</f>
        <v>0.4626072</v>
      </c>
      <c r="J110" s="256">
        <v>0</v>
      </c>
      <c r="K110" s="257">
        <f>E110*J110</f>
        <v>0</v>
      </c>
      <c r="O110" s="249">
        <v>2</v>
      </c>
      <c r="AA110" s="222">
        <v>1</v>
      </c>
      <c r="AB110" s="222">
        <v>1</v>
      </c>
      <c r="AC110" s="222">
        <v>1</v>
      </c>
      <c r="AZ110" s="222">
        <v>1</v>
      </c>
      <c r="BA110" s="222">
        <f>IF(AZ110=1,G110,0)</f>
        <v>0</v>
      </c>
      <c r="BB110" s="222">
        <f>IF(AZ110=2,G110,0)</f>
        <v>0</v>
      </c>
      <c r="BC110" s="222">
        <f>IF(AZ110=3,G110,0)</f>
        <v>0</v>
      </c>
      <c r="BD110" s="222">
        <f>IF(AZ110=4,G110,0)</f>
        <v>0</v>
      </c>
      <c r="BE110" s="222">
        <f>IF(AZ110=5,G110,0)</f>
        <v>0</v>
      </c>
      <c r="CA110" s="249">
        <v>1</v>
      </c>
      <c r="CB110" s="249">
        <v>1</v>
      </c>
    </row>
    <row r="111" spans="1:15" ht="12.75">
      <c r="A111" s="258"/>
      <c r="B111" s="259"/>
      <c r="C111" s="527" t="s">
        <v>544</v>
      </c>
      <c r="D111" s="528"/>
      <c r="E111" s="528"/>
      <c r="F111" s="528"/>
      <c r="G111" s="529"/>
      <c r="I111" s="260"/>
      <c r="K111" s="260"/>
      <c r="L111" s="261" t="s">
        <v>544</v>
      </c>
      <c r="O111" s="249">
        <v>3</v>
      </c>
    </row>
    <row r="112" spans="1:15" ht="12.75">
      <c r="A112" s="258"/>
      <c r="B112" s="262"/>
      <c r="C112" s="539" t="s">
        <v>545</v>
      </c>
      <c r="D112" s="540"/>
      <c r="E112" s="263">
        <v>307.83</v>
      </c>
      <c r="F112" s="264"/>
      <c r="G112" s="265"/>
      <c r="H112" s="266"/>
      <c r="I112" s="260"/>
      <c r="J112" s="267"/>
      <c r="K112" s="260"/>
      <c r="M112" s="261" t="s">
        <v>545</v>
      </c>
      <c r="O112" s="249"/>
    </row>
    <row r="113" spans="1:15" ht="12.75">
      <c r="A113" s="258"/>
      <c r="B113" s="262"/>
      <c r="C113" s="539" t="s">
        <v>546</v>
      </c>
      <c r="D113" s="540"/>
      <c r="E113" s="263">
        <v>8.1</v>
      </c>
      <c r="F113" s="264"/>
      <c r="G113" s="265"/>
      <c r="H113" s="266"/>
      <c r="I113" s="260"/>
      <c r="J113" s="267"/>
      <c r="K113" s="260"/>
      <c r="M113" s="261" t="s">
        <v>546</v>
      </c>
      <c r="O113" s="249"/>
    </row>
    <row r="114" spans="1:15" ht="12.75">
      <c r="A114" s="258"/>
      <c r="B114" s="262"/>
      <c r="C114" s="539" t="s">
        <v>547</v>
      </c>
      <c r="D114" s="540"/>
      <c r="E114" s="263">
        <v>119.56</v>
      </c>
      <c r="F114" s="264"/>
      <c r="G114" s="265"/>
      <c r="H114" s="266"/>
      <c r="I114" s="260"/>
      <c r="J114" s="267"/>
      <c r="K114" s="260"/>
      <c r="M114" s="261" t="s">
        <v>547</v>
      </c>
      <c r="O114" s="249"/>
    </row>
    <row r="115" spans="1:15" ht="12.75">
      <c r="A115" s="258"/>
      <c r="B115" s="262"/>
      <c r="C115" s="539" t="s">
        <v>548</v>
      </c>
      <c r="D115" s="540"/>
      <c r="E115" s="263">
        <v>9.24</v>
      </c>
      <c r="F115" s="264"/>
      <c r="G115" s="265"/>
      <c r="H115" s="266"/>
      <c r="I115" s="260"/>
      <c r="J115" s="267"/>
      <c r="K115" s="260"/>
      <c r="M115" s="261" t="s">
        <v>548</v>
      </c>
      <c r="O115" s="249"/>
    </row>
    <row r="116" spans="1:15" ht="12.75">
      <c r="A116" s="258"/>
      <c r="B116" s="262"/>
      <c r="C116" s="539" t="s">
        <v>549</v>
      </c>
      <c r="D116" s="540"/>
      <c r="E116" s="263">
        <v>9.52</v>
      </c>
      <c r="F116" s="264"/>
      <c r="G116" s="265"/>
      <c r="H116" s="266"/>
      <c r="I116" s="260"/>
      <c r="J116" s="267"/>
      <c r="K116" s="260"/>
      <c r="M116" s="261" t="s">
        <v>549</v>
      </c>
      <c r="O116" s="249"/>
    </row>
    <row r="117" spans="1:15" ht="12.75">
      <c r="A117" s="258"/>
      <c r="B117" s="262"/>
      <c r="C117" s="539" t="s">
        <v>550</v>
      </c>
      <c r="D117" s="540"/>
      <c r="E117" s="263">
        <v>10.15</v>
      </c>
      <c r="F117" s="264"/>
      <c r="G117" s="265"/>
      <c r="H117" s="266"/>
      <c r="I117" s="260"/>
      <c r="J117" s="267"/>
      <c r="K117" s="260"/>
      <c r="M117" s="261" t="s">
        <v>550</v>
      </c>
      <c r="O117" s="249"/>
    </row>
    <row r="118" spans="1:15" ht="12.75">
      <c r="A118" s="258"/>
      <c r="B118" s="262"/>
      <c r="C118" s="539" t="s">
        <v>551</v>
      </c>
      <c r="D118" s="540"/>
      <c r="E118" s="263">
        <v>2.88</v>
      </c>
      <c r="F118" s="264"/>
      <c r="G118" s="265"/>
      <c r="H118" s="266"/>
      <c r="I118" s="260"/>
      <c r="J118" s="267"/>
      <c r="K118" s="260"/>
      <c r="M118" s="261" t="s">
        <v>551</v>
      </c>
      <c r="O118" s="249"/>
    </row>
    <row r="119" spans="1:80" ht="12.75">
      <c r="A119" s="250">
        <v>19</v>
      </c>
      <c r="B119" s="251" t="s">
        <v>552</v>
      </c>
      <c r="C119" s="252" t="s">
        <v>553</v>
      </c>
      <c r="D119" s="253" t="s">
        <v>236</v>
      </c>
      <c r="E119" s="254">
        <v>467.28</v>
      </c>
      <c r="F119" s="254">
        <v>0</v>
      </c>
      <c r="G119" s="255">
        <f>E119*F119</f>
        <v>0</v>
      </c>
      <c r="H119" s="256">
        <v>0</v>
      </c>
      <c r="I119" s="257">
        <f>E119*H119</f>
        <v>0</v>
      </c>
      <c r="J119" s="256">
        <v>0</v>
      </c>
      <c r="K119" s="257">
        <f>E119*J119</f>
        <v>0</v>
      </c>
      <c r="O119" s="249">
        <v>2</v>
      </c>
      <c r="AA119" s="222">
        <v>1</v>
      </c>
      <c r="AB119" s="222">
        <v>1</v>
      </c>
      <c r="AC119" s="222">
        <v>1</v>
      </c>
      <c r="AZ119" s="222">
        <v>1</v>
      </c>
      <c r="BA119" s="222">
        <f>IF(AZ119=1,G119,0)</f>
        <v>0</v>
      </c>
      <c r="BB119" s="222">
        <f>IF(AZ119=2,G119,0)</f>
        <v>0</v>
      </c>
      <c r="BC119" s="222">
        <f>IF(AZ119=3,G119,0)</f>
        <v>0</v>
      </c>
      <c r="BD119" s="222">
        <f>IF(AZ119=4,G119,0)</f>
        <v>0</v>
      </c>
      <c r="BE119" s="222">
        <f>IF(AZ119=5,G119,0)</f>
        <v>0</v>
      </c>
      <c r="CA119" s="249">
        <v>1</v>
      </c>
      <c r="CB119" s="249">
        <v>1</v>
      </c>
    </row>
    <row r="120" spans="1:15" ht="12.75">
      <c r="A120" s="258"/>
      <c r="B120" s="262"/>
      <c r="C120" s="539" t="s">
        <v>545</v>
      </c>
      <c r="D120" s="540"/>
      <c r="E120" s="263">
        <v>307.83</v>
      </c>
      <c r="F120" s="264"/>
      <c r="G120" s="265"/>
      <c r="H120" s="266"/>
      <c r="I120" s="260"/>
      <c r="J120" s="267"/>
      <c r="K120" s="260"/>
      <c r="M120" s="261" t="s">
        <v>545</v>
      </c>
      <c r="O120" s="249"/>
    </row>
    <row r="121" spans="1:15" ht="12.75">
      <c r="A121" s="258"/>
      <c r="B121" s="262"/>
      <c r="C121" s="539" t="s">
        <v>546</v>
      </c>
      <c r="D121" s="540"/>
      <c r="E121" s="263">
        <v>8.1</v>
      </c>
      <c r="F121" s="264"/>
      <c r="G121" s="265"/>
      <c r="H121" s="266"/>
      <c r="I121" s="260"/>
      <c r="J121" s="267"/>
      <c r="K121" s="260"/>
      <c r="M121" s="261" t="s">
        <v>546</v>
      </c>
      <c r="O121" s="249"/>
    </row>
    <row r="122" spans="1:15" ht="12.75">
      <c r="A122" s="258"/>
      <c r="B122" s="262"/>
      <c r="C122" s="539" t="s">
        <v>547</v>
      </c>
      <c r="D122" s="540"/>
      <c r="E122" s="263">
        <v>119.56</v>
      </c>
      <c r="F122" s="264"/>
      <c r="G122" s="265"/>
      <c r="H122" s="266"/>
      <c r="I122" s="260"/>
      <c r="J122" s="267"/>
      <c r="K122" s="260"/>
      <c r="M122" s="261" t="s">
        <v>547</v>
      </c>
      <c r="O122" s="249"/>
    </row>
    <row r="123" spans="1:15" ht="12.75">
      <c r="A123" s="258"/>
      <c r="B123" s="262"/>
      <c r="C123" s="539" t="s">
        <v>548</v>
      </c>
      <c r="D123" s="540"/>
      <c r="E123" s="263">
        <v>9.24</v>
      </c>
      <c r="F123" s="264"/>
      <c r="G123" s="265"/>
      <c r="H123" s="266"/>
      <c r="I123" s="260"/>
      <c r="J123" s="267"/>
      <c r="K123" s="260"/>
      <c r="M123" s="261" t="s">
        <v>548</v>
      </c>
      <c r="O123" s="249"/>
    </row>
    <row r="124" spans="1:15" ht="12.75">
      <c r="A124" s="258"/>
      <c r="B124" s="262"/>
      <c r="C124" s="539" t="s">
        <v>549</v>
      </c>
      <c r="D124" s="540"/>
      <c r="E124" s="263">
        <v>9.52</v>
      </c>
      <c r="F124" s="264"/>
      <c r="G124" s="265"/>
      <c r="H124" s="266"/>
      <c r="I124" s="260"/>
      <c r="J124" s="267"/>
      <c r="K124" s="260"/>
      <c r="M124" s="261" t="s">
        <v>549</v>
      </c>
      <c r="O124" s="249"/>
    </row>
    <row r="125" spans="1:15" ht="12.75">
      <c r="A125" s="258"/>
      <c r="B125" s="262"/>
      <c r="C125" s="539" t="s">
        <v>550</v>
      </c>
      <c r="D125" s="540"/>
      <c r="E125" s="263">
        <v>10.15</v>
      </c>
      <c r="F125" s="264"/>
      <c r="G125" s="265"/>
      <c r="H125" s="266"/>
      <c r="I125" s="260"/>
      <c r="J125" s="267"/>
      <c r="K125" s="260"/>
      <c r="M125" s="261" t="s">
        <v>550</v>
      </c>
      <c r="O125" s="249"/>
    </row>
    <row r="126" spans="1:15" ht="12.75">
      <c r="A126" s="258"/>
      <c r="B126" s="262"/>
      <c r="C126" s="539" t="s">
        <v>551</v>
      </c>
      <c r="D126" s="540"/>
      <c r="E126" s="263">
        <v>2.88</v>
      </c>
      <c r="F126" s="264"/>
      <c r="G126" s="265"/>
      <c r="H126" s="266"/>
      <c r="I126" s="260"/>
      <c r="J126" s="267"/>
      <c r="K126" s="260"/>
      <c r="M126" s="261" t="s">
        <v>551</v>
      </c>
      <c r="O126" s="249"/>
    </row>
    <row r="127" spans="1:80" ht="22.5">
      <c r="A127" s="250">
        <v>20</v>
      </c>
      <c r="B127" s="251" t="s">
        <v>554</v>
      </c>
      <c r="C127" s="252" t="s">
        <v>555</v>
      </c>
      <c r="D127" s="253" t="s">
        <v>158</v>
      </c>
      <c r="E127" s="254">
        <v>50.22</v>
      </c>
      <c r="F127" s="254">
        <v>0</v>
      </c>
      <c r="G127" s="255">
        <f>E127*F127</f>
        <v>0</v>
      </c>
      <c r="H127" s="256">
        <v>1.7</v>
      </c>
      <c r="I127" s="257">
        <f>E127*H127</f>
        <v>85.374</v>
      </c>
      <c r="J127" s="256">
        <v>0</v>
      </c>
      <c r="K127" s="257">
        <f>E127*J127</f>
        <v>0</v>
      </c>
      <c r="O127" s="249">
        <v>2</v>
      </c>
      <c r="AA127" s="222">
        <v>1</v>
      </c>
      <c r="AB127" s="222">
        <v>1</v>
      </c>
      <c r="AC127" s="222">
        <v>1</v>
      </c>
      <c r="AZ127" s="222">
        <v>1</v>
      </c>
      <c r="BA127" s="222">
        <f>IF(AZ127=1,G127,0)</f>
        <v>0</v>
      </c>
      <c r="BB127" s="222">
        <f>IF(AZ127=2,G127,0)</f>
        <v>0</v>
      </c>
      <c r="BC127" s="222">
        <f>IF(AZ127=3,G127,0)</f>
        <v>0</v>
      </c>
      <c r="BD127" s="222">
        <f>IF(AZ127=4,G127,0)</f>
        <v>0</v>
      </c>
      <c r="BE127" s="222">
        <f>IF(AZ127=5,G127,0)</f>
        <v>0</v>
      </c>
      <c r="CA127" s="249">
        <v>1</v>
      </c>
      <c r="CB127" s="249">
        <v>1</v>
      </c>
    </row>
    <row r="128" spans="1:15" ht="12.75">
      <c r="A128" s="258"/>
      <c r="B128" s="262"/>
      <c r="C128" s="539" t="s">
        <v>556</v>
      </c>
      <c r="D128" s="540"/>
      <c r="E128" s="263">
        <v>50.22</v>
      </c>
      <c r="F128" s="264"/>
      <c r="G128" s="265"/>
      <c r="H128" s="266"/>
      <c r="I128" s="260"/>
      <c r="J128" s="267"/>
      <c r="K128" s="260"/>
      <c r="M128" s="261" t="s">
        <v>556</v>
      </c>
      <c r="O128" s="249"/>
    </row>
    <row r="129" spans="1:80" ht="12.75">
      <c r="A129" s="250">
        <v>21</v>
      </c>
      <c r="B129" s="251" t="s">
        <v>220</v>
      </c>
      <c r="C129" s="252" t="s">
        <v>221</v>
      </c>
      <c r="D129" s="253" t="s">
        <v>158</v>
      </c>
      <c r="E129" s="254">
        <v>118.017</v>
      </c>
      <c r="F129" s="254">
        <v>0</v>
      </c>
      <c r="G129" s="255">
        <f>E129*F129</f>
        <v>0</v>
      </c>
      <c r="H129" s="256">
        <v>0</v>
      </c>
      <c r="I129" s="257">
        <f>E129*H129</f>
        <v>0</v>
      </c>
      <c r="J129" s="256">
        <v>0</v>
      </c>
      <c r="K129" s="257">
        <f>E129*J129</f>
        <v>0</v>
      </c>
      <c r="O129" s="249">
        <v>2</v>
      </c>
      <c r="AA129" s="222">
        <v>1</v>
      </c>
      <c r="AB129" s="222">
        <v>1</v>
      </c>
      <c r="AC129" s="222">
        <v>1</v>
      </c>
      <c r="AZ129" s="222">
        <v>1</v>
      </c>
      <c r="BA129" s="222">
        <f>IF(AZ129=1,G129,0)</f>
        <v>0</v>
      </c>
      <c r="BB129" s="222">
        <f>IF(AZ129=2,G129,0)</f>
        <v>0</v>
      </c>
      <c r="BC129" s="222">
        <f>IF(AZ129=3,G129,0)</f>
        <v>0</v>
      </c>
      <c r="BD129" s="222">
        <f>IF(AZ129=4,G129,0)</f>
        <v>0</v>
      </c>
      <c r="BE129" s="222">
        <f>IF(AZ129=5,G129,0)</f>
        <v>0</v>
      </c>
      <c r="CA129" s="249">
        <v>1</v>
      </c>
      <c r="CB129" s="249">
        <v>1</v>
      </c>
    </row>
    <row r="130" spans="1:15" ht="22.5">
      <c r="A130" s="258"/>
      <c r="B130" s="262"/>
      <c r="C130" s="539" t="s">
        <v>557</v>
      </c>
      <c r="D130" s="540"/>
      <c r="E130" s="263">
        <v>79.5393</v>
      </c>
      <c r="F130" s="264"/>
      <c r="G130" s="265"/>
      <c r="H130" s="266"/>
      <c r="I130" s="260"/>
      <c r="J130" s="267"/>
      <c r="K130" s="260"/>
      <c r="M130" s="261" t="s">
        <v>557</v>
      </c>
      <c r="O130" s="249"/>
    </row>
    <row r="131" spans="1:15" ht="22.5">
      <c r="A131" s="258"/>
      <c r="B131" s="262"/>
      <c r="C131" s="539" t="s">
        <v>558</v>
      </c>
      <c r="D131" s="540"/>
      <c r="E131" s="263">
        <v>2.0412</v>
      </c>
      <c r="F131" s="264"/>
      <c r="G131" s="265"/>
      <c r="H131" s="266"/>
      <c r="I131" s="260"/>
      <c r="J131" s="267"/>
      <c r="K131" s="260"/>
      <c r="M131" s="261" t="s">
        <v>558</v>
      </c>
      <c r="O131" s="249"/>
    </row>
    <row r="132" spans="1:15" ht="22.5">
      <c r="A132" s="258"/>
      <c r="B132" s="262"/>
      <c r="C132" s="539" t="s">
        <v>559</v>
      </c>
      <c r="D132" s="540"/>
      <c r="E132" s="263">
        <v>28.4382</v>
      </c>
      <c r="F132" s="264"/>
      <c r="G132" s="265"/>
      <c r="H132" s="266"/>
      <c r="I132" s="260"/>
      <c r="J132" s="267"/>
      <c r="K132" s="260"/>
      <c r="M132" s="261" t="s">
        <v>559</v>
      </c>
      <c r="O132" s="249"/>
    </row>
    <row r="133" spans="1:15" ht="22.5">
      <c r="A133" s="258"/>
      <c r="B133" s="262"/>
      <c r="C133" s="539" t="s">
        <v>560</v>
      </c>
      <c r="D133" s="540"/>
      <c r="E133" s="263">
        <v>2.6208</v>
      </c>
      <c r="F133" s="264"/>
      <c r="G133" s="265"/>
      <c r="H133" s="266"/>
      <c r="I133" s="260"/>
      <c r="J133" s="267"/>
      <c r="K133" s="260"/>
      <c r="M133" s="261" t="s">
        <v>560</v>
      </c>
      <c r="O133" s="249"/>
    </row>
    <row r="134" spans="1:15" ht="22.5">
      <c r="A134" s="258"/>
      <c r="B134" s="262"/>
      <c r="C134" s="539" t="s">
        <v>561</v>
      </c>
      <c r="D134" s="540"/>
      <c r="E134" s="263">
        <v>2.6208</v>
      </c>
      <c r="F134" s="264"/>
      <c r="G134" s="265"/>
      <c r="H134" s="266"/>
      <c r="I134" s="260"/>
      <c r="J134" s="267"/>
      <c r="K134" s="260"/>
      <c r="M134" s="261" t="s">
        <v>561</v>
      </c>
      <c r="O134" s="249"/>
    </row>
    <row r="135" spans="1:15" ht="22.5">
      <c r="A135" s="258"/>
      <c r="B135" s="262"/>
      <c r="C135" s="539" t="s">
        <v>562</v>
      </c>
      <c r="D135" s="540"/>
      <c r="E135" s="263">
        <v>2.1735</v>
      </c>
      <c r="F135" s="264"/>
      <c r="G135" s="265"/>
      <c r="H135" s="266"/>
      <c r="I135" s="260"/>
      <c r="J135" s="267"/>
      <c r="K135" s="260"/>
      <c r="M135" s="261" t="s">
        <v>562</v>
      </c>
      <c r="O135" s="249"/>
    </row>
    <row r="136" spans="1:15" ht="22.5">
      <c r="A136" s="258"/>
      <c r="B136" s="262"/>
      <c r="C136" s="539" t="s">
        <v>563</v>
      </c>
      <c r="D136" s="540"/>
      <c r="E136" s="263">
        <v>0.5832</v>
      </c>
      <c r="F136" s="264"/>
      <c r="G136" s="265"/>
      <c r="H136" s="266"/>
      <c r="I136" s="260"/>
      <c r="J136" s="267"/>
      <c r="K136" s="260"/>
      <c r="M136" s="261" t="s">
        <v>563</v>
      </c>
      <c r="O136" s="249"/>
    </row>
    <row r="137" spans="1:80" ht="12.75">
      <c r="A137" s="250">
        <v>22</v>
      </c>
      <c r="B137" s="251" t="s">
        <v>234</v>
      </c>
      <c r="C137" s="252" t="s">
        <v>235</v>
      </c>
      <c r="D137" s="253" t="s">
        <v>236</v>
      </c>
      <c r="E137" s="254">
        <v>189.8</v>
      </c>
      <c r="F137" s="254">
        <v>0</v>
      </c>
      <c r="G137" s="255">
        <f>E137*F137</f>
        <v>0</v>
      </c>
      <c r="H137" s="256">
        <v>0</v>
      </c>
      <c r="I137" s="257">
        <f>E137*H137</f>
        <v>0</v>
      </c>
      <c r="J137" s="256">
        <v>0</v>
      </c>
      <c r="K137" s="257">
        <f>E137*J137</f>
        <v>0</v>
      </c>
      <c r="O137" s="249">
        <v>2</v>
      </c>
      <c r="AA137" s="222">
        <v>1</v>
      </c>
      <c r="AB137" s="222">
        <v>1</v>
      </c>
      <c r="AC137" s="222">
        <v>1</v>
      </c>
      <c r="AZ137" s="222">
        <v>1</v>
      </c>
      <c r="BA137" s="222">
        <f>IF(AZ137=1,G137,0)</f>
        <v>0</v>
      </c>
      <c r="BB137" s="222">
        <f>IF(AZ137=2,G137,0)</f>
        <v>0</v>
      </c>
      <c r="BC137" s="222">
        <f>IF(AZ137=3,G137,0)</f>
        <v>0</v>
      </c>
      <c r="BD137" s="222">
        <f>IF(AZ137=4,G137,0)</f>
        <v>0</v>
      </c>
      <c r="BE137" s="222">
        <f>IF(AZ137=5,G137,0)</f>
        <v>0</v>
      </c>
      <c r="CA137" s="249">
        <v>1</v>
      </c>
      <c r="CB137" s="249">
        <v>1</v>
      </c>
    </row>
    <row r="138" spans="1:15" ht="12.75">
      <c r="A138" s="258"/>
      <c r="B138" s="259"/>
      <c r="C138" s="527" t="s">
        <v>564</v>
      </c>
      <c r="D138" s="528"/>
      <c r="E138" s="528"/>
      <c r="F138" s="528"/>
      <c r="G138" s="529"/>
      <c r="I138" s="260"/>
      <c r="K138" s="260"/>
      <c r="L138" s="261" t="s">
        <v>564</v>
      </c>
      <c r="O138" s="249">
        <v>3</v>
      </c>
    </row>
    <row r="139" spans="1:15" ht="12.75">
      <c r="A139" s="258"/>
      <c r="B139" s="262"/>
      <c r="C139" s="539" t="s">
        <v>565</v>
      </c>
      <c r="D139" s="540"/>
      <c r="E139" s="263">
        <v>129.09</v>
      </c>
      <c r="F139" s="264"/>
      <c r="G139" s="265"/>
      <c r="H139" s="266"/>
      <c r="I139" s="260"/>
      <c r="J139" s="267"/>
      <c r="K139" s="260"/>
      <c r="M139" s="261" t="s">
        <v>565</v>
      </c>
      <c r="O139" s="249"/>
    </row>
    <row r="140" spans="1:15" ht="12.75">
      <c r="A140" s="258"/>
      <c r="B140" s="262"/>
      <c r="C140" s="539" t="s">
        <v>566</v>
      </c>
      <c r="D140" s="540"/>
      <c r="E140" s="263">
        <v>55.51</v>
      </c>
      <c r="F140" s="264"/>
      <c r="G140" s="265"/>
      <c r="H140" s="266"/>
      <c r="I140" s="260"/>
      <c r="J140" s="267"/>
      <c r="K140" s="260"/>
      <c r="M140" s="261" t="s">
        <v>566</v>
      </c>
      <c r="O140" s="249"/>
    </row>
    <row r="141" spans="1:15" ht="12.75">
      <c r="A141" s="258"/>
      <c r="B141" s="262"/>
      <c r="C141" s="539" t="s">
        <v>567</v>
      </c>
      <c r="D141" s="540"/>
      <c r="E141" s="263">
        <v>3.64</v>
      </c>
      <c r="F141" s="264"/>
      <c r="G141" s="265"/>
      <c r="H141" s="266"/>
      <c r="I141" s="260"/>
      <c r="J141" s="267"/>
      <c r="K141" s="260"/>
      <c r="M141" s="261" t="s">
        <v>567</v>
      </c>
      <c r="O141" s="249"/>
    </row>
    <row r="142" spans="1:15" ht="12.75">
      <c r="A142" s="258"/>
      <c r="B142" s="262"/>
      <c r="C142" s="539" t="s">
        <v>568</v>
      </c>
      <c r="D142" s="540"/>
      <c r="E142" s="263">
        <v>1.56</v>
      </c>
      <c r="F142" s="264"/>
      <c r="G142" s="265"/>
      <c r="H142" s="266"/>
      <c r="I142" s="260"/>
      <c r="J142" s="267"/>
      <c r="K142" s="260"/>
      <c r="M142" s="261" t="s">
        <v>568</v>
      </c>
      <c r="O142" s="249"/>
    </row>
    <row r="143" spans="1:80" ht="12.75">
      <c r="A143" s="250">
        <v>23</v>
      </c>
      <c r="B143" s="251" t="s">
        <v>241</v>
      </c>
      <c r="C143" s="252" t="s">
        <v>242</v>
      </c>
      <c r="D143" s="253" t="s">
        <v>236</v>
      </c>
      <c r="E143" s="254">
        <v>189.8</v>
      </c>
      <c r="F143" s="254">
        <v>0</v>
      </c>
      <c r="G143" s="255">
        <f>E143*F143</f>
        <v>0</v>
      </c>
      <c r="H143" s="256">
        <v>3E-05</v>
      </c>
      <c r="I143" s="257">
        <f>E143*H143</f>
        <v>0.005694</v>
      </c>
      <c r="J143" s="256">
        <v>0</v>
      </c>
      <c r="K143" s="257">
        <f>E143*J143</f>
        <v>0</v>
      </c>
      <c r="O143" s="249">
        <v>2</v>
      </c>
      <c r="AA143" s="222">
        <v>2</v>
      </c>
      <c r="AB143" s="222">
        <v>1</v>
      </c>
      <c r="AC143" s="222">
        <v>1</v>
      </c>
      <c r="AZ143" s="222">
        <v>1</v>
      </c>
      <c r="BA143" s="222">
        <f>IF(AZ143=1,G143,0)</f>
        <v>0</v>
      </c>
      <c r="BB143" s="222">
        <f>IF(AZ143=2,G143,0)</f>
        <v>0</v>
      </c>
      <c r="BC143" s="222">
        <f>IF(AZ143=3,G143,0)</f>
        <v>0</v>
      </c>
      <c r="BD143" s="222">
        <f>IF(AZ143=4,G143,0)</f>
        <v>0</v>
      </c>
      <c r="BE143" s="222">
        <f>IF(AZ143=5,G143,0)</f>
        <v>0</v>
      </c>
      <c r="CA143" s="249">
        <v>2</v>
      </c>
      <c r="CB143" s="249">
        <v>1</v>
      </c>
    </row>
    <row r="144" spans="1:15" ht="12.75">
      <c r="A144" s="258"/>
      <c r="B144" s="259"/>
      <c r="C144" s="527" t="s">
        <v>243</v>
      </c>
      <c r="D144" s="528"/>
      <c r="E144" s="528"/>
      <c r="F144" s="528"/>
      <c r="G144" s="529"/>
      <c r="I144" s="260"/>
      <c r="K144" s="260"/>
      <c r="L144" s="261" t="s">
        <v>243</v>
      </c>
      <c r="O144" s="249">
        <v>3</v>
      </c>
    </row>
    <row r="145" spans="1:15" ht="12.75">
      <c r="A145" s="258"/>
      <c r="B145" s="262"/>
      <c r="C145" s="539" t="s">
        <v>565</v>
      </c>
      <c r="D145" s="540"/>
      <c r="E145" s="263">
        <v>129.09</v>
      </c>
      <c r="F145" s="264"/>
      <c r="G145" s="265"/>
      <c r="H145" s="266"/>
      <c r="I145" s="260"/>
      <c r="J145" s="267"/>
      <c r="K145" s="260"/>
      <c r="M145" s="261" t="s">
        <v>565</v>
      </c>
      <c r="O145" s="249"/>
    </row>
    <row r="146" spans="1:15" ht="12.75">
      <c r="A146" s="258"/>
      <c r="B146" s="262"/>
      <c r="C146" s="539" t="s">
        <v>566</v>
      </c>
      <c r="D146" s="540"/>
      <c r="E146" s="263">
        <v>55.51</v>
      </c>
      <c r="F146" s="264"/>
      <c r="G146" s="265"/>
      <c r="H146" s="266"/>
      <c r="I146" s="260"/>
      <c r="J146" s="267"/>
      <c r="K146" s="260"/>
      <c r="M146" s="261" t="s">
        <v>566</v>
      </c>
      <c r="O146" s="249"/>
    </row>
    <row r="147" spans="1:15" ht="12.75">
      <c r="A147" s="258"/>
      <c r="B147" s="262"/>
      <c r="C147" s="539" t="s">
        <v>567</v>
      </c>
      <c r="D147" s="540"/>
      <c r="E147" s="263">
        <v>3.64</v>
      </c>
      <c r="F147" s="264"/>
      <c r="G147" s="265"/>
      <c r="H147" s="266"/>
      <c r="I147" s="260"/>
      <c r="J147" s="267"/>
      <c r="K147" s="260"/>
      <c r="M147" s="261" t="s">
        <v>567</v>
      </c>
      <c r="O147" s="249"/>
    </row>
    <row r="148" spans="1:15" ht="12.75">
      <c r="A148" s="258"/>
      <c r="B148" s="262"/>
      <c r="C148" s="539" t="s">
        <v>568</v>
      </c>
      <c r="D148" s="540"/>
      <c r="E148" s="263">
        <v>1.56</v>
      </c>
      <c r="F148" s="264"/>
      <c r="G148" s="265"/>
      <c r="H148" s="266"/>
      <c r="I148" s="260"/>
      <c r="J148" s="267"/>
      <c r="K148" s="260"/>
      <c r="M148" s="261" t="s">
        <v>568</v>
      </c>
      <c r="O148" s="249"/>
    </row>
    <row r="149" spans="1:57" ht="12.75">
      <c r="A149" s="268"/>
      <c r="B149" s="269" t="s">
        <v>97</v>
      </c>
      <c r="C149" s="270" t="s">
        <v>155</v>
      </c>
      <c r="D149" s="271"/>
      <c r="E149" s="272"/>
      <c r="F149" s="273"/>
      <c r="G149" s="274">
        <f>SUM(G7:G148)</f>
        <v>0</v>
      </c>
      <c r="H149" s="275"/>
      <c r="I149" s="276">
        <f>SUM(I7:I148)</f>
        <v>86.5943012</v>
      </c>
      <c r="J149" s="275"/>
      <c r="K149" s="276">
        <f>SUM(K7:K148)</f>
        <v>-2.1839999999999997</v>
      </c>
      <c r="O149" s="249">
        <v>4</v>
      </c>
      <c r="BA149" s="277">
        <f>SUM(BA7:BA148)</f>
        <v>0</v>
      </c>
      <c r="BB149" s="277">
        <f>SUM(BB7:BB148)</f>
        <v>0</v>
      </c>
      <c r="BC149" s="277">
        <f>SUM(BC7:BC148)</f>
        <v>0</v>
      </c>
      <c r="BD149" s="277">
        <f>SUM(BD7:BD148)</f>
        <v>0</v>
      </c>
      <c r="BE149" s="277">
        <f>SUM(BE7:BE148)</f>
        <v>0</v>
      </c>
    </row>
    <row r="150" spans="1:15" ht="12.75">
      <c r="A150" s="239" t="s">
        <v>94</v>
      </c>
      <c r="B150" s="240" t="s">
        <v>246</v>
      </c>
      <c r="C150" s="241" t="s">
        <v>247</v>
      </c>
      <c r="D150" s="242"/>
      <c r="E150" s="243"/>
      <c r="F150" s="243"/>
      <c r="G150" s="244"/>
      <c r="H150" s="245"/>
      <c r="I150" s="246"/>
      <c r="J150" s="247"/>
      <c r="K150" s="248"/>
      <c r="O150" s="249">
        <v>1</v>
      </c>
    </row>
    <row r="151" spans="1:80" ht="12.75">
      <c r="A151" s="250">
        <v>24</v>
      </c>
      <c r="B151" s="251" t="s">
        <v>569</v>
      </c>
      <c r="C151" s="252" t="s">
        <v>570</v>
      </c>
      <c r="D151" s="253" t="s">
        <v>163</v>
      </c>
      <c r="E151" s="254">
        <v>155</v>
      </c>
      <c r="F151" s="254">
        <v>0</v>
      </c>
      <c r="G151" s="255">
        <f>E151*F151</f>
        <v>0</v>
      </c>
      <c r="H151" s="256">
        <v>0.22107</v>
      </c>
      <c r="I151" s="257">
        <f>E151*H151</f>
        <v>34.26585</v>
      </c>
      <c r="J151" s="256">
        <v>0</v>
      </c>
      <c r="K151" s="257">
        <f>E151*J151</f>
        <v>0</v>
      </c>
      <c r="O151" s="249">
        <v>2</v>
      </c>
      <c r="AA151" s="222">
        <v>1</v>
      </c>
      <c r="AB151" s="222">
        <v>1</v>
      </c>
      <c r="AC151" s="222">
        <v>1</v>
      </c>
      <c r="AZ151" s="222">
        <v>1</v>
      </c>
      <c r="BA151" s="222">
        <f>IF(AZ151=1,G151,0)</f>
        <v>0</v>
      </c>
      <c r="BB151" s="222">
        <f>IF(AZ151=2,G151,0)</f>
        <v>0</v>
      </c>
      <c r="BC151" s="222">
        <f>IF(AZ151=3,G151,0)</f>
        <v>0</v>
      </c>
      <c r="BD151" s="222">
        <f>IF(AZ151=4,G151,0)</f>
        <v>0</v>
      </c>
      <c r="BE151" s="222">
        <f>IF(AZ151=5,G151,0)</f>
        <v>0</v>
      </c>
      <c r="CA151" s="249">
        <v>1</v>
      </c>
      <c r="CB151" s="249">
        <v>1</v>
      </c>
    </row>
    <row r="152" spans="1:15" ht="22.5">
      <c r="A152" s="258"/>
      <c r="B152" s="259"/>
      <c r="C152" s="527" t="s">
        <v>571</v>
      </c>
      <c r="D152" s="528"/>
      <c r="E152" s="528"/>
      <c r="F152" s="528"/>
      <c r="G152" s="529"/>
      <c r="I152" s="260"/>
      <c r="K152" s="260"/>
      <c r="L152" s="261" t="s">
        <v>571</v>
      </c>
      <c r="O152" s="249">
        <v>3</v>
      </c>
    </row>
    <row r="153" spans="1:15" ht="12.75">
      <c r="A153" s="258"/>
      <c r="B153" s="262"/>
      <c r="C153" s="539" t="s">
        <v>572</v>
      </c>
      <c r="D153" s="540"/>
      <c r="E153" s="263">
        <v>155</v>
      </c>
      <c r="F153" s="264"/>
      <c r="G153" s="265"/>
      <c r="H153" s="266"/>
      <c r="I153" s="260"/>
      <c r="J153" s="267"/>
      <c r="K153" s="260"/>
      <c r="M153" s="261" t="s">
        <v>572</v>
      </c>
      <c r="O153" s="249"/>
    </row>
    <row r="154" spans="1:80" ht="12.75">
      <c r="A154" s="250">
        <v>25</v>
      </c>
      <c r="B154" s="251" t="s">
        <v>573</v>
      </c>
      <c r="C154" s="252" t="s">
        <v>574</v>
      </c>
      <c r="D154" s="253" t="s">
        <v>163</v>
      </c>
      <c r="E154" s="254">
        <v>156.55</v>
      </c>
      <c r="F154" s="254">
        <v>0</v>
      </c>
      <c r="G154" s="255">
        <f>E154*F154</f>
        <v>0</v>
      </c>
      <c r="H154" s="256">
        <v>0.00048</v>
      </c>
      <c r="I154" s="257">
        <f>E154*H154</f>
        <v>0.075144</v>
      </c>
      <c r="J154" s="256"/>
      <c r="K154" s="257">
        <f>E154*J154</f>
        <v>0</v>
      </c>
      <c r="O154" s="249">
        <v>2</v>
      </c>
      <c r="AA154" s="222">
        <v>3</v>
      </c>
      <c r="AB154" s="222">
        <v>1</v>
      </c>
      <c r="AC154" s="222" t="s">
        <v>573</v>
      </c>
      <c r="AZ154" s="222">
        <v>1</v>
      </c>
      <c r="BA154" s="222">
        <f>IF(AZ154=1,G154,0)</f>
        <v>0</v>
      </c>
      <c r="BB154" s="222">
        <f>IF(AZ154=2,G154,0)</f>
        <v>0</v>
      </c>
      <c r="BC154" s="222">
        <f>IF(AZ154=3,G154,0)</f>
        <v>0</v>
      </c>
      <c r="BD154" s="222">
        <f>IF(AZ154=4,G154,0)</f>
        <v>0</v>
      </c>
      <c r="BE154" s="222">
        <f>IF(AZ154=5,G154,0)</f>
        <v>0</v>
      </c>
      <c r="CA154" s="249">
        <v>3</v>
      </c>
      <c r="CB154" s="249">
        <v>1</v>
      </c>
    </row>
    <row r="155" spans="1:15" ht="12.75">
      <c r="A155" s="258"/>
      <c r="B155" s="259"/>
      <c r="C155" s="527" t="s">
        <v>575</v>
      </c>
      <c r="D155" s="528"/>
      <c r="E155" s="528"/>
      <c r="F155" s="528"/>
      <c r="G155" s="529"/>
      <c r="I155" s="260"/>
      <c r="K155" s="260"/>
      <c r="L155" s="261" t="s">
        <v>575</v>
      </c>
      <c r="O155" s="249">
        <v>3</v>
      </c>
    </row>
    <row r="156" spans="1:15" ht="12.75">
      <c r="A156" s="258"/>
      <c r="B156" s="262"/>
      <c r="C156" s="539" t="s">
        <v>576</v>
      </c>
      <c r="D156" s="540"/>
      <c r="E156" s="263">
        <v>156.55</v>
      </c>
      <c r="F156" s="264"/>
      <c r="G156" s="265"/>
      <c r="H156" s="266"/>
      <c r="I156" s="260"/>
      <c r="J156" s="267"/>
      <c r="K156" s="260"/>
      <c r="M156" s="261" t="s">
        <v>576</v>
      </c>
      <c r="O156" s="249"/>
    </row>
    <row r="157" spans="1:57" ht="12.75">
      <c r="A157" s="268"/>
      <c r="B157" s="269" t="s">
        <v>97</v>
      </c>
      <c r="C157" s="270" t="s">
        <v>248</v>
      </c>
      <c r="D157" s="271"/>
      <c r="E157" s="272"/>
      <c r="F157" s="273"/>
      <c r="G157" s="274">
        <f>SUM(G150:G156)</f>
        <v>0</v>
      </c>
      <c r="H157" s="275"/>
      <c r="I157" s="276">
        <f>SUM(I150:I156)</f>
        <v>34.340994</v>
      </c>
      <c r="J157" s="275"/>
      <c r="K157" s="276">
        <f>SUM(K150:K156)</f>
        <v>0</v>
      </c>
      <c r="O157" s="249">
        <v>4</v>
      </c>
      <c r="BA157" s="277">
        <f>SUM(BA150:BA156)</f>
        <v>0</v>
      </c>
      <c r="BB157" s="277">
        <f>SUM(BB150:BB156)</f>
        <v>0</v>
      </c>
      <c r="BC157" s="277">
        <f>SUM(BC150:BC156)</f>
        <v>0</v>
      </c>
      <c r="BD157" s="277">
        <f>SUM(BD150:BD156)</f>
        <v>0</v>
      </c>
      <c r="BE157" s="277">
        <f>SUM(BE150:BE156)</f>
        <v>0</v>
      </c>
    </row>
    <row r="158" spans="1:15" ht="12.75">
      <c r="A158" s="239" t="s">
        <v>94</v>
      </c>
      <c r="B158" s="240" t="s">
        <v>288</v>
      </c>
      <c r="C158" s="241" t="s">
        <v>289</v>
      </c>
      <c r="D158" s="242"/>
      <c r="E158" s="243"/>
      <c r="F158" s="243"/>
      <c r="G158" s="244"/>
      <c r="H158" s="245"/>
      <c r="I158" s="246"/>
      <c r="J158" s="247"/>
      <c r="K158" s="248"/>
      <c r="O158" s="249">
        <v>1</v>
      </c>
    </row>
    <row r="159" spans="1:80" ht="12.75">
      <c r="A159" s="250">
        <v>26</v>
      </c>
      <c r="B159" s="251" t="s">
        <v>577</v>
      </c>
      <c r="C159" s="252" t="s">
        <v>578</v>
      </c>
      <c r="D159" s="253" t="s">
        <v>293</v>
      </c>
      <c r="E159" s="254">
        <v>3</v>
      </c>
      <c r="F159" s="254">
        <v>0</v>
      </c>
      <c r="G159" s="255">
        <f>E159*F159</f>
        <v>0</v>
      </c>
      <c r="H159" s="256">
        <v>0.125</v>
      </c>
      <c r="I159" s="257">
        <f>E159*H159</f>
        <v>0.375</v>
      </c>
      <c r="J159" s="256"/>
      <c r="K159" s="257">
        <f>E159*J159</f>
        <v>0</v>
      </c>
      <c r="O159" s="249">
        <v>2</v>
      </c>
      <c r="AA159" s="222">
        <v>12</v>
      </c>
      <c r="AB159" s="222">
        <v>0</v>
      </c>
      <c r="AC159" s="222">
        <v>51</v>
      </c>
      <c r="AZ159" s="222">
        <v>1</v>
      </c>
      <c r="BA159" s="222">
        <f>IF(AZ159=1,G159,0)</f>
        <v>0</v>
      </c>
      <c r="BB159" s="222">
        <f>IF(AZ159=2,G159,0)</f>
        <v>0</v>
      </c>
      <c r="BC159" s="222">
        <f>IF(AZ159=3,G159,0)</f>
        <v>0</v>
      </c>
      <c r="BD159" s="222">
        <f>IF(AZ159=4,G159,0)</f>
        <v>0</v>
      </c>
      <c r="BE159" s="222">
        <f>IF(AZ159=5,G159,0)</f>
        <v>0</v>
      </c>
      <c r="CA159" s="249">
        <v>12</v>
      </c>
      <c r="CB159" s="249">
        <v>0</v>
      </c>
    </row>
    <row r="160" spans="1:15" ht="12.75">
      <c r="A160" s="258"/>
      <c r="B160" s="259"/>
      <c r="C160" s="527" t="s">
        <v>579</v>
      </c>
      <c r="D160" s="528"/>
      <c r="E160" s="528"/>
      <c r="F160" s="528"/>
      <c r="G160" s="529"/>
      <c r="I160" s="260"/>
      <c r="K160" s="260"/>
      <c r="L160" s="261" t="s">
        <v>579</v>
      </c>
      <c r="O160" s="249">
        <v>3</v>
      </c>
    </row>
    <row r="161" spans="1:80" ht="22.5">
      <c r="A161" s="250">
        <v>27</v>
      </c>
      <c r="B161" s="251" t="s">
        <v>580</v>
      </c>
      <c r="C161" s="252" t="s">
        <v>581</v>
      </c>
      <c r="D161" s="253" t="s">
        <v>293</v>
      </c>
      <c r="E161" s="254">
        <v>3</v>
      </c>
      <c r="F161" s="254">
        <v>0</v>
      </c>
      <c r="G161" s="255">
        <f>E161*F161</f>
        <v>0</v>
      </c>
      <c r="H161" s="256">
        <v>0.125</v>
      </c>
      <c r="I161" s="257">
        <f>E161*H161</f>
        <v>0.375</v>
      </c>
      <c r="J161" s="256">
        <v>0</v>
      </c>
      <c r="K161" s="257">
        <f>E161*J161</f>
        <v>0</v>
      </c>
      <c r="O161" s="249">
        <v>2</v>
      </c>
      <c r="AA161" s="222">
        <v>1</v>
      </c>
      <c r="AB161" s="222">
        <v>1</v>
      </c>
      <c r="AC161" s="222">
        <v>1</v>
      </c>
      <c r="AZ161" s="222">
        <v>1</v>
      </c>
      <c r="BA161" s="222">
        <f>IF(AZ161=1,G161,0)</f>
        <v>0</v>
      </c>
      <c r="BB161" s="222">
        <f>IF(AZ161=2,G161,0)</f>
        <v>0</v>
      </c>
      <c r="BC161" s="222">
        <f>IF(AZ161=3,G161,0)</f>
        <v>0</v>
      </c>
      <c r="BD161" s="222">
        <f>IF(AZ161=4,G161,0)</f>
        <v>0</v>
      </c>
      <c r="BE161" s="222">
        <f>IF(AZ161=5,G161,0)</f>
        <v>0</v>
      </c>
      <c r="CA161" s="249">
        <v>1</v>
      </c>
      <c r="CB161" s="249">
        <v>1</v>
      </c>
    </row>
    <row r="162" spans="1:15" ht="12.75">
      <c r="A162" s="258"/>
      <c r="B162" s="259"/>
      <c r="C162" s="527" t="s">
        <v>582</v>
      </c>
      <c r="D162" s="528"/>
      <c r="E162" s="528"/>
      <c r="F162" s="528"/>
      <c r="G162" s="529"/>
      <c r="I162" s="260"/>
      <c r="K162" s="260"/>
      <c r="L162" s="261" t="s">
        <v>582</v>
      </c>
      <c r="O162" s="249">
        <v>3</v>
      </c>
    </row>
    <row r="163" spans="1:57" ht="12.75">
      <c r="A163" s="268"/>
      <c r="B163" s="269" t="s">
        <v>97</v>
      </c>
      <c r="C163" s="270" t="s">
        <v>290</v>
      </c>
      <c r="D163" s="271"/>
      <c r="E163" s="272"/>
      <c r="F163" s="273"/>
      <c r="G163" s="274">
        <f>SUM(G158:G162)</f>
        <v>0</v>
      </c>
      <c r="H163" s="275"/>
      <c r="I163" s="276">
        <f>SUM(I158:I162)</f>
        <v>0.75</v>
      </c>
      <c r="J163" s="275"/>
      <c r="K163" s="276">
        <f>SUM(K158:K162)</f>
        <v>0</v>
      </c>
      <c r="O163" s="249">
        <v>4</v>
      </c>
      <c r="BA163" s="277">
        <f>SUM(BA158:BA162)</f>
        <v>0</v>
      </c>
      <c r="BB163" s="277">
        <f>SUM(BB158:BB162)</f>
        <v>0</v>
      </c>
      <c r="BC163" s="277">
        <f>SUM(BC158:BC162)</f>
        <v>0</v>
      </c>
      <c r="BD163" s="277">
        <f>SUM(BD158:BD162)</f>
        <v>0</v>
      </c>
      <c r="BE163" s="277">
        <f>SUM(BE158:BE162)</f>
        <v>0</v>
      </c>
    </row>
    <row r="164" spans="1:15" ht="12.75">
      <c r="A164" s="239" t="s">
        <v>94</v>
      </c>
      <c r="B164" s="240" t="s">
        <v>583</v>
      </c>
      <c r="C164" s="241" t="s">
        <v>584</v>
      </c>
      <c r="D164" s="242"/>
      <c r="E164" s="243"/>
      <c r="F164" s="243"/>
      <c r="G164" s="244"/>
      <c r="H164" s="245"/>
      <c r="I164" s="246"/>
      <c r="J164" s="247"/>
      <c r="K164" s="248"/>
      <c r="O164" s="249">
        <v>1</v>
      </c>
    </row>
    <row r="165" spans="1:80" ht="12.75">
      <c r="A165" s="250">
        <v>28</v>
      </c>
      <c r="B165" s="251" t="s">
        <v>586</v>
      </c>
      <c r="C165" s="252" t="s">
        <v>587</v>
      </c>
      <c r="D165" s="253" t="s">
        <v>158</v>
      </c>
      <c r="E165" s="254">
        <v>13.95</v>
      </c>
      <c r="F165" s="254">
        <v>0</v>
      </c>
      <c r="G165" s="255">
        <f>E165*F165</f>
        <v>0</v>
      </c>
      <c r="H165" s="256">
        <v>1.89077</v>
      </c>
      <c r="I165" s="257">
        <f>E165*H165</f>
        <v>26.3762415</v>
      </c>
      <c r="J165" s="256">
        <v>0</v>
      </c>
      <c r="K165" s="257">
        <f>E165*J165</f>
        <v>0</v>
      </c>
      <c r="O165" s="249">
        <v>2</v>
      </c>
      <c r="AA165" s="222">
        <v>1</v>
      </c>
      <c r="AB165" s="222">
        <v>1</v>
      </c>
      <c r="AC165" s="222">
        <v>1</v>
      </c>
      <c r="AZ165" s="222">
        <v>1</v>
      </c>
      <c r="BA165" s="222">
        <f>IF(AZ165=1,G165,0)</f>
        <v>0</v>
      </c>
      <c r="BB165" s="222">
        <f>IF(AZ165=2,G165,0)</f>
        <v>0</v>
      </c>
      <c r="BC165" s="222">
        <f>IF(AZ165=3,G165,0)</f>
        <v>0</v>
      </c>
      <c r="BD165" s="222">
        <f>IF(AZ165=4,G165,0)</f>
        <v>0</v>
      </c>
      <c r="BE165" s="222">
        <f>IF(AZ165=5,G165,0)</f>
        <v>0</v>
      </c>
      <c r="CA165" s="249">
        <v>1</v>
      </c>
      <c r="CB165" s="249">
        <v>1</v>
      </c>
    </row>
    <row r="166" spans="1:15" ht="12.75">
      <c r="A166" s="258"/>
      <c r="B166" s="262"/>
      <c r="C166" s="539" t="s">
        <v>588</v>
      </c>
      <c r="D166" s="540"/>
      <c r="E166" s="263">
        <v>13.95</v>
      </c>
      <c r="F166" s="264"/>
      <c r="G166" s="265"/>
      <c r="H166" s="266"/>
      <c r="I166" s="260"/>
      <c r="J166" s="267"/>
      <c r="K166" s="260"/>
      <c r="M166" s="261" t="s">
        <v>588</v>
      </c>
      <c r="O166" s="249"/>
    </row>
    <row r="167" spans="1:57" ht="12.75">
      <c r="A167" s="268"/>
      <c r="B167" s="269" t="s">
        <v>97</v>
      </c>
      <c r="C167" s="270" t="s">
        <v>585</v>
      </c>
      <c r="D167" s="271"/>
      <c r="E167" s="272"/>
      <c r="F167" s="273"/>
      <c r="G167" s="274">
        <f>SUM(G164:G166)</f>
        <v>0</v>
      </c>
      <c r="H167" s="275"/>
      <c r="I167" s="276">
        <f>SUM(I164:I166)</f>
        <v>26.3762415</v>
      </c>
      <c r="J167" s="275"/>
      <c r="K167" s="276">
        <f>SUM(K164:K166)</f>
        <v>0</v>
      </c>
      <c r="O167" s="249">
        <v>4</v>
      </c>
      <c r="BA167" s="277">
        <f>SUM(BA164:BA166)</f>
        <v>0</v>
      </c>
      <c r="BB167" s="277">
        <f>SUM(BB164:BB166)</f>
        <v>0</v>
      </c>
      <c r="BC167" s="277">
        <f>SUM(BC164:BC166)</f>
        <v>0</v>
      </c>
      <c r="BD167" s="277">
        <f>SUM(BD164:BD166)</f>
        <v>0</v>
      </c>
      <c r="BE167" s="277">
        <f>SUM(BE164:BE166)</f>
        <v>0</v>
      </c>
    </row>
    <row r="168" spans="1:15" ht="12.75">
      <c r="A168" s="239" t="s">
        <v>94</v>
      </c>
      <c r="B168" s="240" t="s">
        <v>589</v>
      </c>
      <c r="C168" s="241" t="s">
        <v>590</v>
      </c>
      <c r="D168" s="242"/>
      <c r="E168" s="243"/>
      <c r="F168" s="243"/>
      <c r="G168" s="244"/>
      <c r="H168" s="245"/>
      <c r="I168" s="246"/>
      <c r="J168" s="247"/>
      <c r="K168" s="248"/>
      <c r="O168" s="249">
        <v>1</v>
      </c>
    </row>
    <row r="169" spans="1:80" ht="12.75">
      <c r="A169" s="250">
        <v>29</v>
      </c>
      <c r="B169" s="251" t="s">
        <v>592</v>
      </c>
      <c r="C169" s="252" t="s">
        <v>593</v>
      </c>
      <c r="D169" s="253" t="s">
        <v>158</v>
      </c>
      <c r="E169" s="254">
        <v>0.6825</v>
      </c>
      <c r="F169" s="254">
        <v>0</v>
      </c>
      <c r="G169" s="255">
        <f>E169*F169</f>
        <v>0</v>
      </c>
      <c r="H169" s="256">
        <v>2.5</v>
      </c>
      <c r="I169" s="257">
        <f>E169*H169</f>
        <v>1.70625</v>
      </c>
      <c r="J169" s="256">
        <v>0</v>
      </c>
      <c r="K169" s="257">
        <f>E169*J169</f>
        <v>0</v>
      </c>
      <c r="O169" s="249">
        <v>2</v>
      </c>
      <c r="AA169" s="222">
        <v>1</v>
      </c>
      <c r="AB169" s="222">
        <v>1</v>
      </c>
      <c r="AC169" s="222">
        <v>1</v>
      </c>
      <c r="AZ169" s="222">
        <v>1</v>
      </c>
      <c r="BA169" s="222">
        <f>IF(AZ169=1,G169,0)</f>
        <v>0</v>
      </c>
      <c r="BB169" s="222">
        <f>IF(AZ169=2,G169,0)</f>
        <v>0</v>
      </c>
      <c r="BC169" s="222">
        <f>IF(AZ169=3,G169,0)</f>
        <v>0</v>
      </c>
      <c r="BD169" s="222">
        <f>IF(AZ169=4,G169,0)</f>
        <v>0</v>
      </c>
      <c r="BE169" s="222">
        <f>IF(AZ169=5,G169,0)</f>
        <v>0</v>
      </c>
      <c r="CA169" s="249">
        <v>1</v>
      </c>
      <c r="CB169" s="249">
        <v>1</v>
      </c>
    </row>
    <row r="170" spans="1:15" ht="12.75">
      <c r="A170" s="258"/>
      <c r="B170" s="259"/>
      <c r="C170" s="527" t="s">
        <v>594</v>
      </c>
      <c r="D170" s="528"/>
      <c r="E170" s="528"/>
      <c r="F170" s="528"/>
      <c r="G170" s="529"/>
      <c r="I170" s="260"/>
      <c r="K170" s="260"/>
      <c r="L170" s="261" t="s">
        <v>594</v>
      </c>
      <c r="O170" s="249">
        <v>3</v>
      </c>
    </row>
    <row r="171" spans="1:15" ht="12.75">
      <c r="A171" s="258"/>
      <c r="B171" s="262"/>
      <c r="C171" s="539" t="s">
        <v>595</v>
      </c>
      <c r="D171" s="540"/>
      <c r="E171" s="263">
        <v>0.6825</v>
      </c>
      <c r="F171" s="264"/>
      <c r="G171" s="265"/>
      <c r="H171" s="266"/>
      <c r="I171" s="260"/>
      <c r="J171" s="267"/>
      <c r="K171" s="260"/>
      <c r="M171" s="261" t="s">
        <v>595</v>
      </c>
      <c r="O171" s="249"/>
    </row>
    <row r="172" spans="1:80" ht="12.75">
      <c r="A172" s="250">
        <v>30</v>
      </c>
      <c r="B172" s="251" t="s">
        <v>596</v>
      </c>
      <c r="C172" s="252" t="s">
        <v>597</v>
      </c>
      <c r="D172" s="253" t="s">
        <v>236</v>
      </c>
      <c r="E172" s="254">
        <v>0.6825</v>
      </c>
      <c r="F172" s="254">
        <v>0</v>
      </c>
      <c r="G172" s="255">
        <f>E172*F172</f>
        <v>0</v>
      </c>
      <c r="H172" s="256">
        <v>0.378</v>
      </c>
      <c r="I172" s="257">
        <f>E172*H172</f>
        <v>0.257985</v>
      </c>
      <c r="J172" s="256">
        <v>0</v>
      </c>
      <c r="K172" s="257">
        <f>E172*J172</f>
        <v>0</v>
      </c>
      <c r="O172" s="249">
        <v>2</v>
      </c>
      <c r="AA172" s="222">
        <v>1</v>
      </c>
      <c r="AB172" s="222">
        <v>1</v>
      </c>
      <c r="AC172" s="222">
        <v>1</v>
      </c>
      <c r="AZ172" s="222">
        <v>1</v>
      </c>
      <c r="BA172" s="222">
        <f>IF(AZ172=1,G172,0)</f>
        <v>0</v>
      </c>
      <c r="BB172" s="222">
        <f>IF(AZ172=2,G172,0)</f>
        <v>0</v>
      </c>
      <c r="BC172" s="222">
        <f>IF(AZ172=3,G172,0)</f>
        <v>0</v>
      </c>
      <c r="BD172" s="222">
        <f>IF(AZ172=4,G172,0)</f>
        <v>0</v>
      </c>
      <c r="BE172" s="222">
        <f>IF(AZ172=5,G172,0)</f>
        <v>0</v>
      </c>
      <c r="CA172" s="249">
        <v>1</v>
      </c>
      <c r="CB172" s="249">
        <v>1</v>
      </c>
    </row>
    <row r="173" spans="1:15" ht="12.75">
      <c r="A173" s="258"/>
      <c r="B173" s="259"/>
      <c r="C173" s="527" t="s">
        <v>594</v>
      </c>
      <c r="D173" s="528"/>
      <c r="E173" s="528"/>
      <c r="F173" s="528"/>
      <c r="G173" s="529"/>
      <c r="I173" s="260"/>
      <c r="K173" s="260"/>
      <c r="L173" s="261" t="s">
        <v>594</v>
      </c>
      <c r="O173" s="249">
        <v>3</v>
      </c>
    </row>
    <row r="174" spans="1:15" ht="12.75">
      <c r="A174" s="258"/>
      <c r="B174" s="262"/>
      <c r="C174" s="539" t="s">
        <v>595</v>
      </c>
      <c r="D174" s="540"/>
      <c r="E174" s="263">
        <v>0.6825</v>
      </c>
      <c r="F174" s="264"/>
      <c r="G174" s="265"/>
      <c r="H174" s="266"/>
      <c r="I174" s="260"/>
      <c r="J174" s="267"/>
      <c r="K174" s="260"/>
      <c r="M174" s="261" t="s">
        <v>595</v>
      </c>
      <c r="O174" s="249"/>
    </row>
    <row r="175" spans="1:80" ht="12.75">
      <c r="A175" s="250">
        <v>31</v>
      </c>
      <c r="B175" s="251" t="s">
        <v>598</v>
      </c>
      <c r="C175" s="252" t="s">
        <v>599</v>
      </c>
      <c r="D175" s="253" t="s">
        <v>158</v>
      </c>
      <c r="E175" s="254">
        <v>0.702</v>
      </c>
      <c r="F175" s="254">
        <v>0</v>
      </c>
      <c r="G175" s="255">
        <f>E175*F175</f>
        <v>0</v>
      </c>
      <c r="H175" s="256">
        <v>1.6867</v>
      </c>
      <c r="I175" s="257">
        <f>E175*H175</f>
        <v>1.1840634</v>
      </c>
      <c r="J175" s="256">
        <v>0</v>
      </c>
      <c r="K175" s="257">
        <f>E175*J175</f>
        <v>0</v>
      </c>
      <c r="O175" s="249">
        <v>2</v>
      </c>
      <c r="AA175" s="222">
        <v>1</v>
      </c>
      <c r="AB175" s="222">
        <v>1</v>
      </c>
      <c r="AC175" s="222">
        <v>1</v>
      </c>
      <c r="AZ175" s="222">
        <v>1</v>
      </c>
      <c r="BA175" s="222">
        <f>IF(AZ175=1,G175,0)</f>
        <v>0</v>
      </c>
      <c r="BB175" s="222">
        <f>IF(AZ175=2,G175,0)</f>
        <v>0</v>
      </c>
      <c r="BC175" s="222">
        <f>IF(AZ175=3,G175,0)</f>
        <v>0</v>
      </c>
      <c r="BD175" s="222">
        <f>IF(AZ175=4,G175,0)</f>
        <v>0</v>
      </c>
      <c r="BE175" s="222">
        <f>IF(AZ175=5,G175,0)</f>
        <v>0</v>
      </c>
      <c r="CA175" s="249">
        <v>1</v>
      </c>
      <c r="CB175" s="249">
        <v>1</v>
      </c>
    </row>
    <row r="176" spans="1:15" ht="12.75">
      <c r="A176" s="258"/>
      <c r="B176" s="259"/>
      <c r="C176" s="527" t="s">
        <v>600</v>
      </c>
      <c r="D176" s="528"/>
      <c r="E176" s="528"/>
      <c r="F176" s="528"/>
      <c r="G176" s="529"/>
      <c r="I176" s="260"/>
      <c r="K176" s="260"/>
      <c r="L176" s="261" t="s">
        <v>600</v>
      </c>
      <c r="O176" s="249">
        <v>3</v>
      </c>
    </row>
    <row r="177" spans="1:15" ht="12.75">
      <c r="A177" s="258"/>
      <c r="B177" s="262"/>
      <c r="C177" s="539" t="s">
        <v>601</v>
      </c>
      <c r="D177" s="540"/>
      <c r="E177" s="263">
        <v>0.702</v>
      </c>
      <c r="F177" s="264"/>
      <c r="G177" s="265"/>
      <c r="H177" s="266"/>
      <c r="I177" s="260"/>
      <c r="J177" s="267"/>
      <c r="K177" s="260"/>
      <c r="M177" s="261" t="s">
        <v>601</v>
      </c>
      <c r="O177" s="249"/>
    </row>
    <row r="178" spans="1:80" ht="22.5">
      <c r="A178" s="250">
        <v>32</v>
      </c>
      <c r="B178" s="251" t="s">
        <v>602</v>
      </c>
      <c r="C178" s="252" t="s">
        <v>603</v>
      </c>
      <c r="D178" s="253" t="s">
        <v>236</v>
      </c>
      <c r="E178" s="254">
        <v>3.64</v>
      </c>
      <c r="F178" s="254">
        <v>0</v>
      </c>
      <c r="G178" s="255">
        <f>E178*F178</f>
        <v>0</v>
      </c>
      <c r="H178" s="256">
        <v>0</v>
      </c>
      <c r="I178" s="257">
        <f>E178*H178</f>
        <v>0</v>
      </c>
      <c r="J178" s="256"/>
      <c r="K178" s="257">
        <f>E178*J178</f>
        <v>0</v>
      </c>
      <c r="O178" s="249">
        <v>2</v>
      </c>
      <c r="AA178" s="222">
        <v>12</v>
      </c>
      <c r="AB178" s="222">
        <v>0</v>
      </c>
      <c r="AC178" s="222">
        <v>56</v>
      </c>
      <c r="AZ178" s="222">
        <v>1</v>
      </c>
      <c r="BA178" s="222">
        <f>IF(AZ178=1,G178,0)</f>
        <v>0</v>
      </c>
      <c r="BB178" s="222">
        <f>IF(AZ178=2,G178,0)</f>
        <v>0</v>
      </c>
      <c r="BC178" s="222">
        <f>IF(AZ178=3,G178,0)</f>
        <v>0</v>
      </c>
      <c r="BD178" s="222">
        <f>IF(AZ178=4,G178,0)</f>
        <v>0</v>
      </c>
      <c r="BE178" s="222">
        <f>IF(AZ178=5,G178,0)</f>
        <v>0</v>
      </c>
      <c r="CA178" s="249">
        <v>12</v>
      </c>
      <c r="CB178" s="249">
        <v>0</v>
      </c>
    </row>
    <row r="179" spans="1:15" ht="12.75">
      <c r="A179" s="258"/>
      <c r="B179" s="259"/>
      <c r="C179" s="527" t="s">
        <v>604</v>
      </c>
      <c r="D179" s="528"/>
      <c r="E179" s="528"/>
      <c r="F179" s="528"/>
      <c r="G179" s="529"/>
      <c r="I179" s="260"/>
      <c r="K179" s="260"/>
      <c r="L179" s="261" t="s">
        <v>604</v>
      </c>
      <c r="O179" s="249">
        <v>3</v>
      </c>
    </row>
    <row r="180" spans="1:15" ht="12.75">
      <c r="A180" s="258"/>
      <c r="B180" s="262"/>
      <c r="C180" s="539" t="s">
        <v>478</v>
      </c>
      <c r="D180" s="540"/>
      <c r="E180" s="263">
        <v>3.64</v>
      </c>
      <c r="F180" s="264"/>
      <c r="G180" s="265"/>
      <c r="H180" s="266"/>
      <c r="I180" s="260"/>
      <c r="J180" s="267"/>
      <c r="K180" s="260"/>
      <c r="M180" s="261" t="s">
        <v>478</v>
      </c>
      <c r="O180" s="249"/>
    </row>
    <row r="181" spans="1:57" ht="12.75">
      <c r="A181" s="268"/>
      <c r="B181" s="269" t="s">
        <v>97</v>
      </c>
      <c r="C181" s="270" t="s">
        <v>591</v>
      </c>
      <c r="D181" s="271"/>
      <c r="E181" s="272"/>
      <c r="F181" s="273"/>
      <c r="G181" s="274">
        <f>SUM(G168:G180)</f>
        <v>0</v>
      </c>
      <c r="H181" s="275"/>
      <c r="I181" s="276">
        <f>SUM(I168:I180)</f>
        <v>3.1482984</v>
      </c>
      <c r="J181" s="275"/>
      <c r="K181" s="276">
        <f>SUM(K168:K180)</f>
        <v>0</v>
      </c>
      <c r="O181" s="249">
        <v>4</v>
      </c>
      <c r="BA181" s="277">
        <f>SUM(BA168:BA180)</f>
        <v>0</v>
      </c>
      <c r="BB181" s="277">
        <f>SUM(BB168:BB180)</f>
        <v>0</v>
      </c>
      <c r="BC181" s="277">
        <f>SUM(BC168:BC180)</f>
        <v>0</v>
      </c>
      <c r="BD181" s="277">
        <f>SUM(BD168:BD180)</f>
        <v>0</v>
      </c>
      <c r="BE181" s="277">
        <f>SUM(BE168:BE180)</f>
        <v>0</v>
      </c>
    </row>
    <row r="182" spans="1:15" ht="12.75">
      <c r="A182" s="239" t="s">
        <v>94</v>
      </c>
      <c r="B182" s="240" t="s">
        <v>605</v>
      </c>
      <c r="C182" s="241" t="s">
        <v>606</v>
      </c>
      <c r="D182" s="242"/>
      <c r="E182" s="243"/>
      <c r="F182" s="243"/>
      <c r="G182" s="244"/>
      <c r="H182" s="245"/>
      <c r="I182" s="246"/>
      <c r="J182" s="247"/>
      <c r="K182" s="248"/>
      <c r="O182" s="249">
        <v>1</v>
      </c>
    </row>
    <row r="183" spans="1:80" ht="12.75">
      <c r="A183" s="250">
        <v>33</v>
      </c>
      <c r="B183" s="251" t="s">
        <v>608</v>
      </c>
      <c r="C183" s="252" t="s">
        <v>609</v>
      </c>
      <c r="D183" s="253" t="s">
        <v>163</v>
      </c>
      <c r="E183" s="254">
        <v>155</v>
      </c>
      <c r="F183" s="254">
        <v>0</v>
      </c>
      <c r="G183" s="255">
        <f>E183*F183</f>
        <v>0</v>
      </c>
      <c r="H183" s="256">
        <v>0</v>
      </c>
      <c r="I183" s="257">
        <f>E183*H183</f>
        <v>0</v>
      </c>
      <c r="J183" s="256">
        <v>0</v>
      </c>
      <c r="K183" s="257">
        <f>E183*J183</f>
        <v>0</v>
      </c>
      <c r="O183" s="249">
        <v>2</v>
      </c>
      <c r="AA183" s="222">
        <v>1</v>
      </c>
      <c r="AB183" s="222">
        <v>1</v>
      </c>
      <c r="AC183" s="222">
        <v>1</v>
      </c>
      <c r="AZ183" s="222">
        <v>1</v>
      </c>
      <c r="BA183" s="222">
        <f>IF(AZ183=1,G183,0)</f>
        <v>0</v>
      </c>
      <c r="BB183" s="222">
        <f>IF(AZ183=2,G183,0)</f>
        <v>0</v>
      </c>
      <c r="BC183" s="222">
        <f>IF(AZ183=3,G183,0)</f>
        <v>0</v>
      </c>
      <c r="BD183" s="222">
        <f>IF(AZ183=4,G183,0)</f>
        <v>0</v>
      </c>
      <c r="BE183" s="222">
        <f>IF(AZ183=5,G183,0)</f>
        <v>0</v>
      </c>
      <c r="CA183" s="249">
        <v>1</v>
      </c>
      <c r="CB183" s="249">
        <v>1</v>
      </c>
    </row>
    <row r="184" spans="1:15" ht="12.75">
      <c r="A184" s="258"/>
      <c r="B184" s="262"/>
      <c r="C184" s="539" t="s">
        <v>572</v>
      </c>
      <c r="D184" s="540"/>
      <c r="E184" s="263">
        <v>155</v>
      </c>
      <c r="F184" s="264"/>
      <c r="G184" s="265"/>
      <c r="H184" s="266"/>
      <c r="I184" s="260"/>
      <c r="J184" s="267"/>
      <c r="K184" s="260"/>
      <c r="M184" s="261" t="s">
        <v>572</v>
      </c>
      <c r="O184" s="249"/>
    </row>
    <row r="185" spans="1:80" ht="12.75">
      <c r="A185" s="250">
        <v>34</v>
      </c>
      <c r="B185" s="251" t="s">
        <v>610</v>
      </c>
      <c r="C185" s="252" t="s">
        <v>611</v>
      </c>
      <c r="D185" s="253" t="s">
        <v>163</v>
      </c>
      <c r="E185" s="254">
        <v>157.325</v>
      </c>
      <c r="F185" s="254">
        <v>0</v>
      </c>
      <c r="G185" s="255">
        <f>E185*F185</f>
        <v>0</v>
      </c>
      <c r="H185" s="256">
        <v>0.00105</v>
      </c>
      <c r="I185" s="257">
        <f>E185*H185</f>
        <v>0.16519124999999998</v>
      </c>
      <c r="J185" s="256"/>
      <c r="K185" s="257">
        <f>E185*J185</f>
        <v>0</v>
      </c>
      <c r="O185" s="249">
        <v>2</v>
      </c>
      <c r="AA185" s="222">
        <v>3</v>
      </c>
      <c r="AB185" s="222">
        <v>1</v>
      </c>
      <c r="AC185" s="222">
        <v>286134604</v>
      </c>
      <c r="AZ185" s="222">
        <v>1</v>
      </c>
      <c r="BA185" s="222">
        <f>IF(AZ185=1,G185,0)</f>
        <v>0</v>
      </c>
      <c r="BB185" s="222">
        <f>IF(AZ185=2,G185,0)</f>
        <v>0</v>
      </c>
      <c r="BC185" s="222">
        <f>IF(AZ185=3,G185,0)</f>
        <v>0</v>
      </c>
      <c r="BD185" s="222">
        <f>IF(AZ185=4,G185,0)</f>
        <v>0</v>
      </c>
      <c r="BE185" s="222">
        <f>IF(AZ185=5,G185,0)</f>
        <v>0</v>
      </c>
      <c r="CA185" s="249">
        <v>3</v>
      </c>
      <c r="CB185" s="249">
        <v>1</v>
      </c>
    </row>
    <row r="186" spans="1:15" ht="12.75">
      <c r="A186" s="258"/>
      <c r="B186" s="259"/>
      <c r="C186" s="527" t="s">
        <v>612</v>
      </c>
      <c r="D186" s="528"/>
      <c r="E186" s="528"/>
      <c r="F186" s="528"/>
      <c r="G186" s="529"/>
      <c r="I186" s="260"/>
      <c r="K186" s="260"/>
      <c r="L186" s="261" t="s">
        <v>612</v>
      </c>
      <c r="O186" s="249">
        <v>3</v>
      </c>
    </row>
    <row r="187" spans="1:15" ht="12.75">
      <c r="A187" s="258"/>
      <c r="B187" s="262"/>
      <c r="C187" s="539" t="s">
        <v>613</v>
      </c>
      <c r="D187" s="540"/>
      <c r="E187" s="263">
        <v>157.325</v>
      </c>
      <c r="F187" s="264"/>
      <c r="G187" s="265"/>
      <c r="H187" s="266"/>
      <c r="I187" s="260"/>
      <c r="J187" s="267"/>
      <c r="K187" s="260"/>
      <c r="M187" s="261" t="s">
        <v>613</v>
      </c>
      <c r="O187" s="249"/>
    </row>
    <row r="188" spans="1:57" ht="12.75">
      <c r="A188" s="268"/>
      <c r="B188" s="269" t="s">
        <v>97</v>
      </c>
      <c r="C188" s="270" t="s">
        <v>607</v>
      </c>
      <c r="D188" s="271"/>
      <c r="E188" s="272"/>
      <c r="F188" s="273"/>
      <c r="G188" s="274">
        <f>SUM(G182:G187)</f>
        <v>0</v>
      </c>
      <c r="H188" s="275"/>
      <c r="I188" s="276">
        <f>SUM(I182:I187)</f>
        <v>0.16519124999999998</v>
      </c>
      <c r="J188" s="275"/>
      <c r="K188" s="276">
        <f>SUM(K182:K187)</f>
        <v>0</v>
      </c>
      <c r="O188" s="249">
        <v>4</v>
      </c>
      <c r="BA188" s="277">
        <f>SUM(BA182:BA187)</f>
        <v>0</v>
      </c>
      <c r="BB188" s="277">
        <f>SUM(BB182:BB187)</f>
        <v>0</v>
      </c>
      <c r="BC188" s="277">
        <f>SUM(BC182:BC187)</f>
        <v>0</v>
      </c>
      <c r="BD188" s="277">
        <f>SUM(BD182:BD187)</f>
        <v>0</v>
      </c>
      <c r="BE188" s="277">
        <f>SUM(BE182:BE187)</f>
        <v>0</v>
      </c>
    </row>
    <row r="189" spans="1:15" ht="12.75">
      <c r="A189" s="239" t="s">
        <v>94</v>
      </c>
      <c r="B189" s="240" t="s">
        <v>373</v>
      </c>
      <c r="C189" s="241" t="s">
        <v>374</v>
      </c>
      <c r="D189" s="242"/>
      <c r="E189" s="243"/>
      <c r="F189" s="243"/>
      <c r="G189" s="244"/>
      <c r="H189" s="245"/>
      <c r="I189" s="246"/>
      <c r="J189" s="247"/>
      <c r="K189" s="248"/>
      <c r="O189" s="249">
        <v>1</v>
      </c>
    </row>
    <row r="190" spans="1:80" ht="12.75">
      <c r="A190" s="250">
        <v>35</v>
      </c>
      <c r="B190" s="251" t="s">
        <v>614</v>
      </c>
      <c r="C190" s="252" t="s">
        <v>615</v>
      </c>
      <c r="D190" s="253" t="s">
        <v>163</v>
      </c>
      <c r="E190" s="254">
        <v>155</v>
      </c>
      <c r="F190" s="254">
        <v>0</v>
      </c>
      <c r="G190" s="255">
        <f>E190*F190</f>
        <v>0</v>
      </c>
      <c r="H190" s="256">
        <v>0</v>
      </c>
      <c r="I190" s="257">
        <f>E190*H190</f>
        <v>0</v>
      </c>
      <c r="J190" s="256"/>
      <c r="K190" s="257">
        <f>E190*J190</f>
        <v>0</v>
      </c>
      <c r="O190" s="249">
        <v>2</v>
      </c>
      <c r="AA190" s="222">
        <v>12</v>
      </c>
      <c r="AB190" s="222">
        <v>0</v>
      </c>
      <c r="AC190" s="222">
        <v>24</v>
      </c>
      <c r="AZ190" s="222">
        <v>1</v>
      </c>
      <c r="BA190" s="222">
        <f>IF(AZ190=1,G190,0)</f>
        <v>0</v>
      </c>
      <c r="BB190" s="222">
        <f>IF(AZ190=2,G190,0)</f>
        <v>0</v>
      </c>
      <c r="BC190" s="222">
        <f>IF(AZ190=3,G190,0)</f>
        <v>0</v>
      </c>
      <c r="BD190" s="222">
        <f>IF(AZ190=4,G190,0)</f>
        <v>0</v>
      </c>
      <c r="BE190" s="222">
        <f>IF(AZ190=5,G190,0)</f>
        <v>0</v>
      </c>
      <c r="CA190" s="249">
        <v>12</v>
      </c>
      <c r="CB190" s="249">
        <v>0</v>
      </c>
    </row>
    <row r="191" spans="1:15" ht="12.75">
      <c r="A191" s="258"/>
      <c r="B191" s="262"/>
      <c r="C191" s="539" t="s">
        <v>572</v>
      </c>
      <c r="D191" s="540"/>
      <c r="E191" s="263">
        <v>155</v>
      </c>
      <c r="F191" s="264"/>
      <c r="G191" s="265"/>
      <c r="H191" s="266"/>
      <c r="I191" s="260"/>
      <c r="J191" s="267"/>
      <c r="K191" s="260"/>
      <c r="M191" s="261" t="s">
        <v>572</v>
      </c>
      <c r="O191" s="249"/>
    </row>
    <row r="192" spans="1:80" ht="22.5">
      <c r="A192" s="250">
        <v>36</v>
      </c>
      <c r="B192" s="251" t="s">
        <v>616</v>
      </c>
      <c r="C192" s="252" t="s">
        <v>617</v>
      </c>
      <c r="D192" s="253" t="s">
        <v>163</v>
      </c>
      <c r="E192" s="254">
        <v>170</v>
      </c>
      <c r="F192" s="254">
        <v>0</v>
      </c>
      <c r="G192" s="255">
        <f>E192*F192</f>
        <v>0</v>
      </c>
      <c r="H192" s="256">
        <v>0</v>
      </c>
      <c r="I192" s="257">
        <f>E192*H192</f>
        <v>0</v>
      </c>
      <c r="J192" s="256"/>
      <c r="K192" s="257">
        <f>E192*J192</f>
        <v>0</v>
      </c>
      <c r="O192" s="249">
        <v>2</v>
      </c>
      <c r="AA192" s="222">
        <v>12</v>
      </c>
      <c r="AB192" s="222">
        <v>0</v>
      </c>
      <c r="AC192" s="222">
        <v>25</v>
      </c>
      <c r="AZ192" s="222">
        <v>1</v>
      </c>
      <c r="BA192" s="222">
        <f>IF(AZ192=1,G192,0)</f>
        <v>0</v>
      </c>
      <c r="BB192" s="222">
        <f>IF(AZ192=2,G192,0)</f>
        <v>0</v>
      </c>
      <c r="BC192" s="222">
        <f>IF(AZ192=3,G192,0)</f>
        <v>0</v>
      </c>
      <c r="BD192" s="222">
        <f>IF(AZ192=4,G192,0)</f>
        <v>0</v>
      </c>
      <c r="BE192" s="222">
        <f>IF(AZ192=5,G192,0)</f>
        <v>0</v>
      </c>
      <c r="CA192" s="249">
        <v>12</v>
      </c>
      <c r="CB192" s="249">
        <v>0</v>
      </c>
    </row>
    <row r="193" spans="1:15" ht="12.75">
      <c r="A193" s="258"/>
      <c r="B193" s="262"/>
      <c r="C193" s="539" t="s">
        <v>618</v>
      </c>
      <c r="D193" s="540"/>
      <c r="E193" s="263">
        <v>170</v>
      </c>
      <c r="F193" s="264"/>
      <c r="G193" s="265"/>
      <c r="H193" s="266"/>
      <c r="I193" s="260"/>
      <c r="J193" s="267"/>
      <c r="K193" s="260"/>
      <c r="M193" s="261" t="s">
        <v>618</v>
      </c>
      <c r="O193" s="249"/>
    </row>
    <row r="194" spans="1:80" ht="12.75">
      <c r="A194" s="250">
        <v>37</v>
      </c>
      <c r="B194" s="251" t="s">
        <v>619</v>
      </c>
      <c r="C194" s="252" t="s">
        <v>620</v>
      </c>
      <c r="D194" s="253" t="s">
        <v>163</v>
      </c>
      <c r="E194" s="254">
        <v>155</v>
      </c>
      <c r="F194" s="254">
        <v>0</v>
      </c>
      <c r="G194" s="255">
        <f>E194*F194</f>
        <v>0</v>
      </c>
      <c r="H194" s="256">
        <v>0</v>
      </c>
      <c r="I194" s="257">
        <f>E194*H194</f>
        <v>0</v>
      </c>
      <c r="J194" s="256">
        <v>0</v>
      </c>
      <c r="K194" s="257">
        <f>E194*J194</f>
        <v>0</v>
      </c>
      <c r="O194" s="249">
        <v>2</v>
      </c>
      <c r="AA194" s="222">
        <v>1</v>
      </c>
      <c r="AB194" s="222">
        <v>1</v>
      </c>
      <c r="AC194" s="222">
        <v>1</v>
      </c>
      <c r="AZ194" s="222">
        <v>1</v>
      </c>
      <c r="BA194" s="222">
        <f>IF(AZ194=1,G194,0)</f>
        <v>0</v>
      </c>
      <c r="BB194" s="222">
        <f>IF(AZ194=2,G194,0)</f>
        <v>0</v>
      </c>
      <c r="BC194" s="222">
        <f>IF(AZ194=3,G194,0)</f>
        <v>0</v>
      </c>
      <c r="BD194" s="222">
        <f>IF(AZ194=4,G194,0)</f>
        <v>0</v>
      </c>
      <c r="BE194" s="222">
        <f>IF(AZ194=5,G194,0)</f>
        <v>0</v>
      </c>
      <c r="CA194" s="249">
        <v>1</v>
      </c>
      <c r="CB194" s="249">
        <v>1</v>
      </c>
    </row>
    <row r="195" spans="1:15" ht="12.75">
      <c r="A195" s="258"/>
      <c r="B195" s="262"/>
      <c r="C195" s="539" t="s">
        <v>572</v>
      </c>
      <c r="D195" s="540"/>
      <c r="E195" s="263">
        <v>155</v>
      </c>
      <c r="F195" s="264"/>
      <c r="G195" s="265"/>
      <c r="H195" s="266"/>
      <c r="I195" s="260"/>
      <c r="J195" s="267"/>
      <c r="K195" s="260"/>
      <c r="M195" s="261" t="s">
        <v>572</v>
      </c>
      <c r="O195" s="249"/>
    </row>
    <row r="196" spans="1:80" ht="12.75">
      <c r="A196" s="250">
        <v>38</v>
      </c>
      <c r="B196" s="251" t="s">
        <v>621</v>
      </c>
      <c r="C196" s="252" t="s">
        <v>622</v>
      </c>
      <c r="D196" s="253" t="s">
        <v>623</v>
      </c>
      <c r="E196" s="254">
        <v>2</v>
      </c>
      <c r="F196" s="254">
        <v>0</v>
      </c>
      <c r="G196" s="255">
        <f>E196*F196</f>
        <v>0</v>
      </c>
      <c r="H196" s="256">
        <v>0.03503</v>
      </c>
      <c r="I196" s="257">
        <f>E196*H196</f>
        <v>0.07006</v>
      </c>
      <c r="J196" s="256"/>
      <c r="K196" s="257">
        <f>E196*J196</f>
        <v>0</v>
      </c>
      <c r="O196" s="249">
        <v>2</v>
      </c>
      <c r="AA196" s="222">
        <v>12</v>
      </c>
      <c r="AB196" s="222">
        <v>0</v>
      </c>
      <c r="AC196" s="222">
        <v>26</v>
      </c>
      <c r="AZ196" s="222">
        <v>1</v>
      </c>
      <c r="BA196" s="222">
        <f>IF(AZ196=1,G196,0)</f>
        <v>0</v>
      </c>
      <c r="BB196" s="222">
        <f>IF(AZ196=2,G196,0)</f>
        <v>0</v>
      </c>
      <c r="BC196" s="222">
        <f>IF(AZ196=3,G196,0)</f>
        <v>0</v>
      </c>
      <c r="BD196" s="222">
        <f>IF(AZ196=4,G196,0)</f>
        <v>0</v>
      </c>
      <c r="BE196" s="222">
        <f>IF(AZ196=5,G196,0)</f>
        <v>0</v>
      </c>
      <c r="CA196" s="249">
        <v>12</v>
      </c>
      <c r="CB196" s="249">
        <v>0</v>
      </c>
    </row>
    <row r="197" spans="1:80" ht="22.5">
      <c r="A197" s="250">
        <v>39</v>
      </c>
      <c r="B197" s="251" t="s">
        <v>624</v>
      </c>
      <c r="C197" s="252" t="s">
        <v>625</v>
      </c>
      <c r="D197" s="253" t="s">
        <v>163</v>
      </c>
      <c r="E197" s="254">
        <v>155</v>
      </c>
      <c r="F197" s="254">
        <v>0</v>
      </c>
      <c r="G197" s="255">
        <f>E197*F197</f>
        <v>0</v>
      </c>
      <c r="H197" s="256">
        <v>0</v>
      </c>
      <c r="I197" s="257">
        <f>E197*H197</f>
        <v>0</v>
      </c>
      <c r="J197" s="256">
        <v>0</v>
      </c>
      <c r="K197" s="257">
        <f>E197*J197</f>
        <v>0</v>
      </c>
      <c r="O197" s="249">
        <v>2</v>
      </c>
      <c r="AA197" s="222">
        <v>1</v>
      </c>
      <c r="AB197" s="222">
        <v>1</v>
      </c>
      <c r="AC197" s="222">
        <v>1</v>
      </c>
      <c r="AZ197" s="222">
        <v>1</v>
      </c>
      <c r="BA197" s="222">
        <f>IF(AZ197=1,G197,0)</f>
        <v>0</v>
      </c>
      <c r="BB197" s="222">
        <f>IF(AZ197=2,G197,0)</f>
        <v>0</v>
      </c>
      <c r="BC197" s="222">
        <f>IF(AZ197=3,G197,0)</f>
        <v>0</v>
      </c>
      <c r="BD197" s="222">
        <f>IF(AZ197=4,G197,0)</f>
        <v>0</v>
      </c>
      <c r="BE197" s="222">
        <f>IF(AZ197=5,G197,0)</f>
        <v>0</v>
      </c>
      <c r="CA197" s="249">
        <v>1</v>
      </c>
      <c r="CB197" s="249">
        <v>1</v>
      </c>
    </row>
    <row r="198" spans="1:15" ht="12.75">
      <c r="A198" s="258"/>
      <c r="B198" s="262"/>
      <c r="C198" s="539" t="s">
        <v>572</v>
      </c>
      <c r="D198" s="540"/>
      <c r="E198" s="263">
        <v>155</v>
      </c>
      <c r="F198" s="264"/>
      <c r="G198" s="265"/>
      <c r="H198" s="266"/>
      <c r="I198" s="260"/>
      <c r="J198" s="267"/>
      <c r="K198" s="260"/>
      <c r="M198" s="261" t="s">
        <v>572</v>
      </c>
      <c r="O198" s="249"/>
    </row>
    <row r="199" spans="1:57" ht="12.75">
      <c r="A199" s="268"/>
      <c r="B199" s="269" t="s">
        <v>97</v>
      </c>
      <c r="C199" s="270" t="s">
        <v>375</v>
      </c>
      <c r="D199" s="271"/>
      <c r="E199" s="272"/>
      <c r="F199" s="273"/>
      <c r="G199" s="274">
        <f>SUM(G189:G198)</f>
        <v>0</v>
      </c>
      <c r="H199" s="275"/>
      <c r="I199" s="276">
        <f>SUM(I189:I198)</f>
        <v>0.07006</v>
      </c>
      <c r="J199" s="275"/>
      <c r="K199" s="276">
        <f>SUM(K189:K198)</f>
        <v>0</v>
      </c>
      <c r="O199" s="249">
        <v>4</v>
      </c>
      <c r="BA199" s="277">
        <f>SUM(BA189:BA198)</f>
        <v>0</v>
      </c>
      <c r="BB199" s="277">
        <f>SUM(BB189:BB198)</f>
        <v>0</v>
      </c>
      <c r="BC199" s="277">
        <f>SUM(BC189:BC198)</f>
        <v>0</v>
      </c>
      <c r="BD199" s="277">
        <f>SUM(BD189:BD198)</f>
        <v>0</v>
      </c>
      <c r="BE199" s="277">
        <f>SUM(BE189:BE198)</f>
        <v>0</v>
      </c>
    </row>
    <row r="200" spans="1:15" ht="12.75">
      <c r="A200" s="239" t="s">
        <v>94</v>
      </c>
      <c r="B200" s="240" t="s">
        <v>626</v>
      </c>
      <c r="C200" s="241" t="s">
        <v>627</v>
      </c>
      <c r="D200" s="242"/>
      <c r="E200" s="243"/>
      <c r="F200" s="243"/>
      <c r="G200" s="244"/>
      <c r="H200" s="245"/>
      <c r="I200" s="246"/>
      <c r="J200" s="247"/>
      <c r="K200" s="248"/>
      <c r="O200" s="249">
        <v>1</v>
      </c>
    </row>
    <row r="201" spans="1:80" ht="12.75">
      <c r="A201" s="250">
        <v>40</v>
      </c>
      <c r="B201" s="251" t="s">
        <v>629</v>
      </c>
      <c r="C201" s="252" t="s">
        <v>630</v>
      </c>
      <c r="D201" s="253" t="s">
        <v>163</v>
      </c>
      <c r="E201" s="254">
        <v>5.6</v>
      </c>
      <c r="F201" s="254">
        <v>0</v>
      </c>
      <c r="G201" s="255">
        <f>E201*F201</f>
        <v>0</v>
      </c>
      <c r="H201" s="256">
        <v>0</v>
      </c>
      <c r="I201" s="257">
        <f>E201*H201</f>
        <v>0</v>
      </c>
      <c r="J201" s="256">
        <v>0</v>
      </c>
      <c r="K201" s="257">
        <f>E201*J201</f>
        <v>0</v>
      </c>
      <c r="O201" s="249">
        <v>2</v>
      </c>
      <c r="AA201" s="222">
        <v>1</v>
      </c>
      <c r="AB201" s="222">
        <v>1</v>
      </c>
      <c r="AC201" s="222">
        <v>1</v>
      </c>
      <c r="AZ201" s="222">
        <v>1</v>
      </c>
      <c r="BA201" s="222">
        <f>IF(AZ201=1,G201,0)</f>
        <v>0</v>
      </c>
      <c r="BB201" s="222">
        <f>IF(AZ201=2,G201,0)</f>
        <v>0</v>
      </c>
      <c r="BC201" s="222">
        <f>IF(AZ201=3,G201,0)</f>
        <v>0</v>
      </c>
      <c r="BD201" s="222">
        <f>IF(AZ201=4,G201,0)</f>
        <v>0</v>
      </c>
      <c r="BE201" s="222">
        <f>IF(AZ201=5,G201,0)</f>
        <v>0</v>
      </c>
      <c r="CA201" s="249">
        <v>1</v>
      </c>
      <c r="CB201" s="249">
        <v>1</v>
      </c>
    </row>
    <row r="202" spans="1:15" ht="12.75">
      <c r="A202" s="258"/>
      <c r="B202" s="262"/>
      <c r="C202" s="539" t="s">
        <v>631</v>
      </c>
      <c r="D202" s="540"/>
      <c r="E202" s="263">
        <v>5.6</v>
      </c>
      <c r="F202" s="264"/>
      <c r="G202" s="265"/>
      <c r="H202" s="266"/>
      <c r="I202" s="260"/>
      <c r="J202" s="267"/>
      <c r="K202" s="260"/>
      <c r="M202" s="261" t="s">
        <v>631</v>
      </c>
      <c r="O202" s="249"/>
    </row>
    <row r="203" spans="1:80" ht="12.75">
      <c r="A203" s="250">
        <v>41</v>
      </c>
      <c r="B203" s="251" t="s">
        <v>632</v>
      </c>
      <c r="C203" s="252" t="s">
        <v>633</v>
      </c>
      <c r="D203" s="253" t="s">
        <v>163</v>
      </c>
      <c r="E203" s="254">
        <v>5.6</v>
      </c>
      <c r="F203" s="254">
        <v>0</v>
      </c>
      <c r="G203" s="255">
        <f>E203*F203</f>
        <v>0</v>
      </c>
      <c r="H203" s="256">
        <v>0</v>
      </c>
      <c r="I203" s="257">
        <f>E203*H203</f>
        <v>0</v>
      </c>
      <c r="J203" s="256"/>
      <c r="K203" s="257">
        <f>E203*J203</f>
        <v>0</v>
      </c>
      <c r="O203" s="249">
        <v>2</v>
      </c>
      <c r="AA203" s="222">
        <v>12</v>
      </c>
      <c r="AB203" s="222">
        <v>0</v>
      </c>
      <c r="AC203" s="222">
        <v>38</v>
      </c>
      <c r="AZ203" s="222">
        <v>1</v>
      </c>
      <c r="BA203" s="222">
        <f>IF(AZ203=1,G203,0)</f>
        <v>0</v>
      </c>
      <c r="BB203" s="222">
        <f>IF(AZ203=2,G203,0)</f>
        <v>0</v>
      </c>
      <c r="BC203" s="222">
        <f>IF(AZ203=3,G203,0)</f>
        <v>0</v>
      </c>
      <c r="BD203" s="222">
        <f>IF(AZ203=4,G203,0)</f>
        <v>0</v>
      </c>
      <c r="BE203" s="222">
        <f>IF(AZ203=5,G203,0)</f>
        <v>0</v>
      </c>
      <c r="CA203" s="249">
        <v>12</v>
      </c>
      <c r="CB203" s="249">
        <v>0</v>
      </c>
    </row>
    <row r="204" spans="1:15" ht="12.75">
      <c r="A204" s="258"/>
      <c r="B204" s="262"/>
      <c r="C204" s="539" t="s">
        <v>631</v>
      </c>
      <c r="D204" s="540"/>
      <c r="E204" s="263">
        <v>5.6</v>
      </c>
      <c r="F204" s="264"/>
      <c r="G204" s="265"/>
      <c r="H204" s="266"/>
      <c r="I204" s="260"/>
      <c r="J204" s="267"/>
      <c r="K204" s="260"/>
      <c r="M204" s="261" t="s">
        <v>631</v>
      </c>
      <c r="O204" s="249"/>
    </row>
    <row r="205" spans="1:57" ht="12.75">
      <c r="A205" s="268"/>
      <c r="B205" s="269" t="s">
        <v>97</v>
      </c>
      <c r="C205" s="270" t="s">
        <v>628</v>
      </c>
      <c r="D205" s="271"/>
      <c r="E205" s="272"/>
      <c r="F205" s="273"/>
      <c r="G205" s="274">
        <f>SUM(G200:G204)</f>
        <v>0</v>
      </c>
      <c r="H205" s="275"/>
      <c r="I205" s="276">
        <f>SUM(I200:I204)</f>
        <v>0</v>
      </c>
      <c r="J205" s="275"/>
      <c r="K205" s="276">
        <f>SUM(K200:K204)</f>
        <v>0</v>
      </c>
      <c r="O205" s="249">
        <v>4</v>
      </c>
      <c r="BA205" s="277">
        <f>SUM(BA200:BA204)</f>
        <v>0</v>
      </c>
      <c r="BB205" s="277">
        <f>SUM(BB200:BB204)</f>
        <v>0</v>
      </c>
      <c r="BC205" s="277">
        <f>SUM(BC200:BC204)</f>
        <v>0</v>
      </c>
      <c r="BD205" s="277">
        <f>SUM(BD200:BD204)</f>
        <v>0</v>
      </c>
      <c r="BE205" s="277">
        <f>SUM(BE200:BE204)</f>
        <v>0</v>
      </c>
    </row>
    <row r="206" spans="1:15" ht="12.75">
      <c r="A206" s="239" t="s">
        <v>94</v>
      </c>
      <c r="B206" s="240" t="s">
        <v>400</v>
      </c>
      <c r="C206" s="241" t="s">
        <v>401</v>
      </c>
      <c r="D206" s="242"/>
      <c r="E206" s="243"/>
      <c r="F206" s="243"/>
      <c r="G206" s="244"/>
      <c r="H206" s="245"/>
      <c r="I206" s="246"/>
      <c r="J206" s="247"/>
      <c r="K206" s="248"/>
      <c r="O206" s="249">
        <v>1</v>
      </c>
    </row>
    <row r="207" spans="1:80" ht="12.75">
      <c r="A207" s="250">
        <v>42</v>
      </c>
      <c r="B207" s="251" t="s">
        <v>634</v>
      </c>
      <c r="C207" s="252" t="s">
        <v>635</v>
      </c>
      <c r="D207" s="253" t="s">
        <v>267</v>
      </c>
      <c r="E207" s="254">
        <v>151.43939235</v>
      </c>
      <c r="F207" s="254">
        <v>0</v>
      </c>
      <c r="G207" s="255">
        <f>E207*F207</f>
        <v>0</v>
      </c>
      <c r="H207" s="256">
        <v>0</v>
      </c>
      <c r="I207" s="257">
        <f>E207*H207</f>
        <v>0</v>
      </c>
      <c r="J207" s="256"/>
      <c r="K207" s="257">
        <f>E207*J207</f>
        <v>0</v>
      </c>
      <c r="O207" s="249">
        <v>2</v>
      </c>
      <c r="AA207" s="222">
        <v>7</v>
      </c>
      <c r="AB207" s="222">
        <v>1</v>
      </c>
      <c r="AC207" s="222">
        <v>2</v>
      </c>
      <c r="AZ207" s="222">
        <v>1</v>
      </c>
      <c r="BA207" s="222">
        <f>IF(AZ207=1,G207,0)</f>
        <v>0</v>
      </c>
      <c r="BB207" s="222">
        <f>IF(AZ207=2,G207,0)</f>
        <v>0</v>
      </c>
      <c r="BC207" s="222">
        <f>IF(AZ207=3,G207,0)</f>
        <v>0</v>
      </c>
      <c r="BD207" s="222">
        <f>IF(AZ207=4,G207,0)</f>
        <v>0</v>
      </c>
      <c r="BE207" s="222">
        <f>IF(AZ207=5,G207,0)</f>
        <v>0</v>
      </c>
      <c r="CA207" s="249">
        <v>7</v>
      </c>
      <c r="CB207" s="249">
        <v>1</v>
      </c>
    </row>
    <row r="208" spans="1:57" ht="12.75">
      <c r="A208" s="268"/>
      <c r="B208" s="269" t="s">
        <v>97</v>
      </c>
      <c r="C208" s="270" t="s">
        <v>402</v>
      </c>
      <c r="D208" s="271"/>
      <c r="E208" s="272"/>
      <c r="F208" s="273"/>
      <c r="G208" s="274">
        <f>SUM(G206:G207)</f>
        <v>0</v>
      </c>
      <c r="H208" s="275"/>
      <c r="I208" s="276">
        <f>SUM(I206:I207)</f>
        <v>0</v>
      </c>
      <c r="J208" s="275"/>
      <c r="K208" s="276">
        <f>SUM(K206:K207)</f>
        <v>0</v>
      </c>
      <c r="O208" s="249">
        <v>4</v>
      </c>
      <c r="BA208" s="277">
        <f>SUM(BA206:BA207)</f>
        <v>0</v>
      </c>
      <c r="BB208" s="277">
        <f>SUM(BB206:BB207)</f>
        <v>0</v>
      </c>
      <c r="BC208" s="277">
        <f>SUM(BC206:BC207)</f>
        <v>0</v>
      </c>
      <c r="BD208" s="277">
        <f>SUM(BD206:BD207)</f>
        <v>0</v>
      </c>
      <c r="BE208" s="277">
        <f>SUM(BE206:BE207)</f>
        <v>0</v>
      </c>
    </row>
    <row r="209" spans="1:15" ht="12.75">
      <c r="A209" s="239" t="s">
        <v>94</v>
      </c>
      <c r="B209" s="240" t="s">
        <v>636</v>
      </c>
      <c r="C209" s="241" t="s">
        <v>637</v>
      </c>
      <c r="D209" s="242"/>
      <c r="E209" s="243"/>
      <c r="F209" s="243"/>
      <c r="G209" s="244"/>
      <c r="H209" s="245"/>
      <c r="I209" s="246"/>
      <c r="J209" s="247"/>
      <c r="K209" s="248"/>
      <c r="O209" s="249">
        <v>1</v>
      </c>
    </row>
    <row r="210" spans="1:80" ht="12.75">
      <c r="A210" s="250">
        <v>43</v>
      </c>
      <c r="B210" s="251" t="s">
        <v>639</v>
      </c>
      <c r="C210" s="252" t="s">
        <v>640</v>
      </c>
      <c r="D210" s="253" t="s">
        <v>267</v>
      </c>
      <c r="E210" s="254">
        <v>2.184</v>
      </c>
      <c r="F210" s="254">
        <v>0</v>
      </c>
      <c r="G210" s="255">
        <f>E210*F210</f>
        <v>0</v>
      </c>
      <c r="H210" s="256">
        <v>0</v>
      </c>
      <c r="I210" s="257">
        <f>E210*H210</f>
        <v>0</v>
      </c>
      <c r="J210" s="256"/>
      <c r="K210" s="257">
        <f>E210*J210</f>
        <v>0</v>
      </c>
      <c r="O210" s="249">
        <v>2</v>
      </c>
      <c r="AA210" s="222">
        <v>8</v>
      </c>
      <c r="AB210" s="222">
        <v>0</v>
      </c>
      <c r="AC210" s="222">
        <v>3</v>
      </c>
      <c r="AZ210" s="222">
        <v>1</v>
      </c>
      <c r="BA210" s="222">
        <f>IF(AZ210=1,G210,0)</f>
        <v>0</v>
      </c>
      <c r="BB210" s="222">
        <f>IF(AZ210=2,G210,0)</f>
        <v>0</v>
      </c>
      <c r="BC210" s="222">
        <f>IF(AZ210=3,G210,0)</f>
        <v>0</v>
      </c>
      <c r="BD210" s="222">
        <f>IF(AZ210=4,G210,0)</f>
        <v>0</v>
      </c>
      <c r="BE210" s="222">
        <f>IF(AZ210=5,G210,0)</f>
        <v>0</v>
      </c>
      <c r="CA210" s="249">
        <v>8</v>
      </c>
      <c r="CB210" s="249">
        <v>0</v>
      </c>
    </row>
    <row r="211" spans="1:80" ht="12.75">
      <c r="A211" s="250">
        <v>44</v>
      </c>
      <c r="B211" s="251" t="s">
        <v>641</v>
      </c>
      <c r="C211" s="252" t="s">
        <v>642</v>
      </c>
      <c r="D211" s="253" t="s">
        <v>267</v>
      </c>
      <c r="E211" s="254">
        <v>8.736</v>
      </c>
      <c r="F211" s="254">
        <v>0</v>
      </c>
      <c r="G211" s="255">
        <f>E211*F211</f>
        <v>0</v>
      </c>
      <c r="H211" s="256">
        <v>0</v>
      </c>
      <c r="I211" s="257">
        <f>E211*H211</f>
        <v>0</v>
      </c>
      <c r="J211" s="256"/>
      <c r="K211" s="257">
        <f>E211*J211</f>
        <v>0</v>
      </c>
      <c r="O211" s="249">
        <v>2</v>
      </c>
      <c r="AA211" s="222">
        <v>8</v>
      </c>
      <c r="AB211" s="222">
        <v>0</v>
      </c>
      <c r="AC211" s="222">
        <v>3</v>
      </c>
      <c r="AZ211" s="222">
        <v>1</v>
      </c>
      <c r="BA211" s="222">
        <f>IF(AZ211=1,G211,0)</f>
        <v>0</v>
      </c>
      <c r="BB211" s="222">
        <f>IF(AZ211=2,G211,0)</f>
        <v>0</v>
      </c>
      <c r="BC211" s="222">
        <f>IF(AZ211=3,G211,0)</f>
        <v>0</v>
      </c>
      <c r="BD211" s="222">
        <f>IF(AZ211=4,G211,0)</f>
        <v>0</v>
      </c>
      <c r="BE211" s="222">
        <f>IF(AZ211=5,G211,0)</f>
        <v>0</v>
      </c>
      <c r="CA211" s="249">
        <v>8</v>
      </c>
      <c r="CB211" s="249">
        <v>0</v>
      </c>
    </row>
    <row r="212" spans="1:15" ht="12.75">
      <c r="A212" s="258"/>
      <c r="B212" s="259"/>
      <c r="C212" s="527" t="s">
        <v>643</v>
      </c>
      <c r="D212" s="528"/>
      <c r="E212" s="528"/>
      <c r="F212" s="528"/>
      <c r="G212" s="529"/>
      <c r="I212" s="260"/>
      <c r="K212" s="260"/>
      <c r="L212" s="261" t="s">
        <v>643</v>
      </c>
      <c r="O212" s="249">
        <v>3</v>
      </c>
    </row>
    <row r="213" spans="1:80" ht="12.75">
      <c r="A213" s="250">
        <v>45</v>
      </c>
      <c r="B213" s="251" t="s">
        <v>644</v>
      </c>
      <c r="C213" s="252" t="s">
        <v>645</v>
      </c>
      <c r="D213" s="253" t="s">
        <v>267</v>
      </c>
      <c r="E213" s="254">
        <v>2.184</v>
      </c>
      <c r="F213" s="254">
        <v>0</v>
      </c>
      <c r="G213" s="255">
        <f>E213*F213</f>
        <v>0</v>
      </c>
      <c r="H213" s="256">
        <v>0</v>
      </c>
      <c r="I213" s="257">
        <f>E213*H213</f>
        <v>0</v>
      </c>
      <c r="J213" s="256"/>
      <c r="K213" s="257">
        <f>E213*J213</f>
        <v>0</v>
      </c>
      <c r="O213" s="249">
        <v>2</v>
      </c>
      <c r="AA213" s="222">
        <v>8</v>
      </c>
      <c r="AB213" s="222">
        <v>0</v>
      </c>
      <c r="AC213" s="222">
        <v>3</v>
      </c>
      <c r="AZ213" s="222">
        <v>1</v>
      </c>
      <c r="BA213" s="222">
        <f>IF(AZ213=1,G213,0)</f>
        <v>0</v>
      </c>
      <c r="BB213" s="222">
        <f>IF(AZ213=2,G213,0)</f>
        <v>0</v>
      </c>
      <c r="BC213" s="222">
        <f>IF(AZ213=3,G213,0)</f>
        <v>0</v>
      </c>
      <c r="BD213" s="222">
        <f>IF(AZ213=4,G213,0)</f>
        <v>0</v>
      </c>
      <c r="BE213" s="222">
        <f>IF(AZ213=5,G213,0)</f>
        <v>0</v>
      </c>
      <c r="CA213" s="249">
        <v>8</v>
      </c>
      <c r="CB213" s="249">
        <v>0</v>
      </c>
    </row>
    <row r="214" spans="1:80" ht="12.75">
      <c r="A214" s="250">
        <v>46</v>
      </c>
      <c r="B214" s="251" t="s">
        <v>646</v>
      </c>
      <c r="C214" s="252" t="s">
        <v>647</v>
      </c>
      <c r="D214" s="253" t="s">
        <v>267</v>
      </c>
      <c r="E214" s="254">
        <v>2.184</v>
      </c>
      <c r="F214" s="254">
        <v>0</v>
      </c>
      <c r="G214" s="255">
        <f>E214*F214</f>
        <v>0</v>
      </c>
      <c r="H214" s="256">
        <v>0</v>
      </c>
      <c r="I214" s="257">
        <f>E214*H214</f>
        <v>0</v>
      </c>
      <c r="J214" s="256"/>
      <c r="K214" s="257">
        <f>E214*J214</f>
        <v>0</v>
      </c>
      <c r="O214" s="249">
        <v>2</v>
      </c>
      <c r="AA214" s="222">
        <v>8</v>
      </c>
      <c r="AB214" s="222">
        <v>0</v>
      </c>
      <c r="AC214" s="222">
        <v>3</v>
      </c>
      <c r="AZ214" s="222">
        <v>1</v>
      </c>
      <c r="BA214" s="222">
        <f>IF(AZ214=1,G214,0)</f>
        <v>0</v>
      </c>
      <c r="BB214" s="222">
        <f>IF(AZ214=2,G214,0)</f>
        <v>0</v>
      </c>
      <c r="BC214" s="222">
        <f>IF(AZ214=3,G214,0)</f>
        <v>0</v>
      </c>
      <c r="BD214" s="222">
        <f>IF(AZ214=4,G214,0)</f>
        <v>0</v>
      </c>
      <c r="BE214" s="222">
        <f>IF(AZ214=5,G214,0)</f>
        <v>0</v>
      </c>
      <c r="CA214" s="249">
        <v>8</v>
      </c>
      <c r="CB214" s="249">
        <v>0</v>
      </c>
    </row>
    <row r="215" spans="1:57" ht="12.75">
      <c r="A215" s="268"/>
      <c r="B215" s="269" t="s">
        <v>97</v>
      </c>
      <c r="C215" s="270" t="s">
        <v>638</v>
      </c>
      <c r="D215" s="271"/>
      <c r="E215" s="272"/>
      <c r="F215" s="273"/>
      <c r="G215" s="274">
        <f>SUM(G209:G214)</f>
        <v>0</v>
      </c>
      <c r="H215" s="275"/>
      <c r="I215" s="276">
        <f>SUM(I209:I214)</f>
        <v>0</v>
      </c>
      <c r="J215" s="275"/>
      <c r="K215" s="276">
        <f>SUM(K209:K214)</f>
        <v>0</v>
      </c>
      <c r="O215" s="249">
        <v>4</v>
      </c>
      <c r="BA215" s="277">
        <f>SUM(BA209:BA214)</f>
        <v>0</v>
      </c>
      <c r="BB215" s="277">
        <f>SUM(BB209:BB214)</f>
        <v>0</v>
      </c>
      <c r="BC215" s="277">
        <f>SUM(BC209:BC214)</f>
        <v>0</v>
      </c>
      <c r="BD215" s="277">
        <f>SUM(BD209:BD214)</f>
        <v>0</v>
      </c>
      <c r="BE215" s="277">
        <f>SUM(BE209:BE214)</f>
        <v>0</v>
      </c>
    </row>
    <row r="216" spans="1:15" ht="12.75">
      <c r="A216" s="239" t="s">
        <v>94</v>
      </c>
      <c r="B216" s="240" t="s">
        <v>426</v>
      </c>
      <c r="C216" s="241" t="s">
        <v>427</v>
      </c>
      <c r="D216" s="242"/>
      <c r="E216" s="243"/>
      <c r="F216" s="243"/>
      <c r="G216" s="244"/>
      <c r="H216" s="245"/>
      <c r="I216" s="246"/>
      <c r="J216" s="247"/>
      <c r="K216" s="248"/>
      <c r="O216" s="249">
        <v>1</v>
      </c>
    </row>
    <row r="217" spans="1:80" ht="12.75">
      <c r="A217" s="250">
        <v>47</v>
      </c>
      <c r="B217" s="251" t="s">
        <v>648</v>
      </c>
      <c r="C217" s="252" t="s">
        <v>649</v>
      </c>
      <c r="D217" s="253" t="s">
        <v>163</v>
      </c>
      <c r="E217" s="254">
        <v>12</v>
      </c>
      <c r="F217" s="254">
        <v>0</v>
      </c>
      <c r="G217" s="255">
        <f>E217*F217</f>
        <v>0</v>
      </c>
      <c r="H217" s="256">
        <v>0</v>
      </c>
      <c r="I217" s="257">
        <f>E217*H217</f>
        <v>0</v>
      </c>
      <c r="J217" s="256">
        <v>-0.00248</v>
      </c>
      <c r="K217" s="257">
        <f>E217*J217</f>
        <v>-0.02976</v>
      </c>
      <c r="O217" s="249">
        <v>2</v>
      </c>
      <c r="AA217" s="222">
        <v>1</v>
      </c>
      <c r="AB217" s="222">
        <v>7</v>
      </c>
      <c r="AC217" s="222">
        <v>7</v>
      </c>
      <c r="AZ217" s="222">
        <v>2</v>
      </c>
      <c r="BA217" s="222">
        <f>IF(AZ217=1,G217,0)</f>
        <v>0</v>
      </c>
      <c r="BB217" s="222">
        <f>IF(AZ217=2,G217,0)</f>
        <v>0</v>
      </c>
      <c r="BC217" s="222">
        <f>IF(AZ217=3,G217,0)</f>
        <v>0</v>
      </c>
      <c r="BD217" s="222">
        <f>IF(AZ217=4,G217,0)</f>
        <v>0</v>
      </c>
      <c r="BE217" s="222">
        <f>IF(AZ217=5,G217,0)</f>
        <v>0</v>
      </c>
      <c r="CA217" s="249">
        <v>1</v>
      </c>
      <c r="CB217" s="249">
        <v>7</v>
      </c>
    </row>
    <row r="218" spans="1:15" ht="12.75">
      <c r="A218" s="258"/>
      <c r="B218" s="259"/>
      <c r="C218" s="527" t="s">
        <v>650</v>
      </c>
      <c r="D218" s="528"/>
      <c r="E218" s="528"/>
      <c r="F218" s="528"/>
      <c r="G218" s="529"/>
      <c r="I218" s="260"/>
      <c r="K218" s="260"/>
      <c r="L218" s="261" t="s">
        <v>650</v>
      </c>
      <c r="O218" s="249">
        <v>3</v>
      </c>
    </row>
    <row r="219" spans="1:80" ht="12.75">
      <c r="A219" s="250">
        <v>48</v>
      </c>
      <c r="B219" s="251" t="s">
        <v>435</v>
      </c>
      <c r="C219" s="252" t="s">
        <v>436</v>
      </c>
      <c r="D219" s="253" t="s">
        <v>163</v>
      </c>
      <c r="E219" s="254">
        <v>12</v>
      </c>
      <c r="F219" s="254">
        <v>0</v>
      </c>
      <c r="G219" s="255">
        <f>E219*F219</f>
        <v>0</v>
      </c>
      <c r="H219" s="256">
        <v>0</v>
      </c>
      <c r="I219" s="257">
        <f>E219*H219</f>
        <v>0</v>
      </c>
      <c r="J219" s="256">
        <v>0</v>
      </c>
      <c r="K219" s="257">
        <f>E219*J219</f>
        <v>0</v>
      </c>
      <c r="O219" s="249">
        <v>2</v>
      </c>
      <c r="AA219" s="222">
        <v>1</v>
      </c>
      <c r="AB219" s="222">
        <v>7</v>
      </c>
      <c r="AC219" s="222">
        <v>7</v>
      </c>
      <c r="AZ219" s="222">
        <v>2</v>
      </c>
      <c r="BA219" s="222">
        <f>IF(AZ219=1,G219,0)</f>
        <v>0</v>
      </c>
      <c r="BB219" s="222">
        <f>IF(AZ219=2,G219,0)</f>
        <v>0</v>
      </c>
      <c r="BC219" s="222">
        <f>IF(AZ219=3,G219,0)</f>
        <v>0</v>
      </c>
      <c r="BD219" s="222">
        <f>IF(AZ219=4,G219,0)</f>
        <v>0</v>
      </c>
      <c r="BE219" s="222">
        <f>IF(AZ219=5,G219,0)</f>
        <v>0</v>
      </c>
      <c r="CA219" s="249">
        <v>1</v>
      </c>
      <c r="CB219" s="249">
        <v>7</v>
      </c>
    </row>
    <row r="220" spans="1:15" ht="12.75">
      <c r="A220" s="258"/>
      <c r="B220" s="259"/>
      <c r="C220" s="527" t="s">
        <v>651</v>
      </c>
      <c r="D220" s="528"/>
      <c r="E220" s="528"/>
      <c r="F220" s="528"/>
      <c r="G220" s="529"/>
      <c r="I220" s="260"/>
      <c r="K220" s="260"/>
      <c r="L220" s="261" t="s">
        <v>651</v>
      </c>
      <c r="O220" s="249">
        <v>3</v>
      </c>
    </row>
    <row r="221" spans="1:57" ht="12.75">
      <c r="A221" s="268"/>
      <c r="B221" s="269" t="s">
        <v>97</v>
      </c>
      <c r="C221" s="270" t="s">
        <v>428</v>
      </c>
      <c r="D221" s="271"/>
      <c r="E221" s="272"/>
      <c r="F221" s="273"/>
      <c r="G221" s="274">
        <f>SUM(G216:G220)</f>
        <v>0</v>
      </c>
      <c r="H221" s="275"/>
      <c r="I221" s="276">
        <f>SUM(I216:I220)</f>
        <v>0</v>
      </c>
      <c r="J221" s="275"/>
      <c r="K221" s="276">
        <f>SUM(K216:K220)</f>
        <v>-0.02976</v>
      </c>
      <c r="O221" s="249">
        <v>4</v>
      </c>
      <c r="BA221" s="277">
        <f>SUM(BA216:BA220)</f>
        <v>0</v>
      </c>
      <c r="BB221" s="277">
        <f>SUM(BB216:BB220)</f>
        <v>0</v>
      </c>
      <c r="BC221" s="277">
        <f>SUM(BC216:BC220)</f>
        <v>0</v>
      </c>
      <c r="BD221" s="277">
        <f>SUM(BD216:BD220)</f>
        <v>0</v>
      </c>
      <c r="BE221" s="277">
        <f>SUM(BE216:BE220)</f>
        <v>0</v>
      </c>
    </row>
    <row r="222" ht="12.75">
      <c r="E222" s="222"/>
    </row>
    <row r="223" ht="12.75">
      <c r="E223" s="222"/>
    </row>
    <row r="224" ht="12.75">
      <c r="E224" s="222"/>
    </row>
    <row r="225" ht="12.75">
      <c r="E225" s="222"/>
    </row>
    <row r="226" ht="12.75">
      <c r="E226" s="222"/>
    </row>
    <row r="227" ht="12.75">
      <c r="E227" s="222"/>
    </row>
    <row r="228" ht="12.75">
      <c r="E228" s="222"/>
    </row>
    <row r="229" ht="12.75">
      <c r="E229" s="222"/>
    </row>
    <row r="230" ht="12.75">
      <c r="E230" s="222"/>
    </row>
    <row r="231" ht="12.75">
      <c r="E231" s="222"/>
    </row>
    <row r="232" ht="12.75">
      <c r="E232" s="222"/>
    </row>
    <row r="233" ht="12.75">
      <c r="E233" s="222"/>
    </row>
    <row r="234" ht="12.75">
      <c r="E234" s="222"/>
    </row>
    <row r="235" ht="12.75">
      <c r="E235" s="222"/>
    </row>
    <row r="236" ht="12.75">
      <c r="E236" s="222"/>
    </row>
    <row r="237" ht="12.75">
      <c r="E237" s="222"/>
    </row>
    <row r="238" ht="12.75">
      <c r="E238" s="222"/>
    </row>
    <row r="239" ht="12.75">
      <c r="E239" s="222"/>
    </row>
    <row r="240" ht="12.75">
      <c r="E240" s="222"/>
    </row>
    <row r="241" ht="12.75">
      <c r="E241" s="222"/>
    </row>
    <row r="242" ht="12.75">
      <c r="E242" s="222"/>
    </row>
    <row r="243" ht="12.75">
      <c r="E243" s="222"/>
    </row>
    <row r="244" ht="12.75">
      <c r="E244" s="222"/>
    </row>
    <row r="245" spans="1:7" ht="12.75">
      <c r="A245" s="267"/>
      <c r="B245" s="267"/>
      <c r="C245" s="267"/>
      <c r="D245" s="267"/>
      <c r="E245" s="267"/>
      <c r="F245" s="267"/>
      <c r="G245" s="267"/>
    </row>
    <row r="246" spans="1:7" ht="12.75">
      <c r="A246" s="267"/>
      <c r="B246" s="267"/>
      <c r="C246" s="267"/>
      <c r="D246" s="267"/>
      <c r="E246" s="267"/>
      <c r="F246" s="267"/>
      <c r="G246" s="267"/>
    </row>
    <row r="247" spans="1:7" ht="12.75">
      <c r="A247" s="267"/>
      <c r="B247" s="267"/>
      <c r="C247" s="267"/>
      <c r="D247" s="267"/>
      <c r="E247" s="267"/>
      <c r="F247" s="267"/>
      <c r="G247" s="267"/>
    </row>
    <row r="248" spans="1:7" ht="12.75">
      <c r="A248" s="267"/>
      <c r="B248" s="267"/>
      <c r="C248" s="267"/>
      <c r="D248" s="267"/>
      <c r="E248" s="267"/>
      <c r="F248" s="267"/>
      <c r="G248" s="267"/>
    </row>
    <row r="249" ht="12.75">
      <c r="E249" s="222"/>
    </row>
    <row r="250" ht="12.75">
      <c r="E250" s="222"/>
    </row>
    <row r="251" ht="12.75">
      <c r="E251" s="222"/>
    </row>
    <row r="252" ht="12.75">
      <c r="E252" s="222"/>
    </row>
    <row r="253" ht="12.75">
      <c r="E253" s="222"/>
    </row>
    <row r="254" ht="12.75">
      <c r="E254" s="222"/>
    </row>
    <row r="255" ht="12.75">
      <c r="E255" s="222"/>
    </row>
    <row r="256" ht="12.75">
      <c r="E256" s="222"/>
    </row>
    <row r="257" ht="12.75">
      <c r="E257" s="222"/>
    </row>
    <row r="258" ht="12.75">
      <c r="E258" s="222"/>
    </row>
    <row r="259" ht="12.75">
      <c r="E259" s="222"/>
    </row>
    <row r="260" ht="12.75">
      <c r="E260" s="222"/>
    </row>
    <row r="261" ht="12.75">
      <c r="E261" s="222"/>
    </row>
    <row r="262" ht="12.75">
      <c r="E262" s="222"/>
    </row>
    <row r="263" ht="12.75">
      <c r="E263" s="222"/>
    </row>
    <row r="264" ht="12.75">
      <c r="E264" s="222"/>
    </row>
    <row r="265" ht="12.75">
      <c r="E265" s="222"/>
    </row>
    <row r="266" ht="12.75">
      <c r="E266" s="222"/>
    </row>
    <row r="267" ht="12.75">
      <c r="E267" s="222"/>
    </row>
    <row r="268" ht="12.75">
      <c r="E268" s="222"/>
    </row>
    <row r="269" ht="12.75">
      <c r="E269" s="222"/>
    </row>
    <row r="270" ht="12.75">
      <c r="E270" s="222"/>
    </row>
    <row r="271" ht="12.75">
      <c r="E271" s="222"/>
    </row>
    <row r="272" ht="12.75">
      <c r="E272" s="222"/>
    </row>
    <row r="273" ht="12.75">
      <c r="E273" s="222"/>
    </row>
    <row r="274" ht="12.75">
      <c r="E274" s="222"/>
    </row>
    <row r="275" ht="12.75">
      <c r="E275" s="222"/>
    </row>
    <row r="276" ht="12.75">
      <c r="E276" s="222"/>
    </row>
    <row r="277" ht="12.75">
      <c r="E277" s="222"/>
    </row>
    <row r="278" ht="12.75">
      <c r="E278" s="222"/>
    </row>
    <row r="279" ht="12.75">
      <c r="E279" s="222"/>
    </row>
    <row r="280" spans="1:2" ht="12.75">
      <c r="A280" s="278"/>
      <c r="B280" s="278"/>
    </row>
    <row r="281" spans="1:7" ht="12.75">
      <c r="A281" s="267"/>
      <c r="B281" s="267"/>
      <c r="C281" s="279"/>
      <c r="D281" s="279"/>
      <c r="E281" s="280"/>
      <c r="F281" s="279"/>
      <c r="G281" s="281"/>
    </row>
    <row r="282" spans="1:7" ht="12.75">
      <c r="A282" s="282"/>
      <c r="B282" s="282"/>
      <c r="C282" s="267"/>
      <c r="D282" s="267"/>
      <c r="E282" s="283"/>
      <c r="F282" s="267"/>
      <c r="G282" s="267"/>
    </row>
    <row r="283" spans="1:7" ht="12.75">
      <c r="A283" s="267"/>
      <c r="B283" s="267"/>
      <c r="C283" s="267"/>
      <c r="D283" s="267"/>
      <c r="E283" s="283"/>
      <c r="F283" s="267"/>
      <c r="G283" s="267"/>
    </row>
    <row r="284" spans="1:7" ht="12.75">
      <c r="A284" s="267"/>
      <c r="B284" s="267"/>
      <c r="C284" s="267"/>
      <c r="D284" s="267"/>
      <c r="E284" s="283"/>
      <c r="F284" s="267"/>
      <c r="G284" s="267"/>
    </row>
    <row r="285" spans="1:7" ht="12.75">
      <c r="A285" s="267"/>
      <c r="B285" s="267"/>
      <c r="C285" s="267"/>
      <c r="D285" s="267"/>
      <c r="E285" s="283"/>
      <c r="F285" s="267"/>
      <c r="G285" s="267"/>
    </row>
    <row r="286" spans="1:7" ht="12.75">
      <c r="A286" s="267"/>
      <c r="B286" s="267"/>
      <c r="C286" s="267"/>
      <c r="D286" s="267"/>
      <c r="E286" s="283"/>
      <c r="F286" s="267"/>
      <c r="G286" s="267"/>
    </row>
    <row r="287" spans="1:7" ht="12.75">
      <c r="A287" s="267"/>
      <c r="B287" s="267"/>
      <c r="C287" s="267"/>
      <c r="D287" s="267"/>
      <c r="E287" s="283"/>
      <c r="F287" s="267"/>
      <c r="G287" s="267"/>
    </row>
    <row r="288" spans="1:7" ht="12.75">
      <c r="A288" s="267"/>
      <c r="B288" s="267"/>
      <c r="C288" s="267"/>
      <c r="D288" s="267"/>
      <c r="E288" s="283"/>
      <c r="F288" s="267"/>
      <c r="G288" s="267"/>
    </row>
    <row r="289" spans="1:7" ht="12.75">
      <c r="A289" s="267"/>
      <c r="B289" s="267"/>
      <c r="C289" s="267"/>
      <c r="D289" s="267"/>
      <c r="E289" s="283"/>
      <c r="F289" s="267"/>
      <c r="G289" s="267"/>
    </row>
    <row r="290" spans="1:7" ht="12.75">
      <c r="A290" s="267"/>
      <c r="B290" s="267"/>
      <c r="C290" s="267"/>
      <c r="D290" s="267"/>
      <c r="E290" s="283"/>
      <c r="F290" s="267"/>
      <c r="G290" s="267"/>
    </row>
    <row r="291" spans="1:7" ht="12.75">
      <c r="A291" s="267"/>
      <c r="B291" s="267"/>
      <c r="C291" s="267"/>
      <c r="D291" s="267"/>
      <c r="E291" s="283"/>
      <c r="F291" s="267"/>
      <c r="G291" s="267"/>
    </row>
    <row r="292" spans="1:7" ht="12.75">
      <c r="A292" s="267"/>
      <c r="B292" s="267"/>
      <c r="C292" s="267"/>
      <c r="D292" s="267"/>
      <c r="E292" s="283"/>
      <c r="F292" s="267"/>
      <c r="G292" s="267"/>
    </row>
    <row r="293" spans="1:7" ht="12.75">
      <c r="A293" s="267"/>
      <c r="B293" s="267"/>
      <c r="C293" s="267"/>
      <c r="D293" s="267"/>
      <c r="E293" s="283"/>
      <c r="F293" s="267"/>
      <c r="G293" s="267"/>
    </row>
    <row r="294" spans="1:7" ht="12.75">
      <c r="A294" s="267"/>
      <c r="B294" s="267"/>
      <c r="C294" s="267"/>
      <c r="D294" s="267"/>
      <c r="E294" s="283"/>
      <c r="F294" s="267"/>
      <c r="G294" s="267"/>
    </row>
  </sheetData>
  <sheetProtection/>
  <mergeCells count="149">
    <mergeCell ref="C12:D12"/>
    <mergeCell ref="C14:G14"/>
    <mergeCell ref="A1:G1"/>
    <mergeCell ref="A3:B3"/>
    <mergeCell ref="A4:B4"/>
    <mergeCell ref="E4:G4"/>
    <mergeCell ref="C9:D9"/>
    <mergeCell ref="C11:G11"/>
    <mergeCell ref="C15:D15"/>
    <mergeCell ref="C17:D17"/>
    <mergeCell ref="C19:G19"/>
    <mergeCell ref="C20:G20"/>
    <mergeCell ref="C21:D21"/>
    <mergeCell ref="C22:D22"/>
    <mergeCell ref="C23:D23"/>
    <mergeCell ref="C24:D24"/>
    <mergeCell ref="C26:G26"/>
    <mergeCell ref="C27:D27"/>
    <mergeCell ref="C29:G29"/>
    <mergeCell ref="C30:G30"/>
    <mergeCell ref="C31:G31"/>
    <mergeCell ref="C32:D32"/>
    <mergeCell ref="C34:G34"/>
    <mergeCell ref="C35:G35"/>
    <mergeCell ref="C36:G36"/>
    <mergeCell ref="C37:D37"/>
    <mergeCell ref="C38:D38"/>
    <mergeCell ref="C39:D39"/>
    <mergeCell ref="C40:D40"/>
    <mergeCell ref="C41:D41"/>
    <mergeCell ref="C42:D42"/>
    <mergeCell ref="C43:D43"/>
    <mergeCell ref="C45:G45"/>
    <mergeCell ref="C46:G46"/>
    <mergeCell ref="C47:G47"/>
    <mergeCell ref="C48:D48"/>
    <mergeCell ref="C49:D49"/>
    <mergeCell ref="C50:D50"/>
    <mergeCell ref="C51:D51"/>
    <mergeCell ref="C52:D52"/>
    <mergeCell ref="C53:D53"/>
    <mergeCell ref="C54:D54"/>
    <mergeCell ref="C56:G56"/>
    <mergeCell ref="C57:G57"/>
    <mergeCell ref="C58:G58"/>
    <mergeCell ref="C59:D59"/>
    <mergeCell ref="C60:D60"/>
    <mergeCell ref="C61:D61"/>
    <mergeCell ref="C62:D62"/>
    <mergeCell ref="C63:D63"/>
    <mergeCell ref="C64:D64"/>
    <mergeCell ref="C65:D65"/>
    <mergeCell ref="C67:G67"/>
    <mergeCell ref="C68:G68"/>
    <mergeCell ref="C69:G69"/>
    <mergeCell ref="C70:D70"/>
    <mergeCell ref="C71:D71"/>
    <mergeCell ref="C72:D72"/>
    <mergeCell ref="C73:D73"/>
    <mergeCell ref="C74:D74"/>
    <mergeCell ref="C75:D75"/>
    <mergeCell ref="C76:D76"/>
    <mergeCell ref="C78:G78"/>
    <mergeCell ref="C79:G79"/>
    <mergeCell ref="C80:D80"/>
    <mergeCell ref="C81:D81"/>
    <mergeCell ref="C82:D82"/>
    <mergeCell ref="C83:D83"/>
    <mergeCell ref="C84:D84"/>
    <mergeCell ref="C85:D85"/>
    <mergeCell ref="C86:D86"/>
    <mergeCell ref="C88:G88"/>
    <mergeCell ref="C89:D89"/>
    <mergeCell ref="C90:D90"/>
    <mergeCell ref="C91:D91"/>
    <mergeCell ref="C92:D92"/>
    <mergeCell ref="C94:G94"/>
    <mergeCell ref="C95:D95"/>
    <mergeCell ref="C97:G97"/>
    <mergeCell ref="C98:D98"/>
    <mergeCell ref="C99:D99"/>
    <mergeCell ref="C100:D100"/>
    <mergeCell ref="C101:D101"/>
    <mergeCell ref="C102:D102"/>
    <mergeCell ref="C104:D104"/>
    <mergeCell ref="C105:D105"/>
    <mergeCell ref="C106:D106"/>
    <mergeCell ref="C107:D107"/>
    <mergeCell ref="C109:D109"/>
    <mergeCell ref="C111:G111"/>
    <mergeCell ref="C112:D112"/>
    <mergeCell ref="C113:D113"/>
    <mergeCell ref="C114:D114"/>
    <mergeCell ref="C115:D115"/>
    <mergeCell ref="C116:D116"/>
    <mergeCell ref="C117:D117"/>
    <mergeCell ref="C118:D118"/>
    <mergeCell ref="C120:D120"/>
    <mergeCell ref="C121:D121"/>
    <mergeCell ref="C122:D122"/>
    <mergeCell ref="C123:D123"/>
    <mergeCell ref="C124:D124"/>
    <mergeCell ref="C125:D125"/>
    <mergeCell ref="C126:D126"/>
    <mergeCell ref="C128:D128"/>
    <mergeCell ref="C130:D130"/>
    <mergeCell ref="C131:D131"/>
    <mergeCell ref="C132:D132"/>
    <mergeCell ref="C133:D133"/>
    <mergeCell ref="C134:D134"/>
    <mergeCell ref="C135:D135"/>
    <mergeCell ref="C136:D136"/>
    <mergeCell ref="C138:G138"/>
    <mergeCell ref="C139:D139"/>
    <mergeCell ref="C140:D140"/>
    <mergeCell ref="C141:D141"/>
    <mergeCell ref="C142:D142"/>
    <mergeCell ref="C144:G144"/>
    <mergeCell ref="C145:D145"/>
    <mergeCell ref="C146:D146"/>
    <mergeCell ref="C147:D147"/>
    <mergeCell ref="C148:D148"/>
    <mergeCell ref="C180:D180"/>
    <mergeCell ref="C160:G160"/>
    <mergeCell ref="C162:G162"/>
    <mergeCell ref="C166:D166"/>
    <mergeCell ref="C152:G152"/>
    <mergeCell ref="C153:D153"/>
    <mergeCell ref="C155:G155"/>
    <mergeCell ref="C156:D156"/>
    <mergeCell ref="C184:D184"/>
    <mergeCell ref="C186:G186"/>
    <mergeCell ref="C187:D187"/>
    <mergeCell ref="C170:G170"/>
    <mergeCell ref="C171:D171"/>
    <mergeCell ref="C173:G173"/>
    <mergeCell ref="C174:D174"/>
    <mergeCell ref="C176:G176"/>
    <mergeCell ref="C177:D177"/>
    <mergeCell ref="C179:G179"/>
    <mergeCell ref="C212:G212"/>
    <mergeCell ref="C218:G218"/>
    <mergeCell ref="C220:G220"/>
    <mergeCell ref="C202:D202"/>
    <mergeCell ref="C204:D204"/>
    <mergeCell ref="C191:D191"/>
    <mergeCell ref="C193:D193"/>
    <mergeCell ref="C195:D195"/>
    <mergeCell ref="C198:D198"/>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104</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103</v>
      </c>
      <c r="B5" s="100"/>
      <c r="C5" s="101" t="s">
        <v>104</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'00 1593-61 Rek'!E8</f>
        <v>0</v>
      </c>
      <c r="D15" s="139">
        <f>'00 1593-61 Rek'!A16</f>
        <v>0</v>
      </c>
      <c r="E15" s="140"/>
      <c r="F15" s="141"/>
      <c r="G15" s="138">
        <f>'00 1593-61 Rek'!I16</f>
        <v>0</v>
      </c>
    </row>
    <row r="16" spans="1:7" ht="15.75" customHeight="1">
      <c r="A16" s="136" t="s">
        <v>49</v>
      </c>
      <c r="B16" s="137" t="s">
        <v>50</v>
      </c>
      <c r="C16" s="138">
        <f>'00 1593-61 Rek'!F8</f>
        <v>0</v>
      </c>
      <c r="D16" s="91"/>
      <c r="E16" s="142"/>
      <c r="F16" s="143"/>
      <c r="G16" s="138"/>
    </row>
    <row r="17" spans="1:7" ht="15.75" customHeight="1">
      <c r="A17" s="136" t="s">
        <v>51</v>
      </c>
      <c r="B17" s="137" t="s">
        <v>52</v>
      </c>
      <c r="C17" s="138">
        <f>'00 1593-61 Rek'!H8</f>
        <v>0</v>
      </c>
      <c r="D17" s="91"/>
      <c r="E17" s="142"/>
      <c r="F17" s="143"/>
      <c r="G17" s="138"/>
    </row>
    <row r="18" spans="1:7" ht="15.75" customHeight="1">
      <c r="A18" s="144" t="s">
        <v>53</v>
      </c>
      <c r="B18" s="145" t="s">
        <v>54</v>
      </c>
      <c r="C18" s="138">
        <f>'00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'00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'00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20.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653</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652</v>
      </c>
      <c r="B5" s="100"/>
      <c r="C5" s="101" t="s">
        <v>653</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03 1593-61 Rek'!E11</f>
        <v>0</v>
      </c>
      <c r="D15" s="139">
        <f>'SO 03 1593-61 Rek'!A19</f>
        <v>0</v>
      </c>
      <c r="E15" s="140"/>
      <c r="F15" s="141"/>
      <c r="G15" s="138">
        <f>'SO 03 1593-61 Rek'!I19</f>
        <v>0</v>
      </c>
    </row>
    <row r="16" spans="1:7" ht="15.75" customHeight="1">
      <c r="A16" s="136" t="s">
        <v>49</v>
      </c>
      <c r="B16" s="137" t="s">
        <v>50</v>
      </c>
      <c r="C16" s="138">
        <f>'SO 03 1593-61 Rek'!F11</f>
        <v>0</v>
      </c>
      <c r="D16" s="91"/>
      <c r="E16" s="142"/>
      <c r="F16" s="143"/>
      <c r="G16" s="138"/>
    </row>
    <row r="17" spans="1:7" ht="15.75" customHeight="1">
      <c r="A17" s="136" t="s">
        <v>51</v>
      </c>
      <c r="B17" s="137" t="s">
        <v>52</v>
      </c>
      <c r="C17" s="138">
        <f>'SO 03 1593-61 Rek'!H11</f>
        <v>0</v>
      </c>
      <c r="D17" s="91"/>
      <c r="E17" s="142"/>
      <c r="F17" s="143"/>
      <c r="G17" s="138"/>
    </row>
    <row r="18" spans="1:7" ht="15.75" customHeight="1">
      <c r="A18" s="144" t="s">
        <v>53</v>
      </c>
      <c r="B18" s="145" t="s">
        <v>54</v>
      </c>
      <c r="C18" s="138">
        <f>'SO 03 1593-61 Rek'!G11</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03 1593-61 Rek'!I11</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'SO 03 1593-61 Rek'!H17</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1.xml><?xml version="1.0" encoding="utf-8"?>
<worksheet xmlns="http://schemas.openxmlformats.org/spreadsheetml/2006/main" xmlns:r="http://schemas.openxmlformats.org/officeDocument/2006/relationships">
  <dimension ref="A1:BE68"/>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654</v>
      </c>
      <c r="D2" s="183"/>
      <c r="E2" s="184"/>
      <c r="F2" s="183"/>
      <c r="G2" s="522" t="s">
        <v>653</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03 1593-61 Pol'!B7</f>
        <v>1</v>
      </c>
      <c r="B7" s="62" t="str">
        <f>'SO 03 1593-61 Pol'!C7</f>
        <v>Zemní práce</v>
      </c>
      <c r="D7" s="194"/>
      <c r="E7" s="285">
        <f>'SO 03 1593-61 Pol'!BA58</f>
        <v>0</v>
      </c>
      <c r="F7" s="286">
        <f>'SO 03 1593-61 Pol'!BB58</f>
        <v>0</v>
      </c>
      <c r="G7" s="286">
        <f>'SO 03 1593-61 Pol'!BC58</f>
        <v>0</v>
      </c>
      <c r="H7" s="286">
        <f>'SO 03 1593-61 Pol'!BD58</f>
        <v>0</v>
      </c>
      <c r="I7" s="287">
        <f>'SO 03 1593-61 Pol'!BE58</f>
        <v>0</v>
      </c>
    </row>
    <row r="8" spans="1:9" s="117" customFormat="1" ht="12.75">
      <c r="A8" s="284" t="str">
        <f>'SO 03 1593-61 Pol'!B59</f>
        <v>4</v>
      </c>
      <c r="B8" s="62" t="str">
        <f>'SO 03 1593-61 Pol'!C59</f>
        <v>Vodorovné konstrukce</v>
      </c>
      <c r="D8" s="194"/>
      <c r="E8" s="285">
        <f>'SO 03 1593-61 Pol'!BA65</f>
        <v>0</v>
      </c>
      <c r="F8" s="286">
        <f>'SO 03 1593-61 Pol'!BB65</f>
        <v>0</v>
      </c>
      <c r="G8" s="286">
        <f>'SO 03 1593-61 Pol'!BC65</f>
        <v>0</v>
      </c>
      <c r="H8" s="286">
        <f>'SO 03 1593-61 Pol'!BD65</f>
        <v>0</v>
      </c>
      <c r="I8" s="287">
        <f>'SO 03 1593-61 Pol'!BE65</f>
        <v>0</v>
      </c>
    </row>
    <row r="9" spans="1:9" s="117" customFormat="1" ht="12.75">
      <c r="A9" s="284" t="str">
        <f>'SO 03 1593-61 Pol'!B66</f>
        <v>M21</v>
      </c>
      <c r="B9" s="62" t="str">
        <f>'SO 03 1593-61 Pol'!C66</f>
        <v>Elektromontáže</v>
      </c>
      <c r="D9" s="194"/>
      <c r="E9" s="285">
        <f>'SO 03 1593-61 Pol'!BA70</f>
        <v>0</v>
      </c>
      <c r="F9" s="286">
        <f>'SO 03 1593-61 Pol'!BB70</f>
        <v>0</v>
      </c>
      <c r="G9" s="286">
        <f>'SO 03 1593-61 Pol'!BC70</f>
        <v>0</v>
      </c>
      <c r="H9" s="286">
        <f>'SO 03 1593-61 Pol'!BD70</f>
        <v>0</v>
      </c>
      <c r="I9" s="287">
        <f>'SO 03 1593-61 Pol'!BE70</f>
        <v>0</v>
      </c>
    </row>
    <row r="10" spans="1:9" s="117" customFormat="1" ht="13.5" thickBot="1">
      <c r="A10" s="284" t="str">
        <f>'SO 03 1593-61 Pol'!B71</f>
        <v>99</v>
      </c>
      <c r="B10" s="62" t="str">
        <f>'SO 03 1593-61 Pol'!C71</f>
        <v>Staveništní přesun hmot</v>
      </c>
      <c r="D10" s="194"/>
      <c r="E10" s="285">
        <f>'SO 03 1593-61 Pol'!BA73</f>
        <v>0</v>
      </c>
      <c r="F10" s="286">
        <f>'SO 03 1593-61 Pol'!BB73</f>
        <v>0</v>
      </c>
      <c r="G10" s="286">
        <f>'SO 03 1593-61 Pol'!BC73</f>
        <v>0</v>
      </c>
      <c r="H10" s="286">
        <f>'SO 03 1593-61 Pol'!BD73</f>
        <v>0</v>
      </c>
      <c r="I10" s="287">
        <f>'SO 03 1593-61 Pol'!BE73</f>
        <v>0</v>
      </c>
    </row>
    <row r="11" spans="1:9" s="14" customFormat="1" ht="13.5" thickBot="1">
      <c r="A11" s="195"/>
      <c r="B11" s="196" t="s">
        <v>76</v>
      </c>
      <c r="C11" s="196"/>
      <c r="D11" s="197"/>
      <c r="E11" s="198">
        <f>SUM(E7:E10)</f>
        <v>0</v>
      </c>
      <c r="F11" s="199">
        <f>SUM(F7:F10)</f>
        <v>0</v>
      </c>
      <c r="G11" s="199">
        <f>SUM(G7:G10)</f>
        <v>0</v>
      </c>
      <c r="H11" s="199">
        <f>SUM(H7:H10)</f>
        <v>0</v>
      </c>
      <c r="I11" s="200">
        <f>SUM(I7:I10)</f>
        <v>0</v>
      </c>
    </row>
    <row r="12" spans="1:9" ht="12.75">
      <c r="A12" s="117"/>
      <c r="B12" s="117"/>
      <c r="C12" s="117"/>
      <c r="D12" s="117"/>
      <c r="E12" s="117"/>
      <c r="F12" s="117"/>
      <c r="G12" s="117"/>
      <c r="H12" s="117"/>
      <c r="I12" s="117"/>
    </row>
    <row r="13" spans="1:57" ht="19.5" customHeight="1">
      <c r="A13" s="186" t="s">
        <v>77</v>
      </c>
      <c r="B13" s="186"/>
      <c r="C13" s="186"/>
      <c r="D13" s="186"/>
      <c r="E13" s="186"/>
      <c r="F13" s="186"/>
      <c r="G13" s="201"/>
      <c r="H13" s="186"/>
      <c r="I13" s="186"/>
      <c r="BA13" s="123"/>
      <c r="BB13" s="123"/>
      <c r="BC13" s="123"/>
      <c r="BD13" s="123"/>
      <c r="BE13" s="123"/>
    </row>
    <row r="14" ht="13.5" thickBot="1"/>
    <row r="15" spans="1:9" ht="12.75">
      <c r="A15" s="152" t="s">
        <v>78</v>
      </c>
      <c r="B15" s="153"/>
      <c r="C15" s="153"/>
      <c r="D15" s="202"/>
      <c r="E15" s="203" t="s">
        <v>79</v>
      </c>
      <c r="F15" s="204" t="s">
        <v>12</v>
      </c>
      <c r="G15" s="205" t="s">
        <v>80</v>
      </c>
      <c r="H15" s="206"/>
      <c r="I15" s="207" t="s">
        <v>79</v>
      </c>
    </row>
    <row r="16" spans="1:53" ht="12.75">
      <c r="A16" s="146"/>
      <c r="B16" s="137"/>
      <c r="C16" s="137"/>
      <c r="D16" s="208"/>
      <c r="E16" s="209"/>
      <c r="F16" s="210"/>
      <c r="G16" s="211">
        <f>CHOOSE(BA16+1,E11+F11,E11+F11+H11,E11+F11+G11+H11,E11,F11,H11,G11,H11+G11,0)</f>
        <v>0</v>
      </c>
      <c r="H16" s="212"/>
      <c r="I16" s="213">
        <f>E16+F16*G16/100</f>
        <v>0</v>
      </c>
      <c r="BA16" s="1">
        <v>8</v>
      </c>
    </row>
    <row r="17" spans="1:9" ht="13.5" thickBot="1">
      <c r="A17" s="214"/>
      <c r="B17" s="215" t="s">
        <v>81</v>
      </c>
      <c r="C17" s="216"/>
      <c r="D17" s="217"/>
      <c r="E17" s="218"/>
      <c r="F17" s="219"/>
      <c r="G17" s="219"/>
      <c r="H17" s="525">
        <f>SUM(I16:I16)</f>
        <v>0</v>
      </c>
      <c r="I17" s="526"/>
    </row>
    <row r="19" spans="2:9" ht="12.75">
      <c r="B19" s="14"/>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sheetData>
  <sheetProtection/>
  <mergeCells count="4">
    <mergeCell ref="A1:B1"/>
    <mergeCell ref="A2:B2"/>
    <mergeCell ref="G2:I2"/>
    <mergeCell ref="H17:I17"/>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2.xml><?xml version="1.0" encoding="utf-8"?>
<worksheet xmlns="http://schemas.openxmlformats.org/spreadsheetml/2006/main" xmlns:r="http://schemas.openxmlformats.org/officeDocument/2006/relationships">
  <dimension ref="A1:CB146"/>
  <sheetViews>
    <sheetView showGridLines="0" showZeros="0" zoomScaleSheetLayoutView="100" zoomScalePageLayoutView="0" workbookViewId="0" topLeftCell="A43">
      <selection activeCell="C79" sqref="C79"/>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03 1593-61 Rek'!H1</f>
        <v>1593-61</v>
      </c>
      <c r="G3" s="229"/>
    </row>
    <row r="4" spans="1:7" ht="13.5" thickBot="1">
      <c r="A4" s="531" t="s">
        <v>73</v>
      </c>
      <c r="B4" s="521"/>
      <c r="C4" s="182" t="s">
        <v>654</v>
      </c>
      <c r="D4" s="230"/>
      <c r="E4" s="532" t="str">
        <f>'SO 03 1593-61 Rek'!G2</f>
        <v>Kabelové trasy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655</v>
      </c>
      <c r="C8" s="252" t="s">
        <v>656</v>
      </c>
      <c r="D8" s="253" t="s">
        <v>158</v>
      </c>
      <c r="E8" s="254">
        <v>24.936</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59"/>
      <c r="C9" s="527" t="s">
        <v>487</v>
      </c>
      <c r="D9" s="528"/>
      <c r="E9" s="528"/>
      <c r="F9" s="528"/>
      <c r="G9" s="529"/>
      <c r="I9" s="260"/>
      <c r="K9" s="260"/>
      <c r="L9" s="261" t="s">
        <v>487</v>
      </c>
      <c r="O9" s="249">
        <v>3</v>
      </c>
    </row>
    <row r="10" spans="1:15" ht="22.5">
      <c r="A10" s="258"/>
      <c r="B10" s="259"/>
      <c r="C10" s="527" t="s">
        <v>488</v>
      </c>
      <c r="D10" s="528"/>
      <c r="E10" s="528"/>
      <c r="F10" s="528"/>
      <c r="G10" s="529"/>
      <c r="I10" s="260"/>
      <c r="K10" s="260"/>
      <c r="L10" s="261" t="s">
        <v>488</v>
      </c>
      <c r="O10" s="249">
        <v>3</v>
      </c>
    </row>
    <row r="11" spans="1:15" ht="12.75">
      <c r="A11" s="258"/>
      <c r="B11" s="259"/>
      <c r="C11" s="527" t="s">
        <v>657</v>
      </c>
      <c r="D11" s="528"/>
      <c r="E11" s="528"/>
      <c r="F11" s="528"/>
      <c r="G11" s="529"/>
      <c r="I11" s="260"/>
      <c r="K11" s="260"/>
      <c r="L11" s="261" t="s">
        <v>657</v>
      </c>
      <c r="O11" s="249">
        <v>3</v>
      </c>
    </row>
    <row r="12" spans="1:15" ht="12.75">
      <c r="A12" s="258"/>
      <c r="B12" s="259"/>
      <c r="C12" s="527" t="s">
        <v>658</v>
      </c>
      <c r="D12" s="528"/>
      <c r="E12" s="528"/>
      <c r="F12" s="528"/>
      <c r="G12" s="529"/>
      <c r="I12" s="260"/>
      <c r="K12" s="260"/>
      <c r="L12" s="261" t="s">
        <v>658</v>
      </c>
      <c r="O12" s="249">
        <v>3</v>
      </c>
    </row>
    <row r="13" spans="1:15" ht="12.75">
      <c r="A13" s="258"/>
      <c r="B13" s="262"/>
      <c r="C13" s="539" t="s">
        <v>659</v>
      </c>
      <c r="D13" s="540"/>
      <c r="E13" s="263">
        <v>23.36</v>
      </c>
      <c r="F13" s="264"/>
      <c r="G13" s="265"/>
      <c r="H13" s="266"/>
      <c r="I13" s="260"/>
      <c r="J13" s="267"/>
      <c r="K13" s="260"/>
      <c r="M13" s="261" t="s">
        <v>659</v>
      </c>
      <c r="O13" s="249"/>
    </row>
    <row r="14" spans="1:15" ht="12.75">
      <c r="A14" s="258"/>
      <c r="B14" s="262"/>
      <c r="C14" s="539" t="s">
        <v>660</v>
      </c>
      <c r="D14" s="540"/>
      <c r="E14" s="263">
        <v>0.54</v>
      </c>
      <c r="F14" s="264"/>
      <c r="G14" s="265"/>
      <c r="H14" s="266"/>
      <c r="I14" s="260"/>
      <c r="J14" s="267"/>
      <c r="K14" s="260"/>
      <c r="M14" s="261" t="s">
        <v>660</v>
      </c>
      <c r="O14" s="249"/>
    </row>
    <row r="15" spans="1:15" ht="12.75">
      <c r="A15" s="258"/>
      <c r="B15" s="262"/>
      <c r="C15" s="539" t="s">
        <v>661</v>
      </c>
      <c r="D15" s="540"/>
      <c r="E15" s="263">
        <v>0.476</v>
      </c>
      <c r="F15" s="264"/>
      <c r="G15" s="265"/>
      <c r="H15" s="266"/>
      <c r="I15" s="260"/>
      <c r="J15" s="267"/>
      <c r="K15" s="260"/>
      <c r="M15" s="261" t="s">
        <v>661</v>
      </c>
      <c r="O15" s="249"/>
    </row>
    <row r="16" spans="1:15" ht="12.75">
      <c r="A16" s="258"/>
      <c r="B16" s="262"/>
      <c r="C16" s="539" t="s">
        <v>662</v>
      </c>
      <c r="D16" s="540"/>
      <c r="E16" s="263">
        <v>0.56</v>
      </c>
      <c r="F16" s="264"/>
      <c r="G16" s="265"/>
      <c r="H16" s="266"/>
      <c r="I16" s="260"/>
      <c r="J16" s="267"/>
      <c r="K16" s="260"/>
      <c r="M16" s="261" t="s">
        <v>662</v>
      </c>
      <c r="O16" s="249"/>
    </row>
    <row r="17" spans="1:80" ht="12.75">
      <c r="A17" s="250">
        <v>2</v>
      </c>
      <c r="B17" s="251" t="s">
        <v>663</v>
      </c>
      <c r="C17" s="252" t="s">
        <v>664</v>
      </c>
      <c r="D17" s="253" t="s">
        <v>158</v>
      </c>
      <c r="E17" s="254">
        <v>24.936</v>
      </c>
      <c r="F17" s="254">
        <v>0</v>
      </c>
      <c r="G17" s="255">
        <f>E17*F17</f>
        <v>0</v>
      </c>
      <c r="H17" s="256">
        <v>0</v>
      </c>
      <c r="I17" s="257">
        <f>E17*H17</f>
        <v>0</v>
      </c>
      <c r="J17" s="256">
        <v>0</v>
      </c>
      <c r="K17" s="257">
        <f>E17*J17</f>
        <v>0</v>
      </c>
      <c r="O17" s="249">
        <v>2</v>
      </c>
      <c r="AA17" s="222">
        <v>1</v>
      </c>
      <c r="AB17" s="222">
        <v>1</v>
      </c>
      <c r="AC17" s="222">
        <v>1</v>
      </c>
      <c r="AZ17" s="222">
        <v>1</v>
      </c>
      <c r="BA17" s="222">
        <f>IF(AZ17=1,G17,0)</f>
        <v>0</v>
      </c>
      <c r="BB17" s="222">
        <f>IF(AZ17=2,G17,0)</f>
        <v>0</v>
      </c>
      <c r="BC17" s="222">
        <f>IF(AZ17=3,G17,0)</f>
        <v>0</v>
      </c>
      <c r="BD17" s="222">
        <f>IF(AZ17=4,G17,0)</f>
        <v>0</v>
      </c>
      <c r="BE17" s="222">
        <f>IF(AZ17=5,G17,0)</f>
        <v>0</v>
      </c>
      <c r="CA17" s="249">
        <v>1</v>
      </c>
      <c r="CB17" s="249">
        <v>1</v>
      </c>
    </row>
    <row r="18" spans="1:15" ht="12.75">
      <c r="A18" s="258"/>
      <c r="B18" s="259"/>
      <c r="C18" s="527" t="s">
        <v>665</v>
      </c>
      <c r="D18" s="528"/>
      <c r="E18" s="528"/>
      <c r="F18" s="528"/>
      <c r="G18" s="529"/>
      <c r="I18" s="260"/>
      <c r="K18" s="260"/>
      <c r="L18" s="261" t="s">
        <v>665</v>
      </c>
      <c r="O18" s="249">
        <v>3</v>
      </c>
    </row>
    <row r="19" spans="1:15" ht="22.5">
      <c r="A19" s="258"/>
      <c r="B19" s="259"/>
      <c r="C19" s="527" t="s">
        <v>488</v>
      </c>
      <c r="D19" s="528"/>
      <c r="E19" s="528"/>
      <c r="F19" s="528"/>
      <c r="G19" s="529"/>
      <c r="I19" s="260"/>
      <c r="K19" s="260"/>
      <c r="L19" s="261" t="s">
        <v>488</v>
      </c>
      <c r="O19" s="249">
        <v>3</v>
      </c>
    </row>
    <row r="20" spans="1:15" ht="12.75">
      <c r="A20" s="258"/>
      <c r="B20" s="259"/>
      <c r="C20" s="527" t="s">
        <v>657</v>
      </c>
      <c r="D20" s="528"/>
      <c r="E20" s="528"/>
      <c r="F20" s="528"/>
      <c r="G20" s="529"/>
      <c r="I20" s="260"/>
      <c r="K20" s="260"/>
      <c r="L20" s="261" t="s">
        <v>657</v>
      </c>
      <c r="O20" s="249">
        <v>3</v>
      </c>
    </row>
    <row r="21" spans="1:15" ht="12.75">
      <c r="A21" s="258"/>
      <c r="B21" s="259"/>
      <c r="C21" s="527" t="s">
        <v>658</v>
      </c>
      <c r="D21" s="528"/>
      <c r="E21" s="528"/>
      <c r="F21" s="528"/>
      <c r="G21" s="529"/>
      <c r="I21" s="260"/>
      <c r="K21" s="260"/>
      <c r="L21" s="261" t="s">
        <v>658</v>
      </c>
      <c r="O21" s="249">
        <v>3</v>
      </c>
    </row>
    <row r="22" spans="1:15" ht="12.75">
      <c r="A22" s="258"/>
      <c r="B22" s="262"/>
      <c r="C22" s="539" t="s">
        <v>659</v>
      </c>
      <c r="D22" s="540"/>
      <c r="E22" s="263">
        <v>23.36</v>
      </c>
      <c r="F22" s="264"/>
      <c r="G22" s="265"/>
      <c r="H22" s="266"/>
      <c r="I22" s="260"/>
      <c r="J22" s="267"/>
      <c r="K22" s="260"/>
      <c r="M22" s="261" t="s">
        <v>659</v>
      </c>
      <c r="O22" s="249"/>
    </row>
    <row r="23" spans="1:15" ht="12.75">
      <c r="A23" s="258"/>
      <c r="B23" s="262"/>
      <c r="C23" s="539" t="s">
        <v>660</v>
      </c>
      <c r="D23" s="540"/>
      <c r="E23" s="263">
        <v>0.54</v>
      </c>
      <c r="F23" s="264"/>
      <c r="G23" s="265"/>
      <c r="H23" s="266"/>
      <c r="I23" s="260"/>
      <c r="J23" s="267"/>
      <c r="K23" s="260"/>
      <c r="M23" s="261" t="s">
        <v>660</v>
      </c>
      <c r="O23" s="249"/>
    </row>
    <row r="24" spans="1:15" ht="12.75">
      <c r="A24" s="258"/>
      <c r="B24" s="262"/>
      <c r="C24" s="539" t="s">
        <v>661</v>
      </c>
      <c r="D24" s="540"/>
      <c r="E24" s="263">
        <v>0.476</v>
      </c>
      <c r="F24" s="264"/>
      <c r="G24" s="265"/>
      <c r="H24" s="266"/>
      <c r="I24" s="260"/>
      <c r="J24" s="267"/>
      <c r="K24" s="260"/>
      <c r="M24" s="261" t="s">
        <v>661</v>
      </c>
      <c r="O24" s="249"/>
    </row>
    <row r="25" spans="1:15" ht="12.75">
      <c r="A25" s="258"/>
      <c r="B25" s="262"/>
      <c r="C25" s="539" t="s">
        <v>662</v>
      </c>
      <c r="D25" s="540"/>
      <c r="E25" s="263">
        <v>0.56</v>
      </c>
      <c r="F25" s="264"/>
      <c r="G25" s="265"/>
      <c r="H25" s="266"/>
      <c r="I25" s="260"/>
      <c r="J25" s="267"/>
      <c r="K25" s="260"/>
      <c r="M25" s="261" t="s">
        <v>662</v>
      </c>
      <c r="O25" s="249"/>
    </row>
    <row r="26" spans="1:80" ht="12.75">
      <c r="A26" s="250">
        <v>3</v>
      </c>
      <c r="B26" s="251" t="s">
        <v>507</v>
      </c>
      <c r="C26" s="252" t="s">
        <v>508</v>
      </c>
      <c r="D26" s="253" t="s">
        <v>158</v>
      </c>
      <c r="E26" s="254">
        <v>49.872</v>
      </c>
      <c r="F26" s="254">
        <v>0</v>
      </c>
      <c r="G26" s="255">
        <f>E26*F26</f>
        <v>0</v>
      </c>
      <c r="H26" s="256">
        <v>0</v>
      </c>
      <c r="I26" s="257">
        <f>E26*H26</f>
        <v>0</v>
      </c>
      <c r="J26" s="256">
        <v>0</v>
      </c>
      <c r="K26" s="257">
        <f>E26*J26</f>
        <v>0</v>
      </c>
      <c r="O26" s="249">
        <v>2</v>
      </c>
      <c r="AA26" s="222">
        <v>1</v>
      </c>
      <c r="AB26" s="222">
        <v>1</v>
      </c>
      <c r="AC26" s="222">
        <v>1</v>
      </c>
      <c r="AZ26" s="222">
        <v>1</v>
      </c>
      <c r="BA26" s="222">
        <f>IF(AZ26=1,G26,0)</f>
        <v>0</v>
      </c>
      <c r="BB26" s="222">
        <f>IF(AZ26=2,G26,0)</f>
        <v>0</v>
      </c>
      <c r="BC26" s="222">
        <f>IF(AZ26=3,G26,0)</f>
        <v>0</v>
      </c>
      <c r="BD26" s="222">
        <f>IF(AZ26=4,G26,0)</f>
        <v>0</v>
      </c>
      <c r="BE26" s="222">
        <f>IF(AZ26=5,G26,0)</f>
        <v>0</v>
      </c>
      <c r="CA26" s="249">
        <v>1</v>
      </c>
      <c r="CB26" s="249">
        <v>1</v>
      </c>
    </row>
    <row r="27" spans="1:15" ht="12.75">
      <c r="A27" s="258"/>
      <c r="B27" s="259"/>
      <c r="C27" s="527" t="s">
        <v>666</v>
      </c>
      <c r="D27" s="528"/>
      <c r="E27" s="528"/>
      <c r="F27" s="528"/>
      <c r="G27" s="529"/>
      <c r="I27" s="260"/>
      <c r="K27" s="260"/>
      <c r="L27" s="261" t="s">
        <v>666</v>
      </c>
      <c r="O27" s="249">
        <v>3</v>
      </c>
    </row>
    <row r="28" spans="1:15" ht="12.75">
      <c r="A28" s="258"/>
      <c r="B28" s="259"/>
      <c r="C28" s="527" t="s">
        <v>667</v>
      </c>
      <c r="D28" s="528"/>
      <c r="E28" s="528"/>
      <c r="F28" s="528"/>
      <c r="G28" s="529"/>
      <c r="I28" s="260"/>
      <c r="K28" s="260"/>
      <c r="L28" s="261" t="s">
        <v>667</v>
      </c>
      <c r="O28" s="249">
        <v>3</v>
      </c>
    </row>
    <row r="29" spans="1:15" ht="12.75">
      <c r="A29" s="258"/>
      <c r="B29" s="262"/>
      <c r="C29" s="539" t="s">
        <v>668</v>
      </c>
      <c r="D29" s="540"/>
      <c r="E29" s="263">
        <v>46.72</v>
      </c>
      <c r="F29" s="264"/>
      <c r="G29" s="265"/>
      <c r="H29" s="266"/>
      <c r="I29" s="260"/>
      <c r="J29" s="267"/>
      <c r="K29" s="260"/>
      <c r="M29" s="261" t="s">
        <v>668</v>
      </c>
      <c r="O29" s="249"/>
    </row>
    <row r="30" spans="1:15" ht="12.75">
      <c r="A30" s="258"/>
      <c r="B30" s="262"/>
      <c r="C30" s="539" t="s">
        <v>669</v>
      </c>
      <c r="D30" s="540"/>
      <c r="E30" s="263">
        <v>1.08</v>
      </c>
      <c r="F30" s="264"/>
      <c r="G30" s="265"/>
      <c r="H30" s="266"/>
      <c r="I30" s="260"/>
      <c r="J30" s="267"/>
      <c r="K30" s="260"/>
      <c r="M30" s="261" t="s">
        <v>669</v>
      </c>
      <c r="O30" s="249"/>
    </row>
    <row r="31" spans="1:15" ht="12.75">
      <c r="A31" s="258"/>
      <c r="B31" s="262"/>
      <c r="C31" s="539" t="s">
        <v>670</v>
      </c>
      <c r="D31" s="540"/>
      <c r="E31" s="263">
        <v>0.952</v>
      </c>
      <c r="F31" s="264"/>
      <c r="G31" s="265"/>
      <c r="H31" s="266"/>
      <c r="I31" s="260"/>
      <c r="J31" s="267"/>
      <c r="K31" s="260"/>
      <c r="M31" s="261" t="s">
        <v>670</v>
      </c>
      <c r="O31" s="249"/>
    </row>
    <row r="32" spans="1:15" ht="12.75">
      <c r="A32" s="258"/>
      <c r="B32" s="262"/>
      <c r="C32" s="539" t="s">
        <v>671</v>
      </c>
      <c r="D32" s="540"/>
      <c r="E32" s="263">
        <v>1.12</v>
      </c>
      <c r="F32" s="264"/>
      <c r="G32" s="265"/>
      <c r="H32" s="266"/>
      <c r="I32" s="260"/>
      <c r="J32" s="267"/>
      <c r="K32" s="260"/>
      <c r="M32" s="261" t="s">
        <v>671</v>
      </c>
      <c r="O32" s="249"/>
    </row>
    <row r="33" spans="1:80" ht="12.75">
      <c r="A33" s="250">
        <v>4</v>
      </c>
      <c r="B33" s="251" t="s">
        <v>532</v>
      </c>
      <c r="C33" s="252" t="s">
        <v>533</v>
      </c>
      <c r="D33" s="253" t="s">
        <v>158</v>
      </c>
      <c r="E33" s="254">
        <v>13.092</v>
      </c>
      <c r="F33" s="254">
        <v>0</v>
      </c>
      <c r="G33" s="255">
        <f>E33*F33</f>
        <v>0</v>
      </c>
      <c r="H33" s="256">
        <v>0</v>
      </c>
      <c r="I33" s="257">
        <f>E33*H33</f>
        <v>0</v>
      </c>
      <c r="J33" s="256">
        <v>0</v>
      </c>
      <c r="K33" s="257">
        <f>E33*J33</f>
        <v>0</v>
      </c>
      <c r="O33" s="249">
        <v>2</v>
      </c>
      <c r="AA33" s="222">
        <v>1</v>
      </c>
      <c r="AB33" s="222">
        <v>1</v>
      </c>
      <c r="AC33" s="222">
        <v>1</v>
      </c>
      <c r="AZ33" s="222">
        <v>1</v>
      </c>
      <c r="BA33" s="222">
        <f>IF(AZ33=1,G33,0)</f>
        <v>0</v>
      </c>
      <c r="BB33" s="222">
        <f>IF(AZ33=2,G33,0)</f>
        <v>0</v>
      </c>
      <c r="BC33" s="222">
        <f>IF(AZ33=3,G33,0)</f>
        <v>0</v>
      </c>
      <c r="BD33" s="222">
        <f>IF(AZ33=4,G33,0)</f>
        <v>0</v>
      </c>
      <c r="BE33" s="222">
        <f>IF(AZ33=5,G33,0)</f>
        <v>0</v>
      </c>
      <c r="CA33" s="249">
        <v>1</v>
      </c>
      <c r="CB33" s="249">
        <v>1</v>
      </c>
    </row>
    <row r="34" spans="1:15" ht="12.75">
      <c r="A34" s="258"/>
      <c r="B34" s="259"/>
      <c r="C34" s="527" t="s">
        <v>534</v>
      </c>
      <c r="D34" s="528"/>
      <c r="E34" s="528"/>
      <c r="F34" s="528"/>
      <c r="G34" s="529"/>
      <c r="I34" s="260"/>
      <c r="K34" s="260"/>
      <c r="L34" s="261" t="s">
        <v>534</v>
      </c>
      <c r="O34" s="249">
        <v>3</v>
      </c>
    </row>
    <row r="35" spans="1:15" ht="12.75">
      <c r="A35" s="258"/>
      <c r="B35" s="262"/>
      <c r="C35" s="539" t="s">
        <v>672</v>
      </c>
      <c r="D35" s="540"/>
      <c r="E35" s="263">
        <v>24.9528</v>
      </c>
      <c r="F35" s="264"/>
      <c r="G35" s="265"/>
      <c r="H35" s="266"/>
      <c r="I35" s="260"/>
      <c r="J35" s="267"/>
      <c r="K35" s="260"/>
      <c r="M35" s="261" t="s">
        <v>672</v>
      </c>
      <c r="O35" s="249"/>
    </row>
    <row r="36" spans="1:15" ht="12.75">
      <c r="A36" s="258"/>
      <c r="B36" s="262"/>
      <c r="C36" s="539" t="s">
        <v>673</v>
      </c>
      <c r="D36" s="540"/>
      <c r="E36" s="263">
        <v>24.9528</v>
      </c>
      <c r="F36" s="264"/>
      <c r="G36" s="265"/>
      <c r="H36" s="266"/>
      <c r="I36" s="260"/>
      <c r="J36" s="267"/>
      <c r="K36" s="260"/>
      <c r="M36" s="261" t="s">
        <v>673</v>
      </c>
      <c r="O36" s="249"/>
    </row>
    <row r="37" spans="1:15" ht="12.75">
      <c r="A37" s="258"/>
      <c r="B37" s="262"/>
      <c r="C37" s="539" t="s">
        <v>674</v>
      </c>
      <c r="D37" s="540"/>
      <c r="E37" s="263">
        <v>-36.8136</v>
      </c>
      <c r="F37" s="264"/>
      <c r="G37" s="265"/>
      <c r="H37" s="266"/>
      <c r="I37" s="260"/>
      <c r="J37" s="267"/>
      <c r="K37" s="260"/>
      <c r="M37" s="261" t="s">
        <v>674</v>
      </c>
      <c r="O37" s="249"/>
    </row>
    <row r="38" spans="1:80" ht="12.75">
      <c r="A38" s="250">
        <v>5</v>
      </c>
      <c r="B38" s="251" t="s">
        <v>203</v>
      </c>
      <c r="C38" s="252" t="s">
        <v>204</v>
      </c>
      <c r="D38" s="253" t="s">
        <v>158</v>
      </c>
      <c r="E38" s="254">
        <v>13.092</v>
      </c>
      <c r="F38" s="254">
        <v>0</v>
      </c>
      <c r="G38" s="255">
        <f>E38*F38</f>
        <v>0</v>
      </c>
      <c r="H38" s="256">
        <v>0</v>
      </c>
      <c r="I38" s="257">
        <f>E38*H38</f>
        <v>0</v>
      </c>
      <c r="J38" s="256">
        <v>0</v>
      </c>
      <c r="K38" s="257">
        <f>E38*J38</f>
        <v>0</v>
      </c>
      <c r="O38" s="249">
        <v>2</v>
      </c>
      <c r="AA38" s="222">
        <v>1</v>
      </c>
      <c r="AB38" s="222">
        <v>1</v>
      </c>
      <c r="AC38" s="222">
        <v>1</v>
      </c>
      <c r="AZ38" s="222">
        <v>1</v>
      </c>
      <c r="BA38" s="222">
        <f>IF(AZ38=1,G38,0)</f>
        <v>0</v>
      </c>
      <c r="BB38" s="222">
        <f>IF(AZ38=2,G38,0)</f>
        <v>0</v>
      </c>
      <c r="BC38" s="222">
        <f>IF(AZ38=3,G38,0)</f>
        <v>0</v>
      </c>
      <c r="BD38" s="222">
        <f>IF(AZ38=4,G38,0)</f>
        <v>0</v>
      </c>
      <c r="BE38" s="222">
        <f>IF(AZ38=5,G38,0)</f>
        <v>0</v>
      </c>
      <c r="CA38" s="249">
        <v>1</v>
      </c>
      <c r="CB38" s="249">
        <v>1</v>
      </c>
    </row>
    <row r="39" spans="1:15" ht="22.5">
      <c r="A39" s="258"/>
      <c r="B39" s="259"/>
      <c r="C39" s="527" t="s">
        <v>205</v>
      </c>
      <c r="D39" s="528"/>
      <c r="E39" s="528"/>
      <c r="F39" s="528"/>
      <c r="G39" s="529"/>
      <c r="I39" s="260"/>
      <c r="K39" s="260"/>
      <c r="L39" s="261" t="s">
        <v>205</v>
      </c>
      <c r="O39" s="249">
        <v>3</v>
      </c>
    </row>
    <row r="40" spans="1:15" ht="12.75">
      <c r="A40" s="258"/>
      <c r="B40" s="262"/>
      <c r="C40" s="539" t="s">
        <v>672</v>
      </c>
      <c r="D40" s="540"/>
      <c r="E40" s="263">
        <v>24.9528</v>
      </c>
      <c r="F40" s="264"/>
      <c r="G40" s="265"/>
      <c r="H40" s="266"/>
      <c r="I40" s="260"/>
      <c r="J40" s="267"/>
      <c r="K40" s="260"/>
      <c r="M40" s="261" t="s">
        <v>672</v>
      </c>
      <c r="O40" s="249"/>
    </row>
    <row r="41" spans="1:15" ht="12.75">
      <c r="A41" s="258"/>
      <c r="B41" s="262"/>
      <c r="C41" s="539" t="s">
        <v>673</v>
      </c>
      <c r="D41" s="540"/>
      <c r="E41" s="263">
        <v>24.9528</v>
      </c>
      <c r="F41" s="264"/>
      <c r="G41" s="265"/>
      <c r="H41" s="266"/>
      <c r="I41" s="260"/>
      <c r="J41" s="267"/>
      <c r="K41" s="260"/>
      <c r="M41" s="261" t="s">
        <v>673</v>
      </c>
      <c r="O41" s="249"/>
    </row>
    <row r="42" spans="1:15" ht="12.75">
      <c r="A42" s="258"/>
      <c r="B42" s="262"/>
      <c r="C42" s="539" t="s">
        <v>674</v>
      </c>
      <c r="D42" s="540"/>
      <c r="E42" s="263">
        <v>-36.8136</v>
      </c>
      <c r="F42" s="264"/>
      <c r="G42" s="265"/>
      <c r="H42" s="266"/>
      <c r="I42" s="260"/>
      <c r="J42" s="267"/>
      <c r="K42" s="260"/>
      <c r="M42" s="261" t="s">
        <v>674</v>
      </c>
      <c r="O42" s="249"/>
    </row>
    <row r="43" spans="1:80" ht="12.75">
      <c r="A43" s="250">
        <v>6</v>
      </c>
      <c r="B43" s="251" t="s">
        <v>540</v>
      </c>
      <c r="C43" s="252" t="s">
        <v>541</v>
      </c>
      <c r="D43" s="253" t="s">
        <v>158</v>
      </c>
      <c r="E43" s="254">
        <v>13.092</v>
      </c>
      <c r="F43" s="254">
        <v>0</v>
      </c>
      <c r="G43" s="255">
        <f>E43*F43</f>
        <v>0</v>
      </c>
      <c r="H43" s="256">
        <v>0</v>
      </c>
      <c r="I43" s="257">
        <f>E43*H43</f>
        <v>0</v>
      </c>
      <c r="J43" s="256">
        <v>0</v>
      </c>
      <c r="K43" s="257">
        <f>E43*J43</f>
        <v>0</v>
      </c>
      <c r="O43" s="249">
        <v>2</v>
      </c>
      <c r="AA43" s="222">
        <v>1</v>
      </c>
      <c r="AB43" s="222">
        <v>1</v>
      </c>
      <c r="AC43" s="222">
        <v>1</v>
      </c>
      <c r="AZ43" s="222">
        <v>1</v>
      </c>
      <c r="BA43" s="222">
        <f>IF(AZ43=1,G43,0)</f>
        <v>0</v>
      </c>
      <c r="BB43" s="222">
        <f>IF(AZ43=2,G43,0)</f>
        <v>0</v>
      </c>
      <c r="BC43" s="222">
        <f>IF(AZ43=3,G43,0)</f>
        <v>0</v>
      </c>
      <c r="BD43" s="222">
        <f>IF(AZ43=4,G43,0)</f>
        <v>0</v>
      </c>
      <c r="BE43" s="222">
        <f>IF(AZ43=5,G43,0)</f>
        <v>0</v>
      </c>
      <c r="CA43" s="249">
        <v>1</v>
      </c>
      <c r="CB43" s="249">
        <v>1</v>
      </c>
    </row>
    <row r="44" spans="1:15" ht="12.75">
      <c r="A44" s="258"/>
      <c r="B44" s="262"/>
      <c r="C44" s="539" t="s">
        <v>672</v>
      </c>
      <c r="D44" s="540"/>
      <c r="E44" s="263">
        <v>24.9528</v>
      </c>
      <c r="F44" s="264"/>
      <c r="G44" s="265"/>
      <c r="H44" s="266"/>
      <c r="I44" s="260"/>
      <c r="J44" s="267"/>
      <c r="K44" s="260"/>
      <c r="M44" s="261" t="s">
        <v>672</v>
      </c>
      <c r="O44" s="249"/>
    </row>
    <row r="45" spans="1:15" ht="12.75">
      <c r="A45" s="258"/>
      <c r="B45" s="262"/>
      <c r="C45" s="539" t="s">
        <v>673</v>
      </c>
      <c r="D45" s="540"/>
      <c r="E45" s="263">
        <v>24.9528</v>
      </c>
      <c r="F45" s="264"/>
      <c r="G45" s="265"/>
      <c r="H45" s="266"/>
      <c r="I45" s="260"/>
      <c r="J45" s="267"/>
      <c r="K45" s="260"/>
      <c r="M45" s="261" t="s">
        <v>673</v>
      </c>
      <c r="O45" s="249"/>
    </row>
    <row r="46" spans="1:15" ht="12.75">
      <c r="A46" s="258"/>
      <c r="B46" s="262"/>
      <c r="C46" s="539" t="s">
        <v>674</v>
      </c>
      <c r="D46" s="540"/>
      <c r="E46" s="263">
        <v>-36.8136</v>
      </c>
      <c r="F46" s="264"/>
      <c r="G46" s="265"/>
      <c r="H46" s="266"/>
      <c r="I46" s="260"/>
      <c r="J46" s="267"/>
      <c r="K46" s="260"/>
      <c r="M46" s="261" t="s">
        <v>674</v>
      </c>
      <c r="O46" s="249"/>
    </row>
    <row r="47" spans="1:80" ht="22.5">
      <c r="A47" s="250">
        <v>7</v>
      </c>
      <c r="B47" s="251" t="s">
        <v>675</v>
      </c>
      <c r="C47" s="252" t="s">
        <v>676</v>
      </c>
      <c r="D47" s="253" t="s">
        <v>158</v>
      </c>
      <c r="E47" s="254">
        <v>6.2</v>
      </c>
      <c r="F47" s="254">
        <v>0</v>
      </c>
      <c r="G47" s="255">
        <f>E47*F47</f>
        <v>0</v>
      </c>
      <c r="H47" s="256">
        <v>1.7</v>
      </c>
      <c r="I47" s="257">
        <f>E47*H47</f>
        <v>10.54</v>
      </c>
      <c r="J47" s="256"/>
      <c r="K47" s="257">
        <f>E47*J47</f>
        <v>0</v>
      </c>
      <c r="O47" s="249">
        <v>2</v>
      </c>
      <c r="AA47" s="222">
        <v>12</v>
      </c>
      <c r="AB47" s="222">
        <v>0</v>
      </c>
      <c r="AC47" s="222">
        <v>8</v>
      </c>
      <c r="AZ47" s="222">
        <v>1</v>
      </c>
      <c r="BA47" s="222">
        <f>IF(AZ47=1,G47,0)</f>
        <v>0</v>
      </c>
      <c r="BB47" s="222">
        <f>IF(AZ47=2,G47,0)</f>
        <v>0</v>
      </c>
      <c r="BC47" s="222">
        <f>IF(AZ47=3,G47,0)</f>
        <v>0</v>
      </c>
      <c r="BD47" s="222">
        <f>IF(AZ47=4,G47,0)</f>
        <v>0</v>
      </c>
      <c r="BE47" s="222">
        <f>IF(AZ47=5,G47,0)</f>
        <v>0</v>
      </c>
      <c r="CA47" s="249">
        <v>12</v>
      </c>
      <c r="CB47" s="249">
        <v>0</v>
      </c>
    </row>
    <row r="48" spans="1:15" ht="12.75">
      <c r="A48" s="258"/>
      <c r="B48" s="259"/>
      <c r="C48" s="527" t="s">
        <v>677</v>
      </c>
      <c r="D48" s="528"/>
      <c r="E48" s="528"/>
      <c r="F48" s="528"/>
      <c r="G48" s="529"/>
      <c r="I48" s="260"/>
      <c r="K48" s="260"/>
      <c r="L48" s="261" t="s">
        <v>677</v>
      </c>
      <c r="O48" s="249">
        <v>3</v>
      </c>
    </row>
    <row r="49" spans="1:15" ht="12.75">
      <c r="A49" s="258"/>
      <c r="B49" s="262"/>
      <c r="C49" s="539" t="s">
        <v>678</v>
      </c>
      <c r="D49" s="540"/>
      <c r="E49" s="263">
        <v>5.84</v>
      </c>
      <c r="F49" s="264"/>
      <c r="G49" s="265"/>
      <c r="H49" s="266"/>
      <c r="I49" s="260"/>
      <c r="J49" s="267"/>
      <c r="K49" s="260"/>
      <c r="M49" s="261" t="s">
        <v>678</v>
      </c>
      <c r="O49" s="249"/>
    </row>
    <row r="50" spans="1:15" ht="12.75">
      <c r="A50" s="258"/>
      <c r="B50" s="262"/>
      <c r="C50" s="539" t="s">
        <v>679</v>
      </c>
      <c r="D50" s="540"/>
      <c r="E50" s="263">
        <v>0.108</v>
      </c>
      <c r="F50" s="264"/>
      <c r="G50" s="265"/>
      <c r="H50" s="266"/>
      <c r="I50" s="260"/>
      <c r="J50" s="267"/>
      <c r="K50" s="260"/>
      <c r="M50" s="261" t="s">
        <v>679</v>
      </c>
      <c r="O50" s="249"/>
    </row>
    <row r="51" spans="1:15" ht="12.75">
      <c r="A51" s="258"/>
      <c r="B51" s="262"/>
      <c r="C51" s="539" t="s">
        <v>680</v>
      </c>
      <c r="D51" s="540"/>
      <c r="E51" s="263">
        <v>0.112</v>
      </c>
      <c r="F51" s="264"/>
      <c r="G51" s="265"/>
      <c r="H51" s="266"/>
      <c r="I51" s="260"/>
      <c r="J51" s="267"/>
      <c r="K51" s="260"/>
      <c r="M51" s="261" t="s">
        <v>680</v>
      </c>
      <c r="O51" s="249"/>
    </row>
    <row r="52" spans="1:15" ht="12.75">
      <c r="A52" s="258"/>
      <c r="B52" s="262"/>
      <c r="C52" s="539" t="s">
        <v>681</v>
      </c>
      <c r="D52" s="540"/>
      <c r="E52" s="263">
        <v>0.14</v>
      </c>
      <c r="F52" s="264"/>
      <c r="G52" s="265"/>
      <c r="H52" s="266"/>
      <c r="I52" s="260"/>
      <c r="J52" s="267"/>
      <c r="K52" s="260"/>
      <c r="M52" s="261" t="s">
        <v>681</v>
      </c>
      <c r="O52" s="249"/>
    </row>
    <row r="53" spans="1:80" ht="12.75">
      <c r="A53" s="250">
        <v>8</v>
      </c>
      <c r="B53" s="251" t="s">
        <v>220</v>
      </c>
      <c r="C53" s="252" t="s">
        <v>221</v>
      </c>
      <c r="D53" s="253" t="s">
        <v>158</v>
      </c>
      <c r="E53" s="254">
        <v>37.116</v>
      </c>
      <c r="F53" s="254">
        <v>0</v>
      </c>
      <c r="G53" s="255">
        <f>E53*F53</f>
        <v>0</v>
      </c>
      <c r="H53" s="256">
        <v>0</v>
      </c>
      <c r="I53" s="257">
        <f>E53*H53</f>
        <v>0</v>
      </c>
      <c r="J53" s="256">
        <v>0</v>
      </c>
      <c r="K53" s="257">
        <f>E53*J53</f>
        <v>0</v>
      </c>
      <c r="O53" s="249">
        <v>2</v>
      </c>
      <c r="AA53" s="222">
        <v>1</v>
      </c>
      <c r="AB53" s="222">
        <v>1</v>
      </c>
      <c r="AC53" s="222">
        <v>1</v>
      </c>
      <c r="AZ53" s="222">
        <v>1</v>
      </c>
      <c r="BA53" s="222">
        <f>IF(AZ53=1,G53,0)</f>
        <v>0</v>
      </c>
      <c r="BB53" s="222">
        <f>IF(AZ53=2,G53,0)</f>
        <v>0</v>
      </c>
      <c r="BC53" s="222">
        <f>IF(AZ53=3,G53,0)</f>
        <v>0</v>
      </c>
      <c r="BD53" s="222">
        <f>IF(AZ53=4,G53,0)</f>
        <v>0</v>
      </c>
      <c r="BE53" s="222">
        <f>IF(AZ53=5,G53,0)</f>
        <v>0</v>
      </c>
      <c r="CA53" s="249">
        <v>1</v>
      </c>
      <c r="CB53" s="249">
        <v>1</v>
      </c>
    </row>
    <row r="54" spans="1:15" ht="12.75">
      <c r="A54" s="258"/>
      <c r="B54" s="262"/>
      <c r="C54" s="539" t="s">
        <v>682</v>
      </c>
      <c r="D54" s="540"/>
      <c r="E54" s="263">
        <v>35.04</v>
      </c>
      <c r="F54" s="264"/>
      <c r="G54" s="265"/>
      <c r="H54" s="266"/>
      <c r="I54" s="260"/>
      <c r="J54" s="267"/>
      <c r="K54" s="260"/>
      <c r="M54" s="261" t="s">
        <v>682</v>
      </c>
      <c r="O54" s="249"/>
    </row>
    <row r="55" spans="1:15" ht="12.75">
      <c r="A55" s="258"/>
      <c r="B55" s="262"/>
      <c r="C55" s="539" t="s">
        <v>683</v>
      </c>
      <c r="D55" s="540"/>
      <c r="E55" s="263">
        <v>0.648</v>
      </c>
      <c r="F55" s="264"/>
      <c r="G55" s="265"/>
      <c r="H55" s="266"/>
      <c r="I55" s="260"/>
      <c r="J55" s="267"/>
      <c r="K55" s="260"/>
      <c r="M55" s="261" t="s">
        <v>683</v>
      </c>
      <c r="O55" s="249"/>
    </row>
    <row r="56" spans="1:15" ht="22.5">
      <c r="A56" s="258"/>
      <c r="B56" s="262"/>
      <c r="C56" s="539" t="s">
        <v>684</v>
      </c>
      <c r="D56" s="540"/>
      <c r="E56" s="263">
        <v>0.728</v>
      </c>
      <c r="F56" s="264"/>
      <c r="G56" s="265"/>
      <c r="H56" s="266"/>
      <c r="I56" s="260"/>
      <c r="J56" s="267"/>
      <c r="K56" s="260"/>
      <c r="M56" s="261" t="s">
        <v>684</v>
      </c>
      <c r="O56" s="249"/>
    </row>
    <row r="57" spans="1:15" ht="12.75">
      <c r="A57" s="258"/>
      <c r="B57" s="262"/>
      <c r="C57" s="539" t="s">
        <v>685</v>
      </c>
      <c r="D57" s="540"/>
      <c r="E57" s="263">
        <v>0.7</v>
      </c>
      <c r="F57" s="264"/>
      <c r="G57" s="265"/>
      <c r="H57" s="266"/>
      <c r="I57" s="260"/>
      <c r="J57" s="267"/>
      <c r="K57" s="260"/>
      <c r="M57" s="261" t="s">
        <v>685</v>
      </c>
      <c r="O57" s="249"/>
    </row>
    <row r="58" spans="1:57" ht="12.75">
      <c r="A58" s="268"/>
      <c r="B58" s="269" t="s">
        <v>97</v>
      </c>
      <c r="C58" s="270" t="s">
        <v>155</v>
      </c>
      <c r="D58" s="271"/>
      <c r="E58" s="272"/>
      <c r="F58" s="273"/>
      <c r="G58" s="274">
        <f>SUM(G7:G57)</f>
        <v>0</v>
      </c>
      <c r="H58" s="275"/>
      <c r="I58" s="276">
        <f>SUM(I7:I57)</f>
        <v>10.54</v>
      </c>
      <c r="J58" s="275"/>
      <c r="K58" s="276">
        <f>SUM(K7:K57)</f>
        <v>0</v>
      </c>
      <c r="O58" s="249">
        <v>4</v>
      </c>
      <c r="BA58" s="277">
        <f>SUM(BA7:BA57)</f>
        <v>0</v>
      </c>
      <c r="BB58" s="277">
        <f>SUM(BB7:BB57)</f>
        <v>0</v>
      </c>
      <c r="BC58" s="277">
        <f>SUM(BC7:BC57)</f>
        <v>0</v>
      </c>
      <c r="BD58" s="277">
        <f>SUM(BD7:BD57)</f>
        <v>0</v>
      </c>
      <c r="BE58" s="277">
        <f>SUM(BE7:BE57)</f>
        <v>0</v>
      </c>
    </row>
    <row r="59" spans="1:15" ht="12.75">
      <c r="A59" s="239" t="s">
        <v>94</v>
      </c>
      <c r="B59" s="240" t="s">
        <v>583</v>
      </c>
      <c r="C59" s="241" t="s">
        <v>584</v>
      </c>
      <c r="D59" s="242"/>
      <c r="E59" s="243"/>
      <c r="F59" s="243"/>
      <c r="G59" s="244"/>
      <c r="H59" s="245"/>
      <c r="I59" s="246"/>
      <c r="J59" s="247"/>
      <c r="K59" s="248"/>
      <c r="O59" s="249">
        <v>1</v>
      </c>
    </row>
    <row r="60" spans="1:80" ht="12.75">
      <c r="A60" s="250">
        <v>9</v>
      </c>
      <c r="B60" s="251" t="s">
        <v>686</v>
      </c>
      <c r="C60" s="252" t="s">
        <v>687</v>
      </c>
      <c r="D60" s="253" t="s">
        <v>158</v>
      </c>
      <c r="E60" s="254">
        <v>6.2</v>
      </c>
      <c r="F60" s="254">
        <v>0</v>
      </c>
      <c r="G60" s="255">
        <f>E60*F60</f>
        <v>0</v>
      </c>
      <c r="H60" s="256">
        <v>1.891</v>
      </c>
      <c r="I60" s="257">
        <f>E60*H60</f>
        <v>11.7242</v>
      </c>
      <c r="J60" s="256">
        <v>0</v>
      </c>
      <c r="K60" s="257">
        <f>E60*J60</f>
        <v>0</v>
      </c>
      <c r="O60" s="249">
        <v>2</v>
      </c>
      <c r="AA60" s="222">
        <v>1</v>
      </c>
      <c r="AB60" s="222">
        <v>0</v>
      </c>
      <c r="AC60" s="222">
        <v>0</v>
      </c>
      <c r="AZ60" s="222">
        <v>1</v>
      </c>
      <c r="BA60" s="222">
        <f>IF(AZ60=1,G60,0)</f>
        <v>0</v>
      </c>
      <c r="BB60" s="222">
        <f>IF(AZ60=2,G60,0)</f>
        <v>0</v>
      </c>
      <c r="BC60" s="222">
        <f>IF(AZ60=3,G60,0)</f>
        <v>0</v>
      </c>
      <c r="BD60" s="222">
        <f>IF(AZ60=4,G60,0)</f>
        <v>0</v>
      </c>
      <c r="BE60" s="222">
        <f>IF(AZ60=5,G60,0)</f>
        <v>0</v>
      </c>
      <c r="CA60" s="249">
        <v>1</v>
      </c>
      <c r="CB60" s="249">
        <v>0</v>
      </c>
    </row>
    <row r="61" spans="1:15" ht="12.75">
      <c r="A61" s="258"/>
      <c r="B61" s="262"/>
      <c r="C61" s="539" t="s">
        <v>678</v>
      </c>
      <c r="D61" s="540"/>
      <c r="E61" s="263">
        <v>5.84</v>
      </c>
      <c r="F61" s="264"/>
      <c r="G61" s="265"/>
      <c r="H61" s="266"/>
      <c r="I61" s="260"/>
      <c r="J61" s="267"/>
      <c r="K61" s="260"/>
      <c r="M61" s="261" t="s">
        <v>678</v>
      </c>
      <c r="O61" s="249"/>
    </row>
    <row r="62" spans="1:15" ht="12.75">
      <c r="A62" s="258"/>
      <c r="B62" s="262"/>
      <c r="C62" s="539" t="s">
        <v>679</v>
      </c>
      <c r="D62" s="540"/>
      <c r="E62" s="263">
        <v>0.108</v>
      </c>
      <c r="F62" s="264"/>
      <c r="G62" s="265"/>
      <c r="H62" s="266"/>
      <c r="I62" s="260"/>
      <c r="J62" s="267"/>
      <c r="K62" s="260"/>
      <c r="M62" s="261" t="s">
        <v>679</v>
      </c>
      <c r="O62" s="249"/>
    </row>
    <row r="63" spans="1:15" ht="12.75">
      <c r="A63" s="258"/>
      <c r="B63" s="262"/>
      <c r="C63" s="539" t="s">
        <v>680</v>
      </c>
      <c r="D63" s="540"/>
      <c r="E63" s="263">
        <v>0.112</v>
      </c>
      <c r="F63" s="264"/>
      <c r="G63" s="265"/>
      <c r="H63" s="266"/>
      <c r="I63" s="260"/>
      <c r="J63" s="267"/>
      <c r="K63" s="260"/>
      <c r="M63" s="261" t="s">
        <v>680</v>
      </c>
      <c r="O63" s="249"/>
    </row>
    <row r="64" spans="1:15" ht="12.75">
      <c r="A64" s="258"/>
      <c r="B64" s="262"/>
      <c r="C64" s="539" t="s">
        <v>681</v>
      </c>
      <c r="D64" s="540"/>
      <c r="E64" s="263">
        <v>0.14</v>
      </c>
      <c r="F64" s="264"/>
      <c r="G64" s="265"/>
      <c r="H64" s="266"/>
      <c r="I64" s="260"/>
      <c r="J64" s="267"/>
      <c r="K64" s="260"/>
      <c r="M64" s="261" t="s">
        <v>681</v>
      </c>
      <c r="O64" s="249"/>
    </row>
    <row r="65" spans="1:57" ht="12.75">
      <c r="A65" s="268"/>
      <c r="B65" s="269" t="s">
        <v>97</v>
      </c>
      <c r="C65" s="270" t="s">
        <v>585</v>
      </c>
      <c r="D65" s="271"/>
      <c r="E65" s="272"/>
      <c r="F65" s="273"/>
      <c r="G65" s="274">
        <f>SUM(G59:G64)</f>
        <v>0</v>
      </c>
      <c r="H65" s="275"/>
      <c r="I65" s="276">
        <f>SUM(I59:I64)</f>
        <v>11.7242</v>
      </c>
      <c r="J65" s="275"/>
      <c r="K65" s="276">
        <f>SUM(K59:K64)</f>
        <v>0</v>
      </c>
      <c r="O65" s="249">
        <v>4</v>
      </c>
      <c r="BA65" s="277">
        <f>SUM(BA59:BA64)</f>
        <v>0</v>
      </c>
      <c r="BB65" s="277">
        <f>SUM(BB59:BB64)</f>
        <v>0</v>
      </c>
      <c r="BC65" s="277">
        <f>SUM(BC59:BC64)</f>
        <v>0</v>
      </c>
      <c r="BD65" s="277">
        <f>SUM(BD59:BD64)</f>
        <v>0</v>
      </c>
      <c r="BE65" s="277">
        <f>SUM(BE59:BE64)</f>
        <v>0</v>
      </c>
    </row>
    <row r="66" spans="1:15" ht="12.75">
      <c r="A66" s="239" t="s">
        <v>94</v>
      </c>
      <c r="B66" s="240" t="s">
        <v>147</v>
      </c>
      <c r="C66" s="241" t="s">
        <v>148</v>
      </c>
      <c r="D66" s="242"/>
      <c r="E66" s="243"/>
      <c r="F66" s="243"/>
      <c r="G66" s="244"/>
      <c r="H66" s="245"/>
      <c r="I66" s="246"/>
      <c r="J66" s="247"/>
      <c r="K66" s="248"/>
      <c r="O66" s="249">
        <v>1</v>
      </c>
    </row>
    <row r="67" spans="1:80" ht="12.75">
      <c r="A67" s="250">
        <v>10</v>
      </c>
      <c r="B67" s="251" t="s">
        <v>688</v>
      </c>
      <c r="C67" s="252" t="s">
        <v>689</v>
      </c>
      <c r="D67" s="253" t="s">
        <v>163</v>
      </c>
      <c r="E67" s="254">
        <v>155</v>
      </c>
      <c r="F67" s="254">
        <v>0</v>
      </c>
      <c r="G67" s="255">
        <f>E67*F67</f>
        <v>0</v>
      </c>
      <c r="H67" s="256">
        <v>0</v>
      </c>
      <c r="I67" s="257">
        <f>E67*H67</f>
        <v>0</v>
      </c>
      <c r="J67" s="256"/>
      <c r="K67" s="257">
        <f>E67*J67</f>
        <v>0</v>
      </c>
      <c r="O67" s="249">
        <v>2</v>
      </c>
      <c r="AA67" s="222">
        <v>12</v>
      </c>
      <c r="AB67" s="222">
        <v>0</v>
      </c>
      <c r="AC67" s="222">
        <v>11</v>
      </c>
      <c r="AZ67" s="222">
        <v>4</v>
      </c>
      <c r="BA67" s="222">
        <f>IF(AZ67=1,G67,0)</f>
        <v>0</v>
      </c>
      <c r="BB67" s="222">
        <f>IF(AZ67=2,G67,0)</f>
        <v>0</v>
      </c>
      <c r="BC67" s="222">
        <f>IF(AZ67=3,G67,0)</f>
        <v>0</v>
      </c>
      <c r="BD67" s="222">
        <f>IF(AZ67=4,G67,0)</f>
        <v>0</v>
      </c>
      <c r="BE67" s="222">
        <f>IF(AZ67=5,G67,0)</f>
        <v>0</v>
      </c>
      <c r="CA67" s="249">
        <v>12</v>
      </c>
      <c r="CB67" s="249">
        <v>0</v>
      </c>
    </row>
    <row r="68" spans="1:80" ht="12.75">
      <c r="A68" s="250">
        <v>11</v>
      </c>
      <c r="B68" s="251" t="s">
        <v>690</v>
      </c>
      <c r="C68" s="252" t="s">
        <v>691</v>
      </c>
      <c r="D68" s="253" t="s">
        <v>110</v>
      </c>
      <c r="E68" s="254">
        <v>1</v>
      </c>
      <c r="F68" s="254">
        <f>'SO 03 1593-61 ele'!H30</f>
        <v>0</v>
      </c>
      <c r="G68" s="255">
        <f>E68*F68</f>
        <v>0</v>
      </c>
      <c r="H68" s="256">
        <v>0</v>
      </c>
      <c r="I68" s="257">
        <f>E68*H68</f>
        <v>0</v>
      </c>
      <c r="J68" s="256"/>
      <c r="K68" s="257">
        <f>E68*J68</f>
        <v>0</v>
      </c>
      <c r="O68" s="249">
        <v>2</v>
      </c>
      <c r="AA68" s="222">
        <v>12</v>
      </c>
      <c r="AB68" s="222">
        <v>0</v>
      </c>
      <c r="AC68" s="222">
        <v>12</v>
      </c>
      <c r="AZ68" s="222">
        <v>4</v>
      </c>
      <c r="BA68" s="222">
        <f>IF(AZ68=1,G68,0)</f>
        <v>0</v>
      </c>
      <c r="BB68" s="222">
        <f>IF(AZ68=2,G68,0)</f>
        <v>0</v>
      </c>
      <c r="BC68" s="222">
        <f>IF(AZ68=3,G68,0)</f>
        <v>0</v>
      </c>
      <c r="BD68" s="222">
        <f>IF(AZ68=4,G68,0)</f>
        <v>0</v>
      </c>
      <c r="BE68" s="222">
        <f>IF(AZ68=5,G68,0)</f>
        <v>0</v>
      </c>
      <c r="CA68" s="249">
        <v>12</v>
      </c>
      <c r="CB68" s="249">
        <v>0</v>
      </c>
    </row>
    <row r="69" spans="1:15" ht="12.75">
      <c r="A69" s="258"/>
      <c r="B69" s="259"/>
      <c r="C69" s="527" t="s">
        <v>143</v>
      </c>
      <c r="D69" s="528"/>
      <c r="E69" s="528"/>
      <c r="F69" s="528"/>
      <c r="G69" s="529"/>
      <c r="I69" s="260"/>
      <c r="K69" s="260"/>
      <c r="L69" s="261" t="s">
        <v>143</v>
      </c>
      <c r="O69" s="249">
        <v>3</v>
      </c>
    </row>
    <row r="70" spans="1:57" ht="12.75">
      <c r="A70" s="268"/>
      <c r="B70" s="269" t="s">
        <v>97</v>
      </c>
      <c r="C70" s="270" t="s">
        <v>149</v>
      </c>
      <c r="D70" s="271"/>
      <c r="E70" s="272"/>
      <c r="F70" s="273"/>
      <c r="G70" s="274">
        <f>SUM(G66:G69)</f>
        <v>0</v>
      </c>
      <c r="H70" s="275"/>
      <c r="I70" s="276">
        <f>SUM(I66:I69)</f>
        <v>0</v>
      </c>
      <c r="J70" s="275"/>
      <c r="K70" s="276">
        <f>SUM(K66:K69)</f>
        <v>0</v>
      </c>
      <c r="O70" s="249">
        <v>4</v>
      </c>
      <c r="BA70" s="277">
        <f>SUM(BA66:BA69)</f>
        <v>0</v>
      </c>
      <c r="BB70" s="277">
        <f>SUM(BB66:BB69)</f>
        <v>0</v>
      </c>
      <c r="BC70" s="277">
        <f>SUM(BC66:BC69)</f>
        <v>0</v>
      </c>
      <c r="BD70" s="277">
        <f>SUM(BD66:BD69)</f>
        <v>0</v>
      </c>
      <c r="BE70" s="277">
        <f>SUM(BE66:BE69)</f>
        <v>0</v>
      </c>
    </row>
    <row r="71" spans="1:15" ht="12.75">
      <c r="A71" s="239" t="s">
        <v>94</v>
      </c>
      <c r="B71" s="240" t="s">
        <v>400</v>
      </c>
      <c r="C71" s="241" t="s">
        <v>401</v>
      </c>
      <c r="D71" s="242"/>
      <c r="E71" s="243"/>
      <c r="F71" s="243"/>
      <c r="G71" s="244"/>
      <c r="H71" s="245"/>
      <c r="I71" s="246"/>
      <c r="J71" s="247"/>
      <c r="K71" s="248"/>
      <c r="O71" s="249">
        <v>1</v>
      </c>
    </row>
    <row r="72" spans="1:80" ht="12.75">
      <c r="A72" s="250">
        <v>12</v>
      </c>
      <c r="B72" s="251" t="s">
        <v>692</v>
      </c>
      <c r="C72" s="252" t="s">
        <v>693</v>
      </c>
      <c r="D72" s="253" t="s">
        <v>267</v>
      </c>
      <c r="E72" s="254">
        <v>22.2642</v>
      </c>
      <c r="F72" s="254">
        <v>0</v>
      </c>
      <c r="G72" s="255">
        <f>E72*F72</f>
        <v>0</v>
      </c>
      <c r="H72" s="256">
        <v>0</v>
      </c>
      <c r="I72" s="257">
        <f>E72*H72</f>
        <v>0</v>
      </c>
      <c r="J72" s="256"/>
      <c r="K72" s="257">
        <f>E72*J72</f>
        <v>0</v>
      </c>
      <c r="O72" s="249">
        <v>2</v>
      </c>
      <c r="AA72" s="222">
        <v>7</v>
      </c>
      <c r="AB72" s="222">
        <v>1</v>
      </c>
      <c r="AC72" s="222">
        <v>2</v>
      </c>
      <c r="AZ72" s="222">
        <v>1</v>
      </c>
      <c r="BA72" s="222">
        <f>IF(AZ72=1,G72,0)</f>
        <v>0</v>
      </c>
      <c r="BB72" s="222">
        <f>IF(AZ72=2,G72,0)</f>
        <v>0</v>
      </c>
      <c r="BC72" s="222">
        <f>IF(AZ72=3,G72,0)</f>
        <v>0</v>
      </c>
      <c r="BD72" s="222">
        <f>IF(AZ72=4,G72,0)</f>
        <v>0</v>
      </c>
      <c r="BE72" s="222">
        <f>IF(AZ72=5,G72,0)</f>
        <v>0</v>
      </c>
      <c r="CA72" s="249">
        <v>7</v>
      </c>
      <c r="CB72" s="249">
        <v>1</v>
      </c>
    </row>
    <row r="73" spans="1:57" ht="12.75">
      <c r="A73" s="268"/>
      <c r="B73" s="269" t="s">
        <v>97</v>
      </c>
      <c r="C73" s="270" t="s">
        <v>402</v>
      </c>
      <c r="D73" s="271"/>
      <c r="E73" s="272"/>
      <c r="F73" s="273"/>
      <c r="G73" s="274">
        <f>SUM(G71:G72)</f>
        <v>0</v>
      </c>
      <c r="H73" s="275"/>
      <c r="I73" s="276">
        <f>SUM(I71:I72)</f>
        <v>0</v>
      </c>
      <c r="J73" s="275"/>
      <c r="K73" s="276">
        <f>SUM(K71:K72)</f>
        <v>0</v>
      </c>
      <c r="O73" s="249">
        <v>4</v>
      </c>
      <c r="BA73" s="277">
        <f>SUM(BA71:BA72)</f>
        <v>0</v>
      </c>
      <c r="BB73" s="277">
        <f>SUM(BB71:BB72)</f>
        <v>0</v>
      </c>
      <c r="BC73" s="277">
        <f>SUM(BC71:BC72)</f>
        <v>0</v>
      </c>
      <c r="BD73" s="277">
        <f>SUM(BD71:BD72)</f>
        <v>0</v>
      </c>
      <c r="BE73" s="277">
        <f>SUM(BE71:BE72)</f>
        <v>0</v>
      </c>
    </row>
    <row r="74" ht="12.75">
      <c r="E74" s="222"/>
    </row>
    <row r="75" ht="12.75">
      <c r="E75" s="222"/>
    </row>
    <row r="76" ht="12.75">
      <c r="E76" s="222"/>
    </row>
    <row r="77" ht="12.75">
      <c r="E77" s="222"/>
    </row>
    <row r="78" ht="12.75">
      <c r="E78" s="222"/>
    </row>
    <row r="79" ht="12.75">
      <c r="E79" s="222"/>
    </row>
    <row r="80" ht="12.75">
      <c r="E80" s="222"/>
    </row>
    <row r="81" ht="12.75">
      <c r="E81" s="222"/>
    </row>
    <row r="82" ht="12.75">
      <c r="E82" s="222"/>
    </row>
    <row r="83" ht="12.75">
      <c r="E83" s="222"/>
    </row>
    <row r="84" ht="12.75">
      <c r="E84" s="222"/>
    </row>
    <row r="85" ht="12.75">
      <c r="E85" s="222"/>
    </row>
    <row r="86" ht="12.75">
      <c r="E86" s="222"/>
    </row>
    <row r="87" ht="12.75">
      <c r="E87" s="222"/>
    </row>
    <row r="88" ht="12.75">
      <c r="E88" s="222"/>
    </row>
    <row r="89" ht="12.75">
      <c r="E89" s="222"/>
    </row>
    <row r="90" ht="12.75">
      <c r="E90" s="222"/>
    </row>
    <row r="91" ht="12.75">
      <c r="E91" s="222"/>
    </row>
    <row r="92" ht="12.75">
      <c r="E92" s="222"/>
    </row>
    <row r="93" ht="12.75">
      <c r="E93" s="222"/>
    </row>
    <row r="94" ht="12.75">
      <c r="E94" s="222"/>
    </row>
    <row r="95" ht="12.75">
      <c r="E95" s="222"/>
    </row>
    <row r="96" ht="12.75">
      <c r="E96" s="222"/>
    </row>
    <row r="97" spans="1:7" ht="12.75">
      <c r="A97" s="267"/>
      <c r="B97" s="267"/>
      <c r="C97" s="267"/>
      <c r="D97" s="267"/>
      <c r="E97" s="267"/>
      <c r="F97" s="267"/>
      <c r="G97" s="267"/>
    </row>
    <row r="98" spans="1:7" ht="12.75">
      <c r="A98" s="267"/>
      <c r="B98" s="267"/>
      <c r="C98" s="267"/>
      <c r="D98" s="267"/>
      <c r="E98" s="267"/>
      <c r="F98" s="267"/>
      <c r="G98" s="267"/>
    </row>
    <row r="99" spans="1:7" ht="12.75">
      <c r="A99" s="267"/>
      <c r="B99" s="267"/>
      <c r="C99" s="267"/>
      <c r="D99" s="267"/>
      <c r="E99" s="267"/>
      <c r="F99" s="267"/>
      <c r="G99" s="267"/>
    </row>
    <row r="100" spans="1:7" ht="12.75">
      <c r="A100" s="267"/>
      <c r="B100" s="267"/>
      <c r="C100" s="267"/>
      <c r="D100" s="267"/>
      <c r="E100" s="267"/>
      <c r="F100" s="267"/>
      <c r="G100" s="267"/>
    </row>
    <row r="101" ht="12.75">
      <c r="E101" s="222"/>
    </row>
    <row r="102" ht="12.75">
      <c r="E102" s="222"/>
    </row>
    <row r="103" ht="12.75">
      <c r="E103" s="222"/>
    </row>
    <row r="104" ht="12.75">
      <c r="E104" s="222"/>
    </row>
    <row r="105" ht="12.75">
      <c r="E105" s="222"/>
    </row>
    <row r="106" ht="12.75">
      <c r="E106" s="222"/>
    </row>
    <row r="107" ht="12.75">
      <c r="E107" s="222"/>
    </row>
    <row r="108" ht="12.75">
      <c r="E108" s="222"/>
    </row>
    <row r="109" ht="12.75">
      <c r="E109" s="222"/>
    </row>
    <row r="110" ht="12.75">
      <c r="E110" s="222"/>
    </row>
    <row r="111" ht="12.75">
      <c r="E111" s="222"/>
    </row>
    <row r="112" ht="12.75">
      <c r="E112" s="222"/>
    </row>
    <row r="113" ht="12.75">
      <c r="E113" s="222"/>
    </row>
    <row r="114" ht="12.75">
      <c r="E114" s="222"/>
    </row>
    <row r="115" ht="12.75">
      <c r="E115" s="222"/>
    </row>
    <row r="116" ht="12.75">
      <c r="E116" s="222"/>
    </row>
    <row r="117" ht="12.75">
      <c r="E117" s="222"/>
    </row>
    <row r="118" ht="12.75">
      <c r="E118" s="222"/>
    </row>
    <row r="119" ht="12.75">
      <c r="E119" s="222"/>
    </row>
    <row r="120" ht="12.75">
      <c r="E120" s="222"/>
    </row>
    <row r="121" ht="12.75">
      <c r="E121" s="222"/>
    </row>
    <row r="122" ht="12.75">
      <c r="E122" s="222"/>
    </row>
    <row r="123" ht="12.75">
      <c r="E123" s="222"/>
    </row>
    <row r="124" ht="12.75">
      <c r="E124" s="222"/>
    </row>
    <row r="125" ht="12.75">
      <c r="E125" s="222"/>
    </row>
    <row r="126" ht="12.75">
      <c r="E126" s="222"/>
    </row>
    <row r="127" ht="12.75">
      <c r="E127" s="222"/>
    </row>
    <row r="128" ht="12.75">
      <c r="E128" s="222"/>
    </row>
    <row r="129" ht="12.75">
      <c r="E129" s="222"/>
    </row>
    <row r="130" ht="12.75">
      <c r="E130" s="222"/>
    </row>
    <row r="131" ht="12.75">
      <c r="E131" s="222"/>
    </row>
    <row r="132" spans="1:2" ht="12.75">
      <c r="A132" s="278"/>
      <c r="B132" s="278"/>
    </row>
    <row r="133" spans="1:7" ht="12.75">
      <c r="A133" s="267"/>
      <c r="B133" s="267"/>
      <c r="C133" s="279"/>
      <c r="D133" s="279"/>
      <c r="E133" s="280"/>
      <c r="F133" s="279"/>
      <c r="G133" s="281"/>
    </row>
    <row r="134" spans="1:7" ht="12.75">
      <c r="A134" s="282"/>
      <c r="B134" s="282"/>
      <c r="C134" s="267"/>
      <c r="D134" s="267"/>
      <c r="E134" s="283"/>
      <c r="F134" s="267"/>
      <c r="G134" s="267"/>
    </row>
    <row r="135" spans="1:7" ht="12.75">
      <c r="A135" s="267"/>
      <c r="B135" s="267"/>
      <c r="C135" s="267"/>
      <c r="D135" s="267"/>
      <c r="E135" s="283"/>
      <c r="F135" s="267"/>
      <c r="G135" s="267"/>
    </row>
    <row r="136" spans="1:7" ht="12.75">
      <c r="A136" s="267"/>
      <c r="B136" s="267"/>
      <c r="C136" s="267"/>
      <c r="D136" s="267"/>
      <c r="E136" s="283"/>
      <c r="F136" s="267"/>
      <c r="G136" s="267"/>
    </row>
    <row r="137" spans="1:7" ht="12.75">
      <c r="A137" s="267"/>
      <c r="B137" s="267"/>
      <c r="C137" s="267"/>
      <c r="D137" s="267"/>
      <c r="E137" s="283"/>
      <c r="F137" s="267"/>
      <c r="G137" s="267"/>
    </row>
    <row r="138" spans="1:7" ht="12.75">
      <c r="A138" s="267"/>
      <c r="B138" s="267"/>
      <c r="C138" s="267"/>
      <c r="D138" s="267"/>
      <c r="E138" s="283"/>
      <c r="F138" s="267"/>
      <c r="G138" s="267"/>
    </row>
    <row r="139" spans="1:7" ht="12.75">
      <c r="A139" s="267"/>
      <c r="B139" s="267"/>
      <c r="C139" s="267"/>
      <c r="D139" s="267"/>
      <c r="E139" s="283"/>
      <c r="F139" s="267"/>
      <c r="G139" s="267"/>
    </row>
    <row r="140" spans="1:7" ht="12.75">
      <c r="A140" s="267"/>
      <c r="B140" s="267"/>
      <c r="C140" s="267"/>
      <c r="D140" s="267"/>
      <c r="E140" s="283"/>
      <c r="F140" s="267"/>
      <c r="G140" s="267"/>
    </row>
    <row r="141" spans="1:7" ht="12.75">
      <c r="A141" s="267"/>
      <c r="B141" s="267"/>
      <c r="C141" s="267"/>
      <c r="D141" s="267"/>
      <c r="E141" s="283"/>
      <c r="F141" s="267"/>
      <c r="G141" s="267"/>
    </row>
    <row r="142" spans="1:7" ht="12.75">
      <c r="A142" s="267"/>
      <c r="B142" s="267"/>
      <c r="C142" s="267"/>
      <c r="D142" s="267"/>
      <c r="E142" s="283"/>
      <c r="F142" s="267"/>
      <c r="G142" s="267"/>
    </row>
    <row r="143" spans="1:7" ht="12.75">
      <c r="A143" s="267"/>
      <c r="B143" s="267"/>
      <c r="C143" s="267"/>
      <c r="D143" s="267"/>
      <c r="E143" s="283"/>
      <c r="F143" s="267"/>
      <c r="G143" s="267"/>
    </row>
    <row r="144" spans="1:7" ht="12.75">
      <c r="A144" s="267"/>
      <c r="B144" s="267"/>
      <c r="C144" s="267"/>
      <c r="D144" s="267"/>
      <c r="E144" s="283"/>
      <c r="F144" s="267"/>
      <c r="G144" s="267"/>
    </row>
    <row r="145" spans="1:7" ht="12.75">
      <c r="A145" s="267"/>
      <c r="B145" s="267"/>
      <c r="C145" s="267"/>
      <c r="D145" s="267"/>
      <c r="E145" s="283"/>
      <c r="F145" s="267"/>
      <c r="G145" s="267"/>
    </row>
    <row r="146" spans="1:7" ht="12.75">
      <c r="A146" s="267"/>
      <c r="B146" s="267"/>
      <c r="C146" s="267"/>
      <c r="D146" s="267"/>
      <c r="E146" s="283"/>
      <c r="F146" s="267"/>
      <c r="G146" s="267"/>
    </row>
  </sheetData>
  <sheetProtection/>
  <mergeCells count="51">
    <mergeCell ref="C11:G11"/>
    <mergeCell ref="C12:G12"/>
    <mergeCell ref="A1:G1"/>
    <mergeCell ref="A3:B3"/>
    <mergeCell ref="A4:B4"/>
    <mergeCell ref="E4:G4"/>
    <mergeCell ref="C9:G9"/>
    <mergeCell ref="C10:G10"/>
    <mergeCell ref="C13:D13"/>
    <mergeCell ref="C14:D14"/>
    <mergeCell ref="C15:D15"/>
    <mergeCell ref="C16:D16"/>
    <mergeCell ref="C18:G18"/>
    <mergeCell ref="C19:G19"/>
    <mergeCell ref="C20:G20"/>
    <mergeCell ref="C21:G21"/>
    <mergeCell ref="C22:D22"/>
    <mergeCell ref="C23:D23"/>
    <mergeCell ref="C24:D24"/>
    <mergeCell ref="C25:D25"/>
    <mergeCell ref="C27:G27"/>
    <mergeCell ref="C28:G28"/>
    <mergeCell ref="C29:D29"/>
    <mergeCell ref="C30:D30"/>
    <mergeCell ref="C31:D31"/>
    <mergeCell ref="C32:D32"/>
    <mergeCell ref="C34:G34"/>
    <mergeCell ref="C35:D35"/>
    <mergeCell ref="C36:D36"/>
    <mergeCell ref="C37:D37"/>
    <mergeCell ref="C39:G39"/>
    <mergeCell ref="C40:D40"/>
    <mergeCell ref="C41:D41"/>
    <mergeCell ref="C42:D42"/>
    <mergeCell ref="C44:D44"/>
    <mergeCell ref="C45:D45"/>
    <mergeCell ref="C46:D46"/>
    <mergeCell ref="C48:G48"/>
    <mergeCell ref="C49:D49"/>
    <mergeCell ref="C50:D50"/>
    <mergeCell ref="C51:D51"/>
    <mergeCell ref="C52:D52"/>
    <mergeCell ref="C54:D54"/>
    <mergeCell ref="C55:D55"/>
    <mergeCell ref="C69:G69"/>
    <mergeCell ref="C56:D56"/>
    <mergeCell ref="C57:D57"/>
    <mergeCell ref="C61:D61"/>
    <mergeCell ref="C62:D62"/>
    <mergeCell ref="C63:D63"/>
    <mergeCell ref="C64:D6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H38"/>
  <sheetViews>
    <sheetView view="pageBreakPreview" zoomScaleSheetLayoutView="100" zoomScalePageLayoutView="0" workbookViewId="0" topLeftCell="A1">
      <selection activeCell="E28" sqref="E28"/>
    </sheetView>
  </sheetViews>
  <sheetFormatPr defaultColWidth="9.00390625" defaultRowHeight="12.75"/>
  <cols>
    <col min="1" max="1" width="10.75390625" style="487" customWidth="1"/>
    <col min="2" max="2" width="52.75390625" style="488" customWidth="1"/>
    <col min="3" max="4" width="12.75390625" style="489" customWidth="1"/>
    <col min="5" max="5" width="6.75390625" style="487" customWidth="1"/>
    <col min="6" max="6" width="8.125" style="490" customWidth="1"/>
    <col min="7" max="7" width="11.25390625" style="491" customWidth="1"/>
    <col min="8" max="8" width="16.75390625" style="491" customWidth="1"/>
    <col min="9" max="16384" width="9.125" style="408" customWidth="1"/>
  </cols>
  <sheetData>
    <row r="1" spans="1:8" ht="22.5" customHeight="1" thickBot="1">
      <c r="A1" s="493" t="s">
        <v>1167</v>
      </c>
      <c r="B1" s="494" t="s">
        <v>863</v>
      </c>
      <c r="C1" s="495" t="s">
        <v>864</v>
      </c>
      <c r="D1" s="495" t="s">
        <v>865</v>
      </c>
      <c r="E1" s="495" t="s">
        <v>866</v>
      </c>
      <c r="F1" s="495" t="s">
        <v>867</v>
      </c>
      <c r="G1" s="496" t="s">
        <v>868</v>
      </c>
      <c r="H1" s="497" t="s">
        <v>869</v>
      </c>
    </row>
    <row r="2" spans="1:8" ht="24.75" customHeight="1">
      <c r="A2" s="406" t="s">
        <v>1</v>
      </c>
      <c r="B2" s="407" t="s">
        <v>1278</v>
      </c>
      <c r="C2" s="406"/>
      <c r="D2" s="406"/>
      <c r="E2" s="406"/>
      <c r="F2" s="406"/>
      <c r="G2" s="406"/>
      <c r="H2" s="406"/>
    </row>
    <row r="3" spans="1:8" ht="24" customHeight="1" thickBot="1">
      <c r="A3" s="406"/>
      <c r="B3" s="409" t="s">
        <v>1169</v>
      </c>
      <c r="C3" s="406"/>
      <c r="D3" s="406"/>
      <c r="E3" s="406"/>
      <c r="F3" s="406"/>
      <c r="G3" s="406"/>
      <c r="H3" s="406"/>
    </row>
    <row r="4" spans="1:8" s="418" customFormat="1" ht="12" thickBot="1">
      <c r="A4" s="442"/>
      <c r="B4" s="443" t="s">
        <v>1191</v>
      </c>
      <c r="C4" s="444"/>
      <c r="D4" s="444"/>
      <c r="E4" s="444"/>
      <c r="F4" s="445"/>
      <c r="G4" s="446"/>
      <c r="H4" s="447" t="s">
        <v>1279</v>
      </c>
    </row>
    <row r="5" spans="1:8" s="418" customFormat="1" ht="11.25">
      <c r="A5" s="448"/>
      <c r="B5" s="409"/>
      <c r="C5" s="449"/>
      <c r="D5" s="449"/>
      <c r="E5" s="449"/>
      <c r="F5" s="450"/>
      <c r="G5" s="451"/>
      <c r="H5" s="451"/>
    </row>
    <row r="6" spans="1:8" s="418" customFormat="1" ht="13.5" thickBot="1">
      <c r="A6" s="452"/>
      <c r="B6" s="409" t="s">
        <v>1192</v>
      </c>
      <c r="C6" s="406"/>
      <c r="D6" s="406"/>
      <c r="E6" s="406"/>
      <c r="F6" s="453"/>
      <c r="G6" s="454"/>
      <c r="H6" s="454"/>
    </row>
    <row r="7" spans="1:8" s="418" customFormat="1" ht="11.25">
      <c r="A7" s="410" t="s">
        <v>95</v>
      </c>
      <c r="B7" s="411" t="s">
        <v>1280</v>
      </c>
      <c r="C7" s="455"/>
      <c r="D7" s="455"/>
      <c r="E7" s="414" t="s">
        <v>163</v>
      </c>
      <c r="F7" s="415">
        <v>210</v>
      </c>
      <c r="G7" s="415"/>
      <c r="H7" s="416">
        <f aca="true" t="shared" si="0" ref="H7:H14">F7*G7</f>
        <v>0</v>
      </c>
    </row>
    <row r="8" spans="1:8" s="418" customFormat="1" ht="11.25">
      <c r="A8" s="419" t="s">
        <v>246</v>
      </c>
      <c r="B8" s="420" t="s">
        <v>1281</v>
      </c>
      <c r="C8" s="430"/>
      <c r="D8" s="430"/>
      <c r="E8" s="433" t="s">
        <v>163</v>
      </c>
      <c r="F8" s="439">
        <v>210</v>
      </c>
      <c r="G8" s="439"/>
      <c r="H8" s="435">
        <f t="shared" si="0"/>
        <v>0</v>
      </c>
    </row>
    <row r="9" spans="1:8" s="418" customFormat="1" ht="11.25">
      <c r="A9" s="419" t="s">
        <v>288</v>
      </c>
      <c r="B9" s="420" t="s">
        <v>1282</v>
      </c>
      <c r="C9" s="430"/>
      <c r="D9" s="430"/>
      <c r="E9" s="433" t="s">
        <v>163</v>
      </c>
      <c r="F9" s="439">
        <v>210</v>
      </c>
      <c r="G9" s="439"/>
      <c r="H9" s="435">
        <f t="shared" si="0"/>
        <v>0</v>
      </c>
    </row>
    <row r="10" spans="1:8" s="418" customFormat="1" ht="11.25">
      <c r="A10" s="419" t="s">
        <v>583</v>
      </c>
      <c r="B10" s="420" t="s">
        <v>1283</v>
      </c>
      <c r="C10" s="430"/>
      <c r="D10" s="430"/>
      <c r="E10" s="433" t="s">
        <v>163</v>
      </c>
      <c r="F10" s="439">
        <v>210</v>
      </c>
      <c r="G10" s="439"/>
      <c r="H10" s="435">
        <f t="shared" si="0"/>
        <v>0</v>
      </c>
    </row>
    <row r="11" spans="1:8" s="418" customFormat="1" ht="33.75">
      <c r="A11" s="428" t="s">
        <v>589</v>
      </c>
      <c r="B11" s="458" t="s">
        <v>1284</v>
      </c>
      <c r="C11" s="459"/>
      <c r="D11" s="433"/>
      <c r="E11" s="433" t="s">
        <v>1227</v>
      </c>
      <c r="F11" s="439">
        <v>525</v>
      </c>
      <c r="G11" s="439"/>
      <c r="H11" s="460">
        <f t="shared" si="0"/>
        <v>0</v>
      </c>
    </row>
    <row r="12" spans="1:8" s="418" customFormat="1" ht="45">
      <c r="A12" s="428" t="s">
        <v>1175</v>
      </c>
      <c r="B12" s="461" t="s">
        <v>1285</v>
      </c>
      <c r="C12" s="459"/>
      <c r="D12" s="433"/>
      <c r="E12" s="433" t="s">
        <v>1227</v>
      </c>
      <c r="F12" s="439">
        <v>210</v>
      </c>
      <c r="G12" s="439"/>
      <c r="H12" s="460">
        <f t="shared" si="0"/>
        <v>0</v>
      </c>
    </row>
    <row r="13" spans="1:8" s="418" customFormat="1" ht="11.25">
      <c r="A13" s="428" t="s">
        <v>1177</v>
      </c>
      <c r="B13" s="461" t="s">
        <v>1253</v>
      </c>
      <c r="C13" s="433"/>
      <c r="D13" s="433"/>
      <c r="E13" s="433" t="s">
        <v>813</v>
      </c>
      <c r="F13" s="498">
        <v>0.5</v>
      </c>
      <c r="G13" s="439"/>
      <c r="H13" s="460">
        <f t="shared" si="0"/>
        <v>0</v>
      </c>
    </row>
    <row r="14" spans="1:8" s="418" customFormat="1" ht="34.5" thickBot="1">
      <c r="A14" s="436" t="s">
        <v>730</v>
      </c>
      <c r="B14" s="464" t="s">
        <v>1255</v>
      </c>
      <c r="C14" s="465"/>
      <c r="D14" s="465"/>
      <c r="E14" s="465" t="s">
        <v>310</v>
      </c>
      <c r="F14" s="466">
        <v>1</v>
      </c>
      <c r="G14" s="466"/>
      <c r="H14" s="467">
        <f t="shared" si="0"/>
        <v>0</v>
      </c>
    </row>
    <row r="15" spans="1:8" s="418" customFormat="1" ht="12" thickBot="1">
      <c r="A15" s="442"/>
      <c r="B15" s="443" t="s">
        <v>1256</v>
      </c>
      <c r="C15" s="468"/>
      <c r="D15" s="468"/>
      <c r="E15" s="468"/>
      <c r="F15" s="469"/>
      <c r="G15" s="470"/>
      <c r="H15" s="471">
        <f>SUM(H7:H14)</f>
        <v>0</v>
      </c>
    </row>
    <row r="16" spans="1:8" s="418" customFormat="1" ht="11.25">
      <c r="A16" s="448"/>
      <c r="B16" s="409"/>
      <c r="C16" s="448"/>
      <c r="D16" s="448"/>
      <c r="E16" s="448"/>
      <c r="F16" s="440"/>
      <c r="G16" s="440"/>
      <c r="H16" s="440"/>
    </row>
    <row r="17" spans="1:8" s="418" customFormat="1" ht="13.5" thickBot="1">
      <c r="A17" s="452"/>
      <c r="B17" s="409" t="s">
        <v>1161</v>
      </c>
      <c r="C17" s="406"/>
      <c r="D17" s="406"/>
      <c r="E17" s="406"/>
      <c r="F17" s="454"/>
      <c r="G17" s="454"/>
      <c r="H17" s="454"/>
    </row>
    <row r="18" spans="1:8" s="418" customFormat="1" ht="12" thickBot="1">
      <c r="A18" s="442"/>
      <c r="B18" s="443" t="s">
        <v>1257</v>
      </c>
      <c r="C18" s="468"/>
      <c r="D18" s="444"/>
      <c r="E18" s="444"/>
      <c r="F18" s="472"/>
      <c r="G18" s="446"/>
      <c r="H18" s="447" t="s">
        <v>1258</v>
      </c>
    </row>
    <row r="19" spans="1:8" s="418" customFormat="1" ht="11.25">
      <c r="A19" s="448"/>
      <c r="B19" s="409"/>
      <c r="C19" s="448"/>
      <c r="D19" s="449"/>
      <c r="E19" s="449"/>
      <c r="F19" s="451"/>
      <c r="G19" s="451"/>
      <c r="H19" s="451"/>
    </row>
    <row r="20" spans="1:8" s="418" customFormat="1" ht="12.75">
      <c r="A20" s="452"/>
      <c r="B20" s="409" t="s">
        <v>1259</v>
      </c>
      <c r="C20" s="406"/>
      <c r="D20" s="406"/>
      <c r="E20" s="406"/>
      <c r="F20" s="454"/>
      <c r="G20" s="454"/>
      <c r="H20" s="454"/>
    </row>
    <row r="21" spans="1:8" s="418" customFormat="1" ht="11.25">
      <c r="A21" s="428" t="s">
        <v>1180</v>
      </c>
      <c r="B21" s="461" t="s">
        <v>1263</v>
      </c>
      <c r="C21" s="459"/>
      <c r="D21" s="463"/>
      <c r="E21" s="463" t="s">
        <v>310</v>
      </c>
      <c r="F21" s="441">
        <v>1</v>
      </c>
      <c r="G21" s="441"/>
      <c r="H21" s="435">
        <f>F21*G21</f>
        <v>0</v>
      </c>
    </row>
    <row r="22" spans="1:8" s="418" customFormat="1" ht="11.25">
      <c r="A22" s="428" t="s">
        <v>127</v>
      </c>
      <c r="B22" s="475" t="s">
        <v>1267</v>
      </c>
      <c r="C22" s="459"/>
      <c r="D22" s="463"/>
      <c r="E22" s="463" t="s">
        <v>310</v>
      </c>
      <c r="F22" s="441">
        <v>1</v>
      </c>
      <c r="G22" s="441"/>
      <c r="H22" s="435">
        <f>F22*G22</f>
        <v>0</v>
      </c>
    </row>
    <row r="23" spans="1:8" s="418" customFormat="1" ht="11.25">
      <c r="A23" s="428" t="s">
        <v>129</v>
      </c>
      <c r="B23" s="475" t="s">
        <v>1269</v>
      </c>
      <c r="C23" s="459"/>
      <c r="D23" s="463"/>
      <c r="E23" s="463" t="s">
        <v>310</v>
      </c>
      <c r="F23" s="441">
        <v>1</v>
      </c>
      <c r="G23" s="441"/>
      <c r="H23" s="435">
        <f>F23*G23</f>
        <v>0</v>
      </c>
    </row>
    <row r="24" spans="1:8" s="418" customFormat="1" ht="22.5">
      <c r="A24" s="428" t="s">
        <v>246</v>
      </c>
      <c r="B24" s="475" t="s">
        <v>1271</v>
      </c>
      <c r="C24" s="459"/>
      <c r="D24" s="463"/>
      <c r="E24" s="463" t="s">
        <v>310</v>
      </c>
      <c r="F24" s="441">
        <v>1</v>
      </c>
      <c r="G24" s="441"/>
      <c r="H24" s="435">
        <f>F24*G24</f>
        <v>0</v>
      </c>
    </row>
    <row r="25" spans="1:8" s="418" customFormat="1" ht="12" thickBot="1">
      <c r="A25" s="436" t="s">
        <v>1185</v>
      </c>
      <c r="B25" s="476" t="s">
        <v>1273</v>
      </c>
      <c r="C25" s="477"/>
      <c r="D25" s="478"/>
      <c r="E25" s="478" t="s">
        <v>310</v>
      </c>
      <c r="F25" s="479">
        <v>1</v>
      </c>
      <c r="G25" s="479"/>
      <c r="H25" s="480">
        <f>F25*G25</f>
        <v>0</v>
      </c>
    </row>
    <row r="26" spans="1:8" s="418" customFormat="1" ht="12" thickBot="1">
      <c r="A26" s="481"/>
      <c r="B26" s="443" t="s">
        <v>1274</v>
      </c>
      <c r="C26" s="468"/>
      <c r="D26" s="444"/>
      <c r="E26" s="444"/>
      <c r="F26" s="472"/>
      <c r="G26" s="446"/>
      <c r="H26" s="447">
        <f>SUM(H21:H25)</f>
        <v>0</v>
      </c>
    </row>
    <row r="27" spans="1:8" s="418" customFormat="1" ht="11.25">
      <c r="A27" s="482"/>
      <c r="B27" s="409"/>
      <c r="C27" s="448"/>
      <c r="D27" s="449"/>
      <c r="E27" s="449"/>
      <c r="F27" s="451"/>
      <c r="G27" s="451"/>
      <c r="H27" s="451"/>
    </row>
    <row r="28" spans="1:8" s="418" customFormat="1" ht="11.25">
      <c r="A28" s="483"/>
      <c r="B28" s="409"/>
      <c r="C28" s="448"/>
      <c r="D28" s="449"/>
      <c r="E28" s="449"/>
      <c r="F28" s="451"/>
      <c r="G28" s="451"/>
      <c r="H28" s="451"/>
    </row>
    <row r="29" spans="1:8" s="418" customFormat="1" ht="13.5" thickBot="1">
      <c r="A29" s="406"/>
      <c r="B29" s="484"/>
      <c r="C29" s="406"/>
      <c r="D29" s="406"/>
      <c r="E29" s="406"/>
      <c r="F29" s="406"/>
      <c r="G29" s="406"/>
      <c r="H29" s="406"/>
    </row>
    <row r="30" spans="1:8" s="486" customFormat="1" ht="24.75" customHeight="1" thickBot="1" thickTop="1">
      <c r="A30" s="536" t="s">
        <v>1286</v>
      </c>
      <c r="B30" s="537"/>
      <c r="C30" s="537"/>
      <c r="D30" s="537"/>
      <c r="E30" s="537"/>
      <c r="F30" s="537"/>
      <c r="G30" s="538"/>
      <c r="H30" s="485">
        <f>H15+H26</f>
        <v>0</v>
      </c>
    </row>
    <row r="31" spans="1:8" s="492" customFormat="1" ht="12.75">
      <c r="A31" s="487"/>
      <c r="B31" s="488"/>
      <c r="C31" s="489"/>
      <c r="D31" s="489"/>
      <c r="E31" s="487"/>
      <c r="F31" s="490"/>
      <c r="G31" s="491"/>
      <c r="H31" s="491"/>
    </row>
    <row r="32" spans="1:8" s="492" customFormat="1" ht="13.5" thickBot="1">
      <c r="A32" s="487"/>
      <c r="B32" s="488"/>
      <c r="C32" s="489"/>
      <c r="D32" s="489"/>
      <c r="E32" s="487"/>
      <c r="F32" s="490"/>
      <c r="G32" s="491"/>
      <c r="H32" s="491"/>
    </row>
    <row r="33" spans="1:8" s="492" customFormat="1" ht="14.25" thickBot="1" thickTop="1">
      <c r="A33" s="536" t="s">
        <v>1287</v>
      </c>
      <c r="B33" s="537"/>
      <c r="C33" s="537"/>
      <c r="D33" s="537"/>
      <c r="E33" s="537"/>
      <c r="F33" s="537"/>
      <c r="G33" s="538"/>
      <c r="H33" s="485"/>
    </row>
    <row r="34" spans="1:8" s="492" customFormat="1" ht="14.25" thickBot="1" thickTop="1">
      <c r="A34" s="536" t="s">
        <v>1288</v>
      </c>
      <c r="B34" s="537"/>
      <c r="C34" s="537"/>
      <c r="D34" s="537"/>
      <c r="E34" s="537"/>
      <c r="F34" s="537"/>
      <c r="G34" s="538"/>
      <c r="H34" s="485"/>
    </row>
    <row r="35" spans="1:8" s="492" customFormat="1" ht="12.75">
      <c r="A35" s="487"/>
      <c r="B35" s="488"/>
      <c r="C35" s="489"/>
      <c r="D35" s="489"/>
      <c r="E35" s="487"/>
      <c r="F35" s="490"/>
      <c r="G35" s="491"/>
      <c r="H35" s="491"/>
    </row>
    <row r="36" spans="1:8" s="492" customFormat="1" ht="12.75">
      <c r="A36" s="487"/>
      <c r="B36" s="488"/>
      <c r="C36" s="489"/>
      <c r="D36" s="489"/>
      <c r="E36" s="487"/>
      <c r="F36" s="490"/>
      <c r="G36" s="491"/>
      <c r="H36" s="491"/>
    </row>
    <row r="37" spans="1:8" s="492" customFormat="1" ht="12.75">
      <c r="A37" s="487"/>
      <c r="B37" s="488"/>
      <c r="C37" s="489"/>
      <c r="D37" s="489"/>
      <c r="E37" s="487"/>
      <c r="F37" s="490"/>
      <c r="G37" s="491"/>
      <c r="H37" s="491"/>
    </row>
    <row r="38" spans="1:8" s="492" customFormat="1" ht="12.75">
      <c r="A38" s="487"/>
      <c r="B38" s="488"/>
      <c r="C38" s="489"/>
      <c r="D38" s="489"/>
      <c r="E38" s="487"/>
      <c r="F38" s="490"/>
      <c r="G38" s="491"/>
      <c r="H38" s="491"/>
    </row>
  </sheetData>
  <sheetProtection/>
  <mergeCells count="3">
    <mergeCell ref="A30:G30"/>
    <mergeCell ref="A33:G33"/>
    <mergeCell ref="A34:G34"/>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87" r:id="rId1"/>
</worksheet>
</file>

<file path=xl/worksheets/sheet24.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695</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694</v>
      </c>
      <c r="B5" s="100"/>
      <c r="C5" s="101" t="s">
        <v>695</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04 1593-61 Rek'!E18</f>
        <v>0</v>
      </c>
      <c r="D15" s="139">
        <f>'SO 04 1593-61 Rek'!A26</f>
        <v>0</v>
      </c>
      <c r="E15" s="140"/>
      <c r="F15" s="141"/>
      <c r="G15" s="138">
        <f>'SO 04 1593-61 Rek'!I26</f>
        <v>0</v>
      </c>
    </row>
    <row r="16" spans="1:7" ht="15.75" customHeight="1">
      <c r="A16" s="136" t="s">
        <v>49</v>
      </c>
      <c r="B16" s="137" t="s">
        <v>50</v>
      </c>
      <c r="C16" s="138">
        <f>'SO 04 1593-61 Rek'!F18</f>
        <v>0</v>
      </c>
      <c r="D16" s="91"/>
      <c r="E16" s="142"/>
      <c r="F16" s="143"/>
      <c r="G16" s="138"/>
    </row>
    <row r="17" spans="1:7" ht="15.75" customHeight="1">
      <c r="A17" s="136" t="s">
        <v>51</v>
      </c>
      <c r="B17" s="137" t="s">
        <v>52</v>
      </c>
      <c r="C17" s="138">
        <f>'SO 04 1593-61 Rek'!H18</f>
        <v>0</v>
      </c>
      <c r="D17" s="91"/>
      <c r="E17" s="142"/>
      <c r="F17" s="143"/>
      <c r="G17" s="138"/>
    </row>
    <row r="18" spans="1:7" ht="15.75" customHeight="1">
      <c r="A18" s="144" t="s">
        <v>53</v>
      </c>
      <c r="B18" s="145" t="s">
        <v>54</v>
      </c>
      <c r="C18" s="138">
        <f>'SO 04 1593-61 Rek'!G18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04 1593-61 Rek'!I18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'SO 04 1593-61 Rek'!H24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5.xml><?xml version="1.0" encoding="utf-8"?>
<worksheet xmlns="http://schemas.openxmlformats.org/spreadsheetml/2006/main" xmlns:r="http://schemas.openxmlformats.org/officeDocument/2006/relationships">
  <dimension ref="A1:BE75"/>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696</v>
      </c>
      <c r="D2" s="183"/>
      <c r="E2" s="184"/>
      <c r="F2" s="183"/>
      <c r="G2" s="522" t="s">
        <v>695</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04 1593-61 Pol'!B7</f>
        <v>2</v>
      </c>
      <c r="B7" s="62" t="str">
        <f>'SO 04 1593-61 Pol'!C7</f>
        <v>Základy a zvláštní zakládání</v>
      </c>
      <c r="D7" s="194"/>
      <c r="E7" s="285">
        <f>'SO 04 1593-61 Pol'!BA10</f>
        <v>0</v>
      </c>
      <c r="F7" s="286">
        <f>'SO 04 1593-61 Pol'!BB10</f>
        <v>0</v>
      </c>
      <c r="G7" s="286">
        <f>'SO 04 1593-61 Pol'!BC10</f>
        <v>0</v>
      </c>
      <c r="H7" s="286">
        <f>'SO 04 1593-61 Pol'!BD10</f>
        <v>0</v>
      </c>
      <c r="I7" s="287">
        <f>'SO 04 1593-61 Pol'!BE10</f>
        <v>0</v>
      </c>
    </row>
    <row r="8" spans="1:9" s="117" customFormat="1" ht="12.75">
      <c r="A8" s="284" t="str">
        <f>'SO 04 1593-61 Pol'!B11</f>
        <v>4</v>
      </c>
      <c r="B8" s="62" t="str">
        <f>'SO 04 1593-61 Pol'!C11</f>
        <v>Vodorovné konstrukce</v>
      </c>
      <c r="D8" s="194"/>
      <c r="E8" s="285">
        <f>'SO 04 1593-61 Pol'!BA18</f>
        <v>0</v>
      </c>
      <c r="F8" s="286">
        <f>'SO 04 1593-61 Pol'!BB18</f>
        <v>0</v>
      </c>
      <c r="G8" s="286">
        <f>'SO 04 1593-61 Pol'!BC18</f>
        <v>0</v>
      </c>
      <c r="H8" s="286">
        <f>'SO 04 1593-61 Pol'!BD18</f>
        <v>0</v>
      </c>
      <c r="I8" s="287">
        <f>'SO 04 1593-61 Pol'!BE18</f>
        <v>0</v>
      </c>
    </row>
    <row r="9" spans="1:9" s="117" customFormat="1" ht="12.75">
      <c r="A9" s="284" t="str">
        <f>'SO 04 1593-61 Pol'!B19</f>
        <v>61</v>
      </c>
      <c r="B9" s="62" t="str">
        <f>'SO 04 1593-61 Pol'!C19</f>
        <v>Upravy povrchů vnitřní</v>
      </c>
      <c r="D9" s="194"/>
      <c r="E9" s="285">
        <f>'SO 04 1593-61 Pol'!BA28</f>
        <v>0</v>
      </c>
      <c r="F9" s="286">
        <f>'SO 04 1593-61 Pol'!BB28</f>
        <v>0</v>
      </c>
      <c r="G9" s="286">
        <f>'SO 04 1593-61 Pol'!BC28</f>
        <v>0</v>
      </c>
      <c r="H9" s="286">
        <f>'SO 04 1593-61 Pol'!BD28</f>
        <v>0</v>
      </c>
      <c r="I9" s="287">
        <f>'SO 04 1593-61 Pol'!BE28</f>
        <v>0</v>
      </c>
    </row>
    <row r="10" spans="1:9" s="117" customFormat="1" ht="12.75">
      <c r="A10" s="284" t="str">
        <f>'SO 04 1593-61 Pol'!B29</f>
        <v>63</v>
      </c>
      <c r="B10" s="62" t="str">
        <f>'SO 04 1593-61 Pol'!C29</f>
        <v>Podlahy a podlahové konstrukce</v>
      </c>
      <c r="D10" s="194"/>
      <c r="E10" s="285">
        <f>'SO 04 1593-61 Pol'!BA32</f>
        <v>0</v>
      </c>
      <c r="F10" s="286">
        <f>'SO 04 1593-61 Pol'!BB32</f>
        <v>0</v>
      </c>
      <c r="G10" s="286">
        <f>'SO 04 1593-61 Pol'!BC32</f>
        <v>0</v>
      </c>
      <c r="H10" s="286">
        <f>'SO 04 1593-61 Pol'!BD32</f>
        <v>0</v>
      </c>
      <c r="I10" s="287">
        <f>'SO 04 1593-61 Pol'!BE32</f>
        <v>0</v>
      </c>
    </row>
    <row r="11" spans="1:9" s="117" customFormat="1" ht="12.75">
      <c r="A11" s="284" t="str">
        <f>'SO 04 1593-61 Pol'!B33</f>
        <v>64</v>
      </c>
      <c r="B11" s="62" t="str">
        <f>'SO 04 1593-61 Pol'!C33</f>
        <v>Výplně otvorů</v>
      </c>
      <c r="D11" s="194"/>
      <c r="E11" s="285">
        <f>'SO 04 1593-61 Pol'!BA36</f>
        <v>0</v>
      </c>
      <c r="F11" s="286">
        <f>'SO 04 1593-61 Pol'!BB36</f>
        <v>0</v>
      </c>
      <c r="G11" s="286">
        <f>'SO 04 1593-61 Pol'!BC36</f>
        <v>0</v>
      </c>
      <c r="H11" s="286">
        <f>'SO 04 1593-61 Pol'!BD36</f>
        <v>0</v>
      </c>
      <c r="I11" s="287">
        <f>'SO 04 1593-61 Pol'!BE36</f>
        <v>0</v>
      </c>
    </row>
    <row r="12" spans="1:9" s="117" customFormat="1" ht="12.75">
      <c r="A12" s="284" t="str">
        <f>'SO 04 1593-61 Pol'!B37</f>
        <v>8</v>
      </c>
      <c r="B12" s="62" t="str">
        <f>'SO 04 1593-61 Pol'!C37</f>
        <v>Trubní vedení</v>
      </c>
      <c r="D12" s="194"/>
      <c r="E12" s="285">
        <f>'SO 04 1593-61 Pol'!BA42</f>
        <v>0</v>
      </c>
      <c r="F12" s="286">
        <f>'SO 04 1593-61 Pol'!BB42</f>
        <v>0</v>
      </c>
      <c r="G12" s="286">
        <f>'SO 04 1593-61 Pol'!BC42</f>
        <v>0</v>
      </c>
      <c r="H12" s="286">
        <f>'SO 04 1593-61 Pol'!BD42</f>
        <v>0</v>
      </c>
      <c r="I12" s="287">
        <f>'SO 04 1593-61 Pol'!BE42</f>
        <v>0</v>
      </c>
    </row>
    <row r="13" spans="1:9" s="117" customFormat="1" ht="12.75">
      <c r="A13" s="284" t="str">
        <f>'SO 04 1593-61 Pol'!B43</f>
        <v>93</v>
      </c>
      <c r="B13" s="62" t="str">
        <f>'SO 04 1593-61 Pol'!C43</f>
        <v>Dokončovací práce inženýrskách staveb</v>
      </c>
      <c r="D13" s="194"/>
      <c r="E13" s="285">
        <f>'SO 04 1593-61 Pol'!BA72</f>
        <v>0</v>
      </c>
      <c r="F13" s="286">
        <f>'SO 04 1593-61 Pol'!BB72</f>
        <v>0</v>
      </c>
      <c r="G13" s="286">
        <f>'SO 04 1593-61 Pol'!BC72</f>
        <v>0</v>
      </c>
      <c r="H13" s="286">
        <f>'SO 04 1593-61 Pol'!BD72</f>
        <v>0</v>
      </c>
      <c r="I13" s="287">
        <f>'SO 04 1593-61 Pol'!BE72</f>
        <v>0</v>
      </c>
    </row>
    <row r="14" spans="1:9" s="117" customFormat="1" ht="12.75">
      <c r="A14" s="284" t="str">
        <f>'SO 04 1593-61 Pol'!B73</f>
        <v>96</v>
      </c>
      <c r="B14" s="62" t="str">
        <f>'SO 04 1593-61 Pol'!C73</f>
        <v>Bourání konstrukcí</v>
      </c>
      <c r="D14" s="194"/>
      <c r="E14" s="285">
        <f>'SO 04 1593-61 Pol'!BA88</f>
        <v>0</v>
      </c>
      <c r="F14" s="286">
        <f>'SO 04 1593-61 Pol'!BB88</f>
        <v>0</v>
      </c>
      <c r="G14" s="286">
        <f>'SO 04 1593-61 Pol'!BC88</f>
        <v>0</v>
      </c>
      <c r="H14" s="286">
        <f>'SO 04 1593-61 Pol'!BD88</f>
        <v>0</v>
      </c>
      <c r="I14" s="287">
        <f>'SO 04 1593-61 Pol'!BE88</f>
        <v>0</v>
      </c>
    </row>
    <row r="15" spans="1:9" s="117" customFormat="1" ht="12.75">
      <c r="A15" s="284" t="str">
        <f>'SO 04 1593-61 Pol'!B89</f>
        <v>97</v>
      </c>
      <c r="B15" s="62" t="str">
        <f>'SO 04 1593-61 Pol'!C89</f>
        <v>Prorážení otvorů</v>
      </c>
      <c r="D15" s="194"/>
      <c r="E15" s="285">
        <f>'SO 04 1593-61 Pol'!BA97</f>
        <v>0</v>
      </c>
      <c r="F15" s="286">
        <f>'SO 04 1593-61 Pol'!BB97</f>
        <v>0</v>
      </c>
      <c r="G15" s="286">
        <f>'SO 04 1593-61 Pol'!BC97</f>
        <v>0</v>
      </c>
      <c r="H15" s="286">
        <f>'SO 04 1593-61 Pol'!BD97</f>
        <v>0</v>
      </c>
      <c r="I15" s="287">
        <f>'SO 04 1593-61 Pol'!BE97</f>
        <v>0</v>
      </c>
    </row>
    <row r="16" spans="1:9" s="117" customFormat="1" ht="12.75">
      <c r="A16" s="284" t="str">
        <f>'SO 04 1593-61 Pol'!B98</f>
        <v>767</v>
      </c>
      <c r="B16" s="62" t="str">
        <f>'SO 04 1593-61 Pol'!C98</f>
        <v>Konstrukce zámečnické</v>
      </c>
      <c r="D16" s="194"/>
      <c r="E16" s="285">
        <f>'SO 04 1593-61 Pol'!BA113</f>
        <v>0</v>
      </c>
      <c r="F16" s="286">
        <f>'SO 04 1593-61 Pol'!BB113</f>
        <v>0</v>
      </c>
      <c r="G16" s="286">
        <f>'SO 04 1593-61 Pol'!BC113</f>
        <v>0</v>
      </c>
      <c r="H16" s="286">
        <f>'SO 04 1593-61 Pol'!BD113</f>
        <v>0</v>
      </c>
      <c r="I16" s="287">
        <f>'SO 04 1593-61 Pol'!BE113</f>
        <v>0</v>
      </c>
    </row>
    <row r="17" spans="1:9" s="117" customFormat="1" ht="13.5" thickBot="1">
      <c r="A17" s="284" t="str">
        <f>'SO 04 1593-61 Pol'!B114</f>
        <v>784</v>
      </c>
      <c r="B17" s="62" t="str">
        <f>'SO 04 1593-61 Pol'!C114</f>
        <v>Malby</v>
      </c>
      <c r="D17" s="194"/>
      <c r="E17" s="285">
        <f>'SO 04 1593-61 Pol'!BA124</f>
        <v>0</v>
      </c>
      <c r="F17" s="286">
        <f>'SO 04 1593-61 Pol'!BB124</f>
        <v>0</v>
      </c>
      <c r="G17" s="286">
        <f>'SO 04 1593-61 Pol'!BC124</f>
        <v>0</v>
      </c>
      <c r="H17" s="286">
        <f>'SO 04 1593-61 Pol'!BD124</f>
        <v>0</v>
      </c>
      <c r="I17" s="287">
        <f>'SO 04 1593-61 Pol'!BE124</f>
        <v>0</v>
      </c>
    </row>
    <row r="18" spans="1:9" s="14" customFormat="1" ht="13.5" thickBot="1">
      <c r="A18" s="195"/>
      <c r="B18" s="196" t="s">
        <v>76</v>
      </c>
      <c r="C18" s="196"/>
      <c r="D18" s="197"/>
      <c r="E18" s="198">
        <f>SUM(E7:E17)</f>
        <v>0</v>
      </c>
      <c r="F18" s="199">
        <f>SUM(F7:F17)</f>
        <v>0</v>
      </c>
      <c r="G18" s="199">
        <f>SUM(G7:G17)</f>
        <v>0</v>
      </c>
      <c r="H18" s="199">
        <f>SUM(H7:H17)</f>
        <v>0</v>
      </c>
      <c r="I18" s="200">
        <f>SUM(I7:I17)</f>
        <v>0</v>
      </c>
    </row>
    <row r="19" spans="1:9" ht="12.75">
      <c r="A19" s="117"/>
      <c r="B19" s="117"/>
      <c r="C19" s="117"/>
      <c r="D19" s="117"/>
      <c r="E19" s="117"/>
      <c r="F19" s="117"/>
      <c r="G19" s="117"/>
      <c r="H19" s="117"/>
      <c r="I19" s="117"/>
    </row>
    <row r="20" spans="1:57" ht="19.5" customHeight="1">
      <c r="A20" s="186" t="s">
        <v>77</v>
      </c>
      <c r="B20" s="186"/>
      <c r="C20" s="186"/>
      <c r="D20" s="186"/>
      <c r="E20" s="186"/>
      <c r="F20" s="186"/>
      <c r="G20" s="201"/>
      <c r="H20" s="186"/>
      <c r="I20" s="186"/>
      <c r="BA20" s="123"/>
      <c r="BB20" s="123"/>
      <c r="BC20" s="123"/>
      <c r="BD20" s="123"/>
      <c r="BE20" s="123"/>
    </row>
    <row r="21" ht="13.5" thickBot="1"/>
    <row r="22" spans="1:9" ht="12.75">
      <c r="A22" s="152" t="s">
        <v>78</v>
      </c>
      <c r="B22" s="153"/>
      <c r="C22" s="153"/>
      <c r="D22" s="202"/>
      <c r="E22" s="203" t="s">
        <v>79</v>
      </c>
      <c r="F22" s="204" t="s">
        <v>12</v>
      </c>
      <c r="G22" s="205" t="s">
        <v>80</v>
      </c>
      <c r="H22" s="206"/>
      <c r="I22" s="207" t="s">
        <v>79</v>
      </c>
    </row>
    <row r="23" spans="1:53" ht="12.75">
      <c r="A23" s="146"/>
      <c r="B23" s="137"/>
      <c r="C23" s="137"/>
      <c r="D23" s="208"/>
      <c r="E23" s="209"/>
      <c r="F23" s="210"/>
      <c r="G23" s="211">
        <f>CHOOSE(BA23+1,E18+F18,E18+F18+H18,E18+F18+G18+H18,E18,F18,H18,G18,H18+G18,0)</f>
        <v>0</v>
      </c>
      <c r="H23" s="212"/>
      <c r="I23" s="213">
        <f>E23+F23*G23/100</f>
        <v>0</v>
      </c>
      <c r="BA23" s="1">
        <v>8</v>
      </c>
    </row>
    <row r="24" spans="1:9" ht="13.5" thickBot="1">
      <c r="A24" s="214"/>
      <c r="B24" s="215" t="s">
        <v>81</v>
      </c>
      <c r="C24" s="216"/>
      <c r="D24" s="217"/>
      <c r="E24" s="218"/>
      <c r="F24" s="219"/>
      <c r="G24" s="219"/>
      <c r="H24" s="525">
        <f>SUM(I23:I23)</f>
        <v>0</v>
      </c>
      <c r="I24" s="526"/>
    </row>
    <row r="26" spans="2:9" ht="12.75">
      <c r="B26" s="14"/>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row r="67" spans="6:9" ht="12.75">
      <c r="F67" s="220"/>
      <c r="G67" s="221"/>
      <c r="H67" s="221"/>
      <c r="I67" s="46"/>
    </row>
    <row r="68" spans="6:9" ht="12.75">
      <c r="F68" s="220"/>
      <c r="G68" s="221"/>
      <c r="H68" s="221"/>
      <c r="I68" s="46"/>
    </row>
    <row r="69" spans="6:9" ht="12.75">
      <c r="F69" s="220"/>
      <c r="G69" s="221"/>
      <c r="H69" s="221"/>
      <c r="I69" s="46"/>
    </row>
    <row r="70" spans="6:9" ht="12.75">
      <c r="F70" s="220"/>
      <c r="G70" s="221"/>
      <c r="H70" s="221"/>
      <c r="I70" s="46"/>
    </row>
    <row r="71" spans="6:9" ht="12.75">
      <c r="F71" s="220"/>
      <c r="G71" s="221"/>
      <c r="H71" s="221"/>
      <c r="I71" s="46"/>
    </row>
    <row r="72" spans="6:9" ht="12.75">
      <c r="F72" s="220"/>
      <c r="G72" s="221"/>
      <c r="H72" s="221"/>
      <c r="I72" s="46"/>
    </row>
    <row r="73" spans="6:9" ht="12.75">
      <c r="F73" s="220"/>
      <c r="G73" s="221"/>
      <c r="H73" s="221"/>
      <c r="I73" s="46"/>
    </row>
    <row r="74" spans="6:9" ht="12.75">
      <c r="F74" s="220"/>
      <c r="G74" s="221"/>
      <c r="H74" s="221"/>
      <c r="I74" s="46"/>
    </row>
    <row r="75" spans="6:9" ht="12.75">
      <c r="F75" s="220"/>
      <c r="G75" s="221"/>
      <c r="H75" s="221"/>
      <c r="I75" s="46"/>
    </row>
  </sheetData>
  <sheetProtection/>
  <mergeCells count="4">
    <mergeCell ref="A1:B1"/>
    <mergeCell ref="A2:B2"/>
    <mergeCell ref="G2:I2"/>
    <mergeCell ref="H24:I2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6.xml><?xml version="1.0" encoding="utf-8"?>
<worksheet xmlns="http://schemas.openxmlformats.org/spreadsheetml/2006/main" xmlns:r="http://schemas.openxmlformats.org/officeDocument/2006/relationships">
  <dimension ref="A1:CB197"/>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04 1593-61 Rek'!H1</f>
        <v>1593-61</v>
      </c>
      <c r="G3" s="229"/>
    </row>
    <row r="4" spans="1:7" ht="13.5" thickBot="1">
      <c r="A4" s="531" t="s">
        <v>73</v>
      </c>
      <c r="B4" s="521"/>
      <c r="C4" s="182" t="s">
        <v>696</v>
      </c>
      <c r="D4" s="230"/>
      <c r="E4" s="532" t="str">
        <f>'SO 04 1593-61 Rek'!G2</f>
        <v>Úpravna vody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246</v>
      </c>
      <c r="C7" s="241" t="s">
        <v>247</v>
      </c>
      <c r="D7" s="242"/>
      <c r="E7" s="243"/>
      <c r="F7" s="243"/>
      <c r="G7" s="244"/>
      <c r="H7" s="245"/>
      <c r="I7" s="246"/>
      <c r="J7" s="247"/>
      <c r="K7" s="248"/>
      <c r="O7" s="249">
        <v>1</v>
      </c>
    </row>
    <row r="8" spans="1:80" ht="12.75">
      <c r="A8" s="250">
        <v>1</v>
      </c>
      <c r="B8" s="251" t="s">
        <v>697</v>
      </c>
      <c r="C8" s="252" t="s">
        <v>698</v>
      </c>
      <c r="D8" s="253" t="s">
        <v>158</v>
      </c>
      <c r="E8" s="254">
        <v>0.0189</v>
      </c>
      <c r="F8" s="254">
        <v>0</v>
      </c>
      <c r="G8" s="255">
        <f>E8*F8</f>
        <v>0</v>
      </c>
      <c r="H8" s="256">
        <v>2.99438</v>
      </c>
      <c r="I8" s="257">
        <f>E8*H8</f>
        <v>0.056593782</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62"/>
      <c r="C9" s="539" t="s">
        <v>699</v>
      </c>
      <c r="D9" s="540"/>
      <c r="E9" s="263">
        <v>0.0189</v>
      </c>
      <c r="F9" s="264"/>
      <c r="G9" s="265"/>
      <c r="H9" s="266"/>
      <c r="I9" s="260"/>
      <c r="J9" s="267"/>
      <c r="K9" s="260"/>
      <c r="M9" s="261" t="s">
        <v>699</v>
      </c>
      <c r="O9" s="249"/>
    </row>
    <row r="10" spans="1:57" ht="12.75">
      <c r="A10" s="268"/>
      <c r="B10" s="269" t="s">
        <v>97</v>
      </c>
      <c r="C10" s="270" t="s">
        <v>248</v>
      </c>
      <c r="D10" s="271"/>
      <c r="E10" s="272"/>
      <c r="F10" s="273"/>
      <c r="G10" s="274">
        <f>SUM(G7:G9)</f>
        <v>0</v>
      </c>
      <c r="H10" s="275"/>
      <c r="I10" s="276">
        <f>SUM(I7:I9)</f>
        <v>0.056593782</v>
      </c>
      <c r="J10" s="275"/>
      <c r="K10" s="276">
        <f>SUM(K7:K9)</f>
        <v>0</v>
      </c>
      <c r="O10" s="249">
        <v>4</v>
      </c>
      <c r="BA10" s="277">
        <f>SUM(BA7:BA9)</f>
        <v>0</v>
      </c>
      <c r="BB10" s="277">
        <f>SUM(BB7:BB9)</f>
        <v>0</v>
      </c>
      <c r="BC10" s="277">
        <f>SUM(BC7:BC9)</f>
        <v>0</v>
      </c>
      <c r="BD10" s="277">
        <f>SUM(BD7:BD9)</f>
        <v>0</v>
      </c>
      <c r="BE10" s="277">
        <f>SUM(BE7:BE9)</f>
        <v>0</v>
      </c>
    </row>
    <row r="11" spans="1:15" ht="12.75">
      <c r="A11" s="239" t="s">
        <v>94</v>
      </c>
      <c r="B11" s="240" t="s">
        <v>583</v>
      </c>
      <c r="C11" s="241" t="s">
        <v>584</v>
      </c>
      <c r="D11" s="242"/>
      <c r="E11" s="243"/>
      <c r="F11" s="243"/>
      <c r="G11" s="244"/>
      <c r="H11" s="245"/>
      <c r="I11" s="246"/>
      <c r="J11" s="247"/>
      <c r="K11" s="248"/>
      <c r="O11" s="249">
        <v>1</v>
      </c>
    </row>
    <row r="12" spans="1:80" ht="22.5">
      <c r="A12" s="250">
        <v>2</v>
      </c>
      <c r="B12" s="251" t="s">
        <v>700</v>
      </c>
      <c r="C12" s="252" t="s">
        <v>701</v>
      </c>
      <c r="D12" s="253" t="s">
        <v>158</v>
      </c>
      <c r="E12" s="254">
        <v>0.054</v>
      </c>
      <c r="F12" s="254">
        <v>0</v>
      </c>
      <c r="G12" s="255">
        <f>E12*F12</f>
        <v>0</v>
      </c>
      <c r="H12" s="256">
        <v>2.69752</v>
      </c>
      <c r="I12" s="257">
        <f>E12*H12</f>
        <v>0.14566608</v>
      </c>
      <c r="J12" s="256"/>
      <c r="K12" s="257">
        <f>E12*J12</f>
        <v>0</v>
      </c>
      <c r="O12" s="249">
        <v>2</v>
      </c>
      <c r="AA12" s="222">
        <v>12</v>
      </c>
      <c r="AB12" s="222">
        <v>0</v>
      </c>
      <c r="AC12" s="222">
        <v>10</v>
      </c>
      <c r="AZ12" s="222">
        <v>1</v>
      </c>
      <c r="BA12" s="222">
        <f>IF(AZ12=1,G12,0)</f>
        <v>0</v>
      </c>
      <c r="BB12" s="222">
        <f>IF(AZ12=2,G12,0)</f>
        <v>0</v>
      </c>
      <c r="BC12" s="222">
        <f>IF(AZ12=3,G12,0)</f>
        <v>0</v>
      </c>
      <c r="BD12" s="222">
        <f>IF(AZ12=4,G12,0)</f>
        <v>0</v>
      </c>
      <c r="BE12" s="222">
        <f>IF(AZ12=5,G12,0)</f>
        <v>0</v>
      </c>
      <c r="CA12" s="249">
        <v>12</v>
      </c>
      <c r="CB12" s="249">
        <v>0</v>
      </c>
    </row>
    <row r="13" spans="1:15" ht="12.75">
      <c r="A13" s="258"/>
      <c r="B13" s="259"/>
      <c r="C13" s="527" t="s">
        <v>702</v>
      </c>
      <c r="D13" s="528"/>
      <c r="E13" s="528"/>
      <c r="F13" s="528"/>
      <c r="G13" s="529"/>
      <c r="I13" s="260"/>
      <c r="K13" s="260"/>
      <c r="L13" s="261" t="s">
        <v>702</v>
      </c>
      <c r="O13" s="249">
        <v>3</v>
      </c>
    </row>
    <row r="14" spans="1:15" ht="33.75">
      <c r="A14" s="258"/>
      <c r="B14" s="259"/>
      <c r="C14" s="527" t="s">
        <v>703</v>
      </c>
      <c r="D14" s="528"/>
      <c r="E14" s="528"/>
      <c r="F14" s="528"/>
      <c r="G14" s="529"/>
      <c r="I14" s="260"/>
      <c r="K14" s="260"/>
      <c r="L14" s="261" t="s">
        <v>703</v>
      </c>
      <c r="O14" s="249">
        <v>3</v>
      </c>
    </row>
    <row r="15" spans="1:15" ht="12.75">
      <c r="A15" s="258"/>
      <c r="B15" s="262"/>
      <c r="C15" s="539" t="s">
        <v>704</v>
      </c>
      <c r="D15" s="540"/>
      <c r="E15" s="263">
        <v>0.054</v>
      </c>
      <c r="F15" s="264"/>
      <c r="G15" s="265"/>
      <c r="H15" s="266"/>
      <c r="I15" s="260"/>
      <c r="J15" s="267"/>
      <c r="K15" s="260"/>
      <c r="M15" s="261" t="s">
        <v>704</v>
      </c>
      <c r="O15" s="249"/>
    </row>
    <row r="16" spans="1:80" ht="22.5">
      <c r="A16" s="250">
        <v>3</v>
      </c>
      <c r="B16" s="251" t="s">
        <v>705</v>
      </c>
      <c r="C16" s="252" t="s">
        <v>706</v>
      </c>
      <c r="D16" s="253" t="s">
        <v>236</v>
      </c>
      <c r="E16" s="254">
        <v>0.5808</v>
      </c>
      <c r="F16" s="254">
        <v>0</v>
      </c>
      <c r="G16" s="255">
        <f>E16*F16</f>
        <v>0</v>
      </c>
      <c r="H16" s="256">
        <v>0.056</v>
      </c>
      <c r="I16" s="257">
        <f>E16*H16</f>
        <v>0.0325248</v>
      </c>
      <c r="J16" s="256"/>
      <c r="K16" s="257">
        <f>E16*J16</f>
        <v>0</v>
      </c>
      <c r="O16" s="249">
        <v>2</v>
      </c>
      <c r="AA16" s="222">
        <v>12</v>
      </c>
      <c r="AB16" s="222">
        <v>0</v>
      </c>
      <c r="AC16" s="222">
        <v>14</v>
      </c>
      <c r="AZ16" s="222">
        <v>1</v>
      </c>
      <c r="BA16" s="222">
        <f>IF(AZ16=1,G16,0)</f>
        <v>0</v>
      </c>
      <c r="BB16" s="222">
        <f>IF(AZ16=2,G16,0)</f>
        <v>0</v>
      </c>
      <c r="BC16" s="222">
        <f>IF(AZ16=3,G16,0)</f>
        <v>0</v>
      </c>
      <c r="BD16" s="222">
        <f>IF(AZ16=4,G16,0)</f>
        <v>0</v>
      </c>
      <c r="BE16" s="222">
        <f>IF(AZ16=5,G16,0)</f>
        <v>0</v>
      </c>
      <c r="CA16" s="249">
        <v>12</v>
      </c>
      <c r="CB16" s="249">
        <v>0</v>
      </c>
    </row>
    <row r="17" spans="1:15" ht="12.75">
      <c r="A17" s="258"/>
      <c r="B17" s="262"/>
      <c r="C17" s="539" t="s">
        <v>707</v>
      </c>
      <c r="D17" s="540"/>
      <c r="E17" s="263">
        <v>0.5808</v>
      </c>
      <c r="F17" s="264"/>
      <c r="G17" s="265"/>
      <c r="H17" s="266"/>
      <c r="I17" s="260"/>
      <c r="J17" s="267"/>
      <c r="K17" s="260"/>
      <c r="M17" s="261" t="s">
        <v>707</v>
      </c>
      <c r="O17" s="249"/>
    </row>
    <row r="18" spans="1:57" ht="12.75">
      <c r="A18" s="268"/>
      <c r="B18" s="269" t="s">
        <v>97</v>
      </c>
      <c r="C18" s="270" t="s">
        <v>585</v>
      </c>
      <c r="D18" s="271"/>
      <c r="E18" s="272"/>
      <c r="F18" s="273"/>
      <c r="G18" s="274">
        <f>SUM(G11:G17)</f>
        <v>0</v>
      </c>
      <c r="H18" s="275"/>
      <c r="I18" s="276">
        <f>SUM(I11:I17)</f>
        <v>0.17819088</v>
      </c>
      <c r="J18" s="275"/>
      <c r="K18" s="276">
        <f>SUM(K11:K17)</f>
        <v>0</v>
      </c>
      <c r="O18" s="249">
        <v>4</v>
      </c>
      <c r="BA18" s="277">
        <f>SUM(BA11:BA17)</f>
        <v>0</v>
      </c>
      <c r="BB18" s="277">
        <f>SUM(BB11:BB17)</f>
        <v>0</v>
      </c>
      <c r="BC18" s="277">
        <f>SUM(BC11:BC17)</f>
        <v>0</v>
      </c>
      <c r="BD18" s="277">
        <f>SUM(BD11:BD17)</f>
        <v>0</v>
      </c>
      <c r="BE18" s="277">
        <f>SUM(BE11:BE17)</f>
        <v>0</v>
      </c>
    </row>
    <row r="19" spans="1:15" ht="12.75">
      <c r="A19" s="239" t="s">
        <v>94</v>
      </c>
      <c r="B19" s="240" t="s">
        <v>708</v>
      </c>
      <c r="C19" s="241" t="s">
        <v>709</v>
      </c>
      <c r="D19" s="242"/>
      <c r="E19" s="243"/>
      <c r="F19" s="243"/>
      <c r="G19" s="244"/>
      <c r="H19" s="245"/>
      <c r="I19" s="246"/>
      <c r="J19" s="247"/>
      <c r="K19" s="248"/>
      <c r="O19" s="249">
        <v>1</v>
      </c>
    </row>
    <row r="20" spans="1:80" ht="12.75">
      <c r="A20" s="250">
        <v>4</v>
      </c>
      <c r="B20" s="251" t="s">
        <v>711</v>
      </c>
      <c r="C20" s="252" t="s">
        <v>712</v>
      </c>
      <c r="D20" s="253" t="s">
        <v>236</v>
      </c>
      <c r="E20" s="254">
        <v>22.301</v>
      </c>
      <c r="F20" s="254">
        <v>0</v>
      </c>
      <c r="G20" s="255">
        <f>E20*F20</f>
        <v>0</v>
      </c>
      <c r="H20" s="256">
        <v>0.026</v>
      </c>
      <c r="I20" s="257">
        <f>E20*H20</f>
        <v>0.579826</v>
      </c>
      <c r="J20" s="256"/>
      <c r="K20" s="257">
        <f>E20*J20</f>
        <v>0</v>
      </c>
      <c r="O20" s="249">
        <v>2</v>
      </c>
      <c r="AA20" s="222">
        <v>12</v>
      </c>
      <c r="AB20" s="222">
        <v>0</v>
      </c>
      <c r="AC20" s="222">
        <v>17</v>
      </c>
      <c r="AZ20" s="222">
        <v>1</v>
      </c>
      <c r="BA20" s="222">
        <f>IF(AZ20=1,G20,0)</f>
        <v>0</v>
      </c>
      <c r="BB20" s="222">
        <f>IF(AZ20=2,G20,0)</f>
        <v>0</v>
      </c>
      <c r="BC20" s="222">
        <f>IF(AZ20=3,G20,0)</f>
        <v>0</v>
      </c>
      <c r="BD20" s="222">
        <f>IF(AZ20=4,G20,0)</f>
        <v>0</v>
      </c>
      <c r="BE20" s="222">
        <f>IF(AZ20=5,G20,0)</f>
        <v>0</v>
      </c>
      <c r="CA20" s="249">
        <v>12</v>
      </c>
      <c r="CB20" s="249">
        <v>0</v>
      </c>
    </row>
    <row r="21" spans="1:15" ht="12.75">
      <c r="A21" s="258"/>
      <c r="B21" s="262"/>
      <c r="C21" s="539" t="s">
        <v>713</v>
      </c>
      <c r="D21" s="540"/>
      <c r="E21" s="263">
        <v>23.136</v>
      </c>
      <c r="F21" s="264"/>
      <c r="G21" s="265"/>
      <c r="H21" s="266"/>
      <c r="I21" s="260"/>
      <c r="J21" s="267"/>
      <c r="K21" s="260"/>
      <c r="M21" s="261" t="s">
        <v>713</v>
      </c>
      <c r="O21" s="249"/>
    </row>
    <row r="22" spans="1:15" ht="12.75">
      <c r="A22" s="258"/>
      <c r="B22" s="262"/>
      <c r="C22" s="539" t="s">
        <v>714</v>
      </c>
      <c r="D22" s="540"/>
      <c r="E22" s="263">
        <v>-3.075</v>
      </c>
      <c r="F22" s="264"/>
      <c r="G22" s="265"/>
      <c r="H22" s="266"/>
      <c r="I22" s="260"/>
      <c r="J22" s="267"/>
      <c r="K22" s="260"/>
      <c r="M22" s="261" t="s">
        <v>714</v>
      </c>
      <c r="O22" s="249"/>
    </row>
    <row r="23" spans="1:15" ht="12.75">
      <c r="A23" s="258"/>
      <c r="B23" s="262"/>
      <c r="C23" s="539" t="s">
        <v>715</v>
      </c>
      <c r="D23" s="540"/>
      <c r="E23" s="263">
        <v>2.24</v>
      </c>
      <c r="F23" s="264"/>
      <c r="G23" s="265"/>
      <c r="H23" s="266"/>
      <c r="I23" s="260"/>
      <c r="J23" s="267"/>
      <c r="K23" s="260"/>
      <c r="M23" s="261" t="s">
        <v>715</v>
      </c>
      <c r="O23" s="249"/>
    </row>
    <row r="24" spans="1:80" ht="12.75">
      <c r="A24" s="250">
        <v>5</v>
      </c>
      <c r="B24" s="251" t="s">
        <v>716</v>
      </c>
      <c r="C24" s="252" t="s">
        <v>717</v>
      </c>
      <c r="D24" s="253" t="s">
        <v>236</v>
      </c>
      <c r="E24" s="254">
        <v>22.301</v>
      </c>
      <c r="F24" s="254">
        <v>0</v>
      </c>
      <c r="G24" s="255">
        <f>E24*F24</f>
        <v>0</v>
      </c>
      <c r="H24" s="256">
        <v>0.0025</v>
      </c>
      <c r="I24" s="257">
        <f>E24*H24</f>
        <v>0.055752499999999997</v>
      </c>
      <c r="J24" s="256"/>
      <c r="K24" s="257">
        <f>E24*J24</f>
        <v>0</v>
      </c>
      <c r="O24" s="249">
        <v>2</v>
      </c>
      <c r="AA24" s="222">
        <v>12</v>
      </c>
      <c r="AB24" s="222">
        <v>0</v>
      </c>
      <c r="AC24" s="222">
        <v>18</v>
      </c>
      <c r="AZ24" s="222">
        <v>1</v>
      </c>
      <c r="BA24" s="222">
        <f>IF(AZ24=1,G24,0)</f>
        <v>0</v>
      </c>
      <c r="BB24" s="222">
        <f>IF(AZ24=2,G24,0)</f>
        <v>0</v>
      </c>
      <c r="BC24" s="222">
        <f>IF(AZ24=3,G24,0)</f>
        <v>0</v>
      </c>
      <c r="BD24" s="222">
        <f>IF(AZ24=4,G24,0)</f>
        <v>0</v>
      </c>
      <c r="BE24" s="222">
        <f>IF(AZ24=5,G24,0)</f>
        <v>0</v>
      </c>
      <c r="CA24" s="249">
        <v>12</v>
      </c>
      <c r="CB24" s="249">
        <v>0</v>
      </c>
    </row>
    <row r="25" spans="1:15" ht="12.75">
      <c r="A25" s="258"/>
      <c r="B25" s="262"/>
      <c r="C25" s="539" t="s">
        <v>713</v>
      </c>
      <c r="D25" s="540"/>
      <c r="E25" s="263">
        <v>23.136</v>
      </c>
      <c r="F25" s="264"/>
      <c r="G25" s="265"/>
      <c r="H25" s="266"/>
      <c r="I25" s="260"/>
      <c r="J25" s="267"/>
      <c r="K25" s="260"/>
      <c r="M25" s="261" t="s">
        <v>713</v>
      </c>
      <c r="O25" s="249"/>
    </row>
    <row r="26" spans="1:15" ht="12.75">
      <c r="A26" s="258"/>
      <c r="B26" s="262"/>
      <c r="C26" s="539" t="s">
        <v>714</v>
      </c>
      <c r="D26" s="540"/>
      <c r="E26" s="263">
        <v>-3.075</v>
      </c>
      <c r="F26" s="264"/>
      <c r="G26" s="265"/>
      <c r="H26" s="266"/>
      <c r="I26" s="260"/>
      <c r="J26" s="267"/>
      <c r="K26" s="260"/>
      <c r="M26" s="261" t="s">
        <v>714</v>
      </c>
      <c r="O26" s="249"/>
    </row>
    <row r="27" spans="1:15" ht="12.75">
      <c r="A27" s="258"/>
      <c r="B27" s="262"/>
      <c r="C27" s="539" t="s">
        <v>715</v>
      </c>
      <c r="D27" s="540"/>
      <c r="E27" s="263">
        <v>2.24</v>
      </c>
      <c r="F27" s="264"/>
      <c r="G27" s="265"/>
      <c r="H27" s="266"/>
      <c r="I27" s="260"/>
      <c r="J27" s="267"/>
      <c r="K27" s="260"/>
      <c r="M27" s="261" t="s">
        <v>715</v>
      </c>
      <c r="O27" s="249"/>
    </row>
    <row r="28" spans="1:57" ht="12.75">
      <c r="A28" s="268"/>
      <c r="B28" s="269" t="s">
        <v>97</v>
      </c>
      <c r="C28" s="270" t="s">
        <v>710</v>
      </c>
      <c r="D28" s="271"/>
      <c r="E28" s="272"/>
      <c r="F28" s="273"/>
      <c r="G28" s="274">
        <f>SUM(G19:G27)</f>
        <v>0</v>
      </c>
      <c r="H28" s="275"/>
      <c r="I28" s="276">
        <f>SUM(I19:I27)</f>
        <v>0.6355784999999999</v>
      </c>
      <c r="J28" s="275"/>
      <c r="K28" s="276">
        <f>SUM(K19:K27)</f>
        <v>0</v>
      </c>
      <c r="O28" s="249">
        <v>4</v>
      </c>
      <c r="BA28" s="277">
        <f>SUM(BA19:BA27)</f>
        <v>0</v>
      </c>
      <c r="BB28" s="277">
        <f>SUM(BB19:BB27)</f>
        <v>0</v>
      </c>
      <c r="BC28" s="277">
        <f>SUM(BC19:BC27)</f>
        <v>0</v>
      </c>
      <c r="BD28" s="277">
        <f>SUM(BD19:BD27)</f>
        <v>0</v>
      </c>
      <c r="BE28" s="277">
        <f>SUM(BE19:BE27)</f>
        <v>0</v>
      </c>
    </row>
    <row r="29" spans="1:15" ht="12.75">
      <c r="A29" s="239" t="s">
        <v>94</v>
      </c>
      <c r="B29" s="240" t="s">
        <v>718</v>
      </c>
      <c r="C29" s="241" t="s">
        <v>719</v>
      </c>
      <c r="D29" s="242"/>
      <c r="E29" s="243"/>
      <c r="F29" s="243"/>
      <c r="G29" s="244"/>
      <c r="H29" s="245"/>
      <c r="I29" s="246"/>
      <c r="J29" s="247"/>
      <c r="K29" s="248"/>
      <c r="O29" s="249">
        <v>1</v>
      </c>
    </row>
    <row r="30" spans="1:80" ht="12.75">
      <c r="A30" s="250">
        <v>6</v>
      </c>
      <c r="B30" s="251" t="s">
        <v>721</v>
      </c>
      <c r="C30" s="252" t="s">
        <v>722</v>
      </c>
      <c r="D30" s="253" t="s">
        <v>236</v>
      </c>
      <c r="E30" s="254">
        <v>2.3998</v>
      </c>
      <c r="F30" s="254">
        <v>0</v>
      </c>
      <c r="G30" s="255">
        <f>E30*F30</f>
        <v>0</v>
      </c>
      <c r="H30" s="256">
        <v>0.01249</v>
      </c>
      <c r="I30" s="257">
        <f>E30*H30</f>
        <v>0.029973502</v>
      </c>
      <c r="J30" s="256"/>
      <c r="K30" s="257">
        <f>E30*J30</f>
        <v>0</v>
      </c>
      <c r="O30" s="249">
        <v>2</v>
      </c>
      <c r="AA30" s="222">
        <v>12</v>
      </c>
      <c r="AB30" s="222">
        <v>0</v>
      </c>
      <c r="AC30" s="222">
        <v>23</v>
      </c>
      <c r="AZ30" s="222">
        <v>1</v>
      </c>
      <c r="BA30" s="222">
        <f>IF(AZ30=1,G30,0)</f>
        <v>0</v>
      </c>
      <c r="BB30" s="222">
        <f>IF(AZ30=2,G30,0)</f>
        <v>0</v>
      </c>
      <c r="BC30" s="222">
        <f>IF(AZ30=3,G30,0)</f>
        <v>0</v>
      </c>
      <c r="BD30" s="222">
        <f>IF(AZ30=4,G30,0)</f>
        <v>0</v>
      </c>
      <c r="BE30" s="222">
        <f>IF(AZ30=5,G30,0)</f>
        <v>0</v>
      </c>
      <c r="CA30" s="249">
        <v>12</v>
      </c>
      <c r="CB30" s="249">
        <v>0</v>
      </c>
    </row>
    <row r="31" spans="1:15" ht="12.75">
      <c r="A31" s="258"/>
      <c r="B31" s="262"/>
      <c r="C31" s="539" t="s">
        <v>723</v>
      </c>
      <c r="D31" s="540"/>
      <c r="E31" s="263">
        <v>2.3998</v>
      </c>
      <c r="F31" s="264"/>
      <c r="G31" s="265"/>
      <c r="H31" s="266"/>
      <c r="I31" s="260"/>
      <c r="J31" s="267"/>
      <c r="K31" s="260"/>
      <c r="M31" s="261" t="s">
        <v>723</v>
      </c>
      <c r="O31" s="249"/>
    </row>
    <row r="32" spans="1:57" ht="12.75">
      <c r="A32" s="268"/>
      <c r="B32" s="269" t="s">
        <v>97</v>
      </c>
      <c r="C32" s="270" t="s">
        <v>720</v>
      </c>
      <c r="D32" s="271"/>
      <c r="E32" s="272"/>
      <c r="F32" s="273"/>
      <c r="G32" s="274">
        <f>SUM(G29:G31)</f>
        <v>0</v>
      </c>
      <c r="H32" s="275"/>
      <c r="I32" s="276">
        <f>SUM(I29:I31)</f>
        <v>0.029973502</v>
      </c>
      <c r="J32" s="275"/>
      <c r="K32" s="276">
        <f>SUM(K29:K31)</f>
        <v>0</v>
      </c>
      <c r="O32" s="249">
        <v>4</v>
      </c>
      <c r="BA32" s="277">
        <f>SUM(BA29:BA31)</f>
        <v>0</v>
      </c>
      <c r="BB32" s="277">
        <f>SUM(BB29:BB31)</f>
        <v>0</v>
      </c>
      <c r="BC32" s="277">
        <f>SUM(BC29:BC31)</f>
        <v>0</v>
      </c>
      <c r="BD32" s="277">
        <f>SUM(BD29:BD31)</f>
        <v>0</v>
      </c>
      <c r="BE32" s="277">
        <f>SUM(BE29:BE31)</f>
        <v>0</v>
      </c>
    </row>
    <row r="33" spans="1:15" ht="12.75">
      <c r="A33" s="239" t="s">
        <v>94</v>
      </c>
      <c r="B33" s="240" t="s">
        <v>724</v>
      </c>
      <c r="C33" s="241" t="s">
        <v>725</v>
      </c>
      <c r="D33" s="242"/>
      <c r="E33" s="243"/>
      <c r="F33" s="243"/>
      <c r="G33" s="244"/>
      <c r="H33" s="245"/>
      <c r="I33" s="246"/>
      <c r="J33" s="247"/>
      <c r="K33" s="248"/>
      <c r="O33" s="249">
        <v>1</v>
      </c>
    </row>
    <row r="34" spans="1:80" ht="22.5">
      <c r="A34" s="250">
        <v>7</v>
      </c>
      <c r="B34" s="251" t="s">
        <v>727</v>
      </c>
      <c r="C34" s="252" t="s">
        <v>728</v>
      </c>
      <c r="D34" s="253" t="s">
        <v>293</v>
      </c>
      <c r="E34" s="254">
        <v>1</v>
      </c>
      <c r="F34" s="254">
        <v>0</v>
      </c>
      <c r="G34" s="255">
        <f>E34*F34</f>
        <v>0</v>
      </c>
      <c r="H34" s="256">
        <v>0</v>
      </c>
      <c r="I34" s="257">
        <f>E34*H34</f>
        <v>0</v>
      </c>
      <c r="J34" s="256"/>
      <c r="K34" s="257">
        <f>E34*J34</f>
        <v>0</v>
      </c>
      <c r="O34" s="249">
        <v>2</v>
      </c>
      <c r="AA34" s="222">
        <v>12</v>
      </c>
      <c r="AB34" s="222">
        <v>0</v>
      </c>
      <c r="AC34" s="222">
        <v>37</v>
      </c>
      <c r="AZ34" s="222">
        <v>1</v>
      </c>
      <c r="BA34" s="222">
        <f>IF(AZ34=1,G34,0)</f>
        <v>0</v>
      </c>
      <c r="BB34" s="222">
        <f>IF(AZ34=2,G34,0)</f>
        <v>0</v>
      </c>
      <c r="BC34" s="222">
        <f>IF(AZ34=3,G34,0)</f>
        <v>0</v>
      </c>
      <c r="BD34" s="222">
        <f>IF(AZ34=4,G34,0)</f>
        <v>0</v>
      </c>
      <c r="BE34" s="222">
        <f>IF(AZ34=5,G34,0)</f>
        <v>0</v>
      </c>
      <c r="CA34" s="249">
        <v>12</v>
      </c>
      <c r="CB34" s="249">
        <v>0</v>
      </c>
    </row>
    <row r="35" spans="1:15" ht="12.75">
      <c r="A35" s="258"/>
      <c r="B35" s="259"/>
      <c r="C35" s="527" t="s">
        <v>729</v>
      </c>
      <c r="D35" s="528"/>
      <c r="E35" s="528"/>
      <c r="F35" s="528"/>
      <c r="G35" s="529"/>
      <c r="I35" s="260"/>
      <c r="K35" s="260"/>
      <c r="L35" s="261" t="s">
        <v>729</v>
      </c>
      <c r="O35" s="249">
        <v>3</v>
      </c>
    </row>
    <row r="36" spans="1:57" ht="12.75">
      <c r="A36" s="268"/>
      <c r="B36" s="269" t="s">
        <v>97</v>
      </c>
      <c r="C36" s="270" t="s">
        <v>726</v>
      </c>
      <c r="D36" s="271"/>
      <c r="E36" s="272"/>
      <c r="F36" s="273"/>
      <c r="G36" s="274">
        <f>SUM(G33:G35)</f>
        <v>0</v>
      </c>
      <c r="H36" s="275"/>
      <c r="I36" s="276">
        <f>SUM(I33:I35)</f>
        <v>0</v>
      </c>
      <c r="J36" s="275"/>
      <c r="K36" s="276">
        <f>SUM(K33:K35)</f>
        <v>0</v>
      </c>
      <c r="O36" s="249">
        <v>4</v>
      </c>
      <c r="BA36" s="277">
        <f>SUM(BA33:BA35)</f>
        <v>0</v>
      </c>
      <c r="BB36" s="277">
        <f>SUM(BB33:BB35)</f>
        <v>0</v>
      </c>
      <c r="BC36" s="277">
        <f>SUM(BC33:BC35)</f>
        <v>0</v>
      </c>
      <c r="BD36" s="277">
        <f>SUM(BD33:BD35)</f>
        <v>0</v>
      </c>
      <c r="BE36" s="277">
        <f>SUM(BE33:BE35)</f>
        <v>0</v>
      </c>
    </row>
    <row r="37" spans="1:15" ht="12.75">
      <c r="A37" s="239" t="s">
        <v>94</v>
      </c>
      <c r="B37" s="240" t="s">
        <v>730</v>
      </c>
      <c r="C37" s="241" t="s">
        <v>731</v>
      </c>
      <c r="D37" s="242"/>
      <c r="E37" s="243"/>
      <c r="F37" s="243"/>
      <c r="G37" s="244"/>
      <c r="H37" s="245"/>
      <c r="I37" s="246"/>
      <c r="J37" s="247"/>
      <c r="K37" s="248"/>
      <c r="O37" s="249">
        <v>1</v>
      </c>
    </row>
    <row r="38" spans="1:80" ht="12.75">
      <c r="A38" s="250">
        <v>8</v>
      </c>
      <c r="B38" s="251" t="s">
        <v>733</v>
      </c>
      <c r="C38" s="252" t="s">
        <v>734</v>
      </c>
      <c r="D38" s="253" t="s">
        <v>293</v>
      </c>
      <c r="E38" s="254">
        <v>1</v>
      </c>
      <c r="F38" s="254">
        <v>0</v>
      </c>
      <c r="G38" s="255">
        <f>E38*F38</f>
        <v>0</v>
      </c>
      <c r="H38" s="256">
        <v>0.00281</v>
      </c>
      <c r="I38" s="257">
        <f>E38*H38</f>
        <v>0.00281</v>
      </c>
      <c r="J38" s="256">
        <v>0</v>
      </c>
      <c r="K38" s="257">
        <f>E38*J38</f>
        <v>0</v>
      </c>
      <c r="O38" s="249">
        <v>2</v>
      </c>
      <c r="AA38" s="222">
        <v>1</v>
      </c>
      <c r="AB38" s="222">
        <v>1</v>
      </c>
      <c r="AC38" s="222">
        <v>1</v>
      </c>
      <c r="AZ38" s="222">
        <v>1</v>
      </c>
      <c r="BA38" s="222">
        <f>IF(AZ38=1,G38,0)</f>
        <v>0</v>
      </c>
      <c r="BB38" s="222">
        <f>IF(AZ38=2,G38,0)</f>
        <v>0</v>
      </c>
      <c r="BC38" s="222">
        <f>IF(AZ38=3,G38,0)</f>
        <v>0</v>
      </c>
      <c r="BD38" s="222">
        <f>IF(AZ38=4,G38,0)</f>
        <v>0</v>
      </c>
      <c r="BE38" s="222">
        <f>IF(AZ38=5,G38,0)</f>
        <v>0</v>
      </c>
      <c r="CA38" s="249">
        <v>1</v>
      </c>
      <c r="CB38" s="249">
        <v>1</v>
      </c>
    </row>
    <row r="39" spans="1:80" ht="12.75">
      <c r="A39" s="250">
        <v>9</v>
      </c>
      <c r="B39" s="251" t="s">
        <v>735</v>
      </c>
      <c r="C39" s="252" t="s">
        <v>736</v>
      </c>
      <c r="D39" s="253" t="s">
        <v>293</v>
      </c>
      <c r="E39" s="254">
        <v>1</v>
      </c>
      <c r="F39" s="254">
        <v>0</v>
      </c>
      <c r="G39" s="255">
        <f>E39*F39</f>
        <v>0</v>
      </c>
      <c r="H39" s="256">
        <v>0.0114</v>
      </c>
      <c r="I39" s="257">
        <f>E39*H39</f>
        <v>0.0114</v>
      </c>
      <c r="J39" s="256"/>
      <c r="K39" s="257">
        <f>E39*J39</f>
        <v>0</v>
      </c>
      <c r="O39" s="249">
        <v>2</v>
      </c>
      <c r="AA39" s="222">
        <v>3</v>
      </c>
      <c r="AB39" s="222">
        <v>1</v>
      </c>
      <c r="AC39" s="222">
        <v>55260027</v>
      </c>
      <c r="AZ39" s="222">
        <v>1</v>
      </c>
      <c r="BA39" s="222">
        <f>IF(AZ39=1,G39,0)</f>
        <v>0</v>
      </c>
      <c r="BB39" s="222">
        <f>IF(AZ39=2,G39,0)</f>
        <v>0</v>
      </c>
      <c r="BC39" s="222">
        <f>IF(AZ39=3,G39,0)</f>
        <v>0</v>
      </c>
      <c r="BD39" s="222">
        <f>IF(AZ39=4,G39,0)</f>
        <v>0</v>
      </c>
      <c r="BE39" s="222">
        <f>IF(AZ39=5,G39,0)</f>
        <v>0</v>
      </c>
      <c r="CA39" s="249">
        <v>3</v>
      </c>
      <c r="CB39" s="249">
        <v>1</v>
      </c>
    </row>
    <row r="40" spans="1:15" ht="12.75">
      <c r="A40" s="258"/>
      <c r="B40" s="259"/>
      <c r="C40" s="527" t="s">
        <v>737</v>
      </c>
      <c r="D40" s="528"/>
      <c r="E40" s="528"/>
      <c r="F40" s="528"/>
      <c r="G40" s="529"/>
      <c r="I40" s="260"/>
      <c r="K40" s="260"/>
      <c r="L40" s="261" t="s">
        <v>737</v>
      </c>
      <c r="O40" s="249">
        <v>3</v>
      </c>
    </row>
    <row r="41" spans="1:80" ht="22.5">
      <c r="A41" s="250">
        <v>10</v>
      </c>
      <c r="B41" s="251" t="s">
        <v>738</v>
      </c>
      <c r="C41" s="252" t="s">
        <v>739</v>
      </c>
      <c r="D41" s="253" t="s">
        <v>110</v>
      </c>
      <c r="E41" s="254">
        <v>1</v>
      </c>
      <c r="F41" s="254">
        <v>0</v>
      </c>
      <c r="G41" s="255">
        <f>E41*F41</f>
        <v>0</v>
      </c>
      <c r="H41" s="256">
        <v>0</v>
      </c>
      <c r="I41" s="257">
        <f>E41*H41</f>
        <v>0</v>
      </c>
      <c r="J41" s="256"/>
      <c r="K41" s="257">
        <f>E41*J41</f>
        <v>0</v>
      </c>
      <c r="O41" s="249">
        <v>2</v>
      </c>
      <c r="AA41" s="222">
        <v>12</v>
      </c>
      <c r="AB41" s="222">
        <v>0</v>
      </c>
      <c r="AC41" s="222">
        <v>9</v>
      </c>
      <c r="AZ41" s="222">
        <v>1</v>
      </c>
      <c r="BA41" s="222">
        <f>IF(AZ41=1,G41,0)</f>
        <v>0</v>
      </c>
      <c r="BB41" s="222">
        <f>IF(AZ41=2,G41,0)</f>
        <v>0</v>
      </c>
      <c r="BC41" s="222">
        <f>IF(AZ41=3,G41,0)</f>
        <v>0</v>
      </c>
      <c r="BD41" s="222">
        <f>IF(AZ41=4,G41,0)</f>
        <v>0</v>
      </c>
      <c r="BE41" s="222">
        <f>IF(AZ41=5,G41,0)</f>
        <v>0</v>
      </c>
      <c r="CA41" s="249">
        <v>12</v>
      </c>
      <c r="CB41" s="249">
        <v>0</v>
      </c>
    </row>
    <row r="42" spans="1:57" ht="12.75">
      <c r="A42" s="268"/>
      <c r="B42" s="269" t="s">
        <v>97</v>
      </c>
      <c r="C42" s="270" t="s">
        <v>732</v>
      </c>
      <c r="D42" s="271"/>
      <c r="E42" s="272"/>
      <c r="F42" s="273"/>
      <c r="G42" s="274">
        <f>SUM(G37:G41)</f>
        <v>0</v>
      </c>
      <c r="H42" s="275"/>
      <c r="I42" s="276">
        <f>SUM(I37:I41)</f>
        <v>0.01421</v>
      </c>
      <c r="J42" s="275"/>
      <c r="K42" s="276">
        <f>SUM(K37:K41)</f>
        <v>0</v>
      </c>
      <c r="O42" s="249">
        <v>4</v>
      </c>
      <c r="BA42" s="277">
        <f>SUM(BA37:BA41)</f>
        <v>0</v>
      </c>
      <c r="BB42" s="277">
        <f>SUM(BB37:BB41)</f>
        <v>0</v>
      </c>
      <c r="BC42" s="277">
        <f>SUM(BC37:BC41)</f>
        <v>0</v>
      </c>
      <c r="BD42" s="277">
        <f>SUM(BD37:BD41)</f>
        <v>0</v>
      </c>
      <c r="BE42" s="277">
        <f>SUM(BE37:BE41)</f>
        <v>0</v>
      </c>
    </row>
    <row r="43" spans="1:15" ht="12.75">
      <c r="A43" s="239" t="s">
        <v>94</v>
      </c>
      <c r="B43" s="240" t="s">
        <v>385</v>
      </c>
      <c r="C43" s="241" t="s">
        <v>386</v>
      </c>
      <c r="D43" s="242"/>
      <c r="E43" s="243"/>
      <c r="F43" s="243"/>
      <c r="G43" s="244"/>
      <c r="H43" s="245"/>
      <c r="I43" s="246"/>
      <c r="J43" s="247"/>
      <c r="K43" s="248"/>
      <c r="O43" s="249">
        <v>1</v>
      </c>
    </row>
    <row r="44" spans="1:80" ht="22.5">
      <c r="A44" s="250">
        <v>11</v>
      </c>
      <c r="B44" s="251" t="s">
        <v>740</v>
      </c>
      <c r="C44" s="252" t="s">
        <v>741</v>
      </c>
      <c r="D44" s="253" t="s">
        <v>110</v>
      </c>
      <c r="E44" s="254">
        <v>1</v>
      </c>
      <c r="F44" s="254">
        <v>0</v>
      </c>
      <c r="G44" s="255">
        <f>E44*F44</f>
        <v>0</v>
      </c>
      <c r="H44" s="256">
        <v>0</v>
      </c>
      <c r="I44" s="257">
        <f>E44*H44</f>
        <v>0</v>
      </c>
      <c r="J44" s="256"/>
      <c r="K44" s="257">
        <f>E44*J44</f>
        <v>0</v>
      </c>
      <c r="O44" s="249">
        <v>2</v>
      </c>
      <c r="AA44" s="222">
        <v>12</v>
      </c>
      <c r="AB44" s="222">
        <v>0</v>
      </c>
      <c r="AC44" s="222">
        <v>27</v>
      </c>
      <c r="AZ44" s="222">
        <v>1</v>
      </c>
      <c r="BA44" s="222">
        <f>IF(AZ44=1,G44,0)</f>
        <v>0</v>
      </c>
      <c r="BB44" s="222">
        <f>IF(AZ44=2,G44,0)</f>
        <v>0</v>
      </c>
      <c r="BC44" s="222">
        <f>IF(AZ44=3,G44,0)</f>
        <v>0</v>
      </c>
      <c r="BD44" s="222">
        <f>IF(AZ44=4,G44,0)</f>
        <v>0</v>
      </c>
      <c r="BE44" s="222">
        <f>IF(AZ44=5,G44,0)</f>
        <v>0</v>
      </c>
      <c r="CA44" s="249">
        <v>12</v>
      </c>
      <c r="CB44" s="249">
        <v>0</v>
      </c>
    </row>
    <row r="45" spans="1:15" ht="33.75">
      <c r="A45" s="258"/>
      <c r="B45" s="259"/>
      <c r="C45" s="527" t="s">
        <v>742</v>
      </c>
      <c r="D45" s="528"/>
      <c r="E45" s="528"/>
      <c r="F45" s="528"/>
      <c r="G45" s="529"/>
      <c r="I45" s="260"/>
      <c r="K45" s="260"/>
      <c r="L45" s="261" t="s">
        <v>742</v>
      </c>
      <c r="O45" s="249">
        <v>3</v>
      </c>
    </row>
    <row r="46" spans="1:80" ht="22.5">
      <c r="A46" s="250">
        <v>12</v>
      </c>
      <c r="B46" s="251" t="s">
        <v>743</v>
      </c>
      <c r="C46" s="252" t="s">
        <v>744</v>
      </c>
      <c r="D46" s="253" t="s">
        <v>110</v>
      </c>
      <c r="E46" s="254">
        <v>1</v>
      </c>
      <c r="F46" s="254">
        <v>0</v>
      </c>
      <c r="G46" s="255">
        <f>E46*F46</f>
        <v>0</v>
      </c>
      <c r="H46" s="256">
        <v>0</v>
      </c>
      <c r="I46" s="257">
        <f>E46*H46</f>
        <v>0</v>
      </c>
      <c r="J46" s="256"/>
      <c r="K46" s="257">
        <f>E46*J46</f>
        <v>0</v>
      </c>
      <c r="O46" s="249">
        <v>2</v>
      </c>
      <c r="AA46" s="222">
        <v>12</v>
      </c>
      <c r="AB46" s="222">
        <v>0</v>
      </c>
      <c r="AC46" s="222">
        <v>30</v>
      </c>
      <c r="AZ46" s="222">
        <v>1</v>
      </c>
      <c r="BA46" s="222">
        <f>IF(AZ46=1,G46,0)</f>
        <v>0</v>
      </c>
      <c r="BB46" s="222">
        <f>IF(AZ46=2,G46,0)</f>
        <v>0</v>
      </c>
      <c r="BC46" s="222">
        <f>IF(AZ46=3,G46,0)</f>
        <v>0</v>
      </c>
      <c r="BD46" s="222">
        <f>IF(AZ46=4,G46,0)</f>
        <v>0</v>
      </c>
      <c r="BE46" s="222">
        <f>IF(AZ46=5,G46,0)</f>
        <v>0</v>
      </c>
      <c r="CA46" s="249">
        <v>12</v>
      </c>
      <c r="CB46" s="249">
        <v>0</v>
      </c>
    </row>
    <row r="47" spans="1:15" ht="33.75">
      <c r="A47" s="258"/>
      <c r="B47" s="259"/>
      <c r="C47" s="527" t="s">
        <v>745</v>
      </c>
      <c r="D47" s="528"/>
      <c r="E47" s="528"/>
      <c r="F47" s="528"/>
      <c r="G47" s="529"/>
      <c r="I47" s="260"/>
      <c r="K47" s="260"/>
      <c r="L47" s="261" t="s">
        <v>745</v>
      </c>
      <c r="O47" s="249">
        <v>3</v>
      </c>
    </row>
    <row r="48" spans="1:80" ht="22.5">
      <c r="A48" s="250">
        <v>13</v>
      </c>
      <c r="B48" s="251" t="s">
        <v>746</v>
      </c>
      <c r="C48" s="252" t="s">
        <v>747</v>
      </c>
      <c r="D48" s="253" t="s">
        <v>110</v>
      </c>
      <c r="E48" s="254">
        <v>1</v>
      </c>
      <c r="F48" s="254">
        <v>0</v>
      </c>
      <c r="G48" s="255">
        <f>E48*F48</f>
        <v>0</v>
      </c>
      <c r="H48" s="256">
        <v>0</v>
      </c>
      <c r="I48" s="257">
        <f>E48*H48</f>
        <v>0</v>
      </c>
      <c r="J48" s="256"/>
      <c r="K48" s="257">
        <f>E48*J48</f>
        <v>0</v>
      </c>
      <c r="O48" s="249">
        <v>2</v>
      </c>
      <c r="AA48" s="222">
        <v>12</v>
      </c>
      <c r="AB48" s="222">
        <v>0</v>
      </c>
      <c r="AC48" s="222">
        <v>31</v>
      </c>
      <c r="AZ48" s="222">
        <v>1</v>
      </c>
      <c r="BA48" s="222">
        <f>IF(AZ48=1,G48,0)</f>
        <v>0</v>
      </c>
      <c r="BB48" s="222">
        <f>IF(AZ48=2,G48,0)</f>
        <v>0</v>
      </c>
      <c r="BC48" s="222">
        <f>IF(AZ48=3,G48,0)</f>
        <v>0</v>
      </c>
      <c r="BD48" s="222">
        <f>IF(AZ48=4,G48,0)</f>
        <v>0</v>
      </c>
      <c r="BE48" s="222">
        <f>IF(AZ48=5,G48,0)</f>
        <v>0</v>
      </c>
      <c r="CA48" s="249">
        <v>12</v>
      </c>
      <c r="CB48" s="249">
        <v>0</v>
      </c>
    </row>
    <row r="49" spans="1:15" ht="33.75">
      <c r="A49" s="258"/>
      <c r="B49" s="259"/>
      <c r="C49" s="527" t="s">
        <v>748</v>
      </c>
      <c r="D49" s="528"/>
      <c r="E49" s="528"/>
      <c r="F49" s="528"/>
      <c r="G49" s="529"/>
      <c r="I49" s="260"/>
      <c r="K49" s="260"/>
      <c r="L49" s="261" t="s">
        <v>748</v>
      </c>
      <c r="O49" s="249">
        <v>3</v>
      </c>
    </row>
    <row r="50" spans="1:80" ht="22.5">
      <c r="A50" s="250">
        <v>14</v>
      </c>
      <c r="B50" s="251" t="s">
        <v>749</v>
      </c>
      <c r="C50" s="252" t="s">
        <v>750</v>
      </c>
      <c r="D50" s="253" t="s">
        <v>110</v>
      </c>
      <c r="E50" s="254">
        <v>1</v>
      </c>
      <c r="F50" s="254">
        <v>0</v>
      </c>
      <c r="G50" s="255">
        <f>E50*F50</f>
        <v>0</v>
      </c>
      <c r="H50" s="256">
        <v>0</v>
      </c>
      <c r="I50" s="257">
        <f>E50*H50</f>
        <v>0</v>
      </c>
      <c r="J50" s="256"/>
      <c r="K50" s="257">
        <f>E50*J50</f>
        <v>0</v>
      </c>
      <c r="O50" s="249">
        <v>2</v>
      </c>
      <c r="AA50" s="222">
        <v>12</v>
      </c>
      <c r="AB50" s="222">
        <v>0</v>
      </c>
      <c r="AC50" s="222">
        <v>29</v>
      </c>
      <c r="AZ50" s="222">
        <v>1</v>
      </c>
      <c r="BA50" s="222">
        <f>IF(AZ50=1,G50,0)</f>
        <v>0</v>
      </c>
      <c r="BB50" s="222">
        <f>IF(AZ50=2,G50,0)</f>
        <v>0</v>
      </c>
      <c r="BC50" s="222">
        <f>IF(AZ50=3,G50,0)</f>
        <v>0</v>
      </c>
      <c r="BD50" s="222">
        <f>IF(AZ50=4,G50,0)</f>
        <v>0</v>
      </c>
      <c r="BE50" s="222">
        <f>IF(AZ50=5,G50,0)</f>
        <v>0</v>
      </c>
      <c r="CA50" s="249">
        <v>12</v>
      </c>
      <c r="CB50" s="249">
        <v>0</v>
      </c>
    </row>
    <row r="51" spans="1:15" ht="22.5">
      <c r="A51" s="258"/>
      <c r="B51" s="259"/>
      <c r="C51" s="527" t="s">
        <v>751</v>
      </c>
      <c r="D51" s="528"/>
      <c r="E51" s="528"/>
      <c r="F51" s="528"/>
      <c r="G51" s="529"/>
      <c r="I51" s="260"/>
      <c r="K51" s="260"/>
      <c r="L51" s="261" t="s">
        <v>751</v>
      </c>
      <c r="O51" s="249">
        <v>3</v>
      </c>
    </row>
    <row r="52" spans="1:80" ht="22.5">
      <c r="A52" s="250">
        <v>15</v>
      </c>
      <c r="B52" s="251" t="s">
        <v>752</v>
      </c>
      <c r="C52" s="252" t="s">
        <v>753</v>
      </c>
      <c r="D52" s="253" t="s">
        <v>110</v>
      </c>
      <c r="E52" s="254">
        <v>1</v>
      </c>
      <c r="F52" s="254">
        <v>0</v>
      </c>
      <c r="G52" s="255">
        <f>E52*F52</f>
        <v>0</v>
      </c>
      <c r="H52" s="256">
        <v>0</v>
      </c>
      <c r="I52" s="257">
        <f>E52*H52</f>
        <v>0</v>
      </c>
      <c r="J52" s="256"/>
      <c r="K52" s="257">
        <f>E52*J52</f>
        <v>0</v>
      </c>
      <c r="O52" s="249">
        <v>2</v>
      </c>
      <c r="AA52" s="222">
        <v>12</v>
      </c>
      <c r="AB52" s="222">
        <v>0</v>
      </c>
      <c r="AC52" s="222">
        <v>32</v>
      </c>
      <c r="AZ52" s="222">
        <v>1</v>
      </c>
      <c r="BA52" s="222">
        <f>IF(AZ52=1,G52,0)</f>
        <v>0</v>
      </c>
      <c r="BB52" s="222">
        <f>IF(AZ52=2,G52,0)</f>
        <v>0</v>
      </c>
      <c r="BC52" s="222">
        <f>IF(AZ52=3,G52,0)</f>
        <v>0</v>
      </c>
      <c r="BD52" s="222">
        <f>IF(AZ52=4,G52,0)</f>
        <v>0</v>
      </c>
      <c r="BE52" s="222">
        <f>IF(AZ52=5,G52,0)</f>
        <v>0</v>
      </c>
      <c r="CA52" s="249">
        <v>12</v>
      </c>
      <c r="CB52" s="249">
        <v>0</v>
      </c>
    </row>
    <row r="53" spans="1:15" ht="22.5">
      <c r="A53" s="258"/>
      <c r="B53" s="259"/>
      <c r="C53" s="527" t="s">
        <v>754</v>
      </c>
      <c r="D53" s="528"/>
      <c r="E53" s="528"/>
      <c r="F53" s="528"/>
      <c r="G53" s="529"/>
      <c r="I53" s="260"/>
      <c r="K53" s="260"/>
      <c r="L53" s="261" t="s">
        <v>754</v>
      </c>
      <c r="O53" s="249">
        <v>3</v>
      </c>
    </row>
    <row r="54" spans="1:80" ht="22.5">
      <c r="A54" s="250">
        <v>16</v>
      </c>
      <c r="B54" s="251" t="s">
        <v>755</v>
      </c>
      <c r="C54" s="252" t="s">
        <v>756</v>
      </c>
      <c r="D54" s="253" t="s">
        <v>110</v>
      </c>
      <c r="E54" s="254">
        <v>1</v>
      </c>
      <c r="F54" s="254">
        <v>0</v>
      </c>
      <c r="G54" s="255">
        <f>E54*F54</f>
        <v>0</v>
      </c>
      <c r="H54" s="256">
        <v>0</v>
      </c>
      <c r="I54" s="257">
        <f>E54*H54</f>
        <v>0</v>
      </c>
      <c r="J54" s="256"/>
      <c r="K54" s="257">
        <f>E54*J54</f>
        <v>0</v>
      </c>
      <c r="O54" s="249">
        <v>2</v>
      </c>
      <c r="AA54" s="222">
        <v>12</v>
      </c>
      <c r="AB54" s="222">
        <v>0</v>
      </c>
      <c r="AC54" s="222">
        <v>33</v>
      </c>
      <c r="AZ54" s="222">
        <v>1</v>
      </c>
      <c r="BA54" s="222">
        <f>IF(AZ54=1,G54,0)</f>
        <v>0</v>
      </c>
      <c r="BB54" s="222">
        <f>IF(AZ54=2,G54,0)</f>
        <v>0</v>
      </c>
      <c r="BC54" s="222">
        <f>IF(AZ54=3,G54,0)</f>
        <v>0</v>
      </c>
      <c r="BD54" s="222">
        <f>IF(AZ54=4,G54,0)</f>
        <v>0</v>
      </c>
      <c r="BE54" s="222">
        <f>IF(AZ54=5,G54,0)</f>
        <v>0</v>
      </c>
      <c r="CA54" s="249">
        <v>12</v>
      </c>
      <c r="CB54" s="249">
        <v>0</v>
      </c>
    </row>
    <row r="55" spans="1:15" ht="22.5">
      <c r="A55" s="258"/>
      <c r="B55" s="259"/>
      <c r="C55" s="527" t="s">
        <v>757</v>
      </c>
      <c r="D55" s="528"/>
      <c r="E55" s="528"/>
      <c r="F55" s="528"/>
      <c r="G55" s="529"/>
      <c r="I55" s="260"/>
      <c r="K55" s="260"/>
      <c r="L55" s="261" t="s">
        <v>757</v>
      </c>
      <c r="O55" s="249">
        <v>3</v>
      </c>
    </row>
    <row r="56" spans="1:80" ht="22.5">
      <c r="A56" s="250">
        <v>17</v>
      </c>
      <c r="B56" s="251" t="s">
        <v>758</v>
      </c>
      <c r="C56" s="252" t="s">
        <v>759</v>
      </c>
      <c r="D56" s="253" t="s">
        <v>110</v>
      </c>
      <c r="E56" s="254">
        <v>1</v>
      </c>
      <c r="F56" s="254">
        <v>0</v>
      </c>
      <c r="G56" s="255">
        <f>E56*F56</f>
        <v>0</v>
      </c>
      <c r="H56" s="256">
        <v>0</v>
      </c>
      <c r="I56" s="257">
        <f>E56*H56</f>
        <v>0</v>
      </c>
      <c r="J56" s="256"/>
      <c r="K56" s="257">
        <f>E56*J56</f>
        <v>0</v>
      </c>
      <c r="O56" s="249">
        <v>2</v>
      </c>
      <c r="AA56" s="222">
        <v>12</v>
      </c>
      <c r="AB56" s="222">
        <v>0</v>
      </c>
      <c r="AC56" s="222">
        <v>34</v>
      </c>
      <c r="AZ56" s="222">
        <v>1</v>
      </c>
      <c r="BA56" s="222">
        <f>IF(AZ56=1,G56,0)</f>
        <v>0</v>
      </c>
      <c r="BB56" s="222">
        <f>IF(AZ56=2,G56,0)</f>
        <v>0</v>
      </c>
      <c r="BC56" s="222">
        <f>IF(AZ56=3,G56,0)</f>
        <v>0</v>
      </c>
      <c r="BD56" s="222">
        <f>IF(AZ56=4,G56,0)</f>
        <v>0</v>
      </c>
      <c r="BE56" s="222">
        <f>IF(AZ56=5,G56,0)</f>
        <v>0</v>
      </c>
      <c r="CA56" s="249">
        <v>12</v>
      </c>
      <c r="CB56" s="249">
        <v>0</v>
      </c>
    </row>
    <row r="57" spans="1:15" ht="22.5">
      <c r="A57" s="258"/>
      <c r="B57" s="259"/>
      <c r="C57" s="527" t="s">
        <v>760</v>
      </c>
      <c r="D57" s="528"/>
      <c r="E57" s="528"/>
      <c r="F57" s="528"/>
      <c r="G57" s="529"/>
      <c r="I57" s="260"/>
      <c r="K57" s="260"/>
      <c r="L57" s="261" t="s">
        <v>760</v>
      </c>
      <c r="O57" s="249">
        <v>3</v>
      </c>
    </row>
    <row r="58" spans="1:80" ht="22.5">
      <c r="A58" s="250">
        <v>18</v>
      </c>
      <c r="B58" s="251" t="s">
        <v>761</v>
      </c>
      <c r="C58" s="252" t="s">
        <v>762</v>
      </c>
      <c r="D58" s="253" t="s">
        <v>110</v>
      </c>
      <c r="E58" s="254">
        <v>3</v>
      </c>
      <c r="F58" s="254">
        <v>0</v>
      </c>
      <c r="G58" s="255">
        <f>E58*F58</f>
        <v>0</v>
      </c>
      <c r="H58" s="256">
        <v>0</v>
      </c>
      <c r="I58" s="257">
        <f>E58*H58</f>
        <v>0</v>
      </c>
      <c r="J58" s="256"/>
      <c r="K58" s="257">
        <f>E58*J58</f>
        <v>0</v>
      </c>
      <c r="O58" s="249">
        <v>2</v>
      </c>
      <c r="AA58" s="222">
        <v>12</v>
      </c>
      <c r="AB58" s="222">
        <v>0</v>
      </c>
      <c r="AC58" s="222">
        <v>35</v>
      </c>
      <c r="AZ58" s="222">
        <v>1</v>
      </c>
      <c r="BA58" s="222">
        <f>IF(AZ58=1,G58,0)</f>
        <v>0</v>
      </c>
      <c r="BB58" s="222">
        <f>IF(AZ58=2,G58,0)</f>
        <v>0</v>
      </c>
      <c r="BC58" s="222">
        <f>IF(AZ58=3,G58,0)</f>
        <v>0</v>
      </c>
      <c r="BD58" s="222">
        <f>IF(AZ58=4,G58,0)</f>
        <v>0</v>
      </c>
      <c r="BE58" s="222">
        <f>IF(AZ58=5,G58,0)</f>
        <v>0</v>
      </c>
      <c r="CA58" s="249">
        <v>12</v>
      </c>
      <c r="CB58" s="249">
        <v>0</v>
      </c>
    </row>
    <row r="59" spans="1:15" ht="22.5">
      <c r="A59" s="258"/>
      <c r="B59" s="259"/>
      <c r="C59" s="527" t="s">
        <v>763</v>
      </c>
      <c r="D59" s="528"/>
      <c r="E59" s="528"/>
      <c r="F59" s="528"/>
      <c r="G59" s="529"/>
      <c r="I59" s="260"/>
      <c r="K59" s="260"/>
      <c r="L59" s="261" t="s">
        <v>763</v>
      </c>
      <c r="O59" s="249">
        <v>3</v>
      </c>
    </row>
    <row r="60" spans="1:80" ht="22.5">
      <c r="A60" s="250">
        <v>19</v>
      </c>
      <c r="B60" s="251" t="s">
        <v>764</v>
      </c>
      <c r="C60" s="252" t="s">
        <v>765</v>
      </c>
      <c r="D60" s="253" t="s">
        <v>293</v>
      </c>
      <c r="E60" s="254">
        <v>1</v>
      </c>
      <c r="F60" s="254">
        <v>0</v>
      </c>
      <c r="G60" s="255">
        <f>E60*F60</f>
        <v>0</v>
      </c>
      <c r="H60" s="256">
        <v>0</v>
      </c>
      <c r="I60" s="257">
        <f>E60*H60</f>
        <v>0</v>
      </c>
      <c r="J60" s="256"/>
      <c r="K60" s="257">
        <f>E60*J60</f>
        <v>0</v>
      </c>
      <c r="O60" s="249">
        <v>2</v>
      </c>
      <c r="AA60" s="222">
        <v>12</v>
      </c>
      <c r="AB60" s="222">
        <v>0</v>
      </c>
      <c r="AC60" s="222">
        <v>36</v>
      </c>
      <c r="AZ60" s="222">
        <v>1</v>
      </c>
      <c r="BA60" s="222">
        <f>IF(AZ60=1,G60,0)</f>
        <v>0</v>
      </c>
      <c r="BB60" s="222">
        <f>IF(AZ60=2,G60,0)</f>
        <v>0</v>
      </c>
      <c r="BC60" s="222">
        <f>IF(AZ60=3,G60,0)</f>
        <v>0</v>
      </c>
      <c r="BD60" s="222">
        <f>IF(AZ60=4,G60,0)</f>
        <v>0</v>
      </c>
      <c r="BE60" s="222">
        <f>IF(AZ60=5,G60,0)</f>
        <v>0</v>
      </c>
      <c r="CA60" s="249">
        <v>12</v>
      </c>
      <c r="CB60" s="249">
        <v>0</v>
      </c>
    </row>
    <row r="61" spans="1:15" ht="12.75">
      <c r="A61" s="258"/>
      <c r="B61" s="259"/>
      <c r="C61" s="527" t="s">
        <v>766</v>
      </c>
      <c r="D61" s="528"/>
      <c r="E61" s="528"/>
      <c r="F61" s="528"/>
      <c r="G61" s="529"/>
      <c r="I61" s="260"/>
      <c r="K61" s="260"/>
      <c r="L61" s="261" t="s">
        <v>766</v>
      </c>
      <c r="O61" s="249">
        <v>3</v>
      </c>
    </row>
    <row r="62" spans="1:15" ht="12.75">
      <c r="A62" s="258"/>
      <c r="B62" s="259"/>
      <c r="C62" s="527" t="s">
        <v>767</v>
      </c>
      <c r="D62" s="528"/>
      <c r="E62" s="528"/>
      <c r="F62" s="528"/>
      <c r="G62" s="529"/>
      <c r="I62" s="260"/>
      <c r="K62" s="260"/>
      <c r="L62" s="261" t="s">
        <v>767</v>
      </c>
      <c r="O62" s="249">
        <v>3</v>
      </c>
    </row>
    <row r="63" spans="1:15" ht="12.75">
      <c r="A63" s="258"/>
      <c r="B63" s="259"/>
      <c r="C63" s="527" t="s">
        <v>768</v>
      </c>
      <c r="D63" s="528"/>
      <c r="E63" s="528"/>
      <c r="F63" s="528"/>
      <c r="G63" s="529"/>
      <c r="I63" s="260"/>
      <c r="K63" s="260"/>
      <c r="L63" s="261" t="s">
        <v>768</v>
      </c>
      <c r="O63" s="249">
        <v>3</v>
      </c>
    </row>
    <row r="64" spans="1:15" ht="12.75">
      <c r="A64" s="258"/>
      <c r="B64" s="259"/>
      <c r="C64" s="527" t="s">
        <v>769</v>
      </c>
      <c r="D64" s="528"/>
      <c r="E64" s="528"/>
      <c r="F64" s="528"/>
      <c r="G64" s="529"/>
      <c r="I64" s="260"/>
      <c r="K64" s="260"/>
      <c r="L64" s="261" t="s">
        <v>769</v>
      </c>
      <c r="O64" s="249">
        <v>3</v>
      </c>
    </row>
    <row r="65" spans="1:15" ht="12.75">
      <c r="A65" s="258"/>
      <c r="B65" s="259"/>
      <c r="C65" s="527" t="s">
        <v>770</v>
      </c>
      <c r="D65" s="528"/>
      <c r="E65" s="528"/>
      <c r="F65" s="528"/>
      <c r="G65" s="529"/>
      <c r="I65" s="260"/>
      <c r="K65" s="260"/>
      <c r="L65" s="261" t="s">
        <v>770</v>
      </c>
      <c r="O65" s="249">
        <v>3</v>
      </c>
    </row>
    <row r="66" spans="1:80" ht="22.5">
      <c r="A66" s="250">
        <v>20</v>
      </c>
      <c r="B66" s="251" t="s">
        <v>771</v>
      </c>
      <c r="C66" s="252" t="s">
        <v>772</v>
      </c>
      <c r="D66" s="253" t="s">
        <v>293</v>
      </c>
      <c r="E66" s="254">
        <v>1</v>
      </c>
      <c r="F66" s="254">
        <v>0</v>
      </c>
      <c r="G66" s="255">
        <f>E66*F66</f>
        <v>0</v>
      </c>
      <c r="H66" s="256">
        <v>0</v>
      </c>
      <c r="I66" s="257">
        <f>E66*H66</f>
        <v>0</v>
      </c>
      <c r="J66" s="256"/>
      <c r="K66" s="257">
        <f>E66*J66</f>
        <v>0</v>
      </c>
      <c r="O66" s="249">
        <v>2</v>
      </c>
      <c r="AA66" s="222">
        <v>12</v>
      </c>
      <c r="AB66" s="222">
        <v>0</v>
      </c>
      <c r="AC66" s="222">
        <v>12</v>
      </c>
      <c r="AZ66" s="222">
        <v>1</v>
      </c>
      <c r="BA66" s="222">
        <f>IF(AZ66=1,G66,0)</f>
        <v>0</v>
      </c>
      <c r="BB66" s="222">
        <f>IF(AZ66=2,G66,0)</f>
        <v>0</v>
      </c>
      <c r="BC66" s="222">
        <f>IF(AZ66=3,G66,0)</f>
        <v>0</v>
      </c>
      <c r="BD66" s="222">
        <f>IF(AZ66=4,G66,0)</f>
        <v>0</v>
      </c>
      <c r="BE66" s="222">
        <f>IF(AZ66=5,G66,0)</f>
        <v>0</v>
      </c>
      <c r="CA66" s="249">
        <v>12</v>
      </c>
      <c r="CB66" s="249">
        <v>0</v>
      </c>
    </row>
    <row r="67" spans="1:15" ht="12.75">
      <c r="A67" s="258"/>
      <c r="B67" s="259"/>
      <c r="C67" s="527" t="s">
        <v>766</v>
      </c>
      <c r="D67" s="528"/>
      <c r="E67" s="528"/>
      <c r="F67" s="528"/>
      <c r="G67" s="529"/>
      <c r="I67" s="260"/>
      <c r="K67" s="260"/>
      <c r="L67" s="261" t="s">
        <v>766</v>
      </c>
      <c r="O67" s="249">
        <v>3</v>
      </c>
    </row>
    <row r="68" spans="1:15" ht="12.75">
      <c r="A68" s="258"/>
      <c r="B68" s="259"/>
      <c r="C68" s="527" t="s">
        <v>773</v>
      </c>
      <c r="D68" s="528"/>
      <c r="E68" s="528"/>
      <c r="F68" s="528"/>
      <c r="G68" s="529"/>
      <c r="I68" s="260"/>
      <c r="K68" s="260"/>
      <c r="L68" s="261" t="s">
        <v>773</v>
      </c>
      <c r="O68" s="249">
        <v>3</v>
      </c>
    </row>
    <row r="69" spans="1:15" ht="12.75">
      <c r="A69" s="258"/>
      <c r="B69" s="259"/>
      <c r="C69" s="527" t="s">
        <v>768</v>
      </c>
      <c r="D69" s="528"/>
      <c r="E69" s="528"/>
      <c r="F69" s="528"/>
      <c r="G69" s="529"/>
      <c r="I69" s="260"/>
      <c r="K69" s="260"/>
      <c r="L69" s="261" t="s">
        <v>768</v>
      </c>
      <c r="O69" s="249">
        <v>3</v>
      </c>
    </row>
    <row r="70" spans="1:15" ht="12.75">
      <c r="A70" s="258"/>
      <c r="B70" s="259"/>
      <c r="C70" s="527" t="s">
        <v>769</v>
      </c>
      <c r="D70" s="528"/>
      <c r="E70" s="528"/>
      <c r="F70" s="528"/>
      <c r="G70" s="529"/>
      <c r="I70" s="260"/>
      <c r="K70" s="260"/>
      <c r="L70" s="261" t="s">
        <v>769</v>
      </c>
      <c r="O70" s="249">
        <v>3</v>
      </c>
    </row>
    <row r="71" spans="1:15" ht="12.75">
      <c r="A71" s="258"/>
      <c r="B71" s="259"/>
      <c r="C71" s="527" t="s">
        <v>770</v>
      </c>
      <c r="D71" s="528"/>
      <c r="E71" s="528"/>
      <c r="F71" s="528"/>
      <c r="G71" s="529"/>
      <c r="I71" s="260"/>
      <c r="K71" s="260"/>
      <c r="L71" s="261" t="s">
        <v>770</v>
      </c>
      <c r="O71" s="249">
        <v>3</v>
      </c>
    </row>
    <row r="72" spans="1:57" ht="12.75">
      <c r="A72" s="268"/>
      <c r="B72" s="269" t="s">
        <v>97</v>
      </c>
      <c r="C72" s="270" t="s">
        <v>387</v>
      </c>
      <c r="D72" s="271"/>
      <c r="E72" s="272"/>
      <c r="F72" s="273"/>
      <c r="G72" s="274">
        <f>SUM(G43:G71)</f>
        <v>0</v>
      </c>
      <c r="H72" s="275"/>
      <c r="I72" s="276">
        <f>SUM(I43:I71)</f>
        <v>0</v>
      </c>
      <c r="J72" s="275"/>
      <c r="K72" s="276">
        <f>SUM(K43:K71)</f>
        <v>0</v>
      </c>
      <c r="O72" s="249">
        <v>4</v>
      </c>
      <c r="BA72" s="277">
        <f>SUM(BA43:BA71)</f>
        <v>0</v>
      </c>
      <c r="BB72" s="277">
        <f>SUM(BB43:BB71)</f>
        <v>0</v>
      </c>
      <c r="BC72" s="277">
        <f>SUM(BC43:BC71)</f>
        <v>0</v>
      </c>
      <c r="BD72" s="277">
        <f>SUM(BD43:BD71)</f>
        <v>0</v>
      </c>
      <c r="BE72" s="277">
        <f>SUM(BE43:BE71)</f>
        <v>0</v>
      </c>
    </row>
    <row r="73" spans="1:15" ht="12.75">
      <c r="A73" s="239" t="s">
        <v>94</v>
      </c>
      <c r="B73" s="240" t="s">
        <v>774</v>
      </c>
      <c r="C73" s="241" t="s">
        <v>775</v>
      </c>
      <c r="D73" s="242"/>
      <c r="E73" s="243"/>
      <c r="F73" s="243"/>
      <c r="G73" s="244"/>
      <c r="H73" s="245"/>
      <c r="I73" s="246"/>
      <c r="J73" s="247"/>
      <c r="K73" s="248"/>
      <c r="O73" s="249">
        <v>1</v>
      </c>
    </row>
    <row r="74" spans="1:80" ht="12.75">
      <c r="A74" s="250">
        <v>21</v>
      </c>
      <c r="B74" s="251" t="s">
        <v>777</v>
      </c>
      <c r="C74" s="252" t="s">
        <v>778</v>
      </c>
      <c r="D74" s="253" t="s">
        <v>293</v>
      </c>
      <c r="E74" s="254">
        <v>2</v>
      </c>
      <c r="F74" s="254">
        <v>0</v>
      </c>
      <c r="G74" s="255">
        <f>E74*F74</f>
        <v>0</v>
      </c>
      <c r="H74" s="256">
        <v>0</v>
      </c>
      <c r="I74" s="257">
        <f>E74*H74</f>
        <v>0</v>
      </c>
      <c r="J74" s="256">
        <v>0</v>
      </c>
      <c r="K74" s="257">
        <f>E74*J74</f>
        <v>0</v>
      </c>
      <c r="O74" s="249">
        <v>2</v>
      </c>
      <c r="AA74" s="222">
        <v>1</v>
      </c>
      <c r="AB74" s="222">
        <v>1</v>
      </c>
      <c r="AC74" s="222">
        <v>1</v>
      </c>
      <c r="AZ74" s="222">
        <v>1</v>
      </c>
      <c r="BA74" s="222">
        <f>IF(AZ74=1,G74,0)</f>
        <v>0</v>
      </c>
      <c r="BB74" s="222">
        <f>IF(AZ74=2,G74,0)</f>
        <v>0</v>
      </c>
      <c r="BC74" s="222">
        <f>IF(AZ74=3,G74,0)</f>
        <v>0</v>
      </c>
      <c r="BD74" s="222">
        <f>IF(AZ74=4,G74,0)</f>
        <v>0</v>
      </c>
      <c r="BE74" s="222">
        <f>IF(AZ74=5,G74,0)</f>
        <v>0</v>
      </c>
      <c r="CA74" s="249">
        <v>1</v>
      </c>
      <c r="CB74" s="249">
        <v>1</v>
      </c>
    </row>
    <row r="75" spans="1:15" ht="12.75">
      <c r="A75" s="258"/>
      <c r="B75" s="262"/>
      <c r="C75" s="539" t="s">
        <v>779</v>
      </c>
      <c r="D75" s="540"/>
      <c r="E75" s="263">
        <v>2</v>
      </c>
      <c r="F75" s="264"/>
      <c r="G75" s="265"/>
      <c r="H75" s="266"/>
      <c r="I75" s="260"/>
      <c r="J75" s="267"/>
      <c r="K75" s="260"/>
      <c r="M75" s="261" t="s">
        <v>779</v>
      </c>
      <c r="O75" s="249"/>
    </row>
    <row r="76" spans="1:80" ht="12.75">
      <c r="A76" s="250">
        <v>22</v>
      </c>
      <c r="B76" s="251" t="s">
        <v>780</v>
      </c>
      <c r="C76" s="252" t="s">
        <v>781</v>
      </c>
      <c r="D76" s="253" t="s">
        <v>236</v>
      </c>
      <c r="E76" s="254">
        <v>3.075</v>
      </c>
      <c r="F76" s="254">
        <v>0</v>
      </c>
      <c r="G76" s="255">
        <f>E76*F76</f>
        <v>0</v>
      </c>
      <c r="H76" s="256">
        <v>0.001</v>
      </c>
      <c r="I76" s="257">
        <f>E76*H76</f>
        <v>0.003075</v>
      </c>
      <c r="J76" s="256">
        <v>-0.063</v>
      </c>
      <c r="K76" s="257">
        <f>E76*J76</f>
        <v>-0.193725</v>
      </c>
      <c r="O76" s="249">
        <v>2</v>
      </c>
      <c r="AA76" s="222">
        <v>1</v>
      </c>
      <c r="AB76" s="222">
        <v>1</v>
      </c>
      <c r="AC76" s="222">
        <v>1</v>
      </c>
      <c r="AZ76" s="222">
        <v>1</v>
      </c>
      <c r="BA76" s="222">
        <f>IF(AZ76=1,G76,0)</f>
        <v>0</v>
      </c>
      <c r="BB76" s="222">
        <f>IF(AZ76=2,G76,0)</f>
        <v>0</v>
      </c>
      <c r="BC76" s="222">
        <f>IF(AZ76=3,G76,0)</f>
        <v>0</v>
      </c>
      <c r="BD76" s="222">
        <f>IF(AZ76=4,G76,0)</f>
        <v>0</v>
      </c>
      <c r="BE76" s="222">
        <f>IF(AZ76=5,G76,0)</f>
        <v>0</v>
      </c>
      <c r="CA76" s="249">
        <v>1</v>
      </c>
      <c r="CB76" s="249">
        <v>1</v>
      </c>
    </row>
    <row r="77" spans="1:15" ht="12.75">
      <c r="A77" s="258"/>
      <c r="B77" s="262"/>
      <c r="C77" s="539" t="s">
        <v>782</v>
      </c>
      <c r="D77" s="540"/>
      <c r="E77" s="263">
        <v>3.075</v>
      </c>
      <c r="F77" s="264"/>
      <c r="G77" s="265"/>
      <c r="H77" s="266"/>
      <c r="I77" s="260"/>
      <c r="J77" s="267"/>
      <c r="K77" s="260"/>
      <c r="M77" s="261" t="s">
        <v>782</v>
      </c>
      <c r="O77" s="249"/>
    </row>
    <row r="78" spans="1:80" ht="22.5">
      <c r="A78" s="250">
        <v>23</v>
      </c>
      <c r="B78" s="251" t="s">
        <v>783</v>
      </c>
      <c r="C78" s="252" t="s">
        <v>784</v>
      </c>
      <c r="D78" s="253" t="s">
        <v>293</v>
      </c>
      <c r="E78" s="254">
        <v>7</v>
      </c>
      <c r="F78" s="254">
        <v>0</v>
      </c>
      <c r="G78" s="255">
        <f>E78*F78</f>
        <v>0</v>
      </c>
      <c r="H78" s="256">
        <v>0</v>
      </c>
      <c r="I78" s="257">
        <f>E78*H78</f>
        <v>0</v>
      </c>
      <c r="J78" s="256"/>
      <c r="K78" s="257">
        <f>E78*J78</f>
        <v>0</v>
      </c>
      <c r="O78" s="249">
        <v>2</v>
      </c>
      <c r="AA78" s="222">
        <v>12</v>
      </c>
      <c r="AB78" s="222">
        <v>0</v>
      </c>
      <c r="AC78" s="222">
        <v>4</v>
      </c>
      <c r="AZ78" s="222">
        <v>1</v>
      </c>
      <c r="BA78" s="222">
        <f>IF(AZ78=1,G78,0)</f>
        <v>0</v>
      </c>
      <c r="BB78" s="222">
        <f>IF(AZ78=2,G78,0)</f>
        <v>0</v>
      </c>
      <c r="BC78" s="222">
        <f>IF(AZ78=3,G78,0)</f>
        <v>0</v>
      </c>
      <c r="BD78" s="222">
        <f>IF(AZ78=4,G78,0)</f>
        <v>0</v>
      </c>
      <c r="BE78" s="222">
        <f>IF(AZ78=5,G78,0)</f>
        <v>0</v>
      </c>
      <c r="CA78" s="249">
        <v>12</v>
      </c>
      <c r="CB78" s="249">
        <v>0</v>
      </c>
    </row>
    <row r="79" spans="1:15" ht="12.75">
      <c r="A79" s="258"/>
      <c r="B79" s="259"/>
      <c r="C79" s="527" t="s">
        <v>785</v>
      </c>
      <c r="D79" s="528"/>
      <c r="E79" s="528"/>
      <c r="F79" s="528"/>
      <c r="G79" s="529"/>
      <c r="I79" s="260"/>
      <c r="K79" s="260"/>
      <c r="L79" s="261" t="s">
        <v>785</v>
      </c>
      <c r="O79" s="249">
        <v>3</v>
      </c>
    </row>
    <row r="80" spans="1:80" ht="22.5">
      <c r="A80" s="250">
        <v>24</v>
      </c>
      <c r="B80" s="251" t="s">
        <v>786</v>
      </c>
      <c r="C80" s="252" t="s">
        <v>787</v>
      </c>
      <c r="D80" s="253" t="s">
        <v>110</v>
      </c>
      <c r="E80" s="254">
        <v>1</v>
      </c>
      <c r="F80" s="254">
        <v>0</v>
      </c>
      <c r="G80" s="255">
        <f>E80*F80</f>
        <v>0</v>
      </c>
      <c r="H80" s="256">
        <v>0</v>
      </c>
      <c r="I80" s="257">
        <f>E80*H80</f>
        <v>0</v>
      </c>
      <c r="J80" s="256"/>
      <c r="K80" s="257">
        <f>E80*J80</f>
        <v>0</v>
      </c>
      <c r="O80" s="249">
        <v>2</v>
      </c>
      <c r="AA80" s="222">
        <v>12</v>
      </c>
      <c r="AB80" s="222">
        <v>0</v>
      </c>
      <c r="AC80" s="222">
        <v>5</v>
      </c>
      <c r="AZ80" s="222">
        <v>1</v>
      </c>
      <c r="BA80" s="222">
        <f>IF(AZ80=1,G80,0)</f>
        <v>0</v>
      </c>
      <c r="BB80" s="222">
        <f>IF(AZ80=2,G80,0)</f>
        <v>0</v>
      </c>
      <c r="BC80" s="222">
        <f>IF(AZ80=3,G80,0)</f>
        <v>0</v>
      </c>
      <c r="BD80" s="222">
        <f>IF(AZ80=4,G80,0)</f>
        <v>0</v>
      </c>
      <c r="BE80" s="222">
        <f>IF(AZ80=5,G80,0)</f>
        <v>0</v>
      </c>
      <c r="CA80" s="249">
        <v>12</v>
      </c>
      <c r="CB80" s="249">
        <v>0</v>
      </c>
    </row>
    <row r="81" spans="1:15" ht="22.5">
      <c r="A81" s="258"/>
      <c r="B81" s="259"/>
      <c r="C81" s="527" t="s">
        <v>788</v>
      </c>
      <c r="D81" s="528"/>
      <c r="E81" s="528"/>
      <c r="F81" s="528"/>
      <c r="G81" s="529"/>
      <c r="I81" s="260"/>
      <c r="K81" s="260"/>
      <c r="L81" s="261" t="s">
        <v>788</v>
      </c>
      <c r="O81" s="249">
        <v>3</v>
      </c>
    </row>
    <row r="82" spans="1:80" ht="22.5">
      <c r="A82" s="250">
        <v>25</v>
      </c>
      <c r="B82" s="251" t="s">
        <v>789</v>
      </c>
      <c r="C82" s="252" t="s">
        <v>790</v>
      </c>
      <c r="D82" s="253" t="s">
        <v>110</v>
      </c>
      <c r="E82" s="254">
        <v>1</v>
      </c>
      <c r="F82" s="254">
        <v>0</v>
      </c>
      <c r="G82" s="255">
        <f>E82*F82</f>
        <v>0</v>
      </c>
      <c r="H82" s="256">
        <v>0</v>
      </c>
      <c r="I82" s="257">
        <f>E82*H82</f>
        <v>0</v>
      </c>
      <c r="J82" s="256"/>
      <c r="K82" s="257">
        <f>E82*J82</f>
        <v>0</v>
      </c>
      <c r="O82" s="249">
        <v>2</v>
      </c>
      <c r="AA82" s="222">
        <v>12</v>
      </c>
      <c r="AB82" s="222">
        <v>0</v>
      </c>
      <c r="AC82" s="222">
        <v>6</v>
      </c>
      <c r="AZ82" s="222">
        <v>1</v>
      </c>
      <c r="BA82" s="222">
        <f>IF(AZ82=1,G82,0)</f>
        <v>0</v>
      </c>
      <c r="BB82" s="222">
        <f>IF(AZ82=2,G82,0)</f>
        <v>0</v>
      </c>
      <c r="BC82" s="222">
        <f>IF(AZ82=3,G82,0)</f>
        <v>0</v>
      </c>
      <c r="BD82" s="222">
        <f>IF(AZ82=4,G82,0)</f>
        <v>0</v>
      </c>
      <c r="BE82" s="222">
        <f>IF(AZ82=5,G82,0)</f>
        <v>0</v>
      </c>
      <c r="CA82" s="249">
        <v>12</v>
      </c>
      <c r="CB82" s="249">
        <v>0</v>
      </c>
    </row>
    <row r="83" spans="1:15" ht="12.75">
      <c r="A83" s="258"/>
      <c r="B83" s="259"/>
      <c r="C83" s="527" t="s">
        <v>785</v>
      </c>
      <c r="D83" s="528"/>
      <c r="E83" s="528"/>
      <c r="F83" s="528"/>
      <c r="G83" s="529"/>
      <c r="I83" s="260"/>
      <c r="K83" s="260"/>
      <c r="L83" s="261" t="s">
        <v>785</v>
      </c>
      <c r="O83" s="249">
        <v>3</v>
      </c>
    </row>
    <row r="84" spans="1:80" ht="12.75">
      <c r="A84" s="250">
        <v>26</v>
      </c>
      <c r="B84" s="251" t="s">
        <v>791</v>
      </c>
      <c r="C84" s="252" t="s">
        <v>792</v>
      </c>
      <c r="D84" s="253" t="s">
        <v>163</v>
      </c>
      <c r="E84" s="254">
        <v>2.655</v>
      </c>
      <c r="F84" s="254">
        <v>0</v>
      </c>
      <c r="G84" s="255">
        <f>E84*F84</f>
        <v>0</v>
      </c>
      <c r="H84" s="256">
        <v>0</v>
      </c>
      <c r="I84" s="257">
        <f>E84*H84</f>
        <v>0</v>
      </c>
      <c r="J84" s="256"/>
      <c r="K84" s="257">
        <f>E84*J84</f>
        <v>0</v>
      </c>
      <c r="O84" s="249">
        <v>2</v>
      </c>
      <c r="AA84" s="222">
        <v>12</v>
      </c>
      <c r="AB84" s="222">
        <v>0</v>
      </c>
      <c r="AC84" s="222">
        <v>21</v>
      </c>
      <c r="AZ84" s="222">
        <v>1</v>
      </c>
      <c r="BA84" s="222">
        <f>IF(AZ84=1,G84,0)</f>
        <v>0</v>
      </c>
      <c r="BB84" s="222">
        <f>IF(AZ84=2,G84,0)</f>
        <v>0</v>
      </c>
      <c r="BC84" s="222">
        <f>IF(AZ84=3,G84,0)</f>
        <v>0</v>
      </c>
      <c r="BD84" s="222">
        <f>IF(AZ84=4,G84,0)</f>
        <v>0</v>
      </c>
      <c r="BE84" s="222">
        <f>IF(AZ84=5,G84,0)</f>
        <v>0</v>
      </c>
      <c r="CA84" s="249">
        <v>12</v>
      </c>
      <c r="CB84" s="249">
        <v>0</v>
      </c>
    </row>
    <row r="85" spans="1:15" ht="12.75">
      <c r="A85" s="258"/>
      <c r="B85" s="262"/>
      <c r="C85" s="539" t="s">
        <v>793</v>
      </c>
      <c r="D85" s="540"/>
      <c r="E85" s="263">
        <v>2.655</v>
      </c>
      <c r="F85" s="264"/>
      <c r="G85" s="265"/>
      <c r="H85" s="266"/>
      <c r="I85" s="260"/>
      <c r="J85" s="267"/>
      <c r="K85" s="260"/>
      <c r="M85" s="261" t="s">
        <v>793</v>
      </c>
      <c r="O85" s="249"/>
    </row>
    <row r="86" spans="1:80" ht="22.5">
      <c r="A86" s="250">
        <v>27</v>
      </c>
      <c r="B86" s="251" t="s">
        <v>794</v>
      </c>
      <c r="C86" s="252" t="s">
        <v>795</v>
      </c>
      <c r="D86" s="253" t="s">
        <v>236</v>
      </c>
      <c r="E86" s="254">
        <v>2.3998</v>
      </c>
      <c r="F86" s="254">
        <v>0</v>
      </c>
      <c r="G86" s="255">
        <f>E86*F86</f>
        <v>0</v>
      </c>
      <c r="H86" s="256">
        <v>0</v>
      </c>
      <c r="I86" s="257">
        <f>E86*H86</f>
        <v>0</v>
      </c>
      <c r="J86" s="256">
        <v>-0.02</v>
      </c>
      <c r="K86" s="257">
        <f>E86*J86</f>
        <v>-0.047996</v>
      </c>
      <c r="O86" s="249">
        <v>2</v>
      </c>
      <c r="AA86" s="222">
        <v>1</v>
      </c>
      <c r="AB86" s="222">
        <v>1</v>
      </c>
      <c r="AC86" s="222">
        <v>1</v>
      </c>
      <c r="AZ86" s="222">
        <v>1</v>
      </c>
      <c r="BA86" s="222">
        <f>IF(AZ86=1,G86,0)</f>
        <v>0</v>
      </c>
      <c r="BB86" s="222">
        <f>IF(AZ86=2,G86,0)</f>
        <v>0</v>
      </c>
      <c r="BC86" s="222">
        <f>IF(AZ86=3,G86,0)</f>
        <v>0</v>
      </c>
      <c r="BD86" s="222">
        <f>IF(AZ86=4,G86,0)</f>
        <v>0</v>
      </c>
      <c r="BE86" s="222">
        <f>IF(AZ86=5,G86,0)</f>
        <v>0</v>
      </c>
      <c r="CA86" s="249">
        <v>1</v>
      </c>
      <c r="CB86" s="249">
        <v>1</v>
      </c>
    </row>
    <row r="87" spans="1:15" ht="12.75">
      <c r="A87" s="258"/>
      <c r="B87" s="262"/>
      <c r="C87" s="539" t="s">
        <v>723</v>
      </c>
      <c r="D87" s="540"/>
      <c r="E87" s="263">
        <v>2.3998</v>
      </c>
      <c r="F87" s="264"/>
      <c r="G87" s="265"/>
      <c r="H87" s="266"/>
      <c r="I87" s="260"/>
      <c r="J87" s="267"/>
      <c r="K87" s="260"/>
      <c r="M87" s="261" t="s">
        <v>723</v>
      </c>
      <c r="O87" s="249"/>
    </row>
    <row r="88" spans="1:57" ht="12.75">
      <c r="A88" s="268"/>
      <c r="B88" s="269" t="s">
        <v>97</v>
      </c>
      <c r="C88" s="270" t="s">
        <v>776</v>
      </c>
      <c r="D88" s="271"/>
      <c r="E88" s="272"/>
      <c r="F88" s="273"/>
      <c r="G88" s="274">
        <f>SUM(G73:G87)</f>
        <v>0</v>
      </c>
      <c r="H88" s="275"/>
      <c r="I88" s="276">
        <f>SUM(I73:I87)</f>
        <v>0.003075</v>
      </c>
      <c r="J88" s="275"/>
      <c r="K88" s="276">
        <f>SUM(K73:K87)</f>
        <v>-0.24172100000000002</v>
      </c>
      <c r="O88" s="249">
        <v>4</v>
      </c>
      <c r="BA88" s="277">
        <f>SUM(BA73:BA87)</f>
        <v>0</v>
      </c>
      <c r="BB88" s="277">
        <f>SUM(BB73:BB87)</f>
        <v>0</v>
      </c>
      <c r="BC88" s="277">
        <f>SUM(BC73:BC87)</f>
        <v>0</v>
      </c>
      <c r="BD88" s="277">
        <f>SUM(BD73:BD87)</f>
        <v>0</v>
      </c>
      <c r="BE88" s="277">
        <f>SUM(BE73:BE87)</f>
        <v>0</v>
      </c>
    </row>
    <row r="89" spans="1:15" ht="12.75">
      <c r="A89" s="239" t="s">
        <v>94</v>
      </c>
      <c r="B89" s="240" t="s">
        <v>796</v>
      </c>
      <c r="C89" s="241" t="s">
        <v>797</v>
      </c>
      <c r="D89" s="242"/>
      <c r="E89" s="243"/>
      <c r="F89" s="243"/>
      <c r="G89" s="244"/>
      <c r="H89" s="245"/>
      <c r="I89" s="246"/>
      <c r="J89" s="247"/>
      <c r="K89" s="248"/>
      <c r="O89" s="249">
        <v>1</v>
      </c>
    </row>
    <row r="90" spans="1:80" ht="12.75">
      <c r="A90" s="250">
        <v>28</v>
      </c>
      <c r="B90" s="251" t="s">
        <v>799</v>
      </c>
      <c r="C90" s="252" t="s">
        <v>800</v>
      </c>
      <c r="D90" s="253" t="s">
        <v>236</v>
      </c>
      <c r="E90" s="254">
        <v>22.301</v>
      </c>
      <c r="F90" s="254">
        <v>0</v>
      </c>
      <c r="G90" s="255">
        <f>E90*F90</f>
        <v>0</v>
      </c>
      <c r="H90" s="256">
        <v>0</v>
      </c>
      <c r="I90" s="257">
        <f>E90*H90</f>
        <v>0</v>
      </c>
      <c r="J90" s="256">
        <v>-0.046</v>
      </c>
      <c r="K90" s="257">
        <f>E90*J90</f>
        <v>-1.0258459999999998</v>
      </c>
      <c r="O90" s="249">
        <v>2</v>
      </c>
      <c r="AA90" s="222">
        <v>1</v>
      </c>
      <c r="AB90" s="222">
        <v>1</v>
      </c>
      <c r="AC90" s="222">
        <v>1</v>
      </c>
      <c r="AZ90" s="222">
        <v>1</v>
      </c>
      <c r="BA90" s="222">
        <f>IF(AZ90=1,G90,0)</f>
        <v>0</v>
      </c>
      <c r="BB90" s="222">
        <f>IF(AZ90=2,G90,0)</f>
        <v>0</v>
      </c>
      <c r="BC90" s="222">
        <f>IF(AZ90=3,G90,0)</f>
        <v>0</v>
      </c>
      <c r="BD90" s="222">
        <f>IF(AZ90=4,G90,0)</f>
        <v>0</v>
      </c>
      <c r="BE90" s="222">
        <f>IF(AZ90=5,G90,0)</f>
        <v>0</v>
      </c>
      <c r="CA90" s="249">
        <v>1</v>
      </c>
      <c r="CB90" s="249">
        <v>1</v>
      </c>
    </row>
    <row r="91" spans="1:15" ht="12.75">
      <c r="A91" s="258"/>
      <c r="B91" s="259"/>
      <c r="C91" s="527" t="s">
        <v>801</v>
      </c>
      <c r="D91" s="528"/>
      <c r="E91" s="528"/>
      <c r="F91" s="528"/>
      <c r="G91" s="529"/>
      <c r="I91" s="260"/>
      <c r="K91" s="260"/>
      <c r="L91" s="261" t="s">
        <v>801</v>
      </c>
      <c r="O91" s="249">
        <v>3</v>
      </c>
    </row>
    <row r="92" spans="1:15" ht="12.75">
      <c r="A92" s="258"/>
      <c r="B92" s="262"/>
      <c r="C92" s="539" t="s">
        <v>713</v>
      </c>
      <c r="D92" s="540"/>
      <c r="E92" s="263">
        <v>23.136</v>
      </c>
      <c r="F92" s="264"/>
      <c r="G92" s="265"/>
      <c r="H92" s="266"/>
      <c r="I92" s="260"/>
      <c r="J92" s="267"/>
      <c r="K92" s="260"/>
      <c r="M92" s="261" t="s">
        <v>713</v>
      </c>
      <c r="O92" s="249"/>
    </row>
    <row r="93" spans="1:15" ht="12.75">
      <c r="A93" s="258"/>
      <c r="B93" s="262"/>
      <c r="C93" s="539" t="s">
        <v>714</v>
      </c>
      <c r="D93" s="540"/>
      <c r="E93" s="263">
        <v>-3.075</v>
      </c>
      <c r="F93" s="264"/>
      <c r="G93" s="265"/>
      <c r="H93" s="266"/>
      <c r="I93" s="260"/>
      <c r="J93" s="267"/>
      <c r="K93" s="260"/>
      <c r="M93" s="261" t="s">
        <v>714</v>
      </c>
      <c r="O93" s="249"/>
    </row>
    <row r="94" spans="1:15" ht="12.75">
      <c r="A94" s="258"/>
      <c r="B94" s="262"/>
      <c r="C94" s="539" t="s">
        <v>715</v>
      </c>
      <c r="D94" s="540"/>
      <c r="E94" s="263">
        <v>2.24</v>
      </c>
      <c r="F94" s="264"/>
      <c r="G94" s="265"/>
      <c r="H94" s="266"/>
      <c r="I94" s="260"/>
      <c r="J94" s="267"/>
      <c r="K94" s="260"/>
      <c r="M94" s="261" t="s">
        <v>715</v>
      </c>
      <c r="O94" s="249"/>
    </row>
    <row r="95" spans="1:80" ht="12.75">
      <c r="A95" s="250">
        <v>29</v>
      </c>
      <c r="B95" s="251" t="s">
        <v>802</v>
      </c>
      <c r="C95" s="252" t="s">
        <v>803</v>
      </c>
      <c r="D95" s="253" t="s">
        <v>293</v>
      </c>
      <c r="E95" s="254">
        <v>1</v>
      </c>
      <c r="F95" s="254">
        <v>0</v>
      </c>
      <c r="G95" s="255">
        <f>E95*F95</f>
        <v>0</v>
      </c>
      <c r="H95" s="256">
        <v>0</v>
      </c>
      <c r="I95" s="257">
        <f>E95*H95</f>
        <v>0</v>
      </c>
      <c r="J95" s="256">
        <v>-0.045</v>
      </c>
      <c r="K95" s="257">
        <f>E95*J95</f>
        <v>-0.045</v>
      </c>
      <c r="O95" s="249">
        <v>2</v>
      </c>
      <c r="AA95" s="222">
        <v>1</v>
      </c>
      <c r="AB95" s="222">
        <v>1</v>
      </c>
      <c r="AC95" s="222">
        <v>1</v>
      </c>
      <c r="AZ95" s="222">
        <v>1</v>
      </c>
      <c r="BA95" s="222">
        <f>IF(AZ95=1,G95,0)</f>
        <v>0</v>
      </c>
      <c r="BB95" s="222">
        <f>IF(AZ95=2,G95,0)</f>
        <v>0</v>
      </c>
      <c r="BC95" s="222">
        <f>IF(AZ95=3,G95,0)</f>
        <v>0</v>
      </c>
      <c r="BD95" s="222">
        <f>IF(AZ95=4,G95,0)</f>
        <v>0</v>
      </c>
      <c r="BE95" s="222">
        <f>IF(AZ95=5,G95,0)</f>
        <v>0</v>
      </c>
      <c r="CA95" s="249">
        <v>1</v>
      </c>
      <c r="CB95" s="249">
        <v>1</v>
      </c>
    </row>
    <row r="96" spans="1:15" ht="12.75">
      <c r="A96" s="258"/>
      <c r="B96" s="262"/>
      <c r="C96" s="539" t="s">
        <v>804</v>
      </c>
      <c r="D96" s="540"/>
      <c r="E96" s="263">
        <v>1</v>
      </c>
      <c r="F96" s="264"/>
      <c r="G96" s="265"/>
      <c r="H96" s="266"/>
      <c r="I96" s="260"/>
      <c r="J96" s="267"/>
      <c r="K96" s="260"/>
      <c r="M96" s="261" t="s">
        <v>804</v>
      </c>
      <c r="O96" s="249"/>
    </row>
    <row r="97" spans="1:57" ht="12.75">
      <c r="A97" s="268"/>
      <c r="B97" s="269" t="s">
        <v>97</v>
      </c>
      <c r="C97" s="270" t="s">
        <v>798</v>
      </c>
      <c r="D97" s="271"/>
      <c r="E97" s="272"/>
      <c r="F97" s="273"/>
      <c r="G97" s="274">
        <f>SUM(G89:G96)</f>
        <v>0</v>
      </c>
      <c r="H97" s="275"/>
      <c r="I97" s="276">
        <f>SUM(I89:I96)</f>
        <v>0</v>
      </c>
      <c r="J97" s="275"/>
      <c r="K97" s="276">
        <f>SUM(K89:K96)</f>
        <v>-1.0708459999999997</v>
      </c>
      <c r="O97" s="249">
        <v>4</v>
      </c>
      <c r="BA97" s="277">
        <f>SUM(BA89:BA96)</f>
        <v>0</v>
      </c>
      <c r="BB97" s="277">
        <f>SUM(BB89:BB96)</f>
        <v>0</v>
      </c>
      <c r="BC97" s="277">
        <f>SUM(BC89:BC96)</f>
        <v>0</v>
      </c>
      <c r="BD97" s="277">
        <f>SUM(BD89:BD96)</f>
        <v>0</v>
      </c>
      <c r="BE97" s="277">
        <f>SUM(BE89:BE96)</f>
        <v>0</v>
      </c>
    </row>
    <row r="98" spans="1:15" ht="12.75">
      <c r="A98" s="239" t="s">
        <v>94</v>
      </c>
      <c r="B98" s="240" t="s">
        <v>426</v>
      </c>
      <c r="C98" s="241" t="s">
        <v>427</v>
      </c>
      <c r="D98" s="242"/>
      <c r="E98" s="243"/>
      <c r="F98" s="243"/>
      <c r="G98" s="244"/>
      <c r="H98" s="245"/>
      <c r="I98" s="246"/>
      <c r="J98" s="247"/>
      <c r="K98" s="248"/>
      <c r="O98" s="249">
        <v>1</v>
      </c>
    </row>
    <row r="99" spans="1:80" ht="22.5">
      <c r="A99" s="250">
        <v>30</v>
      </c>
      <c r="B99" s="251" t="s">
        <v>805</v>
      </c>
      <c r="C99" s="252" t="s">
        <v>806</v>
      </c>
      <c r="D99" s="253" t="s">
        <v>293</v>
      </c>
      <c r="E99" s="254">
        <v>1</v>
      </c>
      <c r="F99" s="254">
        <v>0</v>
      </c>
      <c r="G99" s="255">
        <f>E99*F99</f>
        <v>0</v>
      </c>
      <c r="H99" s="256">
        <v>0.015</v>
      </c>
      <c r="I99" s="257">
        <f>E99*H99</f>
        <v>0.015</v>
      </c>
      <c r="J99" s="256"/>
      <c r="K99" s="257">
        <f>E99*J99</f>
        <v>0</v>
      </c>
      <c r="O99" s="249">
        <v>2</v>
      </c>
      <c r="AA99" s="222">
        <v>12</v>
      </c>
      <c r="AB99" s="222">
        <v>0</v>
      </c>
      <c r="AC99" s="222">
        <v>24</v>
      </c>
      <c r="AZ99" s="222">
        <v>2</v>
      </c>
      <c r="BA99" s="222">
        <f>IF(AZ99=1,G99,0)</f>
        <v>0</v>
      </c>
      <c r="BB99" s="222">
        <f>IF(AZ99=2,G99,0)</f>
        <v>0</v>
      </c>
      <c r="BC99" s="222">
        <f>IF(AZ99=3,G99,0)</f>
        <v>0</v>
      </c>
      <c r="BD99" s="222">
        <f>IF(AZ99=4,G99,0)</f>
        <v>0</v>
      </c>
      <c r="BE99" s="222">
        <f>IF(AZ99=5,G99,0)</f>
        <v>0</v>
      </c>
      <c r="CA99" s="249">
        <v>12</v>
      </c>
      <c r="CB99" s="249">
        <v>0</v>
      </c>
    </row>
    <row r="100" spans="1:15" ht="12.75">
      <c r="A100" s="258"/>
      <c r="B100" s="259"/>
      <c r="C100" s="527" t="s">
        <v>807</v>
      </c>
      <c r="D100" s="528"/>
      <c r="E100" s="528"/>
      <c r="F100" s="528"/>
      <c r="G100" s="529"/>
      <c r="I100" s="260"/>
      <c r="K100" s="260"/>
      <c r="L100" s="261" t="s">
        <v>807</v>
      </c>
      <c r="O100" s="249">
        <v>3</v>
      </c>
    </row>
    <row r="101" spans="1:80" ht="22.5">
      <c r="A101" s="250">
        <v>31</v>
      </c>
      <c r="B101" s="251" t="s">
        <v>808</v>
      </c>
      <c r="C101" s="252" t="s">
        <v>809</v>
      </c>
      <c r="D101" s="253" t="s">
        <v>293</v>
      </c>
      <c r="E101" s="254">
        <v>0.7125</v>
      </c>
      <c r="F101" s="254">
        <v>0</v>
      </c>
      <c r="G101" s="255">
        <f>E101*F101</f>
        <v>0</v>
      </c>
      <c r="H101" s="256">
        <v>0.0146</v>
      </c>
      <c r="I101" s="257">
        <f>E101*H101</f>
        <v>0.0104025</v>
      </c>
      <c r="J101" s="256"/>
      <c r="K101" s="257">
        <f>E101*J101</f>
        <v>0</v>
      </c>
      <c r="O101" s="249">
        <v>2</v>
      </c>
      <c r="AA101" s="222">
        <v>12</v>
      </c>
      <c r="AB101" s="222">
        <v>0</v>
      </c>
      <c r="AC101" s="222">
        <v>25</v>
      </c>
      <c r="AZ101" s="222">
        <v>2</v>
      </c>
      <c r="BA101" s="222">
        <f>IF(AZ101=1,G101,0)</f>
        <v>0</v>
      </c>
      <c r="BB101" s="222">
        <f>IF(AZ101=2,G101,0)</f>
        <v>0</v>
      </c>
      <c r="BC101" s="222">
        <f>IF(AZ101=3,G101,0)</f>
        <v>0</v>
      </c>
      <c r="BD101" s="222">
        <f>IF(AZ101=4,G101,0)</f>
        <v>0</v>
      </c>
      <c r="BE101" s="222">
        <f>IF(AZ101=5,G101,0)</f>
        <v>0</v>
      </c>
      <c r="CA101" s="249">
        <v>12</v>
      </c>
      <c r="CB101" s="249">
        <v>0</v>
      </c>
    </row>
    <row r="102" spans="1:15" ht="12.75">
      <c r="A102" s="258"/>
      <c r="B102" s="259"/>
      <c r="C102" s="527" t="s">
        <v>807</v>
      </c>
      <c r="D102" s="528"/>
      <c r="E102" s="528"/>
      <c r="F102" s="528"/>
      <c r="G102" s="529"/>
      <c r="I102" s="260"/>
      <c r="K102" s="260"/>
      <c r="L102" s="261" t="s">
        <v>807</v>
      </c>
      <c r="O102" s="249">
        <v>3</v>
      </c>
    </row>
    <row r="103" spans="1:15" ht="12.75">
      <c r="A103" s="258"/>
      <c r="B103" s="262"/>
      <c r="C103" s="539" t="s">
        <v>810</v>
      </c>
      <c r="D103" s="540"/>
      <c r="E103" s="263">
        <v>0.7125</v>
      </c>
      <c r="F103" s="264"/>
      <c r="G103" s="265"/>
      <c r="H103" s="266"/>
      <c r="I103" s="260"/>
      <c r="J103" s="267"/>
      <c r="K103" s="260"/>
      <c r="M103" s="261" t="s">
        <v>810</v>
      </c>
      <c r="O103" s="249"/>
    </row>
    <row r="104" spans="1:80" ht="22.5">
      <c r="A104" s="250">
        <v>32</v>
      </c>
      <c r="B104" s="251" t="s">
        <v>811</v>
      </c>
      <c r="C104" s="252" t="s">
        <v>812</v>
      </c>
      <c r="D104" s="253" t="s">
        <v>813</v>
      </c>
      <c r="E104" s="254">
        <v>9.0396</v>
      </c>
      <c r="F104" s="254">
        <v>0</v>
      </c>
      <c r="G104" s="255">
        <f>E104*F104</f>
        <v>0</v>
      </c>
      <c r="H104" s="256">
        <v>0.001</v>
      </c>
      <c r="I104" s="257">
        <f>E104*H104</f>
        <v>0.0090396</v>
      </c>
      <c r="J104" s="256"/>
      <c r="K104" s="257">
        <f>E104*J104</f>
        <v>0</v>
      </c>
      <c r="O104" s="249">
        <v>2</v>
      </c>
      <c r="AA104" s="222">
        <v>12</v>
      </c>
      <c r="AB104" s="222">
        <v>0</v>
      </c>
      <c r="AC104" s="222">
        <v>26</v>
      </c>
      <c r="AZ104" s="222">
        <v>2</v>
      </c>
      <c r="BA104" s="222">
        <f>IF(AZ104=1,G104,0)</f>
        <v>0</v>
      </c>
      <c r="BB104" s="222">
        <f>IF(AZ104=2,G104,0)</f>
        <v>0</v>
      </c>
      <c r="BC104" s="222">
        <f>IF(AZ104=3,G104,0)</f>
        <v>0</v>
      </c>
      <c r="BD104" s="222">
        <f>IF(AZ104=4,G104,0)</f>
        <v>0</v>
      </c>
      <c r="BE104" s="222">
        <f>IF(AZ104=5,G104,0)</f>
        <v>0</v>
      </c>
      <c r="CA104" s="249">
        <v>12</v>
      </c>
      <c r="CB104" s="249">
        <v>0</v>
      </c>
    </row>
    <row r="105" spans="1:15" ht="12.75">
      <c r="A105" s="258"/>
      <c r="B105" s="259"/>
      <c r="C105" s="527" t="s">
        <v>807</v>
      </c>
      <c r="D105" s="528"/>
      <c r="E105" s="528"/>
      <c r="F105" s="528"/>
      <c r="G105" s="529"/>
      <c r="I105" s="260"/>
      <c r="K105" s="260"/>
      <c r="L105" s="261" t="s">
        <v>807</v>
      </c>
      <c r="O105" s="249">
        <v>3</v>
      </c>
    </row>
    <row r="106" spans="1:15" ht="12.75">
      <c r="A106" s="258"/>
      <c r="B106" s="262"/>
      <c r="C106" s="539" t="s">
        <v>814</v>
      </c>
      <c r="D106" s="540"/>
      <c r="E106" s="263">
        <v>8.2178</v>
      </c>
      <c r="F106" s="264"/>
      <c r="G106" s="265"/>
      <c r="H106" s="266"/>
      <c r="I106" s="260"/>
      <c r="J106" s="267"/>
      <c r="K106" s="260"/>
      <c r="M106" s="261" t="s">
        <v>814</v>
      </c>
      <c r="O106" s="249"/>
    </row>
    <row r="107" spans="1:15" ht="12.75">
      <c r="A107" s="258"/>
      <c r="B107" s="262"/>
      <c r="C107" s="539" t="s">
        <v>815</v>
      </c>
      <c r="D107" s="540"/>
      <c r="E107" s="263">
        <v>0.8218</v>
      </c>
      <c r="F107" s="264"/>
      <c r="G107" s="265"/>
      <c r="H107" s="266"/>
      <c r="I107" s="260"/>
      <c r="J107" s="267"/>
      <c r="K107" s="260"/>
      <c r="M107" s="261" t="s">
        <v>815</v>
      </c>
      <c r="O107" s="249"/>
    </row>
    <row r="108" spans="1:80" ht="22.5">
      <c r="A108" s="250">
        <v>33</v>
      </c>
      <c r="B108" s="251" t="s">
        <v>805</v>
      </c>
      <c r="C108" s="252" t="s">
        <v>816</v>
      </c>
      <c r="D108" s="253" t="s">
        <v>813</v>
      </c>
      <c r="E108" s="254">
        <v>177.282</v>
      </c>
      <c r="F108" s="254">
        <v>0</v>
      </c>
      <c r="G108" s="255">
        <f>E108*F108</f>
        <v>0</v>
      </c>
      <c r="H108" s="256">
        <v>0.001</v>
      </c>
      <c r="I108" s="257">
        <f>E108*H108</f>
        <v>0.17728200000000002</v>
      </c>
      <c r="J108" s="256"/>
      <c r="K108" s="257">
        <f>E108*J108</f>
        <v>0</v>
      </c>
      <c r="O108" s="249">
        <v>2</v>
      </c>
      <c r="AA108" s="222">
        <v>12</v>
      </c>
      <c r="AB108" s="222">
        <v>0</v>
      </c>
      <c r="AC108" s="222">
        <v>13</v>
      </c>
      <c r="AZ108" s="222">
        <v>2</v>
      </c>
      <c r="BA108" s="222">
        <f>IF(AZ108=1,G108,0)</f>
        <v>0</v>
      </c>
      <c r="BB108" s="222">
        <f>IF(AZ108=2,G108,0)</f>
        <v>0</v>
      </c>
      <c r="BC108" s="222">
        <f>IF(AZ108=3,G108,0)</f>
        <v>0</v>
      </c>
      <c r="BD108" s="222">
        <f>IF(AZ108=4,G108,0)</f>
        <v>0</v>
      </c>
      <c r="BE108" s="222">
        <f>IF(AZ108=5,G108,0)</f>
        <v>0</v>
      </c>
      <c r="CA108" s="249">
        <v>12</v>
      </c>
      <c r="CB108" s="249">
        <v>0</v>
      </c>
    </row>
    <row r="109" spans="1:15" ht="12.75">
      <c r="A109" s="258"/>
      <c r="B109" s="259"/>
      <c r="C109" s="527" t="s">
        <v>817</v>
      </c>
      <c r="D109" s="528"/>
      <c r="E109" s="528"/>
      <c r="F109" s="528"/>
      <c r="G109" s="529"/>
      <c r="I109" s="260"/>
      <c r="K109" s="260"/>
      <c r="L109" s="261" t="s">
        <v>817</v>
      </c>
      <c r="O109" s="249">
        <v>3</v>
      </c>
    </row>
    <row r="110" spans="1:15" ht="12.75">
      <c r="A110" s="258"/>
      <c r="B110" s="262"/>
      <c r="C110" s="539" t="s">
        <v>818</v>
      </c>
      <c r="D110" s="540"/>
      <c r="E110" s="263">
        <v>125.84</v>
      </c>
      <c r="F110" s="264"/>
      <c r="G110" s="265"/>
      <c r="H110" s="266"/>
      <c r="I110" s="260"/>
      <c r="J110" s="267"/>
      <c r="K110" s="260"/>
      <c r="M110" s="261" t="s">
        <v>818</v>
      </c>
      <c r="O110" s="249"/>
    </row>
    <row r="111" spans="1:15" ht="12.75">
      <c r="A111" s="258"/>
      <c r="B111" s="262"/>
      <c r="C111" s="539" t="s">
        <v>819</v>
      </c>
      <c r="D111" s="540"/>
      <c r="E111" s="263">
        <v>43</v>
      </c>
      <c r="F111" s="264"/>
      <c r="G111" s="265"/>
      <c r="H111" s="266"/>
      <c r="I111" s="260"/>
      <c r="J111" s="267"/>
      <c r="K111" s="260"/>
      <c r="M111" s="261" t="s">
        <v>819</v>
      </c>
      <c r="O111" s="249"/>
    </row>
    <row r="112" spans="1:15" ht="12.75">
      <c r="A112" s="258"/>
      <c r="B112" s="262"/>
      <c r="C112" s="539" t="s">
        <v>820</v>
      </c>
      <c r="D112" s="540"/>
      <c r="E112" s="263">
        <v>8.442</v>
      </c>
      <c r="F112" s="264"/>
      <c r="G112" s="265"/>
      <c r="H112" s="266"/>
      <c r="I112" s="260"/>
      <c r="J112" s="267"/>
      <c r="K112" s="260"/>
      <c r="M112" s="261" t="s">
        <v>820</v>
      </c>
      <c r="O112" s="249"/>
    </row>
    <row r="113" spans="1:57" ht="12.75">
      <c r="A113" s="268"/>
      <c r="B113" s="269" t="s">
        <v>97</v>
      </c>
      <c r="C113" s="270" t="s">
        <v>428</v>
      </c>
      <c r="D113" s="271"/>
      <c r="E113" s="272"/>
      <c r="F113" s="273"/>
      <c r="G113" s="274">
        <f>SUM(G98:G112)</f>
        <v>0</v>
      </c>
      <c r="H113" s="275"/>
      <c r="I113" s="276">
        <f>SUM(I98:I112)</f>
        <v>0.21172410000000003</v>
      </c>
      <c r="J113" s="275"/>
      <c r="K113" s="276">
        <f>SUM(K98:K112)</f>
        <v>0</v>
      </c>
      <c r="O113" s="249">
        <v>4</v>
      </c>
      <c r="BA113" s="277">
        <f>SUM(BA98:BA112)</f>
        <v>0</v>
      </c>
      <c r="BB113" s="277">
        <f>SUM(BB98:BB112)</f>
        <v>0</v>
      </c>
      <c r="BC113" s="277">
        <f>SUM(BC98:BC112)</f>
        <v>0</v>
      </c>
      <c r="BD113" s="277">
        <f>SUM(BD98:BD112)</f>
        <v>0</v>
      </c>
      <c r="BE113" s="277">
        <f>SUM(BE98:BE112)</f>
        <v>0</v>
      </c>
    </row>
    <row r="114" spans="1:15" ht="12.75">
      <c r="A114" s="239" t="s">
        <v>94</v>
      </c>
      <c r="B114" s="240" t="s">
        <v>821</v>
      </c>
      <c r="C114" s="241" t="s">
        <v>822</v>
      </c>
      <c r="D114" s="242"/>
      <c r="E114" s="243"/>
      <c r="F114" s="243"/>
      <c r="G114" s="244"/>
      <c r="H114" s="245"/>
      <c r="I114" s="246"/>
      <c r="J114" s="247"/>
      <c r="K114" s="248"/>
      <c r="O114" s="249">
        <v>1</v>
      </c>
    </row>
    <row r="115" spans="1:80" ht="12.75">
      <c r="A115" s="250">
        <v>34</v>
      </c>
      <c r="B115" s="251" t="s">
        <v>824</v>
      </c>
      <c r="C115" s="252" t="s">
        <v>825</v>
      </c>
      <c r="D115" s="253" t="s">
        <v>236</v>
      </c>
      <c r="E115" s="254">
        <v>22.301</v>
      </c>
      <c r="F115" s="254">
        <v>0</v>
      </c>
      <c r="G115" s="255">
        <f>E115*F115</f>
        <v>0</v>
      </c>
      <c r="H115" s="256">
        <v>7E-05</v>
      </c>
      <c r="I115" s="257">
        <f>E115*H115</f>
        <v>0.0015610699999999997</v>
      </c>
      <c r="J115" s="256">
        <v>0</v>
      </c>
      <c r="K115" s="257">
        <f>E115*J115</f>
        <v>0</v>
      </c>
      <c r="O115" s="249">
        <v>2</v>
      </c>
      <c r="AA115" s="222">
        <v>1</v>
      </c>
      <c r="AB115" s="222">
        <v>0</v>
      </c>
      <c r="AC115" s="222">
        <v>0</v>
      </c>
      <c r="AZ115" s="222">
        <v>2</v>
      </c>
      <c r="BA115" s="222">
        <f>IF(AZ115=1,G115,0)</f>
        <v>0</v>
      </c>
      <c r="BB115" s="222">
        <f>IF(AZ115=2,G115,0)</f>
        <v>0</v>
      </c>
      <c r="BC115" s="222">
        <f>IF(AZ115=3,G115,0)</f>
        <v>0</v>
      </c>
      <c r="BD115" s="222">
        <f>IF(AZ115=4,G115,0)</f>
        <v>0</v>
      </c>
      <c r="BE115" s="222">
        <f>IF(AZ115=5,G115,0)</f>
        <v>0</v>
      </c>
      <c r="CA115" s="249">
        <v>1</v>
      </c>
      <c r="CB115" s="249">
        <v>0</v>
      </c>
    </row>
    <row r="116" spans="1:15" ht="12.75">
      <c r="A116" s="258"/>
      <c r="B116" s="262"/>
      <c r="C116" s="539" t="s">
        <v>713</v>
      </c>
      <c r="D116" s="540"/>
      <c r="E116" s="263">
        <v>23.136</v>
      </c>
      <c r="F116" s="264"/>
      <c r="G116" s="265"/>
      <c r="H116" s="266"/>
      <c r="I116" s="260"/>
      <c r="J116" s="267"/>
      <c r="K116" s="260"/>
      <c r="M116" s="261" t="s">
        <v>713</v>
      </c>
      <c r="O116" s="249"/>
    </row>
    <row r="117" spans="1:15" ht="12.75">
      <c r="A117" s="258"/>
      <c r="B117" s="262"/>
      <c r="C117" s="539" t="s">
        <v>714</v>
      </c>
      <c r="D117" s="540"/>
      <c r="E117" s="263">
        <v>-3.075</v>
      </c>
      <c r="F117" s="264"/>
      <c r="G117" s="265"/>
      <c r="H117" s="266"/>
      <c r="I117" s="260"/>
      <c r="J117" s="267"/>
      <c r="K117" s="260"/>
      <c r="M117" s="261" t="s">
        <v>714</v>
      </c>
      <c r="O117" s="249"/>
    </row>
    <row r="118" spans="1:15" ht="12.75">
      <c r="A118" s="258"/>
      <c r="B118" s="262"/>
      <c r="C118" s="539" t="s">
        <v>715</v>
      </c>
      <c r="D118" s="540"/>
      <c r="E118" s="263">
        <v>2.24</v>
      </c>
      <c r="F118" s="264"/>
      <c r="G118" s="265"/>
      <c r="H118" s="266"/>
      <c r="I118" s="260"/>
      <c r="J118" s="267"/>
      <c r="K118" s="260"/>
      <c r="M118" s="261" t="s">
        <v>715</v>
      </c>
      <c r="O118" s="249"/>
    </row>
    <row r="119" spans="1:80" ht="12.75">
      <c r="A119" s="250">
        <v>35</v>
      </c>
      <c r="B119" s="251" t="s">
        <v>826</v>
      </c>
      <c r="C119" s="252" t="s">
        <v>827</v>
      </c>
      <c r="D119" s="253" t="s">
        <v>236</v>
      </c>
      <c r="E119" s="254">
        <v>22.301</v>
      </c>
      <c r="F119" s="254">
        <v>0</v>
      </c>
      <c r="G119" s="255">
        <f>E119*F119</f>
        <v>0</v>
      </c>
      <c r="H119" s="256">
        <v>0.00027</v>
      </c>
      <c r="I119" s="257">
        <f>E119*H119</f>
        <v>0.00602127</v>
      </c>
      <c r="J119" s="256"/>
      <c r="K119" s="257">
        <f>E119*J119</f>
        <v>0</v>
      </c>
      <c r="O119" s="249">
        <v>2</v>
      </c>
      <c r="AA119" s="222">
        <v>12</v>
      </c>
      <c r="AB119" s="222">
        <v>0</v>
      </c>
      <c r="AC119" s="222">
        <v>19</v>
      </c>
      <c r="AZ119" s="222">
        <v>2</v>
      </c>
      <c r="BA119" s="222">
        <f>IF(AZ119=1,G119,0)</f>
        <v>0</v>
      </c>
      <c r="BB119" s="222">
        <f>IF(AZ119=2,G119,0)</f>
        <v>0</v>
      </c>
      <c r="BC119" s="222">
        <f>IF(AZ119=3,G119,0)</f>
        <v>0</v>
      </c>
      <c r="BD119" s="222">
        <f>IF(AZ119=4,G119,0)</f>
        <v>0</v>
      </c>
      <c r="BE119" s="222">
        <f>IF(AZ119=5,G119,0)</f>
        <v>0</v>
      </c>
      <c r="CA119" s="249">
        <v>12</v>
      </c>
      <c r="CB119" s="249">
        <v>0</v>
      </c>
    </row>
    <row r="120" spans="1:15" ht="12.75">
      <c r="A120" s="258"/>
      <c r="B120" s="259"/>
      <c r="C120" s="527" t="s">
        <v>828</v>
      </c>
      <c r="D120" s="528"/>
      <c r="E120" s="528"/>
      <c r="F120" s="528"/>
      <c r="G120" s="529"/>
      <c r="I120" s="260"/>
      <c r="K120" s="260"/>
      <c r="L120" s="261" t="s">
        <v>828</v>
      </c>
      <c r="O120" s="249">
        <v>3</v>
      </c>
    </row>
    <row r="121" spans="1:15" ht="12.75">
      <c r="A121" s="258"/>
      <c r="B121" s="262"/>
      <c r="C121" s="539" t="s">
        <v>713</v>
      </c>
      <c r="D121" s="540"/>
      <c r="E121" s="263">
        <v>23.136</v>
      </c>
      <c r="F121" s="264"/>
      <c r="G121" s="265"/>
      <c r="H121" s="266"/>
      <c r="I121" s="260"/>
      <c r="J121" s="267"/>
      <c r="K121" s="260"/>
      <c r="M121" s="261" t="s">
        <v>713</v>
      </c>
      <c r="O121" s="249"/>
    </row>
    <row r="122" spans="1:15" ht="12.75">
      <c r="A122" s="258"/>
      <c r="B122" s="262"/>
      <c r="C122" s="539" t="s">
        <v>714</v>
      </c>
      <c r="D122" s="540"/>
      <c r="E122" s="263">
        <v>-3.075</v>
      </c>
      <c r="F122" s="264"/>
      <c r="G122" s="265"/>
      <c r="H122" s="266"/>
      <c r="I122" s="260"/>
      <c r="J122" s="267"/>
      <c r="K122" s="260"/>
      <c r="M122" s="261" t="s">
        <v>714</v>
      </c>
      <c r="O122" s="249"/>
    </row>
    <row r="123" spans="1:15" ht="12.75">
      <c r="A123" s="258"/>
      <c r="B123" s="262"/>
      <c r="C123" s="539" t="s">
        <v>715</v>
      </c>
      <c r="D123" s="540"/>
      <c r="E123" s="263">
        <v>2.24</v>
      </c>
      <c r="F123" s="264"/>
      <c r="G123" s="265"/>
      <c r="H123" s="266"/>
      <c r="I123" s="260"/>
      <c r="J123" s="267"/>
      <c r="K123" s="260"/>
      <c r="M123" s="261" t="s">
        <v>715</v>
      </c>
      <c r="O123" s="249"/>
    </row>
    <row r="124" spans="1:57" ht="12.75">
      <c r="A124" s="268"/>
      <c r="B124" s="269" t="s">
        <v>97</v>
      </c>
      <c r="C124" s="270" t="s">
        <v>823</v>
      </c>
      <c r="D124" s="271"/>
      <c r="E124" s="272"/>
      <c r="F124" s="273"/>
      <c r="G124" s="274">
        <f>SUM(G114:G123)</f>
        <v>0</v>
      </c>
      <c r="H124" s="275"/>
      <c r="I124" s="276">
        <f>SUM(I114:I123)</f>
        <v>0.007582339999999999</v>
      </c>
      <c r="J124" s="275"/>
      <c r="K124" s="276">
        <f>SUM(K114:K123)</f>
        <v>0</v>
      </c>
      <c r="O124" s="249">
        <v>4</v>
      </c>
      <c r="BA124" s="277">
        <f>SUM(BA114:BA123)</f>
        <v>0</v>
      </c>
      <c r="BB124" s="277">
        <f>SUM(BB114:BB123)</f>
        <v>0</v>
      </c>
      <c r="BC124" s="277">
        <f>SUM(BC114:BC123)</f>
        <v>0</v>
      </c>
      <c r="BD124" s="277">
        <f>SUM(BD114:BD123)</f>
        <v>0</v>
      </c>
      <c r="BE124" s="277">
        <f>SUM(BE114:BE123)</f>
        <v>0</v>
      </c>
    </row>
    <row r="125" ht="12.75">
      <c r="E125" s="222"/>
    </row>
    <row r="126" ht="12.75">
      <c r="E126" s="222"/>
    </row>
    <row r="127" ht="12.75">
      <c r="E127" s="222"/>
    </row>
    <row r="128" ht="12.75">
      <c r="E128" s="222"/>
    </row>
    <row r="129" ht="12.75">
      <c r="E129" s="222"/>
    </row>
    <row r="130" ht="12.75">
      <c r="E130" s="222"/>
    </row>
    <row r="131" ht="12.75">
      <c r="E131" s="222"/>
    </row>
    <row r="132" ht="12.75">
      <c r="E132" s="222"/>
    </row>
    <row r="133" ht="12.75">
      <c r="E133" s="222"/>
    </row>
    <row r="134" ht="12.75">
      <c r="E134" s="222"/>
    </row>
    <row r="135" ht="12.75">
      <c r="E135" s="222"/>
    </row>
    <row r="136" ht="12.75">
      <c r="E136" s="222"/>
    </row>
    <row r="137" ht="12.75">
      <c r="E137" s="222"/>
    </row>
    <row r="138" ht="12.75">
      <c r="E138" s="222"/>
    </row>
    <row r="139" ht="12.75">
      <c r="E139" s="222"/>
    </row>
    <row r="140" ht="12.75">
      <c r="E140" s="222"/>
    </row>
    <row r="141" ht="12.75">
      <c r="E141" s="222"/>
    </row>
    <row r="142" ht="12.75">
      <c r="E142" s="222"/>
    </row>
    <row r="143" ht="12.75">
      <c r="E143" s="222"/>
    </row>
    <row r="144" ht="12.75">
      <c r="E144" s="222"/>
    </row>
    <row r="145" ht="12.75">
      <c r="E145" s="222"/>
    </row>
    <row r="146" ht="12.75">
      <c r="E146" s="222"/>
    </row>
    <row r="147" ht="12.75">
      <c r="E147" s="222"/>
    </row>
    <row r="148" spans="1:7" ht="12.75">
      <c r="A148" s="267"/>
      <c r="B148" s="267"/>
      <c r="C148" s="267"/>
      <c r="D148" s="267"/>
      <c r="E148" s="267"/>
      <c r="F148" s="267"/>
      <c r="G148" s="267"/>
    </row>
    <row r="149" spans="1:7" ht="12.75">
      <c r="A149" s="267"/>
      <c r="B149" s="267"/>
      <c r="C149" s="267"/>
      <c r="D149" s="267"/>
      <c r="E149" s="267"/>
      <c r="F149" s="267"/>
      <c r="G149" s="267"/>
    </row>
    <row r="150" spans="1:7" ht="12.75">
      <c r="A150" s="267"/>
      <c r="B150" s="267"/>
      <c r="C150" s="267"/>
      <c r="D150" s="267"/>
      <c r="E150" s="267"/>
      <c r="F150" s="267"/>
      <c r="G150" s="267"/>
    </row>
    <row r="151" spans="1:7" ht="12.75">
      <c r="A151" s="267"/>
      <c r="B151" s="267"/>
      <c r="C151" s="267"/>
      <c r="D151" s="267"/>
      <c r="E151" s="267"/>
      <c r="F151" s="267"/>
      <c r="G151" s="267"/>
    </row>
    <row r="152" ht="12.75">
      <c r="E152" s="222"/>
    </row>
    <row r="153" ht="12.75">
      <c r="E153" s="222"/>
    </row>
    <row r="154" ht="12.75">
      <c r="E154" s="222"/>
    </row>
    <row r="155" ht="12.75">
      <c r="E155" s="222"/>
    </row>
    <row r="156" ht="12.75">
      <c r="E156" s="222"/>
    </row>
    <row r="157" ht="12.75">
      <c r="E157" s="222"/>
    </row>
    <row r="158" ht="12.75">
      <c r="E158" s="222"/>
    </row>
    <row r="159" ht="12.75">
      <c r="E159" s="222"/>
    </row>
    <row r="160" ht="12.75">
      <c r="E160" s="222"/>
    </row>
    <row r="161" ht="12.75">
      <c r="E161" s="222"/>
    </row>
    <row r="162" ht="12.75">
      <c r="E162" s="222"/>
    </row>
    <row r="163" ht="12.75">
      <c r="E163" s="222"/>
    </row>
    <row r="164" ht="12.75">
      <c r="E164" s="222"/>
    </row>
    <row r="165" ht="12.75">
      <c r="E165" s="222"/>
    </row>
    <row r="166" ht="12.75">
      <c r="E166" s="222"/>
    </row>
    <row r="167" ht="12.75">
      <c r="E167" s="222"/>
    </row>
    <row r="168" ht="12.75">
      <c r="E168" s="222"/>
    </row>
    <row r="169" ht="12.75">
      <c r="E169" s="222"/>
    </row>
    <row r="170" ht="12.75">
      <c r="E170" s="222"/>
    </row>
    <row r="171" ht="12.75">
      <c r="E171" s="222"/>
    </row>
    <row r="172" ht="12.75">
      <c r="E172" s="222"/>
    </row>
    <row r="173" ht="12.75">
      <c r="E173" s="222"/>
    </row>
    <row r="174" ht="12.75">
      <c r="E174" s="222"/>
    </row>
    <row r="175" ht="12.75">
      <c r="E175" s="222"/>
    </row>
    <row r="176" ht="12.75">
      <c r="E176" s="222"/>
    </row>
    <row r="177" ht="12.75">
      <c r="E177" s="222"/>
    </row>
    <row r="178" ht="12.75">
      <c r="E178" s="222"/>
    </row>
    <row r="179" ht="12.75">
      <c r="E179" s="222"/>
    </row>
    <row r="180" ht="12.75">
      <c r="E180" s="222"/>
    </row>
    <row r="181" ht="12.75">
      <c r="E181" s="222"/>
    </row>
    <row r="182" ht="12.75">
      <c r="E182" s="222"/>
    </row>
    <row r="183" spans="1:2" ht="12.75">
      <c r="A183" s="278"/>
      <c r="B183" s="278"/>
    </row>
    <row r="184" spans="1:7" ht="12.75">
      <c r="A184" s="267"/>
      <c r="B184" s="267"/>
      <c r="C184" s="279"/>
      <c r="D184" s="279"/>
      <c r="E184" s="280"/>
      <c r="F184" s="279"/>
      <c r="G184" s="281"/>
    </row>
    <row r="185" spans="1:7" ht="12.75">
      <c r="A185" s="282"/>
      <c r="B185" s="282"/>
      <c r="C185" s="267"/>
      <c r="D185" s="267"/>
      <c r="E185" s="283"/>
      <c r="F185" s="267"/>
      <c r="G185" s="267"/>
    </row>
    <row r="186" spans="1:7" ht="12.75">
      <c r="A186" s="267"/>
      <c r="B186" s="267"/>
      <c r="C186" s="267"/>
      <c r="D186" s="267"/>
      <c r="E186" s="283"/>
      <c r="F186" s="267"/>
      <c r="G186" s="267"/>
    </row>
    <row r="187" spans="1:7" ht="12.75">
      <c r="A187" s="267"/>
      <c r="B187" s="267"/>
      <c r="C187" s="267"/>
      <c r="D187" s="267"/>
      <c r="E187" s="283"/>
      <c r="F187" s="267"/>
      <c r="G187" s="267"/>
    </row>
    <row r="188" spans="1:7" ht="12.75">
      <c r="A188" s="267"/>
      <c r="B188" s="267"/>
      <c r="C188" s="267"/>
      <c r="D188" s="267"/>
      <c r="E188" s="283"/>
      <c r="F188" s="267"/>
      <c r="G188" s="267"/>
    </row>
    <row r="189" spans="1:7" ht="12.75">
      <c r="A189" s="267"/>
      <c r="B189" s="267"/>
      <c r="C189" s="267"/>
      <c r="D189" s="267"/>
      <c r="E189" s="283"/>
      <c r="F189" s="267"/>
      <c r="G189" s="267"/>
    </row>
    <row r="190" spans="1:7" ht="12.75">
      <c r="A190" s="267"/>
      <c r="B190" s="267"/>
      <c r="C190" s="267"/>
      <c r="D190" s="267"/>
      <c r="E190" s="283"/>
      <c r="F190" s="267"/>
      <c r="G190" s="267"/>
    </row>
    <row r="191" spans="1:7" ht="12.75">
      <c r="A191" s="267"/>
      <c r="B191" s="267"/>
      <c r="C191" s="267"/>
      <c r="D191" s="267"/>
      <c r="E191" s="283"/>
      <c r="F191" s="267"/>
      <c r="G191" s="267"/>
    </row>
    <row r="192" spans="1:7" ht="12.75">
      <c r="A192" s="267"/>
      <c r="B192" s="267"/>
      <c r="C192" s="267"/>
      <c r="D192" s="267"/>
      <c r="E192" s="283"/>
      <c r="F192" s="267"/>
      <c r="G192" s="267"/>
    </row>
    <row r="193" spans="1:7" ht="12.75">
      <c r="A193" s="267"/>
      <c r="B193" s="267"/>
      <c r="C193" s="267"/>
      <c r="D193" s="267"/>
      <c r="E193" s="283"/>
      <c r="F193" s="267"/>
      <c r="G193" s="267"/>
    </row>
    <row r="194" spans="1:7" ht="12.75">
      <c r="A194" s="267"/>
      <c r="B194" s="267"/>
      <c r="C194" s="267"/>
      <c r="D194" s="267"/>
      <c r="E194" s="283"/>
      <c r="F194" s="267"/>
      <c r="G194" s="267"/>
    </row>
    <row r="195" spans="1:7" ht="12.75">
      <c r="A195" s="267"/>
      <c r="B195" s="267"/>
      <c r="C195" s="267"/>
      <c r="D195" s="267"/>
      <c r="E195" s="283"/>
      <c r="F195" s="267"/>
      <c r="G195" s="267"/>
    </row>
    <row r="196" spans="1:7" ht="12.75">
      <c r="A196" s="267"/>
      <c r="B196" s="267"/>
      <c r="C196" s="267"/>
      <c r="D196" s="267"/>
      <c r="E196" s="283"/>
      <c r="F196" s="267"/>
      <c r="G196" s="267"/>
    </row>
    <row r="197" spans="1:7" ht="12.75">
      <c r="A197" s="267"/>
      <c r="B197" s="267"/>
      <c r="C197" s="267"/>
      <c r="D197" s="267"/>
      <c r="E197" s="283"/>
      <c r="F197" s="267"/>
      <c r="G197" s="267"/>
    </row>
  </sheetData>
  <sheetProtection/>
  <mergeCells count="65">
    <mergeCell ref="C13:G13"/>
    <mergeCell ref="C14:G14"/>
    <mergeCell ref="C15:D15"/>
    <mergeCell ref="C17:D17"/>
    <mergeCell ref="A1:G1"/>
    <mergeCell ref="A3:B3"/>
    <mergeCell ref="A4:B4"/>
    <mergeCell ref="E4:G4"/>
    <mergeCell ref="C9:D9"/>
    <mergeCell ref="C31:D31"/>
    <mergeCell ref="C35:G35"/>
    <mergeCell ref="C21:D21"/>
    <mergeCell ref="C22:D22"/>
    <mergeCell ref="C23:D23"/>
    <mergeCell ref="C25:D25"/>
    <mergeCell ref="C26:D26"/>
    <mergeCell ref="C27:D27"/>
    <mergeCell ref="C40:G40"/>
    <mergeCell ref="C45:G45"/>
    <mergeCell ref="C47:G47"/>
    <mergeCell ref="C49:G49"/>
    <mergeCell ref="C51:G51"/>
    <mergeCell ref="C53:G53"/>
    <mergeCell ref="C55:G55"/>
    <mergeCell ref="C57:G57"/>
    <mergeCell ref="C59:G59"/>
    <mergeCell ref="C61:G61"/>
    <mergeCell ref="C62:G62"/>
    <mergeCell ref="C63:G63"/>
    <mergeCell ref="C85:D85"/>
    <mergeCell ref="C87:D87"/>
    <mergeCell ref="C64:G64"/>
    <mergeCell ref="C65:G65"/>
    <mergeCell ref="C67:G67"/>
    <mergeCell ref="C68:G68"/>
    <mergeCell ref="C69:G69"/>
    <mergeCell ref="C70:G70"/>
    <mergeCell ref="C71:G71"/>
    <mergeCell ref="C75:D75"/>
    <mergeCell ref="C77:D77"/>
    <mergeCell ref="C79:G79"/>
    <mergeCell ref="C81:G81"/>
    <mergeCell ref="C83:G83"/>
    <mergeCell ref="C109:G109"/>
    <mergeCell ref="C110:D110"/>
    <mergeCell ref="C91:G91"/>
    <mergeCell ref="C92:D92"/>
    <mergeCell ref="C93:D93"/>
    <mergeCell ref="C94:D94"/>
    <mergeCell ref="C96:D96"/>
    <mergeCell ref="C100:G100"/>
    <mergeCell ref="C102:G102"/>
    <mergeCell ref="C103:D103"/>
    <mergeCell ref="C105:G105"/>
    <mergeCell ref="C106:D106"/>
    <mergeCell ref="C107:D107"/>
    <mergeCell ref="C123:D123"/>
    <mergeCell ref="C111:D111"/>
    <mergeCell ref="C112:D112"/>
    <mergeCell ref="C116:D116"/>
    <mergeCell ref="C117:D117"/>
    <mergeCell ref="C118:D118"/>
    <mergeCell ref="C120:G120"/>
    <mergeCell ref="C121:D121"/>
    <mergeCell ref="C122:D122"/>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7.xml><?xml version="1.0" encoding="utf-8"?>
<worksheet xmlns="http://schemas.openxmlformats.org/spreadsheetml/2006/main" xmlns:r="http://schemas.openxmlformats.org/officeDocument/2006/relationships">
  <dimension ref="A1:BE51"/>
  <sheetViews>
    <sheetView zoomScalePageLayoutView="0" workbookViewId="0" topLeftCell="A1">
      <selection activeCell="A1" sqref="A1"/>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830</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829</v>
      </c>
      <c r="B5" s="100"/>
      <c r="C5" s="101" t="s">
        <v>830</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'SO 05 1593-61 Rek'!E9</f>
        <v>0</v>
      </c>
      <c r="D15" s="139">
        <f>'SO 05 1593-61 Rek'!A17</f>
        <v>0</v>
      </c>
      <c r="E15" s="140"/>
      <c r="F15" s="141"/>
      <c r="G15" s="138">
        <f>'SO 05 1593-61 Rek'!I17</f>
        <v>0</v>
      </c>
    </row>
    <row r="16" spans="1:7" ht="15.75" customHeight="1">
      <c r="A16" s="136" t="s">
        <v>49</v>
      </c>
      <c r="B16" s="137" t="s">
        <v>50</v>
      </c>
      <c r="C16" s="138">
        <f>'SO 05 1593-61 Rek'!F9</f>
        <v>0</v>
      </c>
      <c r="D16" s="91"/>
      <c r="E16" s="142"/>
      <c r="F16" s="143"/>
      <c r="G16" s="138"/>
    </row>
    <row r="17" spans="1:7" ht="15.75" customHeight="1">
      <c r="A17" s="136" t="s">
        <v>51</v>
      </c>
      <c r="B17" s="137" t="s">
        <v>52</v>
      </c>
      <c r="C17" s="138">
        <f>'SO 05 1593-61 Rek'!H9</f>
        <v>0</v>
      </c>
      <c r="D17" s="91"/>
      <c r="E17" s="142"/>
      <c r="F17" s="143"/>
      <c r="G17" s="138"/>
    </row>
    <row r="18" spans="1:7" ht="15.75" customHeight="1">
      <c r="A18" s="144" t="s">
        <v>53</v>
      </c>
      <c r="B18" s="145" t="s">
        <v>54</v>
      </c>
      <c r="C18" s="138">
        <f>'SO 05 1593-61 Rek'!G9</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'SO 05 1593-61 Rek'!I9</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'SO 05 1593-61 Rek'!H15</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8.xml><?xml version="1.0" encoding="utf-8"?>
<worksheet xmlns="http://schemas.openxmlformats.org/spreadsheetml/2006/main" xmlns:r="http://schemas.openxmlformats.org/officeDocument/2006/relationships">
  <dimension ref="A1:BE66"/>
  <sheetViews>
    <sheetView zoomScalePageLayoutView="0" workbookViewId="0" topLeftCell="A1">
      <selection activeCell="A1" sqref="A1:B1"/>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831</v>
      </c>
      <c r="D2" s="183"/>
      <c r="E2" s="184"/>
      <c r="F2" s="183"/>
      <c r="G2" s="522" t="s">
        <v>830</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2.75">
      <c r="A7" s="284" t="str">
        <f>'SO 05 1593-61 Pol'!B7</f>
        <v>1</v>
      </c>
      <c r="B7" s="62" t="str">
        <f>'SO 05 1593-61 Pol'!C7</f>
        <v>Zemní práce</v>
      </c>
      <c r="D7" s="194"/>
      <c r="E7" s="285">
        <f>'SO 05 1593-61 Pol'!BA19</f>
        <v>0</v>
      </c>
      <c r="F7" s="286">
        <f>'SO 05 1593-61 Pol'!BB19</f>
        <v>0</v>
      </c>
      <c r="G7" s="286">
        <f>'SO 05 1593-61 Pol'!BC19</f>
        <v>0</v>
      </c>
      <c r="H7" s="286">
        <f>'SO 05 1593-61 Pol'!BD19</f>
        <v>0</v>
      </c>
      <c r="I7" s="287">
        <f>'SO 05 1593-61 Pol'!BE19</f>
        <v>0</v>
      </c>
    </row>
    <row r="8" spans="1:9" s="117" customFormat="1" ht="13.5" thickBot="1">
      <c r="A8" s="284" t="str">
        <f>'SO 05 1593-61 Pol'!B20</f>
        <v>99</v>
      </c>
      <c r="B8" s="62" t="str">
        <f>'SO 05 1593-61 Pol'!C20</f>
        <v>Staveništní přesun hmot</v>
      </c>
      <c r="D8" s="194"/>
      <c r="E8" s="285">
        <f>'SO 05 1593-61 Pol'!BA22</f>
        <v>0</v>
      </c>
      <c r="F8" s="286">
        <f>'SO 05 1593-61 Pol'!BB22</f>
        <v>0</v>
      </c>
      <c r="G8" s="286">
        <f>'SO 05 1593-61 Pol'!BC22</f>
        <v>0</v>
      </c>
      <c r="H8" s="286">
        <f>'SO 05 1593-61 Pol'!BD22</f>
        <v>0</v>
      </c>
      <c r="I8" s="287">
        <f>'SO 05 1593-61 Pol'!BE22</f>
        <v>0</v>
      </c>
    </row>
    <row r="9" spans="1:9" s="14" customFormat="1" ht="13.5" thickBot="1">
      <c r="A9" s="195"/>
      <c r="B9" s="196" t="s">
        <v>76</v>
      </c>
      <c r="C9" s="196"/>
      <c r="D9" s="197"/>
      <c r="E9" s="198">
        <f>SUM(E7:E8)</f>
        <v>0</v>
      </c>
      <c r="F9" s="199">
        <f>SUM(F7:F8)</f>
        <v>0</v>
      </c>
      <c r="G9" s="199">
        <f>SUM(G7:G8)</f>
        <v>0</v>
      </c>
      <c r="H9" s="199">
        <f>SUM(H7:H8)</f>
        <v>0</v>
      </c>
      <c r="I9" s="200">
        <f>SUM(I7:I8)</f>
        <v>0</v>
      </c>
    </row>
    <row r="10" spans="1:9" ht="12.75">
      <c r="A10" s="117"/>
      <c r="B10" s="117"/>
      <c r="C10" s="117"/>
      <c r="D10" s="117"/>
      <c r="E10" s="117"/>
      <c r="F10" s="117"/>
      <c r="G10" s="117"/>
      <c r="H10" s="117"/>
      <c r="I10" s="117"/>
    </row>
    <row r="11" spans="1:57" ht="19.5" customHeight="1">
      <c r="A11" s="186" t="s">
        <v>77</v>
      </c>
      <c r="B11" s="186"/>
      <c r="C11" s="186"/>
      <c r="D11" s="186"/>
      <c r="E11" s="186"/>
      <c r="F11" s="186"/>
      <c r="G11" s="201"/>
      <c r="H11" s="186"/>
      <c r="I11" s="186"/>
      <c r="BA11" s="123"/>
      <c r="BB11" s="123"/>
      <c r="BC11" s="123"/>
      <c r="BD11" s="123"/>
      <c r="BE11" s="123"/>
    </row>
    <row r="12" ht="13.5" thickBot="1"/>
    <row r="13" spans="1:9" ht="12.75">
      <c r="A13" s="152" t="s">
        <v>78</v>
      </c>
      <c r="B13" s="153"/>
      <c r="C13" s="153"/>
      <c r="D13" s="202"/>
      <c r="E13" s="203" t="s">
        <v>79</v>
      </c>
      <c r="F13" s="204" t="s">
        <v>12</v>
      </c>
      <c r="G13" s="205" t="s">
        <v>80</v>
      </c>
      <c r="H13" s="206"/>
      <c r="I13" s="207" t="s">
        <v>79</v>
      </c>
    </row>
    <row r="14" spans="1:53" ht="12.75">
      <c r="A14" s="146"/>
      <c r="B14" s="137"/>
      <c r="C14" s="137"/>
      <c r="D14" s="208"/>
      <c r="E14" s="209"/>
      <c r="F14" s="210"/>
      <c r="G14" s="211">
        <f>CHOOSE(BA14+1,E9+F9,E9+F9+H9,E9+F9+G9+H9,E9,F9,H9,G9,H9+G9,0)</f>
        <v>0</v>
      </c>
      <c r="H14" s="212"/>
      <c r="I14" s="213">
        <f>E14+F14*G14/100</f>
        <v>0</v>
      </c>
      <c r="BA14" s="1">
        <v>8</v>
      </c>
    </row>
    <row r="15" spans="1:9" ht="13.5" thickBot="1">
      <c r="A15" s="214"/>
      <c r="B15" s="215" t="s">
        <v>81</v>
      </c>
      <c r="C15" s="216"/>
      <c r="D15" s="217"/>
      <c r="E15" s="218"/>
      <c r="F15" s="219"/>
      <c r="G15" s="219"/>
      <c r="H15" s="525">
        <f>SUM(I14:I14)</f>
        <v>0</v>
      </c>
      <c r="I15" s="526"/>
    </row>
    <row r="17" spans="2:9" ht="12.75">
      <c r="B17" s="14"/>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row r="66" spans="6:9" ht="12.75">
      <c r="F66" s="220"/>
      <c r="G66" s="221"/>
      <c r="H66" s="221"/>
      <c r="I66" s="46"/>
    </row>
  </sheetData>
  <sheetProtection/>
  <mergeCells count="4">
    <mergeCell ref="A1:B1"/>
    <mergeCell ref="A2:B2"/>
    <mergeCell ref="G2:I2"/>
    <mergeCell ref="H15:I15"/>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29.xml><?xml version="1.0" encoding="utf-8"?>
<worksheet xmlns="http://schemas.openxmlformats.org/spreadsheetml/2006/main" xmlns:r="http://schemas.openxmlformats.org/officeDocument/2006/relationships">
  <dimension ref="A1:CB95"/>
  <sheetViews>
    <sheetView showGridLines="0" showZeros="0" zoomScaleSheetLayoutView="100" zoomScalePageLayoutView="0" workbookViewId="0" topLeftCell="A1">
      <selection activeCell="J1" sqref="J1:J16384 K1:K16384"/>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'SO 05 1593-61 Rek'!H1</f>
        <v>1593-61</v>
      </c>
      <c r="G3" s="229"/>
    </row>
    <row r="4" spans="1:7" ht="13.5" thickBot="1">
      <c r="A4" s="531" t="s">
        <v>73</v>
      </c>
      <c r="B4" s="521"/>
      <c r="C4" s="182" t="s">
        <v>831</v>
      </c>
      <c r="D4" s="230"/>
      <c r="E4" s="532" t="str">
        <f>'SO 05 1593-61 Rek'!G2</f>
        <v>Terénní úpravy, kácení</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95</v>
      </c>
      <c r="C7" s="241" t="s">
        <v>96</v>
      </c>
      <c r="D7" s="242"/>
      <c r="E7" s="243"/>
      <c r="F7" s="243"/>
      <c r="G7" s="244"/>
      <c r="H7" s="245"/>
      <c r="I7" s="246"/>
      <c r="J7" s="247"/>
      <c r="K7" s="248"/>
      <c r="O7" s="249">
        <v>1</v>
      </c>
    </row>
    <row r="8" spans="1:80" ht="12.75">
      <c r="A8" s="250">
        <v>1</v>
      </c>
      <c r="B8" s="251" t="s">
        <v>832</v>
      </c>
      <c r="C8" s="252" t="s">
        <v>833</v>
      </c>
      <c r="D8" s="253" t="s">
        <v>236</v>
      </c>
      <c r="E8" s="254">
        <v>1320</v>
      </c>
      <c r="F8" s="254">
        <v>0</v>
      </c>
      <c r="G8" s="255">
        <f>E8*F8</f>
        <v>0</v>
      </c>
      <c r="H8" s="256">
        <v>0</v>
      </c>
      <c r="I8" s="257">
        <f>E8*H8</f>
        <v>0</v>
      </c>
      <c r="J8" s="256">
        <v>0</v>
      </c>
      <c r="K8" s="257">
        <f>E8*J8</f>
        <v>0</v>
      </c>
      <c r="O8" s="249">
        <v>2</v>
      </c>
      <c r="AA8" s="222">
        <v>1</v>
      </c>
      <c r="AB8" s="222">
        <v>1</v>
      </c>
      <c r="AC8" s="222">
        <v>1</v>
      </c>
      <c r="AZ8" s="222">
        <v>1</v>
      </c>
      <c r="BA8" s="222">
        <f>IF(AZ8=1,G8,0)</f>
        <v>0</v>
      </c>
      <c r="BB8" s="222">
        <f>IF(AZ8=2,G8,0)</f>
        <v>0</v>
      </c>
      <c r="BC8" s="222">
        <f>IF(AZ8=3,G8,0)</f>
        <v>0</v>
      </c>
      <c r="BD8" s="222">
        <f>IF(AZ8=4,G8,0)</f>
        <v>0</v>
      </c>
      <c r="BE8" s="222">
        <f>IF(AZ8=5,G8,0)</f>
        <v>0</v>
      </c>
      <c r="CA8" s="249">
        <v>1</v>
      </c>
      <c r="CB8" s="249">
        <v>1</v>
      </c>
    </row>
    <row r="9" spans="1:15" ht="12.75">
      <c r="A9" s="258"/>
      <c r="B9" s="259"/>
      <c r="C9" s="527" t="s">
        <v>834</v>
      </c>
      <c r="D9" s="528"/>
      <c r="E9" s="528"/>
      <c r="F9" s="528"/>
      <c r="G9" s="529"/>
      <c r="I9" s="260"/>
      <c r="K9" s="260"/>
      <c r="L9" s="261" t="s">
        <v>834</v>
      </c>
      <c r="O9" s="249">
        <v>3</v>
      </c>
    </row>
    <row r="10" spans="1:15" ht="12.75">
      <c r="A10" s="258"/>
      <c r="B10" s="262"/>
      <c r="C10" s="539" t="s">
        <v>835</v>
      </c>
      <c r="D10" s="540"/>
      <c r="E10" s="263">
        <v>1320</v>
      </c>
      <c r="F10" s="264"/>
      <c r="G10" s="265"/>
      <c r="H10" s="266"/>
      <c r="I10" s="260"/>
      <c r="J10" s="267"/>
      <c r="K10" s="260"/>
      <c r="M10" s="261" t="s">
        <v>835</v>
      </c>
      <c r="O10" s="249"/>
    </row>
    <row r="11" spans="1:80" ht="12.75">
      <c r="A11" s="250">
        <v>2</v>
      </c>
      <c r="B11" s="251" t="s">
        <v>836</v>
      </c>
      <c r="C11" s="252" t="s">
        <v>837</v>
      </c>
      <c r="D11" s="253" t="s">
        <v>236</v>
      </c>
      <c r="E11" s="254">
        <v>500</v>
      </c>
      <c r="F11" s="254">
        <v>0</v>
      </c>
      <c r="G11" s="255">
        <f>E11*F11</f>
        <v>0</v>
      </c>
      <c r="H11" s="256">
        <v>5E-05</v>
      </c>
      <c r="I11" s="257">
        <f>E11*H11</f>
        <v>0.025</v>
      </c>
      <c r="J11" s="256">
        <v>0</v>
      </c>
      <c r="K11" s="257">
        <f>E11*J11</f>
        <v>0</v>
      </c>
      <c r="O11" s="249">
        <v>2</v>
      </c>
      <c r="AA11" s="222">
        <v>2</v>
      </c>
      <c r="AB11" s="222">
        <v>1</v>
      </c>
      <c r="AC11" s="222">
        <v>1</v>
      </c>
      <c r="AZ11" s="222">
        <v>1</v>
      </c>
      <c r="BA11" s="222">
        <f>IF(AZ11=1,G11,0)</f>
        <v>0</v>
      </c>
      <c r="BB11" s="222">
        <f>IF(AZ11=2,G11,0)</f>
        <v>0</v>
      </c>
      <c r="BC11" s="222">
        <f>IF(AZ11=3,G11,0)</f>
        <v>0</v>
      </c>
      <c r="BD11" s="222">
        <f>IF(AZ11=4,G11,0)</f>
        <v>0</v>
      </c>
      <c r="BE11" s="222">
        <f>IF(AZ11=5,G11,0)</f>
        <v>0</v>
      </c>
      <c r="CA11" s="249">
        <v>2</v>
      </c>
      <c r="CB11" s="249">
        <v>1</v>
      </c>
    </row>
    <row r="12" spans="1:80" ht="12.75">
      <c r="A12" s="250">
        <v>3</v>
      </c>
      <c r="B12" s="251" t="s">
        <v>838</v>
      </c>
      <c r="C12" s="252" t="s">
        <v>839</v>
      </c>
      <c r="D12" s="253" t="s">
        <v>293</v>
      </c>
      <c r="E12" s="254">
        <v>2</v>
      </c>
      <c r="F12" s="254">
        <v>0</v>
      </c>
      <c r="G12" s="255">
        <f>E12*F12</f>
        <v>0</v>
      </c>
      <c r="H12" s="256">
        <v>5E-05</v>
      </c>
      <c r="I12" s="257">
        <f>E12*H12</f>
        <v>0.0001</v>
      </c>
      <c r="J12" s="256">
        <v>0</v>
      </c>
      <c r="K12" s="257">
        <f>E12*J12</f>
        <v>0</v>
      </c>
      <c r="O12" s="249">
        <v>2</v>
      </c>
      <c r="AA12" s="222">
        <v>1</v>
      </c>
      <c r="AB12" s="222">
        <v>1</v>
      </c>
      <c r="AC12" s="222">
        <v>1</v>
      </c>
      <c r="AZ12" s="222">
        <v>1</v>
      </c>
      <c r="BA12" s="222">
        <f>IF(AZ12=1,G12,0)</f>
        <v>0</v>
      </c>
      <c r="BB12" s="222">
        <f>IF(AZ12=2,G12,0)</f>
        <v>0</v>
      </c>
      <c r="BC12" s="222">
        <f>IF(AZ12=3,G12,0)</f>
        <v>0</v>
      </c>
      <c r="BD12" s="222">
        <f>IF(AZ12=4,G12,0)</f>
        <v>0</v>
      </c>
      <c r="BE12" s="222">
        <f>IF(AZ12=5,G12,0)</f>
        <v>0</v>
      </c>
      <c r="CA12" s="249">
        <v>1</v>
      </c>
      <c r="CB12" s="249">
        <v>1</v>
      </c>
    </row>
    <row r="13" spans="1:15" ht="12.75">
      <c r="A13" s="258"/>
      <c r="B13" s="259"/>
      <c r="C13" s="527" t="s">
        <v>840</v>
      </c>
      <c r="D13" s="528"/>
      <c r="E13" s="528"/>
      <c r="F13" s="528"/>
      <c r="G13" s="529"/>
      <c r="I13" s="260"/>
      <c r="K13" s="260"/>
      <c r="L13" s="261" t="s">
        <v>840</v>
      </c>
      <c r="O13" s="249">
        <v>3</v>
      </c>
    </row>
    <row r="14" spans="1:80" ht="12.75">
      <c r="A14" s="250">
        <v>4</v>
      </c>
      <c r="B14" s="251" t="s">
        <v>841</v>
      </c>
      <c r="C14" s="252" t="s">
        <v>842</v>
      </c>
      <c r="D14" s="253" t="s">
        <v>293</v>
      </c>
      <c r="E14" s="254">
        <v>2</v>
      </c>
      <c r="F14" s="254">
        <v>0</v>
      </c>
      <c r="G14" s="255">
        <f>E14*F14</f>
        <v>0</v>
      </c>
      <c r="H14" s="256">
        <v>0</v>
      </c>
      <c r="I14" s="257">
        <f>E14*H14</f>
        <v>0</v>
      </c>
      <c r="J14" s="256">
        <v>0</v>
      </c>
      <c r="K14" s="257">
        <f>E14*J14</f>
        <v>0</v>
      </c>
      <c r="O14" s="249">
        <v>2</v>
      </c>
      <c r="AA14" s="222">
        <v>1</v>
      </c>
      <c r="AB14" s="222">
        <v>1</v>
      </c>
      <c r="AC14" s="222">
        <v>1</v>
      </c>
      <c r="AZ14" s="222">
        <v>1</v>
      </c>
      <c r="BA14" s="222">
        <f>IF(AZ14=1,G14,0)</f>
        <v>0</v>
      </c>
      <c r="BB14" s="222">
        <f>IF(AZ14=2,G14,0)</f>
        <v>0</v>
      </c>
      <c r="BC14" s="222">
        <f>IF(AZ14=3,G14,0)</f>
        <v>0</v>
      </c>
      <c r="BD14" s="222">
        <f>IF(AZ14=4,G14,0)</f>
        <v>0</v>
      </c>
      <c r="BE14" s="222">
        <f>IF(AZ14=5,G14,0)</f>
        <v>0</v>
      </c>
      <c r="CA14" s="249">
        <v>1</v>
      </c>
      <c r="CB14" s="249">
        <v>1</v>
      </c>
    </row>
    <row r="15" spans="1:80" ht="22.5">
      <c r="A15" s="250">
        <v>5</v>
      </c>
      <c r="B15" s="251" t="s">
        <v>843</v>
      </c>
      <c r="C15" s="252" t="s">
        <v>844</v>
      </c>
      <c r="D15" s="253" t="s">
        <v>293</v>
      </c>
      <c r="E15" s="254">
        <v>55</v>
      </c>
      <c r="F15" s="254">
        <v>0</v>
      </c>
      <c r="G15" s="255">
        <f>E15*F15</f>
        <v>0</v>
      </c>
      <c r="H15" s="256">
        <v>0.00304</v>
      </c>
      <c r="I15" s="257">
        <f>E15*H15</f>
        <v>0.16720000000000002</v>
      </c>
      <c r="J15" s="256">
        <v>0</v>
      </c>
      <c r="K15" s="257">
        <f>E15*J15</f>
        <v>0</v>
      </c>
      <c r="O15" s="249">
        <v>2</v>
      </c>
      <c r="AA15" s="222">
        <v>2</v>
      </c>
      <c r="AB15" s="222">
        <v>1</v>
      </c>
      <c r="AC15" s="222">
        <v>1</v>
      </c>
      <c r="AZ15" s="222">
        <v>1</v>
      </c>
      <c r="BA15" s="222">
        <f>IF(AZ15=1,G15,0)</f>
        <v>0</v>
      </c>
      <c r="BB15" s="222">
        <f>IF(AZ15=2,G15,0)</f>
        <v>0</v>
      </c>
      <c r="BC15" s="222">
        <f>IF(AZ15=3,G15,0)</f>
        <v>0</v>
      </c>
      <c r="BD15" s="222">
        <f>IF(AZ15=4,G15,0)</f>
        <v>0</v>
      </c>
      <c r="BE15" s="222">
        <f>IF(AZ15=5,G15,0)</f>
        <v>0</v>
      </c>
      <c r="CA15" s="249">
        <v>2</v>
      </c>
      <c r="CB15" s="249">
        <v>1</v>
      </c>
    </row>
    <row r="16" spans="1:15" ht="12.75">
      <c r="A16" s="258"/>
      <c r="B16" s="259"/>
      <c r="C16" s="527" t="s">
        <v>845</v>
      </c>
      <c r="D16" s="528"/>
      <c r="E16" s="528"/>
      <c r="F16" s="528"/>
      <c r="G16" s="529"/>
      <c r="I16" s="260"/>
      <c r="K16" s="260"/>
      <c r="L16" s="261" t="s">
        <v>845</v>
      </c>
      <c r="O16" s="249">
        <v>3</v>
      </c>
    </row>
    <row r="17" spans="1:80" ht="12.75">
      <c r="A17" s="250">
        <v>6</v>
      </c>
      <c r="B17" s="251" t="s">
        <v>846</v>
      </c>
      <c r="C17" s="252" t="s">
        <v>847</v>
      </c>
      <c r="D17" s="253" t="s">
        <v>236</v>
      </c>
      <c r="E17" s="254">
        <v>1320</v>
      </c>
      <c r="F17" s="254">
        <v>0</v>
      </c>
      <c r="G17" s="255">
        <f>E17*F17</f>
        <v>0</v>
      </c>
      <c r="H17" s="256">
        <v>0</v>
      </c>
      <c r="I17" s="257">
        <f>E17*H17</f>
        <v>0</v>
      </c>
      <c r="J17" s="256"/>
      <c r="K17" s="257">
        <f>E17*J17</f>
        <v>0</v>
      </c>
      <c r="O17" s="249">
        <v>2</v>
      </c>
      <c r="AA17" s="222">
        <v>12</v>
      </c>
      <c r="AB17" s="222">
        <v>0</v>
      </c>
      <c r="AC17" s="222">
        <v>3</v>
      </c>
      <c r="AZ17" s="222">
        <v>1</v>
      </c>
      <c r="BA17" s="222">
        <f>IF(AZ17=1,G17,0)</f>
        <v>0</v>
      </c>
      <c r="BB17" s="222">
        <f>IF(AZ17=2,G17,0)</f>
        <v>0</v>
      </c>
      <c r="BC17" s="222">
        <f>IF(AZ17=3,G17,0)</f>
        <v>0</v>
      </c>
      <c r="BD17" s="222">
        <f>IF(AZ17=4,G17,0)</f>
        <v>0</v>
      </c>
      <c r="BE17" s="222">
        <f>IF(AZ17=5,G17,0)</f>
        <v>0</v>
      </c>
      <c r="CA17" s="249">
        <v>12</v>
      </c>
      <c r="CB17" s="249">
        <v>0</v>
      </c>
    </row>
    <row r="18" spans="1:15" ht="12.75">
      <c r="A18" s="258"/>
      <c r="B18" s="262"/>
      <c r="C18" s="539" t="s">
        <v>835</v>
      </c>
      <c r="D18" s="540"/>
      <c r="E18" s="263">
        <v>1320</v>
      </c>
      <c r="F18" s="264"/>
      <c r="G18" s="265"/>
      <c r="H18" s="266"/>
      <c r="I18" s="260"/>
      <c r="J18" s="267"/>
      <c r="K18" s="260"/>
      <c r="M18" s="261" t="s">
        <v>835</v>
      </c>
      <c r="O18" s="249"/>
    </row>
    <row r="19" spans="1:57" ht="12.75">
      <c r="A19" s="268"/>
      <c r="B19" s="269" t="s">
        <v>97</v>
      </c>
      <c r="C19" s="270" t="s">
        <v>155</v>
      </c>
      <c r="D19" s="271"/>
      <c r="E19" s="272"/>
      <c r="F19" s="273"/>
      <c r="G19" s="274">
        <f>SUM(G7:G18)</f>
        <v>0</v>
      </c>
      <c r="H19" s="275"/>
      <c r="I19" s="276">
        <f>SUM(I7:I18)</f>
        <v>0.19230000000000003</v>
      </c>
      <c r="J19" s="275"/>
      <c r="K19" s="276">
        <f>SUM(K7:K18)</f>
        <v>0</v>
      </c>
      <c r="O19" s="249">
        <v>4</v>
      </c>
      <c r="BA19" s="277">
        <f>SUM(BA7:BA18)</f>
        <v>0</v>
      </c>
      <c r="BB19" s="277">
        <f>SUM(BB7:BB18)</f>
        <v>0</v>
      </c>
      <c r="BC19" s="277">
        <f>SUM(BC7:BC18)</f>
        <v>0</v>
      </c>
      <c r="BD19" s="277">
        <f>SUM(BD7:BD18)</f>
        <v>0</v>
      </c>
      <c r="BE19" s="277">
        <f>SUM(BE7:BE18)</f>
        <v>0</v>
      </c>
    </row>
    <row r="20" spans="1:15" ht="12.75">
      <c r="A20" s="239" t="s">
        <v>94</v>
      </c>
      <c r="B20" s="240" t="s">
        <v>400</v>
      </c>
      <c r="C20" s="241" t="s">
        <v>401</v>
      </c>
      <c r="D20" s="242"/>
      <c r="E20" s="243"/>
      <c r="F20" s="243"/>
      <c r="G20" s="244"/>
      <c r="H20" s="245"/>
      <c r="I20" s="246"/>
      <c r="J20" s="247"/>
      <c r="K20" s="248"/>
      <c r="O20" s="249">
        <v>1</v>
      </c>
    </row>
    <row r="21" spans="1:80" ht="12.75">
      <c r="A21" s="250">
        <v>7</v>
      </c>
      <c r="B21" s="251" t="s">
        <v>848</v>
      </c>
      <c r="C21" s="252" t="s">
        <v>849</v>
      </c>
      <c r="D21" s="253" t="s">
        <v>267</v>
      </c>
      <c r="E21" s="254">
        <v>0.0001</v>
      </c>
      <c r="F21" s="254">
        <v>0</v>
      </c>
      <c r="G21" s="255">
        <f>E21*F21</f>
        <v>0</v>
      </c>
      <c r="H21" s="256">
        <v>0</v>
      </c>
      <c r="I21" s="257">
        <f>E21*H21</f>
        <v>0</v>
      </c>
      <c r="J21" s="256"/>
      <c r="K21" s="257">
        <f>E21*J21</f>
        <v>0</v>
      </c>
      <c r="O21" s="249">
        <v>2</v>
      </c>
      <c r="AA21" s="222">
        <v>7</v>
      </c>
      <c r="AB21" s="222">
        <v>1</v>
      </c>
      <c r="AC21" s="222">
        <v>2</v>
      </c>
      <c r="AZ21" s="222">
        <v>1</v>
      </c>
      <c r="BA21" s="222">
        <f>IF(AZ21=1,G21,0)</f>
        <v>0</v>
      </c>
      <c r="BB21" s="222">
        <f>IF(AZ21=2,G21,0)</f>
        <v>0</v>
      </c>
      <c r="BC21" s="222">
        <f>IF(AZ21=3,G21,0)</f>
        <v>0</v>
      </c>
      <c r="BD21" s="222">
        <f>IF(AZ21=4,G21,0)</f>
        <v>0</v>
      </c>
      <c r="BE21" s="222">
        <f>IF(AZ21=5,G21,0)</f>
        <v>0</v>
      </c>
      <c r="CA21" s="249">
        <v>7</v>
      </c>
      <c r="CB21" s="249">
        <v>1</v>
      </c>
    </row>
    <row r="22" spans="1:57" ht="12.75">
      <c r="A22" s="268"/>
      <c r="B22" s="269" t="s">
        <v>97</v>
      </c>
      <c r="C22" s="270" t="s">
        <v>402</v>
      </c>
      <c r="D22" s="271"/>
      <c r="E22" s="272"/>
      <c r="F22" s="273"/>
      <c r="G22" s="274">
        <f>SUM(G20:G21)</f>
        <v>0</v>
      </c>
      <c r="H22" s="275"/>
      <c r="I22" s="276">
        <f>SUM(I20:I21)</f>
        <v>0</v>
      </c>
      <c r="J22" s="275"/>
      <c r="K22" s="276">
        <f>SUM(K20:K21)</f>
        <v>0</v>
      </c>
      <c r="O22" s="249">
        <v>4</v>
      </c>
      <c r="BA22" s="277">
        <f>SUM(BA20:BA21)</f>
        <v>0</v>
      </c>
      <c r="BB22" s="277">
        <f>SUM(BB20:BB21)</f>
        <v>0</v>
      </c>
      <c r="BC22" s="277">
        <f>SUM(BC20:BC21)</f>
        <v>0</v>
      </c>
      <c r="BD22" s="277">
        <f>SUM(BD20:BD21)</f>
        <v>0</v>
      </c>
      <c r="BE22" s="277">
        <f>SUM(BE20:BE21)</f>
        <v>0</v>
      </c>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ht="12.75">
      <c r="E34" s="222"/>
    </row>
    <row r="35" ht="12.75">
      <c r="E35" s="222"/>
    </row>
    <row r="36" ht="12.75">
      <c r="E36" s="222"/>
    </row>
    <row r="37" ht="12.75">
      <c r="E37" s="222"/>
    </row>
    <row r="38" ht="12.75">
      <c r="E38" s="222"/>
    </row>
    <row r="39" ht="12.75">
      <c r="E39" s="222"/>
    </row>
    <row r="40" ht="12.75">
      <c r="E40" s="222"/>
    </row>
    <row r="41" ht="12.75">
      <c r="E41" s="222"/>
    </row>
    <row r="42" ht="12.75">
      <c r="E42" s="222"/>
    </row>
    <row r="43" ht="12.75">
      <c r="E43" s="222"/>
    </row>
    <row r="44" ht="12.75">
      <c r="E44" s="222"/>
    </row>
    <row r="45" ht="12.75">
      <c r="E45" s="222"/>
    </row>
    <row r="46" spans="1:7" ht="12.75">
      <c r="A46" s="267"/>
      <c r="B46" s="267"/>
      <c r="C46" s="267"/>
      <c r="D46" s="267"/>
      <c r="E46" s="267"/>
      <c r="F46" s="267"/>
      <c r="G46" s="267"/>
    </row>
    <row r="47" spans="1:7" ht="12.75">
      <c r="A47" s="267"/>
      <c r="B47" s="267"/>
      <c r="C47" s="267"/>
      <c r="D47" s="267"/>
      <c r="E47" s="267"/>
      <c r="F47" s="267"/>
      <c r="G47" s="267"/>
    </row>
    <row r="48" spans="1:7" ht="12.75">
      <c r="A48" s="267"/>
      <c r="B48" s="267"/>
      <c r="C48" s="267"/>
      <c r="D48" s="267"/>
      <c r="E48" s="267"/>
      <c r="F48" s="267"/>
      <c r="G48" s="267"/>
    </row>
    <row r="49" spans="1:7" ht="12.75">
      <c r="A49" s="267"/>
      <c r="B49" s="267"/>
      <c r="C49" s="267"/>
      <c r="D49" s="267"/>
      <c r="E49" s="267"/>
      <c r="F49" s="267"/>
      <c r="G49" s="267"/>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ht="12.75">
      <c r="E69" s="222"/>
    </row>
    <row r="70" ht="12.75">
      <c r="E70" s="222"/>
    </row>
    <row r="71" ht="12.75">
      <c r="E71" s="222"/>
    </row>
    <row r="72" ht="12.75">
      <c r="E72" s="222"/>
    </row>
    <row r="73" ht="12.75">
      <c r="E73" s="222"/>
    </row>
    <row r="74" ht="12.75">
      <c r="E74" s="222"/>
    </row>
    <row r="75" ht="12.75">
      <c r="E75" s="222"/>
    </row>
    <row r="76" ht="12.75">
      <c r="E76" s="222"/>
    </row>
    <row r="77" ht="12.75">
      <c r="E77" s="222"/>
    </row>
    <row r="78" ht="12.75">
      <c r="E78" s="222"/>
    </row>
    <row r="79" ht="12.75">
      <c r="E79" s="222"/>
    </row>
    <row r="80" ht="12.75">
      <c r="E80" s="222"/>
    </row>
    <row r="81" spans="1:2" ht="12.75">
      <c r="A81" s="278"/>
      <c r="B81" s="278"/>
    </row>
    <row r="82" spans="1:7" ht="12.75">
      <c r="A82" s="267"/>
      <c r="B82" s="267"/>
      <c r="C82" s="279"/>
      <c r="D82" s="279"/>
      <c r="E82" s="280"/>
      <c r="F82" s="279"/>
      <c r="G82" s="281"/>
    </row>
    <row r="83" spans="1:7" ht="12.75">
      <c r="A83" s="282"/>
      <c r="B83" s="282"/>
      <c r="C83" s="267"/>
      <c r="D83" s="267"/>
      <c r="E83" s="283"/>
      <c r="F83" s="267"/>
      <c r="G83" s="267"/>
    </row>
    <row r="84" spans="1:7" ht="12.75">
      <c r="A84" s="267"/>
      <c r="B84" s="267"/>
      <c r="C84" s="267"/>
      <c r="D84" s="267"/>
      <c r="E84" s="283"/>
      <c r="F84" s="267"/>
      <c r="G84" s="267"/>
    </row>
    <row r="85" spans="1:7" ht="12.75">
      <c r="A85" s="267"/>
      <c r="B85" s="267"/>
      <c r="C85" s="267"/>
      <c r="D85" s="267"/>
      <c r="E85" s="283"/>
      <c r="F85" s="267"/>
      <c r="G85" s="267"/>
    </row>
    <row r="86" spans="1:7" ht="12.75">
      <c r="A86" s="267"/>
      <c r="B86" s="267"/>
      <c r="C86" s="267"/>
      <c r="D86" s="267"/>
      <c r="E86" s="283"/>
      <c r="F86" s="267"/>
      <c r="G86" s="267"/>
    </row>
    <row r="87" spans="1:7" ht="12.75">
      <c r="A87" s="267"/>
      <c r="B87" s="267"/>
      <c r="C87" s="267"/>
      <c r="D87" s="267"/>
      <c r="E87" s="283"/>
      <c r="F87" s="267"/>
      <c r="G87" s="267"/>
    </row>
    <row r="88" spans="1:7" ht="12.75">
      <c r="A88" s="267"/>
      <c r="B88" s="267"/>
      <c r="C88" s="267"/>
      <c r="D88" s="267"/>
      <c r="E88" s="283"/>
      <c r="F88" s="267"/>
      <c r="G88" s="267"/>
    </row>
    <row r="89" spans="1:7" ht="12.75">
      <c r="A89" s="267"/>
      <c r="B89" s="267"/>
      <c r="C89" s="267"/>
      <c r="D89" s="267"/>
      <c r="E89" s="283"/>
      <c r="F89" s="267"/>
      <c r="G89" s="267"/>
    </row>
    <row r="90" spans="1:7" ht="12.75">
      <c r="A90" s="267"/>
      <c r="B90" s="267"/>
      <c r="C90" s="267"/>
      <c r="D90" s="267"/>
      <c r="E90" s="283"/>
      <c r="F90" s="267"/>
      <c r="G90" s="267"/>
    </row>
    <row r="91" spans="1:7" ht="12.75">
      <c r="A91" s="267"/>
      <c r="B91" s="267"/>
      <c r="C91" s="267"/>
      <c r="D91" s="267"/>
      <c r="E91" s="283"/>
      <c r="F91" s="267"/>
      <c r="G91" s="267"/>
    </row>
    <row r="92" spans="1:7" ht="12.75">
      <c r="A92" s="267"/>
      <c r="B92" s="267"/>
      <c r="C92" s="267"/>
      <c r="D92" s="267"/>
      <c r="E92" s="283"/>
      <c r="F92" s="267"/>
      <c r="G92" s="267"/>
    </row>
    <row r="93" spans="1:7" ht="12.75">
      <c r="A93" s="267"/>
      <c r="B93" s="267"/>
      <c r="C93" s="267"/>
      <c r="D93" s="267"/>
      <c r="E93" s="283"/>
      <c r="F93" s="267"/>
      <c r="G93" s="267"/>
    </row>
    <row r="94" spans="1:7" ht="12.75">
      <c r="A94" s="267"/>
      <c r="B94" s="267"/>
      <c r="C94" s="267"/>
      <c r="D94" s="267"/>
      <c r="E94" s="283"/>
      <c r="F94" s="267"/>
      <c r="G94" s="267"/>
    </row>
    <row r="95" spans="1:7" ht="12.75">
      <c r="A95" s="267"/>
      <c r="B95" s="267"/>
      <c r="C95" s="267"/>
      <c r="D95" s="267"/>
      <c r="E95" s="283"/>
      <c r="F95" s="267"/>
      <c r="G95" s="267"/>
    </row>
  </sheetData>
  <sheetProtection/>
  <mergeCells count="9">
    <mergeCell ref="C18:D18"/>
    <mergeCell ref="A1:G1"/>
    <mergeCell ref="A3:B3"/>
    <mergeCell ref="A4:B4"/>
    <mergeCell ref="E4:G4"/>
    <mergeCell ref="C9:G9"/>
    <mergeCell ref="C10:D10"/>
    <mergeCell ref="C13:G13"/>
    <mergeCell ref="C16:G16"/>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3.xml><?xml version="1.0" encoding="utf-8"?>
<worksheet xmlns="http://schemas.openxmlformats.org/spreadsheetml/2006/main" xmlns:r="http://schemas.openxmlformats.org/officeDocument/2006/relationships">
  <dimension ref="A1:BE65"/>
  <sheetViews>
    <sheetView zoomScalePageLayoutView="0" workbookViewId="0" topLeftCell="A1">
      <selection activeCell="H7" sqref="H7"/>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105</v>
      </c>
      <c r="D2" s="183"/>
      <c r="E2" s="184"/>
      <c r="F2" s="183"/>
      <c r="G2" s="522" t="s">
        <v>104</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'00 1593-61 Pol'!B7</f>
        <v>00</v>
      </c>
      <c r="B7" s="62" t="str">
        <f>'00 1593-61 Pol'!C7</f>
        <v>Přípravné a související práce</v>
      </c>
      <c r="D7" s="194"/>
      <c r="E7" s="285">
        <f>'00 1593-61 Pol'!BA29</f>
        <v>0</v>
      </c>
      <c r="F7" s="286">
        <f>'00 1593-61 Pol'!BB29</f>
        <v>0</v>
      </c>
      <c r="G7" s="286">
        <f>'00 1593-61 Pol'!BC29</f>
        <v>0</v>
      </c>
      <c r="H7" s="286">
        <f>'00 1593-61 Pol'!BD29</f>
        <v>0</v>
      </c>
      <c r="I7" s="287">
        <f>'00 1593-61 Pol'!BE29</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4.xml><?xml version="1.0" encoding="utf-8"?>
<worksheet xmlns="http://schemas.openxmlformats.org/spreadsheetml/2006/main" xmlns:r="http://schemas.openxmlformats.org/officeDocument/2006/relationships">
  <dimension ref="A1:CB102"/>
  <sheetViews>
    <sheetView showGridLines="0" showZeros="0" zoomScaleSheetLayoutView="100" zoomScalePageLayoutView="0" workbookViewId="0" topLeftCell="A1">
      <selection activeCell="G23" sqref="G23"/>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'00 1593-61 Rek'!H1</f>
        <v>1593-61</v>
      </c>
      <c r="G3" s="229"/>
    </row>
    <row r="4" spans="1:7" ht="13.5" thickBot="1">
      <c r="A4" s="531" t="s">
        <v>73</v>
      </c>
      <c r="B4" s="521"/>
      <c r="C4" s="182" t="s">
        <v>105</v>
      </c>
      <c r="D4" s="230"/>
      <c r="E4" s="532" t="str">
        <f>'00 1593-61 Rek'!G2</f>
        <v>Ostatní náklady stavby</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103</v>
      </c>
      <c r="C7" s="241" t="s">
        <v>106</v>
      </c>
      <c r="D7" s="242"/>
      <c r="E7" s="243"/>
      <c r="F7" s="243"/>
      <c r="G7" s="244"/>
      <c r="H7" s="245"/>
      <c r="I7" s="246"/>
      <c r="J7" s="247"/>
      <c r="K7" s="248"/>
      <c r="O7" s="249">
        <v>1</v>
      </c>
    </row>
    <row r="8" spans="1:80" ht="12.75">
      <c r="A8" s="250">
        <v>1</v>
      </c>
      <c r="B8" s="251" t="s">
        <v>108</v>
      </c>
      <c r="C8" s="252" t="s">
        <v>109</v>
      </c>
      <c r="D8" s="253" t="s">
        <v>110</v>
      </c>
      <c r="E8" s="254">
        <v>1</v>
      </c>
      <c r="F8" s="254">
        <v>0</v>
      </c>
      <c r="G8" s="255">
        <f>E8*F8</f>
        <v>0</v>
      </c>
      <c r="H8" s="256">
        <v>0</v>
      </c>
      <c r="I8" s="257">
        <f>E8*H8</f>
        <v>0</v>
      </c>
      <c r="J8" s="256"/>
      <c r="K8" s="257">
        <f>E8*J8</f>
        <v>0</v>
      </c>
      <c r="O8" s="249">
        <v>2</v>
      </c>
      <c r="AA8" s="222">
        <v>12</v>
      </c>
      <c r="AB8" s="222">
        <v>0</v>
      </c>
      <c r="AC8" s="222">
        <v>1</v>
      </c>
      <c r="AZ8" s="222">
        <v>1</v>
      </c>
      <c r="BA8" s="222">
        <f>IF(AZ8=1,G8,0)</f>
        <v>0</v>
      </c>
      <c r="BB8" s="222">
        <f>IF(AZ8=2,G8,0)</f>
        <v>0</v>
      </c>
      <c r="BC8" s="222">
        <f>IF(AZ8=3,G8,0)</f>
        <v>0</v>
      </c>
      <c r="BD8" s="222">
        <f>IF(AZ8=4,G8,0)</f>
        <v>0</v>
      </c>
      <c r="BE8" s="222">
        <f>IF(AZ8=5,G8,0)</f>
        <v>0</v>
      </c>
      <c r="CA8" s="249">
        <v>12</v>
      </c>
      <c r="CB8" s="249">
        <v>0</v>
      </c>
    </row>
    <row r="9" spans="1:15" ht="12.75">
      <c r="A9" s="258"/>
      <c r="B9" s="259"/>
      <c r="C9" s="527"/>
      <c r="D9" s="528"/>
      <c r="E9" s="528"/>
      <c r="F9" s="528"/>
      <c r="G9" s="529"/>
      <c r="I9" s="260"/>
      <c r="K9" s="260"/>
      <c r="L9" s="261"/>
      <c r="O9" s="249">
        <v>3</v>
      </c>
    </row>
    <row r="10" spans="1:80" ht="12.75">
      <c r="A10" s="250">
        <v>2</v>
      </c>
      <c r="B10" s="251" t="s">
        <v>111</v>
      </c>
      <c r="C10" s="252" t="s">
        <v>112</v>
      </c>
      <c r="D10" s="253" t="s">
        <v>110</v>
      </c>
      <c r="E10" s="254">
        <v>1</v>
      </c>
      <c r="F10" s="254">
        <v>0</v>
      </c>
      <c r="G10" s="255">
        <f>E10*F10</f>
        <v>0</v>
      </c>
      <c r="H10" s="256">
        <v>0</v>
      </c>
      <c r="I10" s="257">
        <f>E10*H10</f>
        <v>0</v>
      </c>
      <c r="J10" s="256"/>
      <c r="K10" s="257">
        <f>E10*J10</f>
        <v>0</v>
      </c>
      <c r="O10" s="249">
        <v>2</v>
      </c>
      <c r="AA10" s="222">
        <v>12</v>
      </c>
      <c r="AB10" s="222">
        <v>0</v>
      </c>
      <c r="AC10" s="222">
        <v>3</v>
      </c>
      <c r="AZ10" s="222">
        <v>1</v>
      </c>
      <c r="BA10" s="222">
        <f>IF(AZ10=1,G10,0)</f>
        <v>0</v>
      </c>
      <c r="BB10" s="222">
        <f>IF(AZ10=2,G10,0)</f>
        <v>0</v>
      </c>
      <c r="BC10" s="222">
        <f>IF(AZ10=3,G10,0)</f>
        <v>0</v>
      </c>
      <c r="BD10" s="222">
        <f>IF(AZ10=4,G10,0)</f>
        <v>0</v>
      </c>
      <c r="BE10" s="222">
        <f>IF(AZ10=5,G10,0)</f>
        <v>0</v>
      </c>
      <c r="CA10" s="249">
        <v>12</v>
      </c>
      <c r="CB10" s="249">
        <v>0</v>
      </c>
    </row>
    <row r="11" spans="1:15" ht="12.75">
      <c r="A11" s="258"/>
      <c r="B11" s="259"/>
      <c r="C11" s="527"/>
      <c r="D11" s="528"/>
      <c r="E11" s="528"/>
      <c r="F11" s="528"/>
      <c r="G11" s="529"/>
      <c r="I11" s="260"/>
      <c r="K11" s="260"/>
      <c r="L11" s="261"/>
      <c r="O11" s="249">
        <v>3</v>
      </c>
    </row>
    <row r="12" spans="1:80" ht="12.75">
      <c r="A12" s="250">
        <v>3</v>
      </c>
      <c r="B12" s="251" t="s">
        <v>113</v>
      </c>
      <c r="C12" s="252" t="s">
        <v>114</v>
      </c>
      <c r="D12" s="253" t="s">
        <v>110</v>
      </c>
      <c r="E12" s="254">
        <v>1</v>
      </c>
      <c r="F12" s="254">
        <v>0</v>
      </c>
      <c r="G12" s="255">
        <f>E12*F12</f>
        <v>0</v>
      </c>
      <c r="H12" s="256">
        <v>0</v>
      </c>
      <c r="I12" s="257">
        <f>E12*H12</f>
        <v>0</v>
      </c>
      <c r="J12" s="256"/>
      <c r="K12" s="257">
        <f>E12*J12</f>
        <v>0</v>
      </c>
      <c r="O12" s="249">
        <v>2</v>
      </c>
      <c r="AA12" s="222">
        <v>12</v>
      </c>
      <c r="AB12" s="222">
        <v>0</v>
      </c>
      <c r="AC12" s="222">
        <v>9</v>
      </c>
      <c r="AZ12" s="222">
        <v>1</v>
      </c>
      <c r="BA12" s="222">
        <f>IF(AZ12=1,G12,0)</f>
        <v>0</v>
      </c>
      <c r="BB12" s="222">
        <f>IF(AZ12=2,G12,0)</f>
        <v>0</v>
      </c>
      <c r="BC12" s="222">
        <f>IF(AZ12=3,G12,0)</f>
        <v>0</v>
      </c>
      <c r="BD12" s="222">
        <f>IF(AZ12=4,G12,0)</f>
        <v>0</v>
      </c>
      <c r="BE12" s="222">
        <f>IF(AZ12=5,G12,0)</f>
        <v>0</v>
      </c>
      <c r="CA12" s="249">
        <v>12</v>
      </c>
      <c r="CB12" s="249">
        <v>0</v>
      </c>
    </row>
    <row r="13" spans="1:15" ht="12.75">
      <c r="A13" s="258"/>
      <c r="B13" s="259"/>
      <c r="C13" s="527"/>
      <c r="D13" s="528"/>
      <c r="E13" s="528"/>
      <c r="F13" s="528"/>
      <c r="G13" s="529"/>
      <c r="I13" s="260"/>
      <c r="K13" s="260"/>
      <c r="L13" s="261"/>
      <c r="O13" s="249">
        <v>3</v>
      </c>
    </row>
    <row r="14" spans="1:80" ht="12.75">
      <c r="A14" s="250">
        <v>4</v>
      </c>
      <c r="B14" s="251" t="s">
        <v>115</v>
      </c>
      <c r="C14" s="252" t="s">
        <v>116</v>
      </c>
      <c r="D14" s="253" t="s">
        <v>110</v>
      </c>
      <c r="E14" s="254">
        <v>1</v>
      </c>
      <c r="F14" s="254">
        <v>0</v>
      </c>
      <c r="G14" s="255">
        <f>E14*F14</f>
        <v>0</v>
      </c>
      <c r="H14" s="256">
        <v>0</v>
      </c>
      <c r="I14" s="257">
        <f>E14*H14</f>
        <v>0</v>
      </c>
      <c r="J14" s="256"/>
      <c r="K14" s="257">
        <f>E14*J14</f>
        <v>0</v>
      </c>
      <c r="O14" s="249">
        <v>2</v>
      </c>
      <c r="AA14" s="222">
        <v>12</v>
      </c>
      <c r="AB14" s="222">
        <v>0</v>
      </c>
      <c r="AC14" s="222">
        <v>7</v>
      </c>
      <c r="AZ14" s="222">
        <v>1</v>
      </c>
      <c r="BA14" s="222">
        <f>IF(AZ14=1,G14,0)</f>
        <v>0</v>
      </c>
      <c r="BB14" s="222">
        <f>IF(AZ14=2,G14,0)</f>
        <v>0</v>
      </c>
      <c r="BC14" s="222">
        <f>IF(AZ14=3,G14,0)</f>
        <v>0</v>
      </c>
      <c r="BD14" s="222">
        <f>IF(AZ14=4,G14,0)</f>
        <v>0</v>
      </c>
      <c r="BE14" s="222">
        <f>IF(AZ14=5,G14,0)</f>
        <v>0</v>
      </c>
      <c r="CA14" s="249">
        <v>12</v>
      </c>
      <c r="CB14" s="249">
        <v>0</v>
      </c>
    </row>
    <row r="15" spans="1:15" ht="12.75">
      <c r="A15" s="258"/>
      <c r="B15" s="259"/>
      <c r="C15" s="527"/>
      <c r="D15" s="528"/>
      <c r="E15" s="528"/>
      <c r="F15" s="528"/>
      <c r="G15" s="529"/>
      <c r="I15" s="260"/>
      <c r="K15" s="260"/>
      <c r="L15" s="261"/>
      <c r="O15" s="249">
        <v>3</v>
      </c>
    </row>
    <row r="16" spans="1:80" ht="12.75">
      <c r="A16" s="250">
        <v>5</v>
      </c>
      <c r="B16" s="251" t="s">
        <v>117</v>
      </c>
      <c r="C16" s="252" t="s">
        <v>118</v>
      </c>
      <c r="D16" s="253" t="s">
        <v>110</v>
      </c>
      <c r="E16" s="254">
        <v>1</v>
      </c>
      <c r="F16" s="254">
        <v>0</v>
      </c>
      <c r="G16" s="255">
        <f>E16*F16</f>
        <v>0</v>
      </c>
      <c r="H16" s="256">
        <v>0</v>
      </c>
      <c r="I16" s="257">
        <f>E16*H16</f>
        <v>0</v>
      </c>
      <c r="J16" s="256"/>
      <c r="K16" s="257">
        <f>E16*J16</f>
        <v>0</v>
      </c>
      <c r="O16" s="249">
        <v>2</v>
      </c>
      <c r="AA16" s="222">
        <v>12</v>
      </c>
      <c r="AB16" s="222">
        <v>0</v>
      </c>
      <c r="AC16" s="222">
        <v>8</v>
      </c>
      <c r="AZ16" s="222">
        <v>1</v>
      </c>
      <c r="BA16" s="222">
        <f>IF(AZ16=1,G16,0)</f>
        <v>0</v>
      </c>
      <c r="BB16" s="222">
        <f>IF(AZ16=2,G16,0)</f>
        <v>0</v>
      </c>
      <c r="BC16" s="222">
        <f>IF(AZ16=3,G16,0)</f>
        <v>0</v>
      </c>
      <c r="BD16" s="222">
        <f>IF(AZ16=4,G16,0)</f>
        <v>0</v>
      </c>
      <c r="BE16" s="222">
        <f>IF(AZ16=5,G16,0)</f>
        <v>0</v>
      </c>
      <c r="CA16" s="249">
        <v>12</v>
      </c>
      <c r="CB16" s="249">
        <v>0</v>
      </c>
    </row>
    <row r="17" spans="1:80" ht="22.5">
      <c r="A17" s="250">
        <v>6</v>
      </c>
      <c r="B17" s="251" t="s">
        <v>119</v>
      </c>
      <c r="C17" s="252" t="s">
        <v>120</v>
      </c>
      <c r="D17" s="253" t="s">
        <v>110</v>
      </c>
      <c r="E17" s="254">
        <v>1</v>
      </c>
      <c r="F17" s="254">
        <v>0</v>
      </c>
      <c r="G17" s="255">
        <f>E17*F17</f>
        <v>0</v>
      </c>
      <c r="H17" s="256">
        <v>0</v>
      </c>
      <c r="I17" s="257">
        <f>E17*H17</f>
        <v>0</v>
      </c>
      <c r="J17" s="256"/>
      <c r="K17" s="257">
        <f>E17*J17</f>
        <v>0</v>
      </c>
      <c r="O17" s="249">
        <v>2</v>
      </c>
      <c r="AA17" s="222">
        <v>12</v>
      </c>
      <c r="AB17" s="222">
        <v>0</v>
      </c>
      <c r="AC17" s="222">
        <v>10</v>
      </c>
      <c r="AZ17" s="222">
        <v>1</v>
      </c>
      <c r="BA17" s="222">
        <f>IF(AZ17=1,G17,0)</f>
        <v>0</v>
      </c>
      <c r="BB17" s="222">
        <f>IF(AZ17=2,G17,0)</f>
        <v>0</v>
      </c>
      <c r="BC17" s="222">
        <f>IF(AZ17=3,G17,0)</f>
        <v>0</v>
      </c>
      <c r="BD17" s="222">
        <f>IF(AZ17=4,G17,0)</f>
        <v>0</v>
      </c>
      <c r="BE17" s="222">
        <f>IF(AZ17=5,G17,0)</f>
        <v>0</v>
      </c>
      <c r="CA17" s="249">
        <v>12</v>
      </c>
      <c r="CB17" s="249">
        <v>0</v>
      </c>
    </row>
    <row r="18" spans="1:80" ht="12.75">
      <c r="A18" s="250">
        <v>7</v>
      </c>
      <c r="B18" s="251" t="s">
        <v>121</v>
      </c>
      <c r="C18" s="252" t="s">
        <v>122</v>
      </c>
      <c r="D18" s="253" t="s">
        <v>110</v>
      </c>
      <c r="E18" s="254">
        <v>1</v>
      </c>
      <c r="F18" s="254">
        <v>0</v>
      </c>
      <c r="G18" s="255">
        <f>E18*F18</f>
        <v>0</v>
      </c>
      <c r="H18" s="256">
        <v>0</v>
      </c>
      <c r="I18" s="257">
        <f>E18*H18</f>
        <v>0</v>
      </c>
      <c r="J18" s="256"/>
      <c r="K18" s="257">
        <f>E18*J18</f>
        <v>0</v>
      </c>
      <c r="O18" s="249">
        <v>2</v>
      </c>
      <c r="AA18" s="222">
        <v>12</v>
      </c>
      <c r="AB18" s="222">
        <v>0</v>
      </c>
      <c r="AC18" s="222">
        <v>11</v>
      </c>
      <c r="AZ18" s="222">
        <v>1</v>
      </c>
      <c r="BA18" s="222">
        <f>IF(AZ18=1,G18,0)</f>
        <v>0</v>
      </c>
      <c r="BB18" s="222">
        <f>IF(AZ18=2,G18,0)</f>
        <v>0</v>
      </c>
      <c r="BC18" s="222">
        <f>IF(AZ18=3,G18,0)</f>
        <v>0</v>
      </c>
      <c r="BD18" s="222">
        <f>IF(AZ18=4,G18,0)</f>
        <v>0</v>
      </c>
      <c r="BE18" s="222">
        <f>IF(AZ18=5,G18,0)</f>
        <v>0</v>
      </c>
      <c r="CA18" s="249">
        <v>12</v>
      </c>
      <c r="CB18" s="249">
        <v>0</v>
      </c>
    </row>
    <row r="19" spans="1:80" ht="12.75">
      <c r="A19" s="250">
        <v>8</v>
      </c>
      <c r="B19" s="251" t="s">
        <v>123</v>
      </c>
      <c r="C19" s="252" t="s">
        <v>124</v>
      </c>
      <c r="D19" s="253" t="s">
        <v>110</v>
      </c>
      <c r="E19" s="254">
        <v>1</v>
      </c>
      <c r="F19" s="254">
        <v>0</v>
      </c>
      <c r="G19" s="255">
        <f>E19*F19</f>
        <v>0</v>
      </c>
      <c r="H19" s="256">
        <v>0</v>
      </c>
      <c r="I19" s="257">
        <f>E19*H19</f>
        <v>0</v>
      </c>
      <c r="J19" s="256"/>
      <c r="K19" s="257">
        <f>E19*J19</f>
        <v>0</v>
      </c>
      <c r="O19" s="249">
        <v>2</v>
      </c>
      <c r="AA19" s="222">
        <v>12</v>
      </c>
      <c r="AB19" s="222">
        <v>0</v>
      </c>
      <c r="AC19" s="222">
        <v>2</v>
      </c>
      <c r="AZ19" s="222">
        <v>1</v>
      </c>
      <c r="BA19" s="222">
        <f>IF(AZ19=1,G19,0)</f>
        <v>0</v>
      </c>
      <c r="BB19" s="222">
        <f>IF(AZ19=2,G19,0)</f>
        <v>0</v>
      </c>
      <c r="BC19" s="222">
        <f>IF(AZ19=3,G19,0)</f>
        <v>0</v>
      </c>
      <c r="BD19" s="222">
        <f>IF(AZ19=4,G19,0)</f>
        <v>0</v>
      </c>
      <c r="BE19" s="222">
        <f>IF(AZ19=5,G19,0)</f>
        <v>0</v>
      </c>
      <c r="CA19" s="249">
        <v>12</v>
      </c>
      <c r="CB19" s="249">
        <v>0</v>
      </c>
    </row>
    <row r="20" spans="1:15" ht="12.75">
      <c r="A20" s="258"/>
      <c r="B20" s="259"/>
      <c r="C20" s="527"/>
      <c r="D20" s="528"/>
      <c r="E20" s="528"/>
      <c r="F20" s="528"/>
      <c r="G20" s="529"/>
      <c r="I20" s="260"/>
      <c r="K20" s="260"/>
      <c r="L20" s="261"/>
      <c r="O20" s="249">
        <v>3</v>
      </c>
    </row>
    <row r="21" spans="1:80" ht="12.75">
      <c r="A21" s="250">
        <v>9</v>
      </c>
      <c r="B21" s="251" t="s">
        <v>125</v>
      </c>
      <c r="C21" s="252" t="s">
        <v>126</v>
      </c>
      <c r="D21" s="253" t="s">
        <v>110</v>
      </c>
      <c r="E21" s="254">
        <v>1</v>
      </c>
      <c r="F21" s="254">
        <v>0</v>
      </c>
      <c r="G21" s="255">
        <f>E21*F21</f>
        <v>0</v>
      </c>
      <c r="H21" s="256">
        <v>0</v>
      </c>
      <c r="I21" s="257">
        <f>E21*H21</f>
        <v>0</v>
      </c>
      <c r="J21" s="256"/>
      <c r="K21" s="257">
        <f>E21*J21</f>
        <v>0</v>
      </c>
      <c r="O21" s="249">
        <v>2</v>
      </c>
      <c r="AA21" s="222">
        <v>12</v>
      </c>
      <c r="AB21" s="222">
        <v>0</v>
      </c>
      <c r="AC21" s="222">
        <v>4</v>
      </c>
      <c r="AZ21" s="222">
        <v>1</v>
      </c>
      <c r="BA21" s="222">
        <f>IF(AZ21=1,G21,0)</f>
        <v>0</v>
      </c>
      <c r="BB21" s="222">
        <f>IF(AZ21=2,G21,0)</f>
        <v>0</v>
      </c>
      <c r="BC21" s="222">
        <f>IF(AZ21=3,G21,0)</f>
        <v>0</v>
      </c>
      <c r="BD21" s="222">
        <f>IF(AZ21=4,G21,0)</f>
        <v>0</v>
      </c>
      <c r="BE21" s="222">
        <f>IF(AZ21=5,G21,0)</f>
        <v>0</v>
      </c>
      <c r="CA21" s="249">
        <v>12</v>
      </c>
      <c r="CB21" s="249">
        <v>0</v>
      </c>
    </row>
    <row r="22" spans="1:15" ht="12.75">
      <c r="A22" s="258"/>
      <c r="B22" s="259"/>
      <c r="C22" s="527"/>
      <c r="D22" s="528"/>
      <c r="E22" s="528"/>
      <c r="F22" s="528"/>
      <c r="G22" s="529"/>
      <c r="I22" s="260"/>
      <c r="K22" s="260"/>
      <c r="L22" s="261"/>
      <c r="O22" s="249">
        <v>3</v>
      </c>
    </row>
    <row r="23" spans="1:80" ht="12.75">
      <c r="A23" s="250">
        <v>10</v>
      </c>
      <c r="B23" s="251" t="s">
        <v>127</v>
      </c>
      <c r="C23" s="252" t="s">
        <v>128</v>
      </c>
      <c r="D23" s="253" t="s">
        <v>110</v>
      </c>
      <c r="E23" s="254">
        <v>1</v>
      </c>
      <c r="F23" s="254">
        <v>0</v>
      </c>
      <c r="G23" s="255">
        <f>E23*F23</f>
        <v>0</v>
      </c>
      <c r="H23" s="256">
        <v>0</v>
      </c>
      <c r="I23" s="257">
        <f>E23*H23</f>
        <v>0</v>
      </c>
      <c r="J23" s="256"/>
      <c r="K23" s="257">
        <f>E23*J23</f>
        <v>0</v>
      </c>
      <c r="O23" s="249">
        <v>2</v>
      </c>
      <c r="AA23" s="222">
        <v>12</v>
      </c>
      <c r="AB23" s="222">
        <v>0</v>
      </c>
      <c r="AC23" s="222">
        <v>5</v>
      </c>
      <c r="AZ23" s="222">
        <v>1</v>
      </c>
      <c r="BA23" s="222">
        <f>IF(AZ23=1,G23,0)</f>
        <v>0</v>
      </c>
      <c r="BB23" s="222">
        <f>IF(AZ23=2,G23,0)</f>
        <v>0</v>
      </c>
      <c r="BC23" s="222">
        <f>IF(AZ23=3,G23,0)</f>
        <v>0</v>
      </c>
      <c r="BD23" s="222">
        <f>IF(AZ23=4,G23,0)</f>
        <v>0</v>
      </c>
      <c r="BE23" s="222">
        <f>IF(AZ23=5,G23,0)</f>
        <v>0</v>
      </c>
      <c r="CA23" s="249">
        <v>12</v>
      </c>
      <c r="CB23" s="249">
        <v>0</v>
      </c>
    </row>
    <row r="24" spans="1:15" ht="12.75">
      <c r="A24" s="258"/>
      <c r="B24" s="259"/>
      <c r="C24" s="527"/>
      <c r="D24" s="528"/>
      <c r="E24" s="528"/>
      <c r="F24" s="528"/>
      <c r="G24" s="529"/>
      <c r="I24" s="260"/>
      <c r="K24" s="260"/>
      <c r="L24" s="261"/>
      <c r="O24" s="249">
        <v>3</v>
      </c>
    </row>
    <row r="25" spans="1:80" ht="12.75">
      <c r="A25" s="250">
        <v>11</v>
      </c>
      <c r="B25" s="251" t="s">
        <v>129</v>
      </c>
      <c r="C25" s="252" t="s">
        <v>130</v>
      </c>
      <c r="D25" s="253" t="s">
        <v>110</v>
      </c>
      <c r="E25" s="254">
        <v>1</v>
      </c>
      <c r="F25" s="254">
        <v>0</v>
      </c>
      <c r="G25" s="255">
        <f>E25*F25</f>
        <v>0</v>
      </c>
      <c r="H25" s="256">
        <v>0</v>
      </c>
      <c r="I25" s="257">
        <f>E25*H25</f>
        <v>0</v>
      </c>
      <c r="J25" s="256"/>
      <c r="K25" s="257">
        <f>E25*J25</f>
        <v>0</v>
      </c>
      <c r="O25" s="249">
        <v>2</v>
      </c>
      <c r="AA25" s="222">
        <v>12</v>
      </c>
      <c r="AB25" s="222">
        <v>0</v>
      </c>
      <c r="AC25" s="222">
        <v>6</v>
      </c>
      <c r="AZ25" s="222">
        <v>1</v>
      </c>
      <c r="BA25" s="222">
        <f>IF(AZ25=1,G25,0)</f>
        <v>0</v>
      </c>
      <c r="BB25" s="222">
        <f>IF(AZ25=2,G25,0)</f>
        <v>0</v>
      </c>
      <c r="BC25" s="222">
        <f>IF(AZ25=3,G25,0)</f>
        <v>0</v>
      </c>
      <c r="BD25" s="222">
        <f>IF(AZ25=4,G25,0)</f>
        <v>0</v>
      </c>
      <c r="BE25" s="222">
        <f>IF(AZ25=5,G25,0)</f>
        <v>0</v>
      </c>
      <c r="CA25" s="249">
        <v>12</v>
      </c>
      <c r="CB25" s="249">
        <v>0</v>
      </c>
    </row>
    <row r="26" spans="1:15" ht="12.75">
      <c r="A26" s="258"/>
      <c r="B26" s="259"/>
      <c r="C26" s="527"/>
      <c r="D26" s="528"/>
      <c r="E26" s="528"/>
      <c r="F26" s="528"/>
      <c r="G26" s="529"/>
      <c r="I26" s="260"/>
      <c r="K26" s="260"/>
      <c r="L26" s="261"/>
      <c r="O26" s="249">
        <v>3</v>
      </c>
    </row>
    <row r="27" spans="1:80" ht="12.75">
      <c r="A27" s="250">
        <v>12</v>
      </c>
      <c r="B27" s="251" t="s">
        <v>131</v>
      </c>
      <c r="C27" s="252" t="s">
        <v>132</v>
      </c>
      <c r="D27" s="253" t="s">
        <v>110</v>
      </c>
      <c r="E27" s="254">
        <v>1</v>
      </c>
      <c r="F27" s="254">
        <v>0</v>
      </c>
      <c r="G27" s="255">
        <f>E27*F27</f>
        <v>0</v>
      </c>
      <c r="H27" s="256">
        <v>0</v>
      </c>
      <c r="I27" s="257">
        <f>E27*H27</f>
        <v>0</v>
      </c>
      <c r="J27" s="256"/>
      <c r="K27" s="257">
        <f>E27*J27</f>
        <v>0</v>
      </c>
      <c r="O27" s="249">
        <v>2</v>
      </c>
      <c r="AA27" s="222">
        <v>12</v>
      </c>
      <c r="AB27" s="222">
        <v>0</v>
      </c>
      <c r="AC27" s="222">
        <v>12</v>
      </c>
      <c r="AZ27" s="222">
        <v>1</v>
      </c>
      <c r="BA27" s="222">
        <f>IF(AZ27=1,G27,0)</f>
        <v>0</v>
      </c>
      <c r="BB27" s="222">
        <f>IF(AZ27=2,G27,0)</f>
        <v>0</v>
      </c>
      <c r="BC27" s="222">
        <f>IF(AZ27=3,G27,0)</f>
        <v>0</v>
      </c>
      <c r="BD27" s="222">
        <f>IF(AZ27=4,G27,0)</f>
        <v>0</v>
      </c>
      <c r="BE27" s="222">
        <f>IF(AZ27=5,G27,0)</f>
        <v>0</v>
      </c>
      <c r="CA27" s="249">
        <v>12</v>
      </c>
      <c r="CB27" s="249">
        <v>0</v>
      </c>
    </row>
    <row r="28" spans="1:15" ht="12.75">
      <c r="A28" s="258"/>
      <c r="B28" s="259"/>
      <c r="C28" s="527"/>
      <c r="D28" s="528"/>
      <c r="E28" s="528"/>
      <c r="F28" s="528"/>
      <c r="G28" s="529"/>
      <c r="I28" s="260"/>
      <c r="K28" s="260"/>
      <c r="L28" s="261"/>
      <c r="O28" s="249">
        <v>3</v>
      </c>
    </row>
    <row r="29" spans="1:57" ht="12.75">
      <c r="A29" s="268"/>
      <c r="B29" s="269" t="s">
        <v>97</v>
      </c>
      <c r="C29" s="270" t="s">
        <v>107</v>
      </c>
      <c r="D29" s="271"/>
      <c r="E29" s="272"/>
      <c r="F29" s="273"/>
      <c r="G29" s="274">
        <f>SUM(G7:G28)</f>
        <v>0</v>
      </c>
      <c r="H29" s="275"/>
      <c r="I29" s="276">
        <f>SUM(I7:I28)</f>
        <v>0</v>
      </c>
      <c r="J29" s="275"/>
      <c r="K29" s="276">
        <f>SUM(K7:K28)</f>
        <v>0</v>
      </c>
      <c r="O29" s="249">
        <v>4</v>
      </c>
      <c r="BA29" s="277">
        <f>SUM(BA7:BA28)</f>
        <v>0</v>
      </c>
      <c r="BB29" s="277">
        <f>SUM(BB7:BB28)</f>
        <v>0</v>
      </c>
      <c r="BC29" s="277">
        <f>SUM(BC7:BC28)</f>
        <v>0</v>
      </c>
      <c r="BD29" s="277">
        <f>SUM(BD7:BD28)</f>
        <v>0</v>
      </c>
      <c r="BE29" s="277">
        <f>SUM(BE7:BE28)</f>
        <v>0</v>
      </c>
    </row>
    <row r="30" ht="12.75">
      <c r="E30" s="222"/>
    </row>
    <row r="31" ht="12.75">
      <c r="E31" s="222"/>
    </row>
    <row r="32" ht="12.75">
      <c r="E32" s="222"/>
    </row>
    <row r="33" ht="12.75">
      <c r="E33" s="222"/>
    </row>
    <row r="34" ht="12.75">
      <c r="E34" s="222"/>
    </row>
    <row r="35" ht="12.75">
      <c r="E35" s="222"/>
    </row>
    <row r="36" ht="12.75">
      <c r="E36" s="222"/>
    </row>
    <row r="37" ht="12.75">
      <c r="E37" s="222"/>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spans="1:7" ht="12.75">
      <c r="A53" s="267"/>
      <c r="B53" s="267"/>
      <c r="C53" s="267"/>
      <c r="D53" s="267"/>
      <c r="E53" s="267"/>
      <c r="F53" s="267"/>
      <c r="G53" s="267"/>
    </row>
    <row r="54" spans="1:7" ht="12.75">
      <c r="A54" s="267"/>
      <c r="B54" s="267"/>
      <c r="C54" s="267"/>
      <c r="D54" s="267"/>
      <c r="E54" s="267"/>
      <c r="F54" s="267"/>
      <c r="G54" s="267"/>
    </row>
    <row r="55" spans="1:7" ht="12.75">
      <c r="A55" s="267"/>
      <c r="B55" s="267"/>
      <c r="C55" s="267"/>
      <c r="D55" s="267"/>
      <c r="E55" s="267"/>
      <c r="F55" s="267"/>
      <c r="G55" s="267"/>
    </row>
    <row r="56" spans="1:7" ht="12.75">
      <c r="A56" s="267"/>
      <c r="B56" s="267"/>
      <c r="C56" s="267"/>
      <c r="D56" s="267"/>
      <c r="E56" s="267"/>
      <c r="F56" s="267"/>
      <c r="G56" s="267"/>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ht="12.75">
      <c r="E69" s="222"/>
    </row>
    <row r="70" ht="12.75">
      <c r="E70" s="222"/>
    </row>
    <row r="71" ht="12.75">
      <c r="E71" s="222"/>
    </row>
    <row r="72" ht="12.75">
      <c r="E72" s="222"/>
    </row>
    <row r="73" ht="12.75">
      <c r="E73" s="222"/>
    </row>
    <row r="74" ht="12.75">
      <c r="E74" s="222"/>
    </row>
    <row r="75" ht="12.75">
      <c r="E75" s="222"/>
    </row>
    <row r="76" ht="12.75">
      <c r="E76" s="222"/>
    </row>
    <row r="77" ht="12.75">
      <c r="E77" s="222"/>
    </row>
    <row r="78" ht="12.75">
      <c r="E78" s="222"/>
    </row>
    <row r="79" ht="12.75">
      <c r="E79" s="222"/>
    </row>
    <row r="80" ht="12.75">
      <c r="E80" s="222"/>
    </row>
    <row r="81" ht="12.75">
      <c r="E81" s="222"/>
    </row>
    <row r="82" ht="12.75">
      <c r="E82" s="222"/>
    </row>
    <row r="83" ht="12.75">
      <c r="E83" s="222"/>
    </row>
    <row r="84" ht="12.75">
      <c r="E84" s="222"/>
    </row>
    <row r="85" ht="12.75">
      <c r="E85" s="222"/>
    </row>
    <row r="86" ht="12.75">
      <c r="E86" s="222"/>
    </row>
    <row r="87" ht="12.75">
      <c r="E87" s="222"/>
    </row>
    <row r="88" spans="1:2" ht="12.75">
      <c r="A88" s="278"/>
      <c r="B88" s="278"/>
    </row>
    <row r="89" spans="1:7" ht="12.75">
      <c r="A89" s="267"/>
      <c r="B89" s="267"/>
      <c r="C89" s="279"/>
      <c r="D89" s="279"/>
      <c r="E89" s="280"/>
      <c r="F89" s="279"/>
      <c r="G89" s="281"/>
    </row>
    <row r="90" spans="1:7" ht="12.75">
      <c r="A90" s="282"/>
      <c r="B90" s="282"/>
      <c r="C90" s="267"/>
      <c r="D90" s="267"/>
      <c r="E90" s="283"/>
      <c r="F90" s="267"/>
      <c r="G90" s="267"/>
    </row>
    <row r="91" spans="1:7" ht="12.75">
      <c r="A91" s="267"/>
      <c r="B91" s="267"/>
      <c r="C91" s="267"/>
      <c r="D91" s="267"/>
      <c r="E91" s="283"/>
      <c r="F91" s="267"/>
      <c r="G91" s="267"/>
    </row>
    <row r="92" spans="1:7" ht="12.75">
      <c r="A92" s="267"/>
      <c r="B92" s="267"/>
      <c r="C92" s="267"/>
      <c r="D92" s="267"/>
      <c r="E92" s="283"/>
      <c r="F92" s="267"/>
      <c r="G92" s="267"/>
    </row>
    <row r="93" spans="1:7" ht="12.75">
      <c r="A93" s="267"/>
      <c r="B93" s="267"/>
      <c r="C93" s="267"/>
      <c r="D93" s="267"/>
      <c r="E93" s="283"/>
      <c r="F93" s="267"/>
      <c r="G93" s="267"/>
    </row>
    <row r="94" spans="1:7" ht="12.75">
      <c r="A94" s="267"/>
      <c r="B94" s="267"/>
      <c r="C94" s="267"/>
      <c r="D94" s="267"/>
      <c r="E94" s="283"/>
      <c r="F94" s="267"/>
      <c r="G94" s="267"/>
    </row>
    <row r="95" spans="1:7" ht="12.75">
      <c r="A95" s="267"/>
      <c r="B95" s="267"/>
      <c r="C95" s="267"/>
      <c r="D95" s="267"/>
      <c r="E95" s="283"/>
      <c r="F95" s="267"/>
      <c r="G95" s="267"/>
    </row>
    <row r="96" spans="1:7" ht="12.75">
      <c r="A96" s="267"/>
      <c r="B96" s="267"/>
      <c r="C96" s="267"/>
      <c r="D96" s="267"/>
      <c r="E96" s="283"/>
      <c r="F96" s="267"/>
      <c r="G96" s="267"/>
    </row>
    <row r="97" spans="1:7" ht="12.75">
      <c r="A97" s="267"/>
      <c r="B97" s="267"/>
      <c r="C97" s="267"/>
      <c r="D97" s="267"/>
      <c r="E97" s="283"/>
      <c r="F97" s="267"/>
      <c r="G97" s="267"/>
    </row>
    <row r="98" spans="1:7" ht="12.75">
      <c r="A98" s="267"/>
      <c r="B98" s="267"/>
      <c r="C98" s="267"/>
      <c r="D98" s="267"/>
      <c r="E98" s="283"/>
      <c r="F98" s="267"/>
      <c r="G98" s="267"/>
    </row>
    <row r="99" spans="1:7" ht="12.75">
      <c r="A99" s="267"/>
      <c r="B99" s="267"/>
      <c r="C99" s="267"/>
      <c r="D99" s="267"/>
      <c r="E99" s="283"/>
      <c r="F99" s="267"/>
      <c r="G99" s="267"/>
    </row>
    <row r="100" spans="1:7" ht="12.75">
      <c r="A100" s="267"/>
      <c r="B100" s="267"/>
      <c r="C100" s="267"/>
      <c r="D100" s="267"/>
      <c r="E100" s="283"/>
      <c r="F100" s="267"/>
      <c r="G100" s="267"/>
    </row>
    <row r="101" spans="1:7" ht="12.75">
      <c r="A101" s="267"/>
      <c r="B101" s="267"/>
      <c r="C101" s="267"/>
      <c r="D101" s="267"/>
      <c r="E101" s="283"/>
      <c r="F101" s="267"/>
      <c r="G101" s="267"/>
    </row>
    <row r="102" spans="1:7" ht="12.75">
      <c r="A102" s="267"/>
      <c r="B102" s="267"/>
      <c r="C102" s="267"/>
      <c r="D102" s="267"/>
      <c r="E102" s="283"/>
      <c r="F102" s="267"/>
      <c r="G102" s="267"/>
    </row>
  </sheetData>
  <sheetProtection/>
  <mergeCells count="13">
    <mergeCell ref="C26:G26"/>
    <mergeCell ref="C28:G28"/>
    <mergeCell ref="A1:G1"/>
    <mergeCell ref="A3:B3"/>
    <mergeCell ref="A4:B4"/>
    <mergeCell ref="E4:G4"/>
    <mergeCell ref="C9:G9"/>
    <mergeCell ref="C11:G11"/>
    <mergeCell ref="C13:G13"/>
    <mergeCell ref="C15:G15"/>
    <mergeCell ref="C20:G20"/>
    <mergeCell ref="C22:G22"/>
    <mergeCell ref="C24:G24"/>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5.xml><?xml version="1.0" encoding="utf-8"?>
<worksheet xmlns="http://schemas.openxmlformats.org/spreadsheetml/2006/main" xmlns:r="http://schemas.openxmlformats.org/officeDocument/2006/relationships">
  <dimension ref="A1:BE51"/>
  <sheetViews>
    <sheetView zoomScalePageLayoutView="0" workbookViewId="0" topLeftCell="A1">
      <selection activeCell="F32" sqref="F32:G32"/>
    </sheetView>
  </sheetViews>
  <sheetFormatPr defaultColWidth="9.00390625" defaultRowHeight="12.75"/>
  <cols>
    <col min="1" max="1" width="2.00390625" style="1" customWidth="1"/>
    <col min="2" max="2" width="15.00390625" style="1" customWidth="1"/>
    <col min="3" max="3" width="15.875" style="1" customWidth="1"/>
    <col min="4" max="4" width="14.625" style="1" customWidth="1"/>
    <col min="5" max="5" width="13.625" style="1" customWidth="1"/>
    <col min="6" max="6" width="16.625" style="1" customWidth="1"/>
    <col min="7" max="7" width="15.25390625" style="1" customWidth="1"/>
    <col min="8" max="16384" width="9.125" style="1" customWidth="1"/>
  </cols>
  <sheetData>
    <row r="1" spans="1:7" ht="24.75" customHeight="1" thickBot="1">
      <c r="A1" s="83" t="s">
        <v>98</v>
      </c>
      <c r="B1" s="84"/>
      <c r="C1" s="84"/>
      <c r="D1" s="84"/>
      <c r="E1" s="84"/>
      <c r="F1" s="84"/>
      <c r="G1" s="84"/>
    </row>
    <row r="2" spans="1:7" ht="12.75" customHeight="1">
      <c r="A2" s="85" t="s">
        <v>29</v>
      </c>
      <c r="B2" s="86"/>
      <c r="C2" s="87" t="s">
        <v>100</v>
      </c>
      <c r="D2" s="87" t="s">
        <v>136</v>
      </c>
      <c r="E2" s="88"/>
      <c r="F2" s="89" t="s">
        <v>30</v>
      </c>
      <c r="G2" s="90"/>
    </row>
    <row r="3" spans="1:7" ht="3" customHeight="1" hidden="1">
      <c r="A3" s="91"/>
      <c r="B3" s="92"/>
      <c r="C3" s="93"/>
      <c r="D3" s="93"/>
      <c r="E3" s="94"/>
      <c r="F3" s="95"/>
      <c r="G3" s="96"/>
    </row>
    <row r="4" spans="1:7" ht="12" customHeight="1">
      <c r="A4" s="97" t="s">
        <v>31</v>
      </c>
      <c r="B4" s="92"/>
      <c r="C4" s="93"/>
      <c r="D4" s="93"/>
      <c r="E4" s="94"/>
      <c r="F4" s="95" t="s">
        <v>32</v>
      </c>
      <c r="G4" s="98"/>
    </row>
    <row r="5" spans="1:7" ht="12.75" customHeight="1">
      <c r="A5" s="99" t="s">
        <v>135</v>
      </c>
      <c r="B5" s="100"/>
      <c r="C5" s="101" t="s">
        <v>136</v>
      </c>
      <c r="D5" s="102"/>
      <c r="E5" s="100"/>
      <c r="F5" s="95" t="s">
        <v>33</v>
      </c>
      <c r="G5" s="96"/>
    </row>
    <row r="6" spans="1:15" ht="12.75" customHeight="1">
      <c r="A6" s="97" t="s">
        <v>34</v>
      </c>
      <c r="B6" s="92"/>
      <c r="C6" s="93"/>
      <c r="D6" s="93"/>
      <c r="E6" s="94"/>
      <c r="F6" s="103" t="s">
        <v>35</v>
      </c>
      <c r="G6" s="104"/>
      <c r="O6" s="105"/>
    </row>
    <row r="7" spans="1:7" ht="12.75" customHeight="1">
      <c r="A7" s="106" t="s">
        <v>100</v>
      </c>
      <c r="B7" s="107"/>
      <c r="C7" s="108" t="s">
        <v>101</v>
      </c>
      <c r="D7" s="109"/>
      <c r="E7" s="109"/>
      <c r="F7" s="110" t="s">
        <v>36</v>
      </c>
      <c r="G7" s="104">
        <f>IF(G6=0,,ROUND((F30+F32)/G6,1))</f>
        <v>0</v>
      </c>
    </row>
    <row r="8" spans="1:9" ht="12.75">
      <c r="A8" s="111" t="s">
        <v>37</v>
      </c>
      <c r="B8" s="95"/>
      <c r="C8" s="513"/>
      <c r="D8" s="513"/>
      <c r="E8" s="514"/>
      <c r="F8" s="112" t="s">
        <v>38</v>
      </c>
      <c r="G8" s="113"/>
      <c r="H8" s="114"/>
      <c r="I8" s="115"/>
    </row>
    <row r="9" spans="1:8" ht="12.75">
      <c r="A9" s="111" t="s">
        <v>39</v>
      </c>
      <c r="B9" s="95"/>
      <c r="C9" s="513"/>
      <c r="D9" s="513"/>
      <c r="E9" s="514"/>
      <c r="F9" s="95"/>
      <c r="G9" s="116"/>
      <c r="H9" s="117"/>
    </row>
    <row r="10" spans="1:8" ht="12.75">
      <c r="A10" s="111" t="s">
        <v>40</v>
      </c>
      <c r="B10" s="95"/>
      <c r="C10" s="513" t="s">
        <v>134</v>
      </c>
      <c r="D10" s="513"/>
      <c r="E10" s="513"/>
      <c r="F10" s="118"/>
      <c r="G10" s="119"/>
      <c r="H10" s="120"/>
    </row>
    <row r="11" spans="1:57" ht="13.5" customHeight="1">
      <c r="A11" s="111" t="s">
        <v>41</v>
      </c>
      <c r="B11" s="95"/>
      <c r="C11" s="513" t="s">
        <v>133</v>
      </c>
      <c r="D11" s="513"/>
      <c r="E11" s="513"/>
      <c r="F11" s="121" t="s">
        <v>42</v>
      </c>
      <c r="G11" s="122"/>
      <c r="H11" s="117"/>
      <c r="BA11" s="123"/>
      <c r="BB11" s="123"/>
      <c r="BC11" s="123"/>
      <c r="BD11" s="123"/>
      <c r="BE11" s="123"/>
    </row>
    <row r="12" spans="1:8" ht="12.75" customHeight="1">
      <c r="A12" s="124" t="s">
        <v>43</v>
      </c>
      <c r="B12" s="92"/>
      <c r="C12" s="515"/>
      <c r="D12" s="515"/>
      <c r="E12" s="515"/>
      <c r="F12" s="125" t="s">
        <v>44</v>
      </c>
      <c r="G12" s="126"/>
      <c r="H12" s="117"/>
    </row>
    <row r="13" spans="1:8" ht="28.5" customHeight="1" thickBot="1">
      <c r="A13" s="127" t="s">
        <v>45</v>
      </c>
      <c r="B13" s="128"/>
      <c r="C13" s="128"/>
      <c r="D13" s="128"/>
      <c r="E13" s="129"/>
      <c r="F13" s="129"/>
      <c r="G13" s="130"/>
      <c r="H13" s="117"/>
    </row>
    <row r="14" spans="1:7" ht="17.25" customHeight="1" thickBot="1">
      <c r="A14" s="131" t="s">
        <v>46</v>
      </c>
      <c r="B14" s="132"/>
      <c r="C14" s="133"/>
      <c r="D14" s="134" t="s">
        <v>47</v>
      </c>
      <c r="E14" s="135"/>
      <c r="F14" s="135"/>
      <c r="G14" s="133"/>
    </row>
    <row r="15" spans="1:7" ht="15.75" customHeight="1">
      <c r="A15" s="136"/>
      <c r="B15" s="137" t="s">
        <v>48</v>
      </c>
      <c r="C15" s="138">
        <f>'PS 01 1593-61 Rek'!E8</f>
        <v>0</v>
      </c>
      <c r="D15" s="139">
        <f>'PS 01 1593-61 Rek'!A16</f>
        <v>0</v>
      </c>
      <c r="E15" s="140"/>
      <c r="F15" s="141"/>
      <c r="G15" s="138">
        <f>'PS 01 1593-61 Rek'!I16</f>
        <v>0</v>
      </c>
    </row>
    <row r="16" spans="1:7" ht="15.75" customHeight="1">
      <c r="A16" s="136" t="s">
        <v>49</v>
      </c>
      <c r="B16" s="137" t="s">
        <v>50</v>
      </c>
      <c r="C16" s="138">
        <f>'PS 01 1593-61 Rek'!F8</f>
        <v>0</v>
      </c>
      <c r="D16" s="91"/>
      <c r="E16" s="142"/>
      <c r="F16" s="143"/>
      <c r="G16" s="138"/>
    </row>
    <row r="17" spans="1:7" ht="15.75" customHeight="1">
      <c r="A17" s="136" t="s">
        <v>51</v>
      </c>
      <c r="B17" s="137" t="s">
        <v>52</v>
      </c>
      <c r="C17" s="138">
        <f>'PS 01 1593-61 Rek'!H8</f>
        <v>0</v>
      </c>
      <c r="D17" s="91"/>
      <c r="E17" s="142"/>
      <c r="F17" s="143"/>
      <c r="G17" s="138"/>
    </row>
    <row r="18" spans="1:7" ht="15.75" customHeight="1">
      <c r="A18" s="144" t="s">
        <v>53</v>
      </c>
      <c r="B18" s="145" t="s">
        <v>54</v>
      </c>
      <c r="C18" s="138">
        <f>'PS 01 1593-61 Rek'!G8</f>
        <v>0</v>
      </c>
      <c r="D18" s="91"/>
      <c r="E18" s="142"/>
      <c r="F18" s="143"/>
      <c r="G18" s="138"/>
    </row>
    <row r="19" spans="1:7" ht="15.75" customHeight="1">
      <c r="A19" s="146" t="s">
        <v>55</v>
      </c>
      <c r="B19" s="137"/>
      <c r="C19" s="138">
        <f>SUM(C15:C18)</f>
        <v>0</v>
      </c>
      <c r="D19" s="91"/>
      <c r="E19" s="142"/>
      <c r="F19" s="143"/>
      <c r="G19" s="138"/>
    </row>
    <row r="20" spans="1:7" ht="15.75" customHeight="1">
      <c r="A20" s="146"/>
      <c r="B20" s="137"/>
      <c r="C20" s="138"/>
      <c r="D20" s="91"/>
      <c r="E20" s="142"/>
      <c r="F20" s="143"/>
      <c r="G20" s="138"/>
    </row>
    <row r="21" spans="1:7" ht="15.75" customHeight="1">
      <c r="A21" s="146" t="s">
        <v>26</v>
      </c>
      <c r="B21" s="137"/>
      <c r="C21" s="138">
        <f>'PS 01 1593-61 Rek'!I8</f>
        <v>0</v>
      </c>
      <c r="D21" s="91"/>
      <c r="E21" s="142"/>
      <c r="F21" s="143"/>
      <c r="G21" s="138"/>
    </row>
    <row r="22" spans="1:7" ht="15.75" customHeight="1">
      <c r="A22" s="147" t="s">
        <v>56</v>
      </c>
      <c r="B22" s="117"/>
      <c r="C22" s="138">
        <f>C19+C21</f>
        <v>0</v>
      </c>
      <c r="D22" s="91" t="s">
        <v>57</v>
      </c>
      <c r="E22" s="142"/>
      <c r="F22" s="143"/>
      <c r="G22" s="138">
        <f>G23-SUM(G15:G21)</f>
        <v>0</v>
      </c>
    </row>
    <row r="23" spans="1:7" ht="15.75" customHeight="1" thickBot="1">
      <c r="A23" s="516" t="s">
        <v>58</v>
      </c>
      <c r="B23" s="517"/>
      <c r="C23" s="148">
        <f>C22+G23</f>
        <v>0</v>
      </c>
      <c r="D23" s="149" t="s">
        <v>59</v>
      </c>
      <c r="E23" s="150"/>
      <c r="F23" s="151"/>
      <c r="G23" s="138">
        <f>'PS 01 1593-61 Rek'!H14</f>
        <v>0</v>
      </c>
    </row>
    <row r="24" spans="1:7" ht="12.75">
      <c r="A24" s="152" t="s">
        <v>60</v>
      </c>
      <c r="B24" s="153"/>
      <c r="C24" s="154"/>
      <c r="D24" s="153" t="s">
        <v>61</v>
      </c>
      <c r="E24" s="153"/>
      <c r="F24" s="155" t="s">
        <v>62</v>
      </c>
      <c r="G24" s="156"/>
    </row>
    <row r="25" spans="1:7" ht="12.75">
      <c r="A25" s="147" t="s">
        <v>63</v>
      </c>
      <c r="B25" s="117"/>
      <c r="C25" s="157"/>
      <c r="D25" s="117" t="s">
        <v>63</v>
      </c>
      <c r="F25" s="158" t="s">
        <v>63</v>
      </c>
      <c r="G25" s="159"/>
    </row>
    <row r="26" spans="1:7" ht="37.5" customHeight="1">
      <c r="A26" s="147" t="s">
        <v>64</v>
      </c>
      <c r="B26" s="160"/>
      <c r="C26" s="157"/>
      <c r="D26" s="117" t="s">
        <v>64</v>
      </c>
      <c r="F26" s="158" t="s">
        <v>64</v>
      </c>
      <c r="G26" s="159"/>
    </row>
    <row r="27" spans="1:7" ht="12.75">
      <c r="A27" s="147"/>
      <c r="B27" s="161"/>
      <c r="C27" s="157"/>
      <c r="D27" s="117"/>
      <c r="F27" s="158"/>
      <c r="G27" s="159"/>
    </row>
    <row r="28" spans="1:7" ht="12.75">
      <c r="A28" s="147" t="s">
        <v>65</v>
      </c>
      <c r="B28" s="117"/>
      <c r="C28" s="157"/>
      <c r="D28" s="158" t="s">
        <v>66</v>
      </c>
      <c r="E28" s="157"/>
      <c r="F28" s="162" t="s">
        <v>66</v>
      </c>
      <c r="G28" s="159"/>
    </row>
    <row r="29" spans="1:7" ht="69" customHeight="1">
      <c r="A29" s="147"/>
      <c r="B29" s="117"/>
      <c r="C29" s="163"/>
      <c r="D29" s="164"/>
      <c r="E29" s="163"/>
      <c r="F29" s="117"/>
      <c r="G29" s="159"/>
    </row>
    <row r="30" spans="1:7" ht="12.75">
      <c r="A30" s="165" t="s">
        <v>11</v>
      </c>
      <c r="B30" s="166"/>
      <c r="C30" s="167">
        <v>21</v>
      </c>
      <c r="D30" s="166" t="s">
        <v>67</v>
      </c>
      <c r="E30" s="168"/>
      <c r="F30" s="508">
        <f>C23-F32</f>
        <v>0</v>
      </c>
      <c r="G30" s="509"/>
    </row>
    <row r="31" spans="1:7" ht="12.75">
      <c r="A31" s="165" t="s">
        <v>68</v>
      </c>
      <c r="B31" s="166"/>
      <c r="C31" s="167">
        <f>C30</f>
        <v>21</v>
      </c>
      <c r="D31" s="166" t="s">
        <v>69</v>
      </c>
      <c r="E31" s="168"/>
      <c r="F31" s="508">
        <f>ROUND(PRODUCT(F30,C31/100),0)</f>
        <v>0</v>
      </c>
      <c r="G31" s="509"/>
    </row>
    <row r="32" spans="1:7" ht="12.75">
      <c r="A32" s="165" t="s">
        <v>11</v>
      </c>
      <c r="B32" s="166"/>
      <c r="C32" s="167">
        <v>0</v>
      </c>
      <c r="D32" s="166" t="s">
        <v>69</v>
      </c>
      <c r="E32" s="168"/>
      <c r="F32" s="508">
        <v>0</v>
      </c>
      <c r="G32" s="509"/>
    </row>
    <row r="33" spans="1:7" ht="12.75">
      <c r="A33" s="165" t="s">
        <v>68</v>
      </c>
      <c r="B33" s="169"/>
      <c r="C33" s="170">
        <f>C32</f>
        <v>0</v>
      </c>
      <c r="D33" s="166" t="s">
        <v>69</v>
      </c>
      <c r="E33" s="143"/>
      <c r="F33" s="508">
        <f>ROUND(PRODUCT(F32,C33/100),0)</f>
        <v>0</v>
      </c>
      <c r="G33" s="509"/>
    </row>
    <row r="34" spans="1:7" s="174" customFormat="1" ht="19.5" customHeight="1" thickBot="1">
      <c r="A34" s="171" t="s">
        <v>70</v>
      </c>
      <c r="B34" s="172"/>
      <c r="C34" s="172"/>
      <c r="D34" s="172"/>
      <c r="E34" s="173"/>
      <c r="F34" s="510">
        <f>ROUND(SUM(F30:F33),0)</f>
        <v>0</v>
      </c>
      <c r="G34" s="511"/>
    </row>
    <row r="36" spans="1:8" ht="12.75">
      <c r="A36" s="2" t="s">
        <v>71</v>
      </c>
      <c r="B36" s="2"/>
      <c r="C36" s="2"/>
      <c r="D36" s="2"/>
      <c r="E36" s="2"/>
      <c r="F36" s="2"/>
      <c r="G36" s="2"/>
      <c r="H36" s="1" t="s">
        <v>1</v>
      </c>
    </row>
    <row r="37" spans="1:8" ht="14.25" customHeight="1">
      <c r="A37" s="2"/>
      <c r="B37" s="512"/>
      <c r="C37" s="512"/>
      <c r="D37" s="512"/>
      <c r="E37" s="512"/>
      <c r="F37" s="512"/>
      <c r="G37" s="512"/>
      <c r="H37" s="1" t="s">
        <v>1</v>
      </c>
    </row>
    <row r="38" spans="1:8" ht="12.75" customHeight="1">
      <c r="A38" s="175"/>
      <c r="B38" s="512"/>
      <c r="C38" s="512"/>
      <c r="D38" s="512"/>
      <c r="E38" s="512"/>
      <c r="F38" s="512"/>
      <c r="G38" s="512"/>
      <c r="H38" s="1" t="s">
        <v>1</v>
      </c>
    </row>
    <row r="39" spans="1:8" ht="12.75">
      <c r="A39" s="175"/>
      <c r="B39" s="512"/>
      <c r="C39" s="512"/>
      <c r="D39" s="512"/>
      <c r="E39" s="512"/>
      <c r="F39" s="512"/>
      <c r="G39" s="512"/>
      <c r="H39" s="1" t="s">
        <v>1</v>
      </c>
    </row>
    <row r="40" spans="1:8" ht="12.75">
      <c r="A40" s="175"/>
      <c r="B40" s="512"/>
      <c r="C40" s="512"/>
      <c r="D40" s="512"/>
      <c r="E40" s="512"/>
      <c r="F40" s="512"/>
      <c r="G40" s="512"/>
      <c r="H40" s="1" t="s">
        <v>1</v>
      </c>
    </row>
    <row r="41" spans="1:8" ht="12.75">
      <c r="A41" s="175"/>
      <c r="B41" s="512"/>
      <c r="C41" s="512"/>
      <c r="D41" s="512"/>
      <c r="E41" s="512"/>
      <c r="F41" s="512"/>
      <c r="G41" s="512"/>
      <c r="H41" s="1" t="s">
        <v>1</v>
      </c>
    </row>
    <row r="42" spans="1:8" ht="12.75">
      <c r="A42" s="175"/>
      <c r="B42" s="512"/>
      <c r="C42" s="512"/>
      <c r="D42" s="512"/>
      <c r="E42" s="512"/>
      <c r="F42" s="512"/>
      <c r="G42" s="512"/>
      <c r="H42" s="1" t="s">
        <v>1</v>
      </c>
    </row>
    <row r="43" spans="1:8" ht="12.75">
      <c r="A43" s="175"/>
      <c r="B43" s="512"/>
      <c r="C43" s="512"/>
      <c r="D43" s="512"/>
      <c r="E43" s="512"/>
      <c r="F43" s="512"/>
      <c r="G43" s="512"/>
      <c r="H43" s="1" t="s">
        <v>1</v>
      </c>
    </row>
    <row r="44" spans="1:8" ht="12.75" customHeight="1">
      <c r="A44" s="175"/>
      <c r="B44" s="512"/>
      <c r="C44" s="512"/>
      <c r="D44" s="512"/>
      <c r="E44" s="512"/>
      <c r="F44" s="512"/>
      <c r="G44" s="512"/>
      <c r="H44" s="1" t="s">
        <v>1</v>
      </c>
    </row>
    <row r="45" spans="1:8" ht="12.75" customHeight="1">
      <c r="A45" s="175"/>
      <c r="B45" s="512"/>
      <c r="C45" s="512"/>
      <c r="D45" s="512"/>
      <c r="E45" s="512"/>
      <c r="F45" s="512"/>
      <c r="G45" s="512"/>
      <c r="H45" s="1" t="s">
        <v>1</v>
      </c>
    </row>
    <row r="46" spans="2:7" ht="12.75">
      <c r="B46" s="507"/>
      <c r="C46" s="507"/>
      <c r="D46" s="507"/>
      <c r="E46" s="507"/>
      <c r="F46" s="507"/>
      <c r="G46" s="507"/>
    </row>
    <row r="47" spans="2:7" ht="12.75">
      <c r="B47" s="507"/>
      <c r="C47" s="507"/>
      <c r="D47" s="507"/>
      <c r="E47" s="507"/>
      <c r="F47" s="507"/>
      <c r="G47" s="507"/>
    </row>
    <row r="48" spans="2:7" ht="12.75">
      <c r="B48" s="507"/>
      <c r="C48" s="507"/>
      <c r="D48" s="507"/>
      <c r="E48" s="507"/>
      <c r="F48" s="507"/>
      <c r="G48" s="507"/>
    </row>
    <row r="49" spans="2:7" ht="12.75">
      <c r="B49" s="507"/>
      <c r="C49" s="507"/>
      <c r="D49" s="507"/>
      <c r="E49" s="507"/>
      <c r="F49" s="507"/>
      <c r="G49" s="507"/>
    </row>
    <row r="50" spans="2:7" ht="12.75">
      <c r="B50" s="507"/>
      <c r="C50" s="507"/>
      <c r="D50" s="507"/>
      <c r="E50" s="507"/>
      <c r="F50" s="507"/>
      <c r="G50" s="507"/>
    </row>
    <row r="51" spans="2:7" ht="12.75">
      <c r="B51" s="507"/>
      <c r="C51" s="507"/>
      <c r="D51" s="507"/>
      <c r="E51" s="507"/>
      <c r="F51" s="507"/>
      <c r="G51" s="507"/>
    </row>
  </sheetData>
  <sheetProtection/>
  <mergeCells count="18">
    <mergeCell ref="C8:E8"/>
    <mergeCell ref="C9:E9"/>
    <mergeCell ref="C10:E10"/>
    <mergeCell ref="C11:E11"/>
    <mergeCell ref="C12:E12"/>
    <mergeCell ref="A23:B23"/>
    <mergeCell ref="F30:G30"/>
    <mergeCell ref="F31:G31"/>
    <mergeCell ref="F32:G32"/>
    <mergeCell ref="F33:G33"/>
    <mergeCell ref="F34:G34"/>
    <mergeCell ref="B37:G45"/>
    <mergeCell ref="B46:G46"/>
    <mergeCell ref="B47:G47"/>
    <mergeCell ref="B48:G48"/>
    <mergeCell ref="B49:G49"/>
    <mergeCell ref="B50:G50"/>
    <mergeCell ref="B51:G51"/>
  </mergeCells>
  <printOptions/>
  <pageMargins left="0.5905511811023623" right="0.3937007874015748" top="0.5905511811023623" bottom="0.984251968503937" header="0.1968503937007874" footer="0.5118110236220472"/>
  <pageSetup horizontalDpi="300" verticalDpi="300" orientation="portrait" paperSize="9" r:id="rId1"/>
  <headerFooter alignWithMargins="0">
    <oddFooter>&amp;L&amp;9Zpracováno programem &amp;"Arial CE,Tučné"BUILDpower,  © RTS, a.s.&amp;R&amp;"Arial,Obyčejné"Strana &amp;P</oddFooter>
  </headerFooter>
</worksheet>
</file>

<file path=xl/worksheets/sheet6.xml><?xml version="1.0" encoding="utf-8"?>
<worksheet xmlns="http://schemas.openxmlformats.org/spreadsheetml/2006/main" xmlns:r="http://schemas.openxmlformats.org/officeDocument/2006/relationships">
  <dimension ref="A1:BE65"/>
  <sheetViews>
    <sheetView zoomScalePageLayoutView="0" workbookViewId="0" topLeftCell="A1">
      <selection activeCell="E7" sqref="E7:I7"/>
    </sheetView>
  </sheetViews>
  <sheetFormatPr defaultColWidth="9.00390625" defaultRowHeight="12.75"/>
  <cols>
    <col min="1" max="1" width="5.875" style="1" customWidth="1"/>
    <col min="2" max="2" width="6.125" style="1" customWidth="1"/>
    <col min="3" max="3" width="11.375" style="1" customWidth="1"/>
    <col min="4" max="4" width="15.875" style="1" customWidth="1"/>
    <col min="5" max="5" width="11.25390625" style="1" customWidth="1"/>
    <col min="6" max="6" width="10.875" style="1" customWidth="1"/>
    <col min="7" max="7" width="11.00390625" style="1" customWidth="1"/>
    <col min="8" max="8" width="11.125" style="1" customWidth="1"/>
    <col min="9" max="9" width="10.75390625" style="1" customWidth="1"/>
    <col min="10" max="16384" width="9.125" style="1" customWidth="1"/>
  </cols>
  <sheetData>
    <row r="1" spans="1:9" ht="13.5" thickTop="1">
      <c r="A1" s="518" t="s">
        <v>2</v>
      </c>
      <c r="B1" s="519"/>
      <c r="C1" s="176" t="s">
        <v>102</v>
      </c>
      <c r="D1" s="177"/>
      <c r="E1" s="178"/>
      <c r="F1" s="177"/>
      <c r="G1" s="179" t="s">
        <v>72</v>
      </c>
      <c r="H1" s="180" t="s">
        <v>100</v>
      </c>
      <c r="I1" s="181"/>
    </row>
    <row r="2" spans="1:9" ht="13.5" thickBot="1">
      <c r="A2" s="520" t="s">
        <v>73</v>
      </c>
      <c r="B2" s="521"/>
      <c r="C2" s="182" t="s">
        <v>137</v>
      </c>
      <c r="D2" s="183"/>
      <c r="E2" s="184"/>
      <c r="F2" s="183"/>
      <c r="G2" s="522" t="s">
        <v>136</v>
      </c>
      <c r="H2" s="523"/>
      <c r="I2" s="524"/>
    </row>
    <row r="3" ht="13.5" thickTop="1">
      <c r="F3" s="117"/>
    </row>
    <row r="4" spans="1:9" ht="19.5" customHeight="1">
      <c r="A4" s="185" t="s">
        <v>74</v>
      </c>
      <c r="B4" s="186"/>
      <c r="C4" s="186"/>
      <c r="D4" s="186"/>
      <c r="E4" s="187"/>
      <c r="F4" s="186"/>
      <c r="G4" s="186"/>
      <c r="H4" s="186"/>
      <c r="I4" s="186"/>
    </row>
    <row r="5" ht="13.5" thickBot="1"/>
    <row r="6" spans="1:9" s="117" customFormat="1" ht="13.5" thickBot="1">
      <c r="A6" s="188"/>
      <c r="B6" s="189" t="s">
        <v>75</v>
      </c>
      <c r="C6" s="189"/>
      <c r="D6" s="190"/>
      <c r="E6" s="191" t="s">
        <v>22</v>
      </c>
      <c r="F6" s="192" t="s">
        <v>23</v>
      </c>
      <c r="G6" s="192" t="s">
        <v>24</v>
      </c>
      <c r="H6" s="192" t="s">
        <v>25</v>
      </c>
      <c r="I6" s="193" t="s">
        <v>26</v>
      </c>
    </row>
    <row r="7" spans="1:9" s="117" customFormat="1" ht="13.5" thickBot="1">
      <c r="A7" s="284" t="str">
        <f>'PS 01 1593-61 Pol'!B7</f>
        <v>724</v>
      </c>
      <c r="B7" s="62" t="str">
        <f>'PS 01 1593-61 Pol'!C7</f>
        <v>Strojní vybavení</v>
      </c>
      <c r="D7" s="194"/>
      <c r="E7" s="285">
        <f>'PS 01 1593-61 Pol'!BA10</f>
        <v>0</v>
      </c>
      <c r="F7" s="286">
        <f>'PS 01 1593-61 Pol'!BB10</f>
        <v>0</v>
      </c>
      <c r="G7" s="286">
        <f>'PS 01 1593-61 Pol'!BC10</f>
        <v>0</v>
      </c>
      <c r="H7" s="286">
        <f>'PS 01 1593-61 Pol'!BD10</f>
        <v>0</v>
      </c>
      <c r="I7" s="287">
        <f>'PS 01 1593-61 Pol'!BE10</f>
        <v>0</v>
      </c>
    </row>
    <row r="8" spans="1:9" s="14" customFormat="1" ht="13.5" thickBot="1">
      <c r="A8" s="195"/>
      <c r="B8" s="196" t="s">
        <v>76</v>
      </c>
      <c r="C8" s="196"/>
      <c r="D8" s="197"/>
      <c r="E8" s="198">
        <f>SUM(E7:E7)</f>
        <v>0</v>
      </c>
      <c r="F8" s="199">
        <f>SUM(F7:F7)</f>
        <v>0</v>
      </c>
      <c r="G8" s="199">
        <f>SUM(G7:G7)</f>
        <v>0</v>
      </c>
      <c r="H8" s="199">
        <f>SUM(H7:H7)</f>
        <v>0</v>
      </c>
      <c r="I8" s="200">
        <f>SUM(I7:I7)</f>
        <v>0</v>
      </c>
    </row>
    <row r="9" spans="1:9" ht="12.75">
      <c r="A9" s="117"/>
      <c r="B9" s="117"/>
      <c r="C9" s="117"/>
      <c r="D9" s="117"/>
      <c r="E9" s="117"/>
      <c r="F9" s="117"/>
      <c r="G9" s="117"/>
      <c r="H9" s="117"/>
      <c r="I9" s="117"/>
    </row>
    <row r="10" spans="1:57" ht="19.5" customHeight="1">
      <c r="A10" s="186" t="s">
        <v>77</v>
      </c>
      <c r="B10" s="186"/>
      <c r="C10" s="186"/>
      <c r="D10" s="186"/>
      <c r="E10" s="186"/>
      <c r="F10" s="186"/>
      <c r="G10" s="201"/>
      <c r="H10" s="186"/>
      <c r="I10" s="186"/>
      <c r="BA10" s="123"/>
      <c r="BB10" s="123"/>
      <c r="BC10" s="123"/>
      <c r="BD10" s="123"/>
      <c r="BE10" s="123"/>
    </row>
    <row r="11" ht="13.5" thickBot="1"/>
    <row r="12" spans="1:9" ht="12.75">
      <c r="A12" s="152" t="s">
        <v>78</v>
      </c>
      <c r="B12" s="153"/>
      <c r="C12" s="153"/>
      <c r="D12" s="202"/>
      <c r="E12" s="203" t="s">
        <v>79</v>
      </c>
      <c r="F12" s="204" t="s">
        <v>12</v>
      </c>
      <c r="G12" s="205" t="s">
        <v>80</v>
      </c>
      <c r="H12" s="206"/>
      <c r="I12" s="207" t="s">
        <v>79</v>
      </c>
    </row>
    <row r="13" spans="1:53" ht="12.75">
      <c r="A13" s="146"/>
      <c r="B13" s="137"/>
      <c r="C13" s="137"/>
      <c r="D13" s="208"/>
      <c r="E13" s="209"/>
      <c r="F13" s="210"/>
      <c r="G13" s="211">
        <f>CHOOSE(BA13+1,E8+F8,E8+F8+H8,E8+F8+G8+H8,E8,F8,H8,G8,H8+G8,0)</f>
        <v>0</v>
      </c>
      <c r="H13" s="212"/>
      <c r="I13" s="213">
        <f>E13+F13*G13/100</f>
        <v>0</v>
      </c>
      <c r="BA13" s="1">
        <v>8</v>
      </c>
    </row>
    <row r="14" spans="1:9" ht="13.5" thickBot="1">
      <c r="A14" s="214"/>
      <c r="B14" s="215" t="s">
        <v>81</v>
      </c>
      <c r="C14" s="216"/>
      <c r="D14" s="217"/>
      <c r="E14" s="218"/>
      <c r="F14" s="219"/>
      <c r="G14" s="219"/>
      <c r="H14" s="525">
        <f>SUM(I13:I13)</f>
        <v>0</v>
      </c>
      <c r="I14" s="526"/>
    </row>
    <row r="16" spans="2:9" ht="12.75">
      <c r="B16" s="14"/>
      <c r="F16" s="220"/>
      <c r="G16" s="221"/>
      <c r="H16" s="221"/>
      <c r="I16" s="46"/>
    </row>
    <row r="17" spans="6:9" ht="12.75">
      <c r="F17" s="220"/>
      <c r="G17" s="221"/>
      <c r="H17" s="221"/>
      <c r="I17" s="46"/>
    </row>
    <row r="18" spans="6:9" ht="12.75">
      <c r="F18" s="220"/>
      <c r="G18" s="221"/>
      <c r="H18" s="221"/>
      <c r="I18" s="46"/>
    </row>
    <row r="19" spans="6:9" ht="12.75">
      <c r="F19" s="220"/>
      <c r="G19" s="221"/>
      <c r="H19" s="221"/>
      <c r="I19" s="46"/>
    </row>
    <row r="20" spans="6:9" ht="12.75">
      <c r="F20" s="220"/>
      <c r="G20" s="221"/>
      <c r="H20" s="221"/>
      <c r="I20" s="46"/>
    </row>
    <row r="21" spans="6:9" ht="12.75">
      <c r="F21" s="220"/>
      <c r="G21" s="221"/>
      <c r="H21" s="221"/>
      <c r="I21" s="46"/>
    </row>
    <row r="22" spans="6:9" ht="12.75">
      <c r="F22" s="220"/>
      <c r="G22" s="221"/>
      <c r="H22" s="221"/>
      <c r="I22" s="46"/>
    </row>
    <row r="23" spans="6:9" ht="12.75">
      <c r="F23" s="220"/>
      <c r="G23" s="221"/>
      <c r="H23" s="221"/>
      <c r="I23" s="46"/>
    </row>
    <row r="24" spans="6:9" ht="12.75">
      <c r="F24" s="220"/>
      <c r="G24" s="221"/>
      <c r="H24" s="221"/>
      <c r="I24" s="46"/>
    </row>
    <row r="25" spans="6:9" ht="12.75">
      <c r="F25" s="220"/>
      <c r="G25" s="221"/>
      <c r="H25" s="221"/>
      <c r="I25" s="46"/>
    </row>
    <row r="26" spans="6:9" ht="12.75">
      <c r="F26" s="220"/>
      <c r="G26" s="221"/>
      <c r="H26" s="221"/>
      <c r="I26" s="46"/>
    </row>
    <row r="27" spans="6:9" ht="12.75">
      <c r="F27" s="220"/>
      <c r="G27" s="221"/>
      <c r="H27" s="221"/>
      <c r="I27" s="46"/>
    </row>
    <row r="28" spans="6:9" ht="12.75">
      <c r="F28" s="220"/>
      <c r="G28" s="221"/>
      <c r="H28" s="221"/>
      <c r="I28" s="46"/>
    </row>
    <row r="29" spans="6:9" ht="12.75">
      <c r="F29" s="220"/>
      <c r="G29" s="221"/>
      <c r="H29" s="221"/>
      <c r="I29" s="46"/>
    </row>
    <row r="30" spans="6:9" ht="12.75">
      <c r="F30" s="220"/>
      <c r="G30" s="221"/>
      <c r="H30" s="221"/>
      <c r="I30" s="46"/>
    </row>
    <row r="31" spans="6:9" ht="12.75">
      <c r="F31" s="220"/>
      <c r="G31" s="221"/>
      <c r="H31" s="221"/>
      <c r="I31" s="46"/>
    </row>
    <row r="32" spans="6:9" ht="12.75">
      <c r="F32" s="220"/>
      <c r="G32" s="221"/>
      <c r="H32" s="221"/>
      <c r="I32" s="46"/>
    </row>
    <row r="33" spans="6:9" ht="12.75">
      <c r="F33" s="220"/>
      <c r="G33" s="221"/>
      <c r="H33" s="221"/>
      <c r="I33" s="46"/>
    </row>
    <row r="34" spans="6:9" ht="12.75">
      <c r="F34" s="220"/>
      <c r="G34" s="221"/>
      <c r="H34" s="221"/>
      <c r="I34" s="46"/>
    </row>
    <row r="35" spans="6:9" ht="12.75">
      <c r="F35" s="220"/>
      <c r="G35" s="221"/>
      <c r="H35" s="221"/>
      <c r="I35" s="46"/>
    </row>
    <row r="36" spans="6:9" ht="12.75">
      <c r="F36" s="220"/>
      <c r="G36" s="221"/>
      <c r="H36" s="221"/>
      <c r="I36" s="46"/>
    </row>
    <row r="37" spans="6:9" ht="12.75">
      <c r="F37" s="220"/>
      <c r="G37" s="221"/>
      <c r="H37" s="221"/>
      <c r="I37" s="46"/>
    </row>
    <row r="38" spans="6:9" ht="12.75">
      <c r="F38" s="220"/>
      <c r="G38" s="221"/>
      <c r="H38" s="221"/>
      <c r="I38" s="46"/>
    </row>
    <row r="39" spans="6:9" ht="12.75">
      <c r="F39" s="220"/>
      <c r="G39" s="221"/>
      <c r="H39" s="221"/>
      <c r="I39" s="46"/>
    </row>
    <row r="40" spans="6:9" ht="12.75">
      <c r="F40" s="220"/>
      <c r="G40" s="221"/>
      <c r="H40" s="221"/>
      <c r="I40" s="46"/>
    </row>
    <row r="41" spans="6:9" ht="12.75">
      <c r="F41" s="220"/>
      <c r="G41" s="221"/>
      <c r="H41" s="221"/>
      <c r="I41" s="46"/>
    </row>
    <row r="42" spans="6:9" ht="12.75">
      <c r="F42" s="220"/>
      <c r="G42" s="221"/>
      <c r="H42" s="221"/>
      <c r="I42" s="46"/>
    </row>
    <row r="43" spans="6:9" ht="12.75">
      <c r="F43" s="220"/>
      <c r="G43" s="221"/>
      <c r="H43" s="221"/>
      <c r="I43" s="46"/>
    </row>
    <row r="44" spans="6:9" ht="12.75">
      <c r="F44" s="220"/>
      <c r="G44" s="221"/>
      <c r="H44" s="221"/>
      <c r="I44" s="46"/>
    </row>
    <row r="45" spans="6:9" ht="12.75">
      <c r="F45" s="220"/>
      <c r="G45" s="221"/>
      <c r="H45" s="221"/>
      <c r="I45" s="46"/>
    </row>
    <row r="46" spans="6:9" ht="12.75">
      <c r="F46" s="220"/>
      <c r="G46" s="221"/>
      <c r="H46" s="221"/>
      <c r="I46" s="46"/>
    </row>
    <row r="47" spans="6:9" ht="12.75">
      <c r="F47" s="220"/>
      <c r="G47" s="221"/>
      <c r="H47" s="221"/>
      <c r="I47" s="46"/>
    </row>
    <row r="48" spans="6:9" ht="12.75">
      <c r="F48" s="220"/>
      <c r="G48" s="221"/>
      <c r="H48" s="221"/>
      <c r="I48" s="46"/>
    </row>
    <row r="49" spans="6:9" ht="12.75">
      <c r="F49" s="220"/>
      <c r="G49" s="221"/>
      <c r="H49" s="221"/>
      <c r="I49" s="46"/>
    </row>
    <row r="50" spans="6:9" ht="12.75">
      <c r="F50" s="220"/>
      <c r="G50" s="221"/>
      <c r="H50" s="221"/>
      <c r="I50" s="46"/>
    </row>
    <row r="51" spans="6:9" ht="12.75">
      <c r="F51" s="220"/>
      <c r="G51" s="221"/>
      <c r="H51" s="221"/>
      <c r="I51" s="46"/>
    </row>
    <row r="52" spans="6:9" ht="12.75">
      <c r="F52" s="220"/>
      <c r="G52" s="221"/>
      <c r="H52" s="221"/>
      <c r="I52" s="46"/>
    </row>
    <row r="53" spans="6:9" ht="12.75">
      <c r="F53" s="220"/>
      <c r="G53" s="221"/>
      <c r="H53" s="221"/>
      <c r="I53" s="46"/>
    </row>
    <row r="54" spans="6:9" ht="12.75">
      <c r="F54" s="220"/>
      <c r="G54" s="221"/>
      <c r="H54" s="221"/>
      <c r="I54" s="46"/>
    </row>
    <row r="55" spans="6:9" ht="12.75">
      <c r="F55" s="220"/>
      <c r="G55" s="221"/>
      <c r="H55" s="221"/>
      <c r="I55" s="46"/>
    </row>
    <row r="56" spans="6:9" ht="12.75">
      <c r="F56" s="220"/>
      <c r="G56" s="221"/>
      <c r="H56" s="221"/>
      <c r="I56" s="46"/>
    </row>
    <row r="57" spans="6:9" ht="12.75">
      <c r="F57" s="220"/>
      <c r="G57" s="221"/>
      <c r="H57" s="221"/>
      <c r="I57" s="46"/>
    </row>
    <row r="58" spans="6:9" ht="12.75">
      <c r="F58" s="220"/>
      <c r="G58" s="221"/>
      <c r="H58" s="221"/>
      <c r="I58" s="46"/>
    </row>
    <row r="59" spans="6:9" ht="12.75">
      <c r="F59" s="220"/>
      <c r="G59" s="221"/>
      <c r="H59" s="221"/>
      <c r="I59" s="46"/>
    </row>
    <row r="60" spans="6:9" ht="12.75">
      <c r="F60" s="220"/>
      <c r="G60" s="221"/>
      <c r="H60" s="221"/>
      <c r="I60" s="46"/>
    </row>
    <row r="61" spans="6:9" ht="12.75">
      <c r="F61" s="220"/>
      <c r="G61" s="221"/>
      <c r="H61" s="221"/>
      <c r="I61" s="46"/>
    </row>
    <row r="62" spans="6:9" ht="12.75">
      <c r="F62" s="220"/>
      <c r="G62" s="221"/>
      <c r="H62" s="221"/>
      <c r="I62" s="46"/>
    </row>
    <row r="63" spans="6:9" ht="12.75">
      <c r="F63" s="220"/>
      <c r="G63" s="221"/>
      <c r="H63" s="221"/>
      <c r="I63" s="46"/>
    </row>
    <row r="64" spans="6:9" ht="12.75">
      <c r="F64" s="220"/>
      <c r="G64" s="221"/>
      <c r="H64" s="221"/>
      <c r="I64" s="46"/>
    </row>
    <row r="65" spans="6:9" ht="12.75">
      <c r="F65" s="220"/>
      <c r="G65" s="221"/>
      <c r="H65" s="221"/>
      <c r="I65" s="46"/>
    </row>
  </sheetData>
  <sheetProtection/>
  <mergeCells count="4">
    <mergeCell ref="A1:B1"/>
    <mergeCell ref="A2:B2"/>
    <mergeCell ref="G2:I2"/>
    <mergeCell ref="H14:I14"/>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7.xml><?xml version="1.0" encoding="utf-8"?>
<worksheet xmlns="http://schemas.openxmlformats.org/spreadsheetml/2006/main" xmlns:r="http://schemas.openxmlformats.org/officeDocument/2006/relationships">
  <dimension ref="A1:CB83"/>
  <sheetViews>
    <sheetView showGridLines="0" showZeros="0" zoomScaleSheetLayoutView="100" zoomScalePageLayoutView="0" workbookViewId="0" topLeftCell="A1">
      <selection activeCell="F8" sqref="F8"/>
    </sheetView>
  </sheetViews>
  <sheetFormatPr defaultColWidth="9.00390625" defaultRowHeight="12.75"/>
  <cols>
    <col min="1" max="1" width="4.375" style="222" customWidth="1"/>
    <col min="2" max="2" width="11.625" style="222" customWidth="1"/>
    <col min="3" max="3" width="40.375" style="222" customWidth="1"/>
    <col min="4" max="4" width="5.625" style="222" customWidth="1"/>
    <col min="5" max="5" width="8.625" style="232" customWidth="1"/>
    <col min="6" max="6" width="9.875" style="222" customWidth="1"/>
    <col min="7" max="7" width="13.875" style="222" customWidth="1"/>
    <col min="8" max="8" width="11.75390625" style="222" hidden="1" customWidth="1"/>
    <col min="9" max="9" width="11.625" style="222" hidden="1" customWidth="1"/>
    <col min="10" max="10" width="11.00390625" style="222" hidden="1" customWidth="1"/>
    <col min="11" max="11" width="10.375" style="222" hidden="1" customWidth="1"/>
    <col min="12" max="12" width="75.375" style="222" customWidth="1"/>
    <col min="13" max="13" width="45.25390625" style="222" customWidth="1"/>
    <col min="14" max="16384" width="9.125" style="222" customWidth="1"/>
  </cols>
  <sheetData>
    <row r="1" spans="1:7" ht="15.75">
      <c r="A1" s="530" t="s">
        <v>99</v>
      </c>
      <c r="B1" s="530"/>
      <c r="C1" s="530"/>
      <c r="D1" s="530"/>
      <c r="E1" s="530"/>
      <c r="F1" s="530"/>
      <c r="G1" s="530"/>
    </row>
    <row r="2" spans="2:7" ht="14.25" customHeight="1" thickBot="1">
      <c r="B2" s="223"/>
      <c r="C2" s="224"/>
      <c r="D2" s="224"/>
      <c r="E2" s="225"/>
      <c r="F2" s="224"/>
      <c r="G2" s="224"/>
    </row>
    <row r="3" spans="1:7" ht="13.5" thickTop="1">
      <c r="A3" s="518" t="s">
        <v>2</v>
      </c>
      <c r="B3" s="519"/>
      <c r="C3" s="176" t="s">
        <v>102</v>
      </c>
      <c r="D3" s="226"/>
      <c r="E3" s="227" t="s">
        <v>82</v>
      </c>
      <c r="F3" s="228" t="str">
        <f>'PS 01 1593-61 Rek'!H1</f>
        <v>1593-61</v>
      </c>
      <c r="G3" s="229"/>
    </row>
    <row r="4" spans="1:7" ht="13.5" thickBot="1">
      <c r="A4" s="531" t="s">
        <v>73</v>
      </c>
      <c r="B4" s="521"/>
      <c r="C4" s="182" t="s">
        <v>137</v>
      </c>
      <c r="D4" s="230"/>
      <c r="E4" s="532" t="str">
        <f>'PS 01 1593-61 Rek'!G2</f>
        <v>Strojní část</v>
      </c>
      <c r="F4" s="533"/>
      <c r="G4" s="534"/>
    </row>
    <row r="5" spans="1:7" ht="13.5" thickTop="1">
      <c r="A5" s="231"/>
      <c r="G5" s="233"/>
    </row>
    <row r="6" spans="1:11" ht="27" customHeight="1">
      <c r="A6" s="234" t="s">
        <v>83</v>
      </c>
      <c r="B6" s="235" t="s">
        <v>84</v>
      </c>
      <c r="C6" s="235" t="s">
        <v>85</v>
      </c>
      <c r="D6" s="235" t="s">
        <v>86</v>
      </c>
      <c r="E6" s="236" t="s">
        <v>87</v>
      </c>
      <c r="F6" s="235" t="s">
        <v>88</v>
      </c>
      <c r="G6" s="237" t="s">
        <v>89</v>
      </c>
      <c r="H6" s="238" t="s">
        <v>90</v>
      </c>
      <c r="I6" s="238" t="s">
        <v>91</v>
      </c>
      <c r="J6" s="238" t="s">
        <v>92</v>
      </c>
      <c r="K6" s="238" t="s">
        <v>93</v>
      </c>
    </row>
    <row r="7" spans="1:15" ht="12.75">
      <c r="A7" s="239" t="s">
        <v>94</v>
      </c>
      <c r="B7" s="240" t="s">
        <v>138</v>
      </c>
      <c r="C7" s="241" t="s">
        <v>139</v>
      </c>
      <c r="D7" s="242"/>
      <c r="E7" s="243"/>
      <c r="F7" s="243"/>
      <c r="G7" s="244"/>
      <c r="H7" s="245"/>
      <c r="I7" s="246"/>
      <c r="J7" s="247"/>
      <c r="K7" s="248"/>
      <c r="O7" s="249">
        <v>1</v>
      </c>
    </row>
    <row r="8" spans="1:80" ht="12.75">
      <c r="A8" s="250">
        <v>1</v>
      </c>
      <c r="B8" s="251" t="s">
        <v>141</v>
      </c>
      <c r="C8" s="252" t="s">
        <v>142</v>
      </c>
      <c r="D8" s="253" t="s">
        <v>110</v>
      </c>
      <c r="E8" s="254">
        <v>1</v>
      </c>
      <c r="F8" s="254">
        <f>'PS 01 1593-61 vyk'!I176</f>
        <v>0</v>
      </c>
      <c r="G8" s="255">
        <f>E8*F8</f>
        <v>0</v>
      </c>
      <c r="H8" s="256">
        <v>0</v>
      </c>
      <c r="I8" s="257">
        <f>E8*H8</f>
        <v>0</v>
      </c>
      <c r="J8" s="256"/>
      <c r="K8" s="257">
        <f>E8*J8</f>
        <v>0</v>
      </c>
      <c r="O8" s="249">
        <v>2</v>
      </c>
      <c r="AA8" s="222">
        <v>12</v>
      </c>
      <c r="AB8" s="222">
        <v>0</v>
      </c>
      <c r="AC8" s="222">
        <v>1</v>
      </c>
      <c r="AZ8" s="222">
        <v>2</v>
      </c>
      <c r="BA8" s="222">
        <f>IF(AZ8=1,G8,0)</f>
        <v>0</v>
      </c>
      <c r="BB8" s="222">
        <f>IF(AZ8=2,G8,0)</f>
        <v>0</v>
      </c>
      <c r="BC8" s="222">
        <f>IF(AZ8=3,G8,0)</f>
        <v>0</v>
      </c>
      <c r="BD8" s="222">
        <f>IF(AZ8=4,G8,0)</f>
        <v>0</v>
      </c>
      <c r="BE8" s="222">
        <f>IF(AZ8=5,G8,0)</f>
        <v>0</v>
      </c>
      <c r="CA8" s="249">
        <v>12</v>
      </c>
      <c r="CB8" s="249">
        <v>0</v>
      </c>
    </row>
    <row r="9" spans="1:15" ht="12.75">
      <c r="A9" s="258"/>
      <c r="B9" s="259"/>
      <c r="C9" s="527" t="s">
        <v>143</v>
      </c>
      <c r="D9" s="528"/>
      <c r="E9" s="528"/>
      <c r="F9" s="528"/>
      <c r="G9" s="529"/>
      <c r="I9" s="260"/>
      <c r="K9" s="260"/>
      <c r="L9" s="261" t="s">
        <v>143</v>
      </c>
      <c r="O9" s="249">
        <v>3</v>
      </c>
    </row>
    <row r="10" spans="1:57" ht="12.75">
      <c r="A10" s="268"/>
      <c r="B10" s="269" t="s">
        <v>97</v>
      </c>
      <c r="C10" s="270" t="s">
        <v>140</v>
      </c>
      <c r="D10" s="271"/>
      <c r="E10" s="272"/>
      <c r="F10" s="273"/>
      <c r="G10" s="274">
        <f>SUM(G7:G9)</f>
        <v>0</v>
      </c>
      <c r="H10" s="275"/>
      <c r="I10" s="276">
        <f>SUM(I7:I9)</f>
        <v>0</v>
      </c>
      <c r="J10" s="275"/>
      <c r="K10" s="276">
        <f>SUM(K7:K9)</f>
        <v>0</v>
      </c>
      <c r="O10" s="249">
        <v>4</v>
      </c>
      <c r="BA10" s="277">
        <f>SUM(BA7:BA9)</f>
        <v>0</v>
      </c>
      <c r="BB10" s="277">
        <f>SUM(BB7:BB9)</f>
        <v>0</v>
      </c>
      <c r="BC10" s="277">
        <f>SUM(BC7:BC9)</f>
        <v>0</v>
      </c>
      <c r="BD10" s="277">
        <f>SUM(BD7:BD9)</f>
        <v>0</v>
      </c>
      <c r="BE10" s="277">
        <f>SUM(BE7:BE9)</f>
        <v>0</v>
      </c>
    </row>
    <row r="11" ht="12.75">
      <c r="E11" s="222"/>
    </row>
    <row r="12" ht="12.75">
      <c r="E12" s="222"/>
    </row>
    <row r="13" ht="12.75">
      <c r="E13" s="222"/>
    </row>
    <row r="14" ht="12.75">
      <c r="E14" s="222"/>
    </row>
    <row r="15" ht="12.75">
      <c r="E15" s="222"/>
    </row>
    <row r="16" ht="12.75">
      <c r="E16" s="222"/>
    </row>
    <row r="17" ht="12.75">
      <c r="E17" s="222"/>
    </row>
    <row r="18" ht="12.75">
      <c r="E18" s="222"/>
    </row>
    <row r="19" ht="12.75">
      <c r="E19" s="222"/>
    </row>
    <row r="20" ht="12.75">
      <c r="E20" s="222"/>
    </row>
    <row r="21" ht="12.75">
      <c r="E21" s="222"/>
    </row>
    <row r="22" ht="12.75">
      <c r="E22" s="222"/>
    </row>
    <row r="23" ht="12.75">
      <c r="E23" s="222"/>
    </row>
    <row r="24" ht="12.75">
      <c r="E24" s="222"/>
    </row>
    <row r="25" ht="12.75">
      <c r="E25" s="222"/>
    </row>
    <row r="26" ht="12.75">
      <c r="E26" s="222"/>
    </row>
    <row r="27" ht="12.75">
      <c r="E27" s="222"/>
    </row>
    <row r="28" ht="12.75">
      <c r="E28" s="222"/>
    </row>
    <row r="29" ht="12.75">
      <c r="E29" s="222"/>
    </row>
    <row r="30" ht="12.75">
      <c r="E30" s="222"/>
    </row>
    <row r="31" ht="12.75">
      <c r="E31" s="222"/>
    </row>
    <row r="32" ht="12.75">
      <c r="E32" s="222"/>
    </row>
    <row r="33" ht="12.75">
      <c r="E33" s="222"/>
    </row>
    <row r="34" spans="1:7" ht="12.75">
      <c r="A34" s="267"/>
      <c r="B34" s="267"/>
      <c r="C34" s="267"/>
      <c r="D34" s="267"/>
      <c r="E34" s="267"/>
      <c r="F34" s="267"/>
      <c r="G34" s="267"/>
    </row>
    <row r="35" spans="1:7" ht="12.75">
      <c r="A35" s="267"/>
      <c r="B35" s="267"/>
      <c r="C35" s="267"/>
      <c r="D35" s="267"/>
      <c r="E35" s="267"/>
      <c r="F35" s="267"/>
      <c r="G35" s="267"/>
    </row>
    <row r="36" spans="1:7" ht="12.75">
      <c r="A36" s="267"/>
      <c r="B36" s="267"/>
      <c r="C36" s="267"/>
      <c r="D36" s="267"/>
      <c r="E36" s="267"/>
      <c r="F36" s="267"/>
      <c r="G36" s="267"/>
    </row>
    <row r="37" spans="1:7" ht="12.75">
      <c r="A37" s="267"/>
      <c r="B37" s="267"/>
      <c r="C37" s="267"/>
      <c r="D37" s="267"/>
      <c r="E37" s="267"/>
      <c r="F37" s="267"/>
      <c r="G37" s="267"/>
    </row>
    <row r="38" ht="12.75">
      <c r="E38" s="222"/>
    </row>
    <row r="39" ht="12.75">
      <c r="E39" s="222"/>
    </row>
    <row r="40" ht="12.75">
      <c r="E40" s="222"/>
    </row>
    <row r="41" ht="12.75">
      <c r="E41" s="222"/>
    </row>
    <row r="42" ht="12.75">
      <c r="E42" s="222"/>
    </row>
    <row r="43" ht="12.75">
      <c r="E43" s="222"/>
    </row>
    <row r="44" ht="12.75">
      <c r="E44" s="222"/>
    </row>
    <row r="45" ht="12.75">
      <c r="E45" s="222"/>
    </row>
    <row r="46" ht="12.75">
      <c r="E46" s="222"/>
    </row>
    <row r="47" ht="12.75">
      <c r="E47" s="222"/>
    </row>
    <row r="48" ht="12.75">
      <c r="E48" s="222"/>
    </row>
    <row r="49" ht="12.75">
      <c r="E49" s="222"/>
    </row>
    <row r="50" ht="12.75">
      <c r="E50" s="222"/>
    </row>
    <row r="51" ht="12.75">
      <c r="E51" s="222"/>
    </row>
    <row r="52" ht="12.75">
      <c r="E52" s="222"/>
    </row>
    <row r="53" ht="12.75">
      <c r="E53" s="222"/>
    </row>
    <row r="54" ht="12.75">
      <c r="E54" s="222"/>
    </row>
    <row r="55" ht="12.75">
      <c r="E55" s="222"/>
    </row>
    <row r="56" ht="12.75">
      <c r="E56" s="222"/>
    </row>
    <row r="57" ht="12.75">
      <c r="E57" s="222"/>
    </row>
    <row r="58" ht="12.75">
      <c r="E58" s="222"/>
    </row>
    <row r="59" ht="12.75">
      <c r="E59" s="222"/>
    </row>
    <row r="60" ht="12.75">
      <c r="E60" s="222"/>
    </row>
    <row r="61" ht="12.75">
      <c r="E61" s="222"/>
    </row>
    <row r="62" ht="12.75">
      <c r="E62" s="222"/>
    </row>
    <row r="63" ht="12.75">
      <c r="E63" s="222"/>
    </row>
    <row r="64" ht="12.75">
      <c r="E64" s="222"/>
    </row>
    <row r="65" ht="12.75">
      <c r="E65" s="222"/>
    </row>
    <row r="66" ht="12.75">
      <c r="E66" s="222"/>
    </row>
    <row r="67" ht="12.75">
      <c r="E67" s="222"/>
    </row>
    <row r="68" ht="12.75">
      <c r="E68" s="222"/>
    </row>
    <row r="69" spans="1:2" ht="12.75">
      <c r="A69" s="278"/>
      <c r="B69" s="278"/>
    </row>
    <row r="70" spans="1:7" ht="12.75">
      <c r="A70" s="267"/>
      <c r="B70" s="267"/>
      <c r="C70" s="279"/>
      <c r="D70" s="279"/>
      <c r="E70" s="280"/>
      <c r="F70" s="279"/>
      <c r="G70" s="281"/>
    </row>
    <row r="71" spans="1:7" ht="12.75">
      <c r="A71" s="282"/>
      <c r="B71" s="282"/>
      <c r="C71" s="267"/>
      <c r="D71" s="267"/>
      <c r="E71" s="283"/>
      <c r="F71" s="267"/>
      <c r="G71" s="267"/>
    </row>
    <row r="72" spans="1:7" ht="12.75">
      <c r="A72" s="267"/>
      <c r="B72" s="267"/>
      <c r="C72" s="267"/>
      <c r="D72" s="267"/>
      <c r="E72" s="283"/>
      <c r="F72" s="267"/>
      <c r="G72" s="267"/>
    </row>
    <row r="73" spans="1:7" ht="12.75">
      <c r="A73" s="267"/>
      <c r="B73" s="267"/>
      <c r="C73" s="267"/>
      <c r="D73" s="267"/>
      <c r="E73" s="283"/>
      <c r="F73" s="267"/>
      <c r="G73" s="267"/>
    </row>
    <row r="74" spans="1:7" ht="12.75">
      <c r="A74" s="267"/>
      <c r="B74" s="267"/>
      <c r="C74" s="267"/>
      <c r="D74" s="267"/>
      <c r="E74" s="283"/>
      <c r="F74" s="267"/>
      <c r="G74" s="267"/>
    </row>
    <row r="75" spans="1:7" ht="12.75">
      <c r="A75" s="267"/>
      <c r="B75" s="267"/>
      <c r="C75" s="267"/>
      <c r="D75" s="267"/>
      <c r="E75" s="283"/>
      <c r="F75" s="267"/>
      <c r="G75" s="267"/>
    </row>
    <row r="76" spans="1:7" ht="12.75">
      <c r="A76" s="267"/>
      <c r="B76" s="267"/>
      <c r="C76" s="267"/>
      <c r="D76" s="267"/>
      <c r="E76" s="283"/>
      <c r="F76" s="267"/>
      <c r="G76" s="267"/>
    </row>
    <row r="77" spans="1:7" ht="12.75">
      <c r="A77" s="267"/>
      <c r="B77" s="267"/>
      <c r="C77" s="267"/>
      <c r="D77" s="267"/>
      <c r="E77" s="283"/>
      <c r="F77" s="267"/>
      <c r="G77" s="267"/>
    </row>
    <row r="78" spans="1:7" ht="12.75">
      <c r="A78" s="267"/>
      <c r="B78" s="267"/>
      <c r="C78" s="267"/>
      <c r="D78" s="267"/>
      <c r="E78" s="283"/>
      <c r="F78" s="267"/>
      <c r="G78" s="267"/>
    </row>
    <row r="79" spans="1:7" ht="12.75">
      <c r="A79" s="267"/>
      <c r="B79" s="267"/>
      <c r="C79" s="267"/>
      <c r="D79" s="267"/>
      <c r="E79" s="283"/>
      <c r="F79" s="267"/>
      <c r="G79" s="267"/>
    </row>
    <row r="80" spans="1:7" ht="12.75">
      <c r="A80" s="267"/>
      <c r="B80" s="267"/>
      <c r="C80" s="267"/>
      <c r="D80" s="267"/>
      <c r="E80" s="283"/>
      <c r="F80" s="267"/>
      <c r="G80" s="267"/>
    </row>
    <row r="81" spans="1:7" ht="12.75">
      <c r="A81" s="267"/>
      <c r="B81" s="267"/>
      <c r="C81" s="267"/>
      <c r="D81" s="267"/>
      <c r="E81" s="283"/>
      <c r="F81" s="267"/>
      <c r="G81" s="267"/>
    </row>
    <row r="82" spans="1:7" ht="12.75">
      <c r="A82" s="267"/>
      <c r="B82" s="267"/>
      <c r="C82" s="267"/>
      <c r="D82" s="267"/>
      <c r="E82" s="283"/>
      <c r="F82" s="267"/>
      <c r="G82" s="267"/>
    </row>
    <row r="83" spans="1:7" ht="12.75">
      <c r="A83" s="267"/>
      <c r="B83" s="267"/>
      <c r="C83" s="267"/>
      <c r="D83" s="267"/>
      <c r="E83" s="283"/>
      <c r="F83" s="267"/>
      <c r="G83" s="267"/>
    </row>
  </sheetData>
  <sheetProtection/>
  <mergeCells count="5">
    <mergeCell ref="A1:G1"/>
    <mergeCell ref="A3:B3"/>
    <mergeCell ref="A4:B4"/>
    <mergeCell ref="E4:G4"/>
    <mergeCell ref="C9:G9"/>
  </mergeCells>
  <printOptions/>
  <pageMargins left="0.5905511811023623" right="0.3937007874015748" top="0.5905511811023623" bottom="0.984251968503937" header="0.1968503937007874" footer="0.5118110236220472"/>
  <pageSetup horizontalDpi="600" verticalDpi="600" orientation="portrait" paperSize="9" r:id="rId1"/>
  <headerFooter alignWithMargins="0">
    <oddFooter>&amp;L&amp;9Zpracováno programem &amp;"Arial CE,Tučné"BUILDpower,  © RTS, a.s.&amp;R&amp;"Arial,Obyčejné"Strana &amp;P</oddFooter>
  </headerFooter>
</worksheet>
</file>

<file path=xl/worksheets/sheet8.xml><?xml version="1.0" encoding="utf-8"?>
<worksheet xmlns="http://schemas.openxmlformats.org/spreadsheetml/2006/main" xmlns:r="http://schemas.openxmlformats.org/officeDocument/2006/relationships">
  <dimension ref="B1:L30"/>
  <sheetViews>
    <sheetView view="pageBreakPreview" zoomScaleSheetLayoutView="100" zoomScalePageLayoutView="0" workbookViewId="0" topLeftCell="A1">
      <selection activeCell="I14" sqref="I14"/>
    </sheetView>
  </sheetViews>
  <sheetFormatPr defaultColWidth="9.00390625" defaultRowHeight="12.75"/>
  <sheetData>
    <row r="1" spans="2:7" ht="25.5">
      <c r="B1" s="289"/>
      <c r="C1" s="289"/>
      <c r="D1" s="289"/>
      <c r="E1" s="289"/>
      <c r="F1" s="289"/>
      <c r="G1" s="290"/>
    </row>
    <row r="2" spans="2:7" ht="25.5">
      <c r="B2" s="289"/>
      <c r="C2" s="289"/>
      <c r="D2" s="289"/>
      <c r="E2" s="289"/>
      <c r="F2" s="289"/>
      <c r="G2" s="290"/>
    </row>
    <row r="3" spans="2:7" ht="25.5">
      <c r="B3" s="291" t="s">
        <v>859</v>
      </c>
      <c r="C3" s="289"/>
      <c r="D3" s="289"/>
      <c r="E3" s="289"/>
      <c r="F3" s="289"/>
      <c r="G3" s="290"/>
    </row>
    <row r="7" spans="2:7" ht="15">
      <c r="B7" s="292"/>
      <c r="C7" s="292"/>
      <c r="D7" s="289"/>
      <c r="E7" s="289"/>
      <c r="F7" s="289"/>
      <c r="G7" s="289"/>
    </row>
    <row r="8" spans="2:7" ht="12.75">
      <c r="B8" s="535" t="s">
        <v>860</v>
      </c>
      <c r="C8" s="535"/>
      <c r="D8" s="535"/>
      <c r="E8" s="535"/>
      <c r="F8" s="535"/>
      <c r="G8" s="535"/>
    </row>
    <row r="9" spans="2:7" ht="12.75">
      <c r="B9" s="535"/>
      <c r="C9" s="535"/>
      <c r="D9" s="535"/>
      <c r="E9" s="535"/>
      <c r="F9" s="535"/>
      <c r="G9" s="535"/>
    </row>
    <row r="10" spans="2:7" ht="12.75">
      <c r="B10" s="535"/>
      <c r="C10" s="535"/>
      <c r="D10" s="535"/>
      <c r="E10" s="535"/>
      <c r="F10" s="535"/>
      <c r="G10" s="535"/>
    </row>
    <row r="11" spans="2:7" ht="12.75">
      <c r="B11" s="535"/>
      <c r="C11" s="535"/>
      <c r="D11" s="535"/>
      <c r="E11" s="535"/>
      <c r="F11" s="535"/>
      <c r="G11" s="535"/>
    </row>
    <row r="12" spans="2:7" ht="12.75">
      <c r="B12" s="535"/>
      <c r="C12" s="535"/>
      <c r="D12" s="535"/>
      <c r="E12" s="535"/>
      <c r="F12" s="535"/>
      <c r="G12" s="535"/>
    </row>
    <row r="13" spans="2:7" ht="12.75">
      <c r="B13" s="535"/>
      <c r="C13" s="535"/>
      <c r="D13" s="535"/>
      <c r="E13" s="535"/>
      <c r="F13" s="535"/>
      <c r="G13" s="535"/>
    </row>
    <row r="14" spans="2:7" ht="12.75">
      <c r="B14" s="535"/>
      <c r="C14" s="535"/>
      <c r="D14" s="535"/>
      <c r="E14" s="535"/>
      <c r="F14" s="535"/>
      <c r="G14" s="535"/>
    </row>
    <row r="15" spans="2:7" ht="12.75">
      <c r="B15" s="535"/>
      <c r="C15" s="535"/>
      <c r="D15" s="535"/>
      <c r="E15" s="535"/>
      <c r="F15" s="535"/>
      <c r="G15" s="535"/>
    </row>
    <row r="16" spans="2:7" ht="12.75">
      <c r="B16" s="535"/>
      <c r="C16" s="535"/>
      <c r="D16" s="535"/>
      <c r="E16" s="535"/>
      <c r="F16" s="535"/>
      <c r="G16" s="535"/>
    </row>
    <row r="17" spans="2:12" ht="12.75">
      <c r="B17" s="535"/>
      <c r="C17" s="535"/>
      <c r="D17" s="535"/>
      <c r="E17" s="535"/>
      <c r="F17" s="535"/>
      <c r="G17" s="535"/>
      <c r="H17" s="289"/>
      <c r="I17" s="289"/>
      <c r="J17" s="289"/>
      <c r="K17" s="289"/>
      <c r="L17" s="289"/>
    </row>
    <row r="18" spans="2:12" ht="12.75">
      <c r="B18" s="535"/>
      <c r="C18" s="535"/>
      <c r="D18" s="535"/>
      <c r="E18" s="535"/>
      <c r="F18" s="535"/>
      <c r="G18" s="535"/>
      <c r="H18" s="289"/>
      <c r="I18" s="289"/>
      <c r="J18" s="289"/>
      <c r="K18" s="289"/>
      <c r="L18" s="289"/>
    </row>
    <row r="19" spans="2:12" ht="12.75">
      <c r="B19" s="535"/>
      <c r="C19" s="535"/>
      <c r="D19" s="535"/>
      <c r="E19" s="535"/>
      <c r="F19" s="535"/>
      <c r="G19" s="535"/>
      <c r="H19" s="289"/>
      <c r="I19" s="289"/>
      <c r="J19" s="289"/>
      <c r="K19" s="289"/>
      <c r="L19" s="289"/>
    </row>
    <row r="20" spans="2:12" ht="12.75">
      <c r="B20" s="535"/>
      <c r="C20" s="535"/>
      <c r="D20" s="535"/>
      <c r="E20" s="535"/>
      <c r="F20" s="535"/>
      <c r="G20" s="535"/>
      <c r="H20" s="289"/>
      <c r="I20" s="289"/>
      <c r="J20" s="289"/>
      <c r="K20" s="289"/>
      <c r="L20" s="289"/>
    </row>
    <row r="25" spans="2:12" ht="12.75">
      <c r="B25" s="293"/>
      <c r="C25" s="289"/>
      <c r="D25" s="289"/>
      <c r="E25" s="289"/>
      <c r="F25" s="289"/>
      <c r="G25" s="289"/>
      <c r="H25" s="289"/>
      <c r="I25" s="289"/>
      <c r="J25" s="289"/>
      <c r="K25" s="289"/>
      <c r="L25" s="289"/>
    </row>
    <row r="26" spans="2:12" ht="12.75">
      <c r="B26" s="293"/>
      <c r="C26" s="289"/>
      <c r="D26" s="289"/>
      <c r="E26" s="289"/>
      <c r="F26" s="289"/>
      <c r="G26" s="289"/>
      <c r="H26" s="289"/>
      <c r="I26" s="289"/>
      <c r="J26" s="289"/>
      <c r="K26" s="289"/>
      <c r="L26" s="289"/>
    </row>
    <row r="27" spans="2:12" ht="12.75">
      <c r="B27" s="293"/>
      <c r="C27" s="289"/>
      <c r="D27" s="289"/>
      <c r="E27" s="289"/>
      <c r="F27" s="289"/>
      <c r="G27" s="289"/>
      <c r="H27" s="289"/>
      <c r="I27" s="289"/>
      <c r="J27" s="289"/>
      <c r="K27" s="289"/>
      <c r="L27" s="289"/>
    </row>
    <row r="28" spans="2:12" ht="12.75">
      <c r="B28" s="293"/>
      <c r="C28" s="289"/>
      <c r="D28" s="289"/>
      <c r="E28" s="289"/>
      <c r="F28" s="289"/>
      <c r="G28" s="289"/>
      <c r="H28" s="289"/>
      <c r="I28" s="289"/>
      <c r="J28" s="289"/>
      <c r="K28" s="289"/>
      <c r="L28" s="289"/>
    </row>
    <row r="30" spans="2:12" ht="15.75">
      <c r="B30" s="294"/>
      <c r="C30" s="295"/>
      <c r="D30" s="295"/>
      <c r="E30" s="295"/>
      <c r="F30" s="295"/>
      <c r="G30" s="295"/>
      <c r="H30" s="295"/>
      <c r="I30" s="296"/>
      <c r="J30" s="296"/>
      <c r="K30" s="296"/>
      <c r="L30" s="296"/>
    </row>
  </sheetData>
  <sheetProtection/>
  <mergeCells count="1">
    <mergeCell ref="B8:G20"/>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J281"/>
  <sheetViews>
    <sheetView view="pageBreakPreview" zoomScaleSheetLayoutView="100" zoomScalePageLayoutView="0" workbookViewId="0" topLeftCell="B149">
      <selection activeCell="C173" sqref="C173"/>
    </sheetView>
  </sheetViews>
  <sheetFormatPr defaultColWidth="9.00390625" defaultRowHeight="12.75"/>
  <cols>
    <col min="1" max="1" width="6.75390625" style="365" customWidth="1"/>
    <col min="2" max="2" width="7.00390625" style="366" customWidth="1"/>
    <col min="3" max="3" width="68.875" style="367" customWidth="1"/>
    <col min="4" max="4" width="10.00390625" style="368" customWidth="1"/>
    <col min="5" max="5" width="10.875" style="368" customWidth="1"/>
    <col min="6" max="6" width="5.25390625" style="369" customWidth="1"/>
    <col min="7" max="7" width="8.00390625" style="370" customWidth="1"/>
    <col min="8" max="8" width="9.75390625" style="371" customWidth="1"/>
    <col min="9" max="9" width="10.25390625" style="371" customWidth="1"/>
    <col min="10" max="10" width="4.25390625" style="367" customWidth="1"/>
    <col min="11" max="16384" width="9.125" style="311" customWidth="1"/>
  </cols>
  <sheetData>
    <row r="1" spans="1:10" s="303" customFormat="1" ht="23.25" thickBot="1">
      <c r="A1" s="297" t="s">
        <v>861</v>
      </c>
      <c r="B1" s="297" t="s">
        <v>862</v>
      </c>
      <c r="C1" s="298" t="s">
        <v>863</v>
      </c>
      <c r="D1" s="297" t="s">
        <v>864</v>
      </c>
      <c r="E1" s="297" t="s">
        <v>865</v>
      </c>
      <c r="F1" s="297" t="s">
        <v>866</v>
      </c>
      <c r="G1" s="299" t="s">
        <v>867</v>
      </c>
      <c r="H1" s="300" t="s">
        <v>868</v>
      </c>
      <c r="I1" s="301" t="s">
        <v>869</v>
      </c>
      <c r="J1" s="302"/>
    </row>
    <row r="2" spans="1:10" ht="12.75">
      <c r="A2" s="304"/>
      <c r="B2" s="305" t="s">
        <v>1</v>
      </c>
      <c r="C2" s="306" t="s">
        <v>870</v>
      </c>
      <c r="D2" s="307"/>
      <c r="E2" s="307"/>
      <c r="F2" s="307"/>
      <c r="G2" s="308"/>
      <c r="H2" s="309"/>
      <c r="I2" s="309"/>
      <c r="J2" s="310"/>
    </row>
    <row r="3" spans="1:10" ht="12.75">
      <c r="A3" s="311"/>
      <c r="B3" s="312"/>
      <c r="C3" s="313"/>
      <c r="D3" s="314"/>
      <c r="E3" s="314"/>
      <c r="F3" s="314"/>
      <c r="G3" s="315"/>
      <c r="H3" s="316"/>
      <c r="I3" s="316"/>
      <c r="J3" s="310"/>
    </row>
    <row r="4" spans="1:10" ht="12.75">
      <c r="A4" s="317"/>
      <c r="B4" s="318" t="s">
        <v>871</v>
      </c>
      <c r="C4" s="319" t="s">
        <v>872</v>
      </c>
      <c r="D4" s="320"/>
      <c r="E4" s="321"/>
      <c r="F4" s="320"/>
      <c r="G4" s="320"/>
      <c r="H4" s="322"/>
      <c r="I4" s="322"/>
      <c r="J4" s="323"/>
    </row>
    <row r="5" spans="1:10" ht="191.25">
      <c r="A5" s="317"/>
      <c r="B5" s="317" t="s">
        <v>873</v>
      </c>
      <c r="C5" s="324" t="s">
        <v>874</v>
      </c>
      <c r="D5" s="325" t="s">
        <v>875</v>
      </c>
      <c r="E5" s="325" t="s">
        <v>875</v>
      </c>
      <c r="F5" s="326" t="s">
        <v>876</v>
      </c>
      <c r="G5" s="320">
        <v>1</v>
      </c>
      <c r="H5" s="322"/>
      <c r="I5" s="322">
        <f aca="true" t="shared" si="0" ref="I5:I31">G5*H5</f>
        <v>0</v>
      </c>
      <c r="J5" s="323"/>
    </row>
    <row r="6" spans="1:10" ht="12.75">
      <c r="A6" s="317"/>
      <c r="B6" s="317" t="s">
        <v>877</v>
      </c>
      <c r="C6" s="327" t="s">
        <v>878</v>
      </c>
      <c r="D6" s="322"/>
      <c r="E6" s="326"/>
      <c r="F6" s="326" t="s">
        <v>879</v>
      </c>
      <c r="G6" s="326">
        <v>2</v>
      </c>
      <c r="H6" s="322"/>
      <c r="I6" s="322">
        <f t="shared" si="0"/>
        <v>0</v>
      </c>
      <c r="J6" s="323"/>
    </row>
    <row r="7" spans="1:10" ht="12.75">
      <c r="A7" s="317"/>
      <c r="B7" s="317" t="s">
        <v>880</v>
      </c>
      <c r="C7" s="327" t="s">
        <v>881</v>
      </c>
      <c r="D7" s="326"/>
      <c r="E7" s="326"/>
      <c r="F7" s="321" t="s">
        <v>879</v>
      </c>
      <c r="G7" s="326">
        <v>5</v>
      </c>
      <c r="H7" s="322"/>
      <c r="I7" s="322">
        <f t="shared" si="0"/>
        <v>0</v>
      </c>
      <c r="J7" s="323"/>
    </row>
    <row r="8" spans="1:10" ht="12.75">
      <c r="A8" s="317"/>
      <c r="B8" s="317" t="s">
        <v>882</v>
      </c>
      <c r="C8" s="327" t="s">
        <v>883</v>
      </c>
      <c r="D8" s="326"/>
      <c r="E8" s="326"/>
      <c r="F8" s="321" t="s">
        <v>163</v>
      </c>
      <c r="G8" s="326">
        <v>40</v>
      </c>
      <c r="H8" s="322"/>
      <c r="I8" s="322">
        <f t="shared" si="0"/>
        <v>0</v>
      </c>
      <c r="J8" s="323"/>
    </row>
    <row r="9" spans="1:10" ht="22.5">
      <c r="A9" s="317"/>
      <c r="B9" s="317" t="s">
        <v>884</v>
      </c>
      <c r="C9" s="328" t="s">
        <v>885</v>
      </c>
      <c r="D9" s="326"/>
      <c r="E9" s="326"/>
      <c r="F9" s="321" t="s">
        <v>879</v>
      </c>
      <c r="G9" s="326">
        <v>1</v>
      </c>
      <c r="H9" s="322"/>
      <c r="I9" s="322">
        <f t="shared" si="0"/>
        <v>0</v>
      </c>
      <c r="J9" s="323"/>
    </row>
    <row r="10" spans="1:10" ht="22.5">
      <c r="A10" s="317"/>
      <c r="B10" s="317" t="s">
        <v>886</v>
      </c>
      <c r="C10" s="327" t="s">
        <v>887</v>
      </c>
      <c r="D10" s="320"/>
      <c r="E10" s="320"/>
      <c r="F10" s="320" t="s">
        <v>879</v>
      </c>
      <c r="G10" s="326">
        <v>1</v>
      </c>
      <c r="H10" s="322"/>
      <c r="I10" s="322">
        <f t="shared" si="0"/>
        <v>0</v>
      </c>
      <c r="J10" s="323"/>
    </row>
    <row r="11" spans="1:10" ht="22.5">
      <c r="A11" s="317"/>
      <c r="B11" s="317" t="s">
        <v>888</v>
      </c>
      <c r="C11" s="328" t="s">
        <v>889</v>
      </c>
      <c r="D11" s="326"/>
      <c r="E11" s="326"/>
      <c r="F11" s="321" t="s">
        <v>879</v>
      </c>
      <c r="G11" s="326">
        <v>1</v>
      </c>
      <c r="H11" s="322"/>
      <c r="I11" s="322">
        <f t="shared" si="0"/>
        <v>0</v>
      </c>
      <c r="J11" s="323"/>
    </row>
    <row r="12" spans="1:10" ht="22.5">
      <c r="A12" s="317"/>
      <c r="B12" s="317" t="s">
        <v>890</v>
      </c>
      <c r="C12" s="327" t="s">
        <v>891</v>
      </c>
      <c r="D12" s="321"/>
      <c r="E12" s="326"/>
      <c r="F12" s="326" t="s">
        <v>879</v>
      </c>
      <c r="G12" s="326">
        <v>1</v>
      </c>
      <c r="H12" s="322"/>
      <c r="I12" s="322">
        <f t="shared" si="0"/>
        <v>0</v>
      </c>
      <c r="J12" s="323"/>
    </row>
    <row r="13" spans="1:10" ht="22.5">
      <c r="A13" s="317"/>
      <c r="B13" s="317" t="s">
        <v>892</v>
      </c>
      <c r="C13" s="327" t="s">
        <v>893</v>
      </c>
      <c r="D13" s="322"/>
      <c r="E13" s="326"/>
      <c r="F13" s="326" t="s">
        <v>879</v>
      </c>
      <c r="G13" s="326">
        <v>3</v>
      </c>
      <c r="H13" s="322"/>
      <c r="I13" s="322">
        <f t="shared" si="0"/>
        <v>0</v>
      </c>
      <c r="J13" s="323"/>
    </row>
    <row r="14" spans="1:10" ht="33.75">
      <c r="A14" s="317"/>
      <c r="B14" s="317" t="s">
        <v>894</v>
      </c>
      <c r="C14" s="327" t="s">
        <v>895</v>
      </c>
      <c r="D14" s="326"/>
      <c r="E14" s="326"/>
      <c r="F14" s="321" t="s">
        <v>879</v>
      </c>
      <c r="G14" s="329">
        <v>1</v>
      </c>
      <c r="H14" s="322"/>
      <c r="I14" s="322">
        <f t="shared" si="0"/>
        <v>0</v>
      </c>
      <c r="J14" s="323"/>
    </row>
    <row r="15" spans="1:10" ht="12.75">
      <c r="A15" s="317"/>
      <c r="B15" s="317" t="s">
        <v>896</v>
      </c>
      <c r="C15" s="327" t="s">
        <v>897</v>
      </c>
      <c r="D15" s="330"/>
      <c r="E15" s="320"/>
      <c r="F15" s="320" t="s">
        <v>879</v>
      </c>
      <c r="G15" s="329">
        <v>1</v>
      </c>
      <c r="H15" s="322"/>
      <c r="I15" s="322">
        <f t="shared" si="0"/>
        <v>0</v>
      </c>
      <c r="J15" s="323"/>
    </row>
    <row r="16" spans="1:10" ht="22.5">
      <c r="A16" s="317"/>
      <c r="B16" s="317" t="s">
        <v>898</v>
      </c>
      <c r="C16" s="327" t="s">
        <v>899</v>
      </c>
      <c r="D16" s="320"/>
      <c r="E16" s="320"/>
      <c r="F16" s="321" t="s">
        <v>879</v>
      </c>
      <c r="G16" s="320">
        <v>1</v>
      </c>
      <c r="H16" s="322"/>
      <c r="I16" s="322">
        <f t="shared" si="0"/>
        <v>0</v>
      </c>
      <c r="J16" s="323"/>
    </row>
    <row r="17" spans="1:10" ht="22.5">
      <c r="A17" s="317"/>
      <c r="B17" s="317" t="s">
        <v>900</v>
      </c>
      <c r="C17" s="327" t="s">
        <v>901</v>
      </c>
      <c r="D17" s="322"/>
      <c r="E17" s="326"/>
      <c r="F17" s="326" t="s">
        <v>879</v>
      </c>
      <c r="G17" s="320">
        <v>1</v>
      </c>
      <c r="H17" s="322"/>
      <c r="I17" s="322">
        <f t="shared" si="0"/>
        <v>0</v>
      </c>
      <c r="J17" s="323"/>
    </row>
    <row r="18" spans="1:10" ht="78.75">
      <c r="A18" s="317"/>
      <c r="B18" s="317" t="s">
        <v>902</v>
      </c>
      <c r="C18" s="331" t="s">
        <v>903</v>
      </c>
      <c r="D18" s="326"/>
      <c r="E18" s="326"/>
      <c r="F18" s="321" t="s">
        <v>876</v>
      </c>
      <c r="G18" s="326">
        <v>1</v>
      </c>
      <c r="H18" s="322"/>
      <c r="I18" s="322">
        <f t="shared" si="0"/>
        <v>0</v>
      </c>
      <c r="J18" s="323"/>
    </row>
    <row r="19" spans="1:10" ht="78.75">
      <c r="A19" s="317"/>
      <c r="B19" s="317" t="s">
        <v>904</v>
      </c>
      <c r="C19" s="328" t="s">
        <v>905</v>
      </c>
      <c r="D19" s="326"/>
      <c r="E19" s="326"/>
      <c r="F19" s="321" t="s">
        <v>876</v>
      </c>
      <c r="G19" s="326">
        <v>1</v>
      </c>
      <c r="H19" s="322"/>
      <c r="I19" s="322">
        <f t="shared" si="0"/>
        <v>0</v>
      </c>
      <c r="J19" s="323"/>
    </row>
    <row r="20" spans="1:10" ht="22.5">
      <c r="A20" s="317"/>
      <c r="B20" s="317" t="s">
        <v>906</v>
      </c>
      <c r="C20" s="327" t="s">
        <v>907</v>
      </c>
      <c r="D20" s="320"/>
      <c r="E20" s="320"/>
      <c r="F20" s="320" t="s">
        <v>879</v>
      </c>
      <c r="G20" s="329">
        <v>1</v>
      </c>
      <c r="H20" s="322"/>
      <c r="I20" s="322">
        <f t="shared" si="0"/>
        <v>0</v>
      </c>
      <c r="J20" s="323"/>
    </row>
    <row r="21" spans="1:10" ht="12.75">
      <c r="A21" s="317"/>
      <c r="B21" s="317" t="s">
        <v>908</v>
      </c>
      <c r="C21" s="328" t="s">
        <v>909</v>
      </c>
      <c r="D21" s="326"/>
      <c r="E21" s="326"/>
      <c r="F21" s="321" t="s">
        <v>879</v>
      </c>
      <c r="G21" s="329">
        <v>1</v>
      </c>
      <c r="H21" s="322"/>
      <c r="I21" s="322">
        <f t="shared" si="0"/>
        <v>0</v>
      </c>
      <c r="J21" s="323"/>
    </row>
    <row r="22" spans="1:10" ht="33.75">
      <c r="A22" s="317"/>
      <c r="B22" s="317" t="s">
        <v>910</v>
      </c>
      <c r="C22" s="328" t="s">
        <v>911</v>
      </c>
      <c r="D22" s="326"/>
      <c r="E22" s="326"/>
      <c r="F22" s="321" t="s">
        <v>876</v>
      </c>
      <c r="G22" s="329">
        <v>1</v>
      </c>
      <c r="H22" s="322"/>
      <c r="I22" s="322">
        <f t="shared" si="0"/>
        <v>0</v>
      </c>
      <c r="J22" s="323"/>
    </row>
    <row r="23" spans="1:10" ht="12.75">
      <c r="A23" s="317"/>
      <c r="B23" s="317" t="s">
        <v>912</v>
      </c>
      <c r="C23" s="327" t="s">
        <v>913</v>
      </c>
      <c r="D23" s="320"/>
      <c r="E23" s="320"/>
      <c r="F23" s="320" t="s">
        <v>163</v>
      </c>
      <c r="G23" s="326">
        <v>10</v>
      </c>
      <c r="H23" s="322"/>
      <c r="I23" s="322">
        <f t="shared" si="0"/>
        <v>0</v>
      </c>
      <c r="J23" s="323"/>
    </row>
    <row r="24" spans="1:10" ht="12.75">
      <c r="A24" s="317"/>
      <c r="B24" s="317" t="s">
        <v>914</v>
      </c>
      <c r="C24" s="328" t="s">
        <v>915</v>
      </c>
      <c r="D24" s="326"/>
      <c r="E24" s="326"/>
      <c r="F24" s="321" t="s">
        <v>879</v>
      </c>
      <c r="G24" s="326">
        <v>1</v>
      </c>
      <c r="H24" s="322"/>
      <c r="I24" s="322">
        <f t="shared" si="0"/>
        <v>0</v>
      </c>
      <c r="J24" s="323"/>
    </row>
    <row r="25" spans="1:10" ht="12.75">
      <c r="A25" s="317"/>
      <c r="B25" s="317" t="s">
        <v>916</v>
      </c>
      <c r="C25" s="327" t="s">
        <v>917</v>
      </c>
      <c r="D25" s="320"/>
      <c r="E25" s="320"/>
      <c r="F25" s="320" t="s">
        <v>879</v>
      </c>
      <c r="G25" s="326">
        <v>1</v>
      </c>
      <c r="H25" s="322"/>
      <c r="I25" s="322">
        <f t="shared" si="0"/>
        <v>0</v>
      </c>
      <c r="J25" s="323"/>
    </row>
    <row r="26" spans="1:10" ht="45">
      <c r="A26" s="317"/>
      <c r="B26" s="317" t="s">
        <v>918</v>
      </c>
      <c r="C26" s="328" t="s">
        <v>919</v>
      </c>
      <c r="D26" s="326"/>
      <c r="E26" s="326"/>
      <c r="F26" s="321" t="s">
        <v>876</v>
      </c>
      <c r="G26" s="326">
        <v>1</v>
      </c>
      <c r="H26" s="322"/>
      <c r="I26" s="322">
        <f t="shared" si="0"/>
        <v>0</v>
      </c>
      <c r="J26" s="323"/>
    </row>
    <row r="27" spans="1:10" ht="45">
      <c r="A27" s="317"/>
      <c r="B27" s="317" t="s">
        <v>920</v>
      </c>
      <c r="C27" s="327" t="s">
        <v>921</v>
      </c>
      <c r="D27" s="326"/>
      <c r="E27" s="326"/>
      <c r="F27" s="326" t="s">
        <v>879</v>
      </c>
      <c r="G27" s="326">
        <v>1</v>
      </c>
      <c r="H27" s="322"/>
      <c r="I27" s="322">
        <f t="shared" si="0"/>
        <v>0</v>
      </c>
      <c r="J27" s="323"/>
    </row>
    <row r="28" spans="1:10" ht="22.5">
      <c r="A28" s="317"/>
      <c r="B28" s="317" t="s">
        <v>922</v>
      </c>
      <c r="C28" s="328" t="s">
        <v>923</v>
      </c>
      <c r="D28" s="326"/>
      <c r="E28" s="326"/>
      <c r="F28" s="321" t="s">
        <v>876</v>
      </c>
      <c r="G28" s="332">
        <v>1</v>
      </c>
      <c r="H28" s="322"/>
      <c r="I28" s="322">
        <f t="shared" si="0"/>
        <v>0</v>
      </c>
      <c r="J28" s="323"/>
    </row>
    <row r="29" spans="1:10" ht="45">
      <c r="A29" s="317"/>
      <c r="B29" s="317" t="s">
        <v>924</v>
      </c>
      <c r="C29" s="327" t="s">
        <v>925</v>
      </c>
      <c r="D29" s="326"/>
      <c r="E29" s="326"/>
      <c r="F29" s="326" t="s">
        <v>879</v>
      </c>
      <c r="G29" s="320">
        <v>1</v>
      </c>
      <c r="H29" s="322"/>
      <c r="I29" s="322">
        <f t="shared" si="0"/>
        <v>0</v>
      </c>
      <c r="J29" s="323"/>
    </row>
    <row r="30" spans="1:10" ht="22.5">
      <c r="A30" s="317"/>
      <c r="B30" s="317" t="s">
        <v>926</v>
      </c>
      <c r="C30" s="327" t="s">
        <v>927</v>
      </c>
      <c r="D30" s="326"/>
      <c r="E30" s="326"/>
      <c r="F30" s="326" t="s">
        <v>879</v>
      </c>
      <c r="G30" s="326">
        <v>1</v>
      </c>
      <c r="H30" s="322"/>
      <c r="I30" s="322">
        <f t="shared" si="0"/>
        <v>0</v>
      </c>
      <c r="J30" s="323"/>
    </row>
    <row r="31" spans="1:10" ht="191.25">
      <c r="A31" s="317"/>
      <c r="B31" s="317" t="s">
        <v>928</v>
      </c>
      <c r="C31" s="324" t="s">
        <v>929</v>
      </c>
      <c r="D31" s="325" t="s">
        <v>875</v>
      </c>
      <c r="E31" s="325" t="s">
        <v>875</v>
      </c>
      <c r="F31" s="326" t="s">
        <v>876</v>
      </c>
      <c r="G31" s="320">
        <v>1</v>
      </c>
      <c r="H31" s="322"/>
      <c r="I31" s="322">
        <f t="shared" si="0"/>
        <v>0</v>
      </c>
      <c r="J31" s="323"/>
    </row>
    <row r="32" spans="1:10" ht="12.75">
      <c r="A32" s="317"/>
      <c r="B32" s="317"/>
      <c r="C32" s="328"/>
      <c r="D32" s="326"/>
      <c r="E32" s="326"/>
      <c r="F32" s="321"/>
      <c r="G32" s="326"/>
      <c r="H32" s="322"/>
      <c r="I32" s="322"/>
      <c r="J32" s="323"/>
    </row>
    <row r="33" spans="1:10" ht="12.75">
      <c r="A33" s="317"/>
      <c r="B33" s="318" t="s">
        <v>930</v>
      </c>
      <c r="C33" s="319" t="s">
        <v>931</v>
      </c>
      <c r="D33" s="326"/>
      <c r="E33" s="326"/>
      <c r="F33" s="321"/>
      <c r="G33" s="326"/>
      <c r="H33" s="322"/>
      <c r="I33" s="322"/>
      <c r="J33" s="323"/>
    </row>
    <row r="34" spans="1:10" ht="12.75">
      <c r="A34" s="317"/>
      <c r="B34" s="317" t="s">
        <v>932</v>
      </c>
      <c r="C34" s="327" t="s">
        <v>933</v>
      </c>
      <c r="D34" s="333"/>
      <c r="E34" s="320"/>
      <c r="F34" s="321" t="s">
        <v>879</v>
      </c>
      <c r="G34" s="320">
        <v>1</v>
      </c>
      <c r="H34" s="322"/>
      <c r="I34" s="322">
        <f aca="true" t="shared" si="1" ref="I34:I52">G34*H34</f>
        <v>0</v>
      </c>
      <c r="J34" s="323"/>
    </row>
    <row r="35" spans="1:10" ht="12.75">
      <c r="A35" s="317"/>
      <c r="B35" s="317" t="s">
        <v>934</v>
      </c>
      <c r="C35" s="327" t="s">
        <v>935</v>
      </c>
      <c r="D35" s="326"/>
      <c r="E35" s="326"/>
      <c r="F35" s="320" t="s">
        <v>879</v>
      </c>
      <c r="G35" s="326">
        <v>1</v>
      </c>
      <c r="H35" s="322"/>
      <c r="I35" s="322">
        <f t="shared" si="1"/>
        <v>0</v>
      </c>
      <c r="J35" s="323"/>
    </row>
    <row r="36" spans="1:10" ht="12.75">
      <c r="A36" s="317"/>
      <c r="B36" s="317" t="s">
        <v>936</v>
      </c>
      <c r="C36" s="334" t="s">
        <v>937</v>
      </c>
      <c r="D36" s="326"/>
      <c r="E36" s="326"/>
      <c r="F36" s="320" t="s">
        <v>163</v>
      </c>
      <c r="G36" s="326">
        <v>5</v>
      </c>
      <c r="H36" s="322"/>
      <c r="I36" s="322">
        <f t="shared" si="1"/>
        <v>0</v>
      </c>
      <c r="J36" s="323"/>
    </row>
    <row r="37" spans="1:10" ht="12.75">
      <c r="A37" s="317"/>
      <c r="B37" s="317" t="s">
        <v>938</v>
      </c>
      <c r="C37" s="335" t="s">
        <v>939</v>
      </c>
      <c r="D37" s="326"/>
      <c r="E37" s="326"/>
      <c r="F37" s="320" t="s">
        <v>879</v>
      </c>
      <c r="G37" s="326">
        <v>1</v>
      </c>
      <c r="H37" s="322"/>
      <c r="I37" s="322">
        <f t="shared" si="1"/>
        <v>0</v>
      </c>
      <c r="J37" s="323"/>
    </row>
    <row r="38" spans="1:10" ht="12.75">
      <c r="A38" s="317"/>
      <c r="B38" s="317" t="s">
        <v>940</v>
      </c>
      <c r="C38" s="335" t="s">
        <v>941</v>
      </c>
      <c r="D38" s="320"/>
      <c r="E38" s="320"/>
      <c r="F38" s="321" t="s">
        <v>879</v>
      </c>
      <c r="G38" s="320">
        <v>3</v>
      </c>
      <c r="H38" s="322"/>
      <c r="I38" s="322">
        <f t="shared" si="1"/>
        <v>0</v>
      </c>
      <c r="J38" s="323"/>
    </row>
    <row r="39" spans="1:10" ht="12.75">
      <c r="A39" s="317"/>
      <c r="B39" s="317" t="s">
        <v>942</v>
      </c>
      <c r="C39" s="327" t="s">
        <v>943</v>
      </c>
      <c r="D39" s="320"/>
      <c r="E39" s="320"/>
      <c r="F39" s="326" t="s">
        <v>879</v>
      </c>
      <c r="G39" s="320">
        <v>1</v>
      </c>
      <c r="H39" s="322"/>
      <c r="I39" s="322">
        <f t="shared" si="1"/>
        <v>0</v>
      </c>
      <c r="J39" s="323"/>
    </row>
    <row r="40" spans="1:10" ht="12.75">
      <c r="A40" s="317"/>
      <c r="B40" s="317" t="s">
        <v>944</v>
      </c>
      <c r="C40" s="327" t="s">
        <v>945</v>
      </c>
      <c r="D40" s="320"/>
      <c r="E40" s="320"/>
      <c r="F40" s="326" t="s">
        <v>879</v>
      </c>
      <c r="G40" s="320">
        <v>1</v>
      </c>
      <c r="H40" s="322"/>
      <c r="I40" s="322">
        <f t="shared" si="1"/>
        <v>0</v>
      </c>
      <c r="J40" s="323"/>
    </row>
    <row r="41" spans="1:10" ht="12.75">
      <c r="A41" s="317"/>
      <c r="B41" s="317" t="s">
        <v>946</v>
      </c>
      <c r="C41" s="327" t="s">
        <v>947</v>
      </c>
      <c r="D41" s="320"/>
      <c r="E41" s="320"/>
      <c r="F41" s="326" t="s">
        <v>879</v>
      </c>
      <c r="G41" s="320">
        <v>1</v>
      </c>
      <c r="H41" s="322"/>
      <c r="I41" s="322">
        <f t="shared" si="1"/>
        <v>0</v>
      </c>
      <c r="J41" s="323"/>
    </row>
    <row r="42" spans="1:10" ht="12.75">
      <c r="A42" s="317"/>
      <c r="B42" s="317" t="s">
        <v>948</v>
      </c>
      <c r="C42" s="335" t="s">
        <v>949</v>
      </c>
      <c r="D42" s="320"/>
      <c r="E42" s="320"/>
      <c r="F42" s="320" t="s">
        <v>879</v>
      </c>
      <c r="G42" s="326">
        <v>1</v>
      </c>
      <c r="H42" s="322"/>
      <c r="I42" s="322">
        <f t="shared" si="1"/>
        <v>0</v>
      </c>
      <c r="J42" s="323"/>
    </row>
    <row r="43" spans="1:10" ht="12.75">
      <c r="A43" s="317"/>
      <c r="B43" s="317" t="s">
        <v>950</v>
      </c>
      <c r="C43" s="334" t="s">
        <v>951</v>
      </c>
      <c r="D43" s="336"/>
      <c r="E43" s="326"/>
      <c r="F43" s="326" t="s">
        <v>163</v>
      </c>
      <c r="G43" s="337">
        <v>0.5</v>
      </c>
      <c r="H43" s="322"/>
      <c r="I43" s="322">
        <f t="shared" si="1"/>
        <v>0</v>
      </c>
      <c r="J43" s="323"/>
    </row>
    <row r="44" spans="1:10" ht="12.75">
      <c r="A44" s="317"/>
      <c r="B44" s="317" t="s">
        <v>952</v>
      </c>
      <c r="C44" s="327" t="s">
        <v>953</v>
      </c>
      <c r="D44" s="320"/>
      <c r="E44" s="320"/>
      <c r="F44" s="321" t="s">
        <v>879</v>
      </c>
      <c r="G44" s="320">
        <v>1</v>
      </c>
      <c r="H44" s="322"/>
      <c r="I44" s="322">
        <f t="shared" si="1"/>
        <v>0</v>
      </c>
      <c r="J44" s="323"/>
    </row>
    <row r="45" spans="1:10" ht="12.75">
      <c r="A45" s="317"/>
      <c r="B45" s="317" t="s">
        <v>954</v>
      </c>
      <c r="C45" s="327" t="s">
        <v>955</v>
      </c>
      <c r="D45" s="326"/>
      <c r="E45" s="326"/>
      <c r="F45" s="320" t="s">
        <v>879</v>
      </c>
      <c r="G45" s="326">
        <v>1</v>
      </c>
      <c r="H45" s="322"/>
      <c r="I45" s="322">
        <f t="shared" si="1"/>
        <v>0</v>
      </c>
      <c r="J45" s="323"/>
    </row>
    <row r="46" spans="1:10" ht="12.75">
      <c r="A46" s="317"/>
      <c r="B46" s="317" t="s">
        <v>956</v>
      </c>
      <c r="C46" s="334" t="s">
        <v>957</v>
      </c>
      <c r="D46" s="326"/>
      <c r="E46" s="326"/>
      <c r="F46" s="320" t="s">
        <v>163</v>
      </c>
      <c r="G46" s="337">
        <v>0.5</v>
      </c>
      <c r="H46" s="322"/>
      <c r="I46" s="322">
        <f t="shared" si="1"/>
        <v>0</v>
      </c>
      <c r="J46" s="323"/>
    </row>
    <row r="47" spans="1:10" ht="12.75">
      <c r="A47" s="317"/>
      <c r="B47" s="317" t="s">
        <v>958</v>
      </c>
      <c r="C47" s="334" t="s">
        <v>959</v>
      </c>
      <c r="D47" s="326"/>
      <c r="E47" s="326"/>
      <c r="F47" s="320" t="s">
        <v>879</v>
      </c>
      <c r="G47" s="326">
        <v>1</v>
      </c>
      <c r="H47" s="322"/>
      <c r="I47" s="322">
        <f t="shared" si="1"/>
        <v>0</v>
      </c>
      <c r="J47" s="323"/>
    </row>
    <row r="48" spans="1:10" ht="67.5">
      <c r="A48" s="317"/>
      <c r="B48" s="317" t="s">
        <v>960</v>
      </c>
      <c r="C48" s="328" t="s">
        <v>961</v>
      </c>
      <c r="D48" s="336"/>
      <c r="E48" s="326"/>
      <c r="F48" s="326" t="s">
        <v>876</v>
      </c>
      <c r="G48" s="326">
        <v>3</v>
      </c>
      <c r="H48" s="322"/>
      <c r="I48" s="322">
        <f t="shared" si="1"/>
        <v>0</v>
      </c>
      <c r="J48" s="323"/>
    </row>
    <row r="49" spans="1:10" ht="236.25">
      <c r="A49" s="317"/>
      <c r="B49" s="317" t="s">
        <v>962</v>
      </c>
      <c r="C49" s="328" t="s">
        <v>963</v>
      </c>
      <c r="D49" s="325" t="s">
        <v>875</v>
      </c>
      <c r="E49" s="325" t="s">
        <v>875</v>
      </c>
      <c r="F49" s="321" t="s">
        <v>876</v>
      </c>
      <c r="G49" s="326">
        <v>1</v>
      </c>
      <c r="H49" s="322"/>
      <c r="I49" s="322">
        <f t="shared" si="1"/>
        <v>0</v>
      </c>
      <c r="J49" s="323"/>
    </row>
    <row r="50" spans="1:10" ht="12.75">
      <c r="A50" s="317"/>
      <c r="B50" s="317" t="s">
        <v>964</v>
      </c>
      <c r="C50" s="327" t="s">
        <v>965</v>
      </c>
      <c r="D50" s="326"/>
      <c r="E50" s="326"/>
      <c r="F50" s="320" t="s">
        <v>879</v>
      </c>
      <c r="G50" s="326">
        <v>1</v>
      </c>
      <c r="H50" s="322"/>
      <c r="I50" s="322">
        <f t="shared" si="1"/>
        <v>0</v>
      </c>
      <c r="J50" s="323"/>
    </row>
    <row r="51" spans="1:10" ht="12.75">
      <c r="A51" s="317"/>
      <c r="B51" s="317" t="s">
        <v>966</v>
      </c>
      <c r="C51" s="338" t="s">
        <v>967</v>
      </c>
      <c r="D51" s="330"/>
      <c r="E51" s="320"/>
      <c r="F51" s="320" t="s">
        <v>163</v>
      </c>
      <c r="G51" s="329">
        <v>2</v>
      </c>
      <c r="H51" s="322"/>
      <c r="I51" s="322">
        <f t="shared" si="1"/>
        <v>0</v>
      </c>
      <c r="J51" s="323"/>
    </row>
    <row r="52" spans="1:10" ht="12.75">
      <c r="A52" s="317"/>
      <c r="B52" s="317" t="s">
        <v>968</v>
      </c>
      <c r="C52" s="327" t="s">
        <v>969</v>
      </c>
      <c r="D52" s="326"/>
      <c r="E52" s="326"/>
      <c r="F52" s="321" t="s">
        <v>879</v>
      </c>
      <c r="G52" s="329">
        <v>1</v>
      </c>
      <c r="H52" s="322"/>
      <c r="I52" s="322">
        <f t="shared" si="1"/>
        <v>0</v>
      </c>
      <c r="J52" s="323"/>
    </row>
    <row r="53" spans="1:10" ht="12.75">
      <c r="A53" s="317"/>
      <c r="B53" s="317"/>
      <c r="C53" s="327"/>
      <c r="D53" s="330"/>
      <c r="E53" s="320"/>
      <c r="F53" s="320"/>
      <c r="G53" s="329"/>
      <c r="H53" s="322"/>
      <c r="I53" s="322"/>
      <c r="J53" s="323"/>
    </row>
    <row r="54" spans="1:10" ht="12.75">
      <c r="A54" s="317"/>
      <c r="B54" s="318" t="s">
        <v>970</v>
      </c>
      <c r="C54" s="319" t="s">
        <v>971</v>
      </c>
      <c r="D54" s="320"/>
      <c r="E54" s="320"/>
      <c r="F54" s="320"/>
      <c r="G54" s="320"/>
      <c r="H54" s="322"/>
      <c r="I54" s="322"/>
      <c r="J54" s="323"/>
    </row>
    <row r="55" spans="1:10" ht="12.75">
      <c r="A55" s="317"/>
      <c r="B55" s="317" t="s">
        <v>972</v>
      </c>
      <c r="C55" s="334" t="s">
        <v>973</v>
      </c>
      <c r="D55" s="320"/>
      <c r="E55" s="320"/>
      <c r="F55" s="321" t="s">
        <v>879</v>
      </c>
      <c r="G55" s="320">
        <v>1</v>
      </c>
      <c r="H55" s="322"/>
      <c r="I55" s="322">
        <f aca="true" t="shared" si="2" ref="I55:I78">G55*H55</f>
        <v>0</v>
      </c>
      <c r="J55" s="323"/>
    </row>
    <row r="56" spans="1:10" ht="12.75">
      <c r="A56" s="317"/>
      <c r="B56" s="317" t="s">
        <v>974</v>
      </c>
      <c r="C56" s="334" t="s">
        <v>937</v>
      </c>
      <c r="D56" s="326"/>
      <c r="E56" s="326"/>
      <c r="F56" s="320" t="s">
        <v>163</v>
      </c>
      <c r="G56" s="320">
        <v>2</v>
      </c>
      <c r="H56" s="322"/>
      <c r="I56" s="322">
        <f t="shared" si="2"/>
        <v>0</v>
      </c>
      <c r="J56" s="323"/>
    </row>
    <row r="57" spans="1:10" ht="12.75">
      <c r="A57" s="317"/>
      <c r="B57" s="317" t="s">
        <v>975</v>
      </c>
      <c r="C57" s="327" t="s">
        <v>943</v>
      </c>
      <c r="D57" s="320"/>
      <c r="E57" s="320"/>
      <c r="F57" s="320" t="s">
        <v>879</v>
      </c>
      <c r="G57" s="320">
        <v>1</v>
      </c>
      <c r="H57" s="322"/>
      <c r="I57" s="322">
        <f t="shared" si="2"/>
        <v>0</v>
      </c>
      <c r="J57" s="323"/>
    </row>
    <row r="58" spans="1:10" ht="12.75">
      <c r="A58" s="317"/>
      <c r="B58" s="317" t="s">
        <v>976</v>
      </c>
      <c r="C58" s="327" t="s">
        <v>977</v>
      </c>
      <c r="D58" s="320"/>
      <c r="E58" s="320"/>
      <c r="F58" s="320" t="s">
        <v>163</v>
      </c>
      <c r="G58" s="337">
        <v>0.5</v>
      </c>
      <c r="H58" s="322"/>
      <c r="I58" s="322">
        <f t="shared" si="2"/>
        <v>0</v>
      </c>
      <c r="J58" s="323"/>
    </row>
    <row r="59" spans="1:10" ht="12.75">
      <c r="A59" s="317"/>
      <c r="B59" s="317" t="s">
        <v>978</v>
      </c>
      <c r="C59" s="327" t="s">
        <v>979</v>
      </c>
      <c r="D59" s="320"/>
      <c r="E59" s="320"/>
      <c r="F59" s="326" t="s">
        <v>879</v>
      </c>
      <c r="G59" s="320">
        <v>1</v>
      </c>
      <c r="H59" s="322"/>
      <c r="I59" s="322">
        <f t="shared" si="2"/>
        <v>0</v>
      </c>
      <c r="J59" s="323"/>
    </row>
    <row r="60" spans="1:10" ht="12.75">
      <c r="A60" s="317"/>
      <c r="B60" s="317" t="s">
        <v>980</v>
      </c>
      <c r="C60" s="339" t="s">
        <v>981</v>
      </c>
      <c r="D60" s="326"/>
      <c r="E60" s="326"/>
      <c r="F60" s="321" t="s">
        <v>879</v>
      </c>
      <c r="G60" s="320">
        <v>1</v>
      </c>
      <c r="H60" s="322"/>
      <c r="I60" s="322">
        <f t="shared" si="2"/>
        <v>0</v>
      </c>
      <c r="J60" s="323"/>
    </row>
    <row r="61" spans="1:10" ht="12.75">
      <c r="A61" s="317"/>
      <c r="B61" s="317" t="s">
        <v>982</v>
      </c>
      <c r="C61" s="327" t="s">
        <v>983</v>
      </c>
      <c r="D61" s="320"/>
      <c r="E61" s="320"/>
      <c r="F61" s="320" t="s">
        <v>879</v>
      </c>
      <c r="G61" s="320">
        <v>2</v>
      </c>
      <c r="H61" s="322"/>
      <c r="I61" s="322">
        <f t="shared" si="2"/>
        <v>0</v>
      </c>
      <c r="J61" s="323"/>
    </row>
    <row r="62" spans="1:10" ht="12.75">
      <c r="A62" s="317"/>
      <c r="B62" s="317" t="s">
        <v>984</v>
      </c>
      <c r="C62" s="327" t="s">
        <v>985</v>
      </c>
      <c r="D62" s="320"/>
      <c r="E62" s="320"/>
      <c r="F62" s="320" t="s">
        <v>163</v>
      </c>
      <c r="G62" s="326">
        <v>1</v>
      </c>
      <c r="H62" s="322"/>
      <c r="I62" s="322">
        <f t="shared" si="2"/>
        <v>0</v>
      </c>
      <c r="J62" s="323"/>
    </row>
    <row r="63" spans="1:10" ht="12.75">
      <c r="A63" s="317"/>
      <c r="B63" s="317" t="s">
        <v>986</v>
      </c>
      <c r="C63" s="327" t="s">
        <v>987</v>
      </c>
      <c r="D63" s="326"/>
      <c r="E63" s="326"/>
      <c r="F63" s="321" t="s">
        <v>879</v>
      </c>
      <c r="G63" s="326">
        <v>2</v>
      </c>
      <c r="H63" s="322"/>
      <c r="I63" s="322">
        <f t="shared" si="2"/>
        <v>0</v>
      </c>
      <c r="J63" s="323"/>
    </row>
    <row r="64" spans="1:10" ht="12.75">
      <c r="A64" s="317"/>
      <c r="B64" s="317" t="s">
        <v>988</v>
      </c>
      <c r="C64" s="327" t="s">
        <v>989</v>
      </c>
      <c r="D64" s="340"/>
      <c r="E64" s="340"/>
      <c r="F64" s="340" t="s">
        <v>879</v>
      </c>
      <c r="G64" s="326">
        <v>2</v>
      </c>
      <c r="H64" s="322"/>
      <c r="I64" s="322">
        <f t="shared" si="2"/>
        <v>0</v>
      </c>
      <c r="J64" s="323"/>
    </row>
    <row r="65" spans="1:10" ht="12.75">
      <c r="A65" s="317"/>
      <c r="B65" s="317" t="s">
        <v>990</v>
      </c>
      <c r="C65" s="327" t="s">
        <v>991</v>
      </c>
      <c r="D65" s="320"/>
      <c r="E65" s="320"/>
      <c r="F65" s="321" t="s">
        <v>879</v>
      </c>
      <c r="G65" s="320">
        <v>2</v>
      </c>
      <c r="H65" s="322"/>
      <c r="I65" s="322">
        <f t="shared" si="2"/>
        <v>0</v>
      </c>
      <c r="J65" s="323"/>
    </row>
    <row r="66" spans="1:10" ht="12.75">
      <c r="A66" s="317"/>
      <c r="B66" s="317" t="s">
        <v>992</v>
      </c>
      <c r="C66" s="327" t="s">
        <v>977</v>
      </c>
      <c r="D66" s="320"/>
      <c r="E66" s="320"/>
      <c r="F66" s="320" t="s">
        <v>163</v>
      </c>
      <c r="G66" s="337">
        <v>0.5</v>
      </c>
      <c r="H66" s="322"/>
      <c r="I66" s="322">
        <f t="shared" si="2"/>
        <v>0</v>
      </c>
      <c r="J66" s="323"/>
    </row>
    <row r="67" spans="1:10" ht="12.75">
      <c r="A67" s="317"/>
      <c r="B67" s="317" t="s">
        <v>993</v>
      </c>
      <c r="C67" s="327" t="s">
        <v>994</v>
      </c>
      <c r="D67" s="320"/>
      <c r="E67" s="320"/>
      <c r="F67" s="320" t="s">
        <v>879</v>
      </c>
      <c r="G67" s="320">
        <v>4</v>
      </c>
      <c r="H67" s="322"/>
      <c r="I67" s="322">
        <f t="shared" si="2"/>
        <v>0</v>
      </c>
      <c r="J67" s="323"/>
    </row>
    <row r="68" spans="1:10" ht="146.25">
      <c r="A68" s="317"/>
      <c r="B68" s="317" t="s">
        <v>995</v>
      </c>
      <c r="C68" s="324" t="s">
        <v>996</v>
      </c>
      <c r="D68" s="325" t="s">
        <v>875</v>
      </c>
      <c r="E68" s="325" t="s">
        <v>875</v>
      </c>
      <c r="F68" s="321" t="s">
        <v>876</v>
      </c>
      <c r="G68" s="326">
        <v>2</v>
      </c>
      <c r="H68" s="322"/>
      <c r="I68" s="322">
        <f t="shared" si="2"/>
        <v>0</v>
      </c>
      <c r="J68" s="323"/>
    </row>
    <row r="69" spans="1:10" ht="12.75">
      <c r="A69" s="317"/>
      <c r="B69" s="341" t="s">
        <v>997</v>
      </c>
      <c r="C69" s="334" t="s">
        <v>998</v>
      </c>
      <c r="D69" s="326"/>
      <c r="E69" s="326"/>
      <c r="F69" s="320" t="s">
        <v>879</v>
      </c>
      <c r="G69" s="326">
        <v>1</v>
      </c>
      <c r="H69" s="322"/>
      <c r="I69" s="322">
        <f t="shared" si="2"/>
        <v>0</v>
      </c>
      <c r="J69" s="323"/>
    </row>
    <row r="70" spans="1:10" ht="33.75">
      <c r="A70" s="317"/>
      <c r="B70" s="317" t="s">
        <v>999</v>
      </c>
      <c r="C70" s="328" t="s">
        <v>1000</v>
      </c>
      <c r="D70" s="326"/>
      <c r="E70" s="326"/>
      <c r="F70" s="321" t="s">
        <v>879</v>
      </c>
      <c r="G70" s="326">
        <v>1</v>
      </c>
      <c r="H70" s="322"/>
      <c r="I70" s="322">
        <f t="shared" si="2"/>
        <v>0</v>
      </c>
      <c r="J70" s="323"/>
    </row>
    <row r="71" spans="1:10" ht="12.75">
      <c r="A71" s="317"/>
      <c r="B71" s="317" t="s">
        <v>1001</v>
      </c>
      <c r="C71" s="339" t="s">
        <v>1002</v>
      </c>
      <c r="D71" s="321"/>
      <c r="E71" s="326"/>
      <c r="F71" s="326" t="s">
        <v>879</v>
      </c>
      <c r="G71" s="326">
        <v>1</v>
      </c>
      <c r="H71" s="322"/>
      <c r="I71" s="322">
        <f t="shared" si="2"/>
        <v>0</v>
      </c>
      <c r="J71" s="323"/>
    </row>
    <row r="72" spans="1:10" ht="12.75">
      <c r="A72" s="317"/>
      <c r="B72" s="317" t="s">
        <v>1003</v>
      </c>
      <c r="C72" s="327" t="s">
        <v>1004</v>
      </c>
      <c r="D72" s="326"/>
      <c r="E72" s="326"/>
      <c r="F72" s="320" t="s">
        <v>163</v>
      </c>
      <c r="G72" s="320">
        <v>4</v>
      </c>
      <c r="H72" s="322"/>
      <c r="I72" s="322">
        <f t="shared" si="2"/>
        <v>0</v>
      </c>
      <c r="J72" s="323"/>
    </row>
    <row r="73" spans="1:10" ht="12.75">
      <c r="A73" s="317"/>
      <c r="B73" s="317" t="s">
        <v>1005</v>
      </c>
      <c r="C73" s="327" t="s">
        <v>1006</v>
      </c>
      <c r="D73" s="326"/>
      <c r="E73" s="326"/>
      <c r="F73" s="320" t="s">
        <v>879</v>
      </c>
      <c r="G73" s="320">
        <v>1</v>
      </c>
      <c r="H73" s="322"/>
      <c r="I73" s="322">
        <f t="shared" si="2"/>
        <v>0</v>
      </c>
      <c r="J73" s="323"/>
    </row>
    <row r="74" spans="1:10" ht="12.75">
      <c r="A74" s="317"/>
      <c r="B74" s="317" t="s">
        <v>1007</v>
      </c>
      <c r="C74" s="328" t="s">
        <v>991</v>
      </c>
      <c r="D74" s="326"/>
      <c r="E74" s="326"/>
      <c r="F74" s="321" t="s">
        <v>879</v>
      </c>
      <c r="G74" s="326">
        <v>1</v>
      </c>
      <c r="H74" s="322"/>
      <c r="I74" s="322">
        <f t="shared" si="2"/>
        <v>0</v>
      </c>
      <c r="J74" s="323"/>
    </row>
    <row r="75" spans="1:10" ht="12.75">
      <c r="A75" s="317"/>
      <c r="B75" s="317" t="s">
        <v>1008</v>
      </c>
      <c r="C75" s="327" t="s">
        <v>977</v>
      </c>
      <c r="D75" s="320"/>
      <c r="E75" s="320"/>
      <c r="F75" s="320" t="s">
        <v>163</v>
      </c>
      <c r="G75" s="337">
        <v>0.5</v>
      </c>
      <c r="H75" s="322"/>
      <c r="I75" s="322">
        <f t="shared" si="2"/>
        <v>0</v>
      </c>
      <c r="J75" s="323"/>
    </row>
    <row r="76" spans="1:10" ht="12.75">
      <c r="A76" s="317"/>
      <c r="B76" s="317" t="s">
        <v>1009</v>
      </c>
      <c r="C76" s="327" t="s">
        <v>979</v>
      </c>
      <c r="D76" s="320"/>
      <c r="E76" s="320"/>
      <c r="F76" s="326" t="s">
        <v>879</v>
      </c>
      <c r="G76" s="329">
        <v>1</v>
      </c>
      <c r="H76" s="322"/>
      <c r="I76" s="322">
        <f t="shared" si="2"/>
        <v>0</v>
      </c>
      <c r="J76" s="323"/>
    </row>
    <row r="77" spans="1:10" ht="12.75">
      <c r="A77" s="317"/>
      <c r="B77" s="317" t="s">
        <v>1010</v>
      </c>
      <c r="C77" s="327" t="s">
        <v>1011</v>
      </c>
      <c r="D77" s="326"/>
      <c r="E77" s="326"/>
      <c r="F77" s="320" t="s">
        <v>879</v>
      </c>
      <c r="G77" s="329">
        <v>1</v>
      </c>
      <c r="H77" s="322"/>
      <c r="I77" s="322">
        <f t="shared" si="2"/>
        <v>0</v>
      </c>
      <c r="J77" s="323"/>
    </row>
    <row r="78" spans="1:10" ht="12.75">
      <c r="A78" s="317"/>
      <c r="B78" s="317" t="s">
        <v>1012</v>
      </c>
      <c r="C78" s="327" t="s">
        <v>897</v>
      </c>
      <c r="D78" s="330"/>
      <c r="E78" s="320"/>
      <c r="F78" s="320" t="s">
        <v>879</v>
      </c>
      <c r="G78" s="329">
        <v>1</v>
      </c>
      <c r="H78" s="322"/>
      <c r="I78" s="322">
        <f t="shared" si="2"/>
        <v>0</v>
      </c>
      <c r="J78" s="323"/>
    </row>
    <row r="79" spans="1:10" ht="12.75">
      <c r="A79" s="317"/>
      <c r="B79" s="317" t="s">
        <v>1013</v>
      </c>
      <c r="C79" s="328" t="s">
        <v>1014</v>
      </c>
      <c r="D79" s="326"/>
      <c r="E79" s="326"/>
      <c r="F79" s="321" t="s">
        <v>879</v>
      </c>
      <c r="G79" s="320">
        <v>1</v>
      </c>
      <c r="H79" s="322"/>
      <c r="I79" s="322"/>
      <c r="J79" s="323"/>
    </row>
    <row r="80" spans="1:10" ht="12.75">
      <c r="A80" s="317"/>
      <c r="B80" s="317" t="s">
        <v>1015</v>
      </c>
      <c r="C80" s="334" t="s">
        <v>937</v>
      </c>
      <c r="D80" s="326"/>
      <c r="E80" s="326"/>
      <c r="F80" s="320" t="s">
        <v>163</v>
      </c>
      <c r="G80" s="337">
        <v>0.5</v>
      </c>
      <c r="H80" s="322"/>
      <c r="I80" s="322">
        <f aca="true" t="shared" si="3" ref="I80:I104">G80*H80</f>
        <v>0</v>
      </c>
      <c r="J80" s="323"/>
    </row>
    <row r="81" spans="1:10" ht="12.75">
      <c r="A81" s="317"/>
      <c r="B81" s="317" t="s">
        <v>1016</v>
      </c>
      <c r="C81" s="327" t="s">
        <v>1017</v>
      </c>
      <c r="D81" s="326"/>
      <c r="E81" s="326"/>
      <c r="F81" s="320" t="s">
        <v>879</v>
      </c>
      <c r="G81" s="326">
        <v>1</v>
      </c>
      <c r="H81" s="322"/>
      <c r="I81" s="322">
        <f t="shared" si="3"/>
        <v>0</v>
      </c>
      <c r="J81" s="323"/>
    </row>
    <row r="82" spans="1:10" ht="123.75">
      <c r="A82" s="317"/>
      <c r="B82" s="317" t="s">
        <v>1018</v>
      </c>
      <c r="C82" s="324" t="s">
        <v>1019</v>
      </c>
      <c r="D82" s="325" t="s">
        <v>875</v>
      </c>
      <c r="E82" s="325" t="s">
        <v>875</v>
      </c>
      <c r="F82" s="321" t="s">
        <v>876</v>
      </c>
      <c r="G82" s="326">
        <v>1</v>
      </c>
      <c r="H82" s="322"/>
      <c r="I82" s="322">
        <f t="shared" si="3"/>
        <v>0</v>
      </c>
      <c r="J82" s="323"/>
    </row>
    <row r="83" spans="1:10" ht="12.75">
      <c r="A83" s="317"/>
      <c r="B83" s="317" t="s">
        <v>1020</v>
      </c>
      <c r="C83" s="327" t="s">
        <v>977</v>
      </c>
      <c r="D83" s="320"/>
      <c r="E83" s="320"/>
      <c r="F83" s="320" t="s">
        <v>163</v>
      </c>
      <c r="G83" s="337">
        <v>0.5</v>
      </c>
      <c r="H83" s="322"/>
      <c r="I83" s="322">
        <f t="shared" si="3"/>
        <v>0</v>
      </c>
      <c r="J83" s="323"/>
    </row>
    <row r="84" spans="1:10" ht="12.75">
      <c r="A84" s="317"/>
      <c r="B84" s="317" t="s">
        <v>1021</v>
      </c>
      <c r="C84" s="328" t="s">
        <v>991</v>
      </c>
      <c r="D84" s="320"/>
      <c r="E84" s="320"/>
      <c r="F84" s="326" t="s">
        <v>879</v>
      </c>
      <c r="G84" s="320">
        <v>2</v>
      </c>
      <c r="H84" s="322"/>
      <c r="I84" s="322">
        <f t="shared" si="3"/>
        <v>0</v>
      </c>
      <c r="J84" s="323"/>
    </row>
    <row r="85" spans="1:10" ht="12.75">
      <c r="A85" s="317"/>
      <c r="B85" s="317" t="s">
        <v>1022</v>
      </c>
      <c r="C85" s="327" t="s">
        <v>987</v>
      </c>
      <c r="D85" s="326"/>
      <c r="E85" s="326"/>
      <c r="F85" s="321" t="s">
        <v>879</v>
      </c>
      <c r="G85" s="320">
        <v>5</v>
      </c>
      <c r="H85" s="322"/>
      <c r="I85" s="322">
        <f t="shared" si="3"/>
        <v>0</v>
      </c>
      <c r="J85" s="323"/>
    </row>
    <row r="86" spans="1:10" ht="12.75">
      <c r="A86" s="317"/>
      <c r="B86" s="317" t="s">
        <v>1023</v>
      </c>
      <c r="C86" s="327" t="s">
        <v>985</v>
      </c>
      <c r="D86" s="320"/>
      <c r="E86" s="320"/>
      <c r="F86" s="320" t="s">
        <v>163</v>
      </c>
      <c r="G86" s="320">
        <v>12</v>
      </c>
      <c r="H86" s="322"/>
      <c r="I86" s="322">
        <f t="shared" si="3"/>
        <v>0</v>
      </c>
      <c r="J86" s="323"/>
    </row>
    <row r="87" spans="1:10" ht="12.75">
      <c r="A87" s="317"/>
      <c r="B87" s="317" t="s">
        <v>1024</v>
      </c>
      <c r="C87" s="339" t="s">
        <v>1025</v>
      </c>
      <c r="D87" s="326"/>
      <c r="E87" s="326"/>
      <c r="F87" s="321" t="s">
        <v>879</v>
      </c>
      <c r="G87" s="326">
        <v>7</v>
      </c>
      <c r="H87" s="322"/>
      <c r="I87" s="322">
        <f t="shared" si="3"/>
        <v>0</v>
      </c>
      <c r="J87" s="323"/>
    </row>
    <row r="88" spans="1:10" ht="12.75">
      <c r="A88" s="317"/>
      <c r="B88" s="317" t="s">
        <v>1026</v>
      </c>
      <c r="C88" s="327" t="s">
        <v>1027</v>
      </c>
      <c r="D88" s="321"/>
      <c r="E88" s="326"/>
      <c r="F88" s="326" t="s">
        <v>879</v>
      </c>
      <c r="G88" s="320">
        <v>2</v>
      </c>
      <c r="H88" s="322"/>
      <c r="I88" s="322">
        <f t="shared" si="3"/>
        <v>0</v>
      </c>
      <c r="J88" s="323"/>
    </row>
    <row r="89" spans="1:10" ht="12.75">
      <c r="A89" s="317"/>
      <c r="B89" s="317" t="s">
        <v>1028</v>
      </c>
      <c r="C89" s="327" t="s">
        <v>951</v>
      </c>
      <c r="D89" s="326"/>
      <c r="E89" s="326"/>
      <c r="F89" s="326" t="s">
        <v>163</v>
      </c>
      <c r="G89" s="320">
        <v>1</v>
      </c>
      <c r="H89" s="322"/>
      <c r="I89" s="322">
        <f t="shared" si="3"/>
        <v>0</v>
      </c>
      <c r="J89" s="323"/>
    </row>
    <row r="90" spans="1:10" ht="12.75">
      <c r="A90" s="317"/>
      <c r="B90" s="317" t="s">
        <v>1029</v>
      </c>
      <c r="C90" s="327" t="s">
        <v>945</v>
      </c>
      <c r="D90" s="320"/>
      <c r="E90" s="320"/>
      <c r="F90" s="326" t="s">
        <v>879</v>
      </c>
      <c r="G90" s="320">
        <v>2</v>
      </c>
      <c r="H90" s="322"/>
      <c r="I90" s="322">
        <f t="shared" si="3"/>
        <v>0</v>
      </c>
      <c r="J90" s="323"/>
    </row>
    <row r="91" spans="1:10" ht="12.75">
      <c r="A91" s="317"/>
      <c r="B91" s="317" t="s">
        <v>1030</v>
      </c>
      <c r="C91" s="339" t="s">
        <v>949</v>
      </c>
      <c r="D91" s="321"/>
      <c r="E91" s="326"/>
      <c r="F91" s="326" t="s">
        <v>879</v>
      </c>
      <c r="G91" s="326">
        <v>2</v>
      </c>
      <c r="H91" s="322"/>
      <c r="I91" s="322">
        <f t="shared" si="3"/>
        <v>0</v>
      </c>
      <c r="J91" s="323"/>
    </row>
    <row r="92" spans="1:10" ht="12.75">
      <c r="A92" s="317"/>
      <c r="B92" s="317" t="s">
        <v>1031</v>
      </c>
      <c r="C92" s="334" t="s">
        <v>1032</v>
      </c>
      <c r="D92" s="326"/>
      <c r="E92" s="326"/>
      <c r="F92" s="320" t="s">
        <v>879</v>
      </c>
      <c r="G92" s="326">
        <v>3</v>
      </c>
      <c r="H92" s="322"/>
      <c r="I92" s="322">
        <f t="shared" si="3"/>
        <v>0</v>
      </c>
      <c r="J92" s="323"/>
    </row>
    <row r="93" spans="1:10" ht="12.75">
      <c r="A93" s="317"/>
      <c r="B93" s="317" t="s">
        <v>1033</v>
      </c>
      <c r="C93" s="327" t="s">
        <v>1034</v>
      </c>
      <c r="D93" s="326"/>
      <c r="E93" s="326"/>
      <c r="F93" s="320" t="s">
        <v>879</v>
      </c>
      <c r="G93" s="320">
        <v>3</v>
      </c>
      <c r="H93" s="322"/>
      <c r="I93" s="322">
        <f t="shared" si="3"/>
        <v>0</v>
      </c>
      <c r="J93" s="323"/>
    </row>
    <row r="94" spans="1:10" ht="12.75">
      <c r="A94" s="317"/>
      <c r="B94" s="317" t="s">
        <v>1035</v>
      </c>
      <c r="C94" s="327" t="s">
        <v>1036</v>
      </c>
      <c r="D94" s="320"/>
      <c r="E94" s="320"/>
      <c r="F94" s="321" t="s">
        <v>879</v>
      </c>
      <c r="G94" s="320">
        <v>1</v>
      </c>
      <c r="H94" s="322"/>
      <c r="I94" s="322">
        <f t="shared" si="3"/>
        <v>0</v>
      </c>
      <c r="J94" s="323"/>
    </row>
    <row r="95" spans="1:10" ht="12.75">
      <c r="A95" s="317"/>
      <c r="B95" s="317" t="s">
        <v>1037</v>
      </c>
      <c r="C95" s="327" t="s">
        <v>1038</v>
      </c>
      <c r="D95" s="326"/>
      <c r="E95" s="326"/>
      <c r="F95" s="321" t="s">
        <v>163</v>
      </c>
      <c r="G95" s="337">
        <v>0.5</v>
      </c>
      <c r="H95" s="322"/>
      <c r="I95" s="322">
        <f t="shared" si="3"/>
        <v>0</v>
      </c>
      <c r="J95" s="323"/>
    </row>
    <row r="96" spans="1:10" ht="12.75">
      <c r="A96" s="317"/>
      <c r="B96" s="317" t="s">
        <v>1039</v>
      </c>
      <c r="C96" s="328" t="s">
        <v>955</v>
      </c>
      <c r="D96" s="326"/>
      <c r="E96" s="326"/>
      <c r="F96" s="321" t="s">
        <v>879</v>
      </c>
      <c r="G96" s="326">
        <v>1</v>
      </c>
      <c r="H96" s="322"/>
      <c r="I96" s="322">
        <f t="shared" si="3"/>
        <v>0</v>
      </c>
      <c r="J96" s="323"/>
    </row>
    <row r="97" spans="1:10" ht="12.75">
      <c r="A97" s="317"/>
      <c r="B97" s="317" t="s">
        <v>1040</v>
      </c>
      <c r="C97" s="327" t="s">
        <v>1041</v>
      </c>
      <c r="D97" s="330"/>
      <c r="E97" s="320"/>
      <c r="F97" s="320" t="s">
        <v>879</v>
      </c>
      <c r="G97" s="329">
        <v>2</v>
      </c>
      <c r="H97" s="322"/>
      <c r="I97" s="322">
        <f t="shared" si="3"/>
        <v>0</v>
      </c>
      <c r="J97" s="323"/>
    </row>
    <row r="98" spans="1:10" ht="12.75">
      <c r="A98" s="317"/>
      <c r="B98" s="317" t="s">
        <v>1042</v>
      </c>
      <c r="C98" s="327" t="s">
        <v>937</v>
      </c>
      <c r="D98" s="326"/>
      <c r="E98" s="326"/>
      <c r="F98" s="321" t="s">
        <v>163</v>
      </c>
      <c r="G98" s="329">
        <v>1</v>
      </c>
      <c r="H98" s="322"/>
      <c r="I98" s="322">
        <f t="shared" si="3"/>
        <v>0</v>
      </c>
      <c r="J98" s="323"/>
    </row>
    <row r="99" spans="1:10" ht="12.75">
      <c r="A99" s="317"/>
      <c r="B99" s="317" t="s">
        <v>1043</v>
      </c>
      <c r="C99" s="334" t="s">
        <v>1044</v>
      </c>
      <c r="D99" s="330"/>
      <c r="E99" s="320"/>
      <c r="F99" s="320" t="s">
        <v>879</v>
      </c>
      <c r="G99" s="329">
        <v>2</v>
      </c>
      <c r="H99" s="322"/>
      <c r="I99" s="322">
        <f t="shared" si="3"/>
        <v>0</v>
      </c>
      <c r="J99" s="323"/>
    </row>
    <row r="100" spans="1:10" ht="12.75">
      <c r="A100" s="317"/>
      <c r="B100" s="317" t="s">
        <v>1045</v>
      </c>
      <c r="C100" s="328" t="s">
        <v>1046</v>
      </c>
      <c r="D100" s="320"/>
      <c r="E100" s="320"/>
      <c r="F100" s="320" t="s">
        <v>879</v>
      </c>
      <c r="G100" s="320">
        <v>3</v>
      </c>
      <c r="H100" s="322"/>
      <c r="I100" s="322">
        <f t="shared" si="3"/>
        <v>0</v>
      </c>
      <c r="J100" s="323"/>
    </row>
    <row r="101" spans="1:10" ht="12.75">
      <c r="A101" s="317"/>
      <c r="B101" s="317" t="s">
        <v>1047</v>
      </c>
      <c r="C101" s="339" t="s">
        <v>941</v>
      </c>
      <c r="D101" s="326"/>
      <c r="E101" s="326"/>
      <c r="F101" s="321" t="s">
        <v>879</v>
      </c>
      <c r="G101" s="326">
        <v>1</v>
      </c>
      <c r="H101" s="322"/>
      <c r="I101" s="322">
        <f t="shared" si="3"/>
        <v>0</v>
      </c>
      <c r="J101" s="323"/>
    </row>
    <row r="102" spans="1:10" ht="12.75">
      <c r="A102" s="317"/>
      <c r="B102" s="317" t="s">
        <v>1048</v>
      </c>
      <c r="C102" s="327" t="s">
        <v>943</v>
      </c>
      <c r="D102" s="326"/>
      <c r="E102" s="326"/>
      <c r="F102" s="321" t="s">
        <v>879</v>
      </c>
      <c r="G102" s="326">
        <v>3</v>
      </c>
      <c r="H102" s="322"/>
      <c r="I102" s="322">
        <f t="shared" si="3"/>
        <v>0</v>
      </c>
      <c r="J102" s="323"/>
    </row>
    <row r="103" spans="1:10" ht="12.75">
      <c r="A103" s="317"/>
      <c r="B103" s="317" t="s">
        <v>1049</v>
      </c>
      <c r="C103" s="327" t="s">
        <v>1050</v>
      </c>
      <c r="D103" s="333"/>
      <c r="E103" s="320"/>
      <c r="F103" s="321" t="s">
        <v>879</v>
      </c>
      <c r="G103" s="320">
        <v>2</v>
      </c>
      <c r="H103" s="322"/>
      <c r="I103" s="322">
        <f t="shared" si="3"/>
        <v>0</v>
      </c>
      <c r="J103" s="323"/>
    </row>
    <row r="104" spans="1:10" ht="247.5">
      <c r="A104" s="342"/>
      <c r="B104" s="342" t="s">
        <v>1051</v>
      </c>
      <c r="C104" s="343" t="s">
        <v>1052</v>
      </c>
      <c r="D104" s="344" t="s">
        <v>875</v>
      </c>
      <c r="E104" s="344" t="s">
        <v>875</v>
      </c>
      <c r="F104" s="345" t="s">
        <v>876</v>
      </c>
      <c r="G104" s="346">
        <v>1</v>
      </c>
      <c r="H104" s="347"/>
      <c r="I104" s="347">
        <f t="shared" si="3"/>
        <v>0</v>
      </c>
      <c r="J104" s="323"/>
    </row>
    <row r="105" spans="1:10" ht="146.25">
      <c r="A105" s="348"/>
      <c r="B105" s="348"/>
      <c r="C105" s="349" t="s">
        <v>1053</v>
      </c>
      <c r="D105" s="350"/>
      <c r="E105" s="350"/>
      <c r="F105" s="351"/>
      <c r="G105" s="352"/>
      <c r="H105" s="323"/>
      <c r="I105" s="323"/>
      <c r="J105" s="323"/>
    </row>
    <row r="106" spans="1:10" ht="135">
      <c r="A106" s="353"/>
      <c r="B106" s="353"/>
      <c r="C106" s="354" t="s">
        <v>1054</v>
      </c>
      <c r="D106" s="355"/>
      <c r="E106" s="355"/>
      <c r="F106" s="356"/>
      <c r="G106" s="357"/>
      <c r="H106" s="358"/>
      <c r="I106" s="358"/>
      <c r="J106" s="323"/>
    </row>
    <row r="107" spans="1:10" ht="112.5">
      <c r="A107" s="317"/>
      <c r="B107" s="317" t="s">
        <v>1055</v>
      </c>
      <c r="C107" s="328" t="s">
        <v>1056</v>
      </c>
      <c r="D107" s="325" t="s">
        <v>875</v>
      </c>
      <c r="E107" s="325" t="s">
        <v>875</v>
      </c>
      <c r="F107" s="320" t="s">
        <v>876</v>
      </c>
      <c r="G107" s="326">
        <v>1</v>
      </c>
      <c r="H107" s="322"/>
      <c r="I107" s="322">
        <f aca="true" t="shared" si="4" ref="I107:I135">G107*H107</f>
        <v>0</v>
      </c>
      <c r="J107" s="323"/>
    </row>
    <row r="108" spans="1:10" ht="12.75">
      <c r="A108" s="317"/>
      <c r="B108" s="317" t="s">
        <v>1057</v>
      </c>
      <c r="C108" s="327" t="s">
        <v>989</v>
      </c>
      <c r="D108" s="326"/>
      <c r="E108" s="326"/>
      <c r="F108" s="320" t="s">
        <v>879</v>
      </c>
      <c r="G108" s="326">
        <v>1</v>
      </c>
      <c r="H108" s="322"/>
      <c r="I108" s="322">
        <f t="shared" si="4"/>
        <v>0</v>
      </c>
      <c r="J108" s="323"/>
    </row>
    <row r="109" spans="1:10" ht="12.75">
      <c r="A109" s="317"/>
      <c r="B109" s="317" t="s">
        <v>1058</v>
      </c>
      <c r="C109" s="328" t="s">
        <v>991</v>
      </c>
      <c r="D109" s="326"/>
      <c r="E109" s="326"/>
      <c r="F109" s="320" t="s">
        <v>879</v>
      </c>
      <c r="G109" s="326">
        <v>2</v>
      </c>
      <c r="H109" s="322"/>
      <c r="I109" s="322">
        <f t="shared" si="4"/>
        <v>0</v>
      </c>
      <c r="J109" s="323"/>
    </row>
    <row r="110" spans="1:10" ht="12.75">
      <c r="A110" s="317"/>
      <c r="B110" s="317" t="s">
        <v>1059</v>
      </c>
      <c r="C110" s="327" t="s">
        <v>977</v>
      </c>
      <c r="D110" s="326"/>
      <c r="E110" s="326"/>
      <c r="F110" s="321" t="s">
        <v>163</v>
      </c>
      <c r="G110" s="326">
        <v>1</v>
      </c>
      <c r="H110" s="322"/>
      <c r="I110" s="322">
        <f t="shared" si="4"/>
        <v>0</v>
      </c>
      <c r="J110" s="323"/>
    </row>
    <row r="111" spans="1:10" ht="12.75">
      <c r="A111" s="317"/>
      <c r="B111" s="317" t="s">
        <v>1060</v>
      </c>
      <c r="C111" s="327" t="s">
        <v>1011</v>
      </c>
      <c r="D111" s="320"/>
      <c r="E111" s="320"/>
      <c r="F111" s="326" t="s">
        <v>879</v>
      </c>
      <c r="G111" s="320">
        <v>2</v>
      </c>
      <c r="H111" s="322"/>
      <c r="I111" s="322">
        <f t="shared" si="4"/>
        <v>0</v>
      </c>
      <c r="J111" s="323"/>
    </row>
    <row r="112" spans="1:10" ht="56.25">
      <c r="A112" s="317"/>
      <c r="B112" s="317" t="s">
        <v>1061</v>
      </c>
      <c r="C112" s="328" t="s">
        <v>1062</v>
      </c>
      <c r="D112" s="326"/>
      <c r="E112" s="326"/>
      <c r="F112" s="326" t="s">
        <v>876</v>
      </c>
      <c r="G112" s="320">
        <v>1</v>
      </c>
      <c r="H112" s="322"/>
      <c r="I112" s="322">
        <f t="shared" si="4"/>
        <v>0</v>
      </c>
      <c r="J112" s="323"/>
    </row>
    <row r="113" spans="1:10" ht="56.25">
      <c r="A113" s="317"/>
      <c r="B113" s="317" t="s">
        <v>1063</v>
      </c>
      <c r="C113" s="328" t="s">
        <v>1064</v>
      </c>
      <c r="D113" s="320"/>
      <c r="E113" s="320"/>
      <c r="F113" s="326" t="s">
        <v>876</v>
      </c>
      <c r="G113" s="320">
        <v>1</v>
      </c>
      <c r="H113" s="322"/>
      <c r="I113" s="322">
        <f t="shared" si="4"/>
        <v>0</v>
      </c>
      <c r="J113" s="323"/>
    </row>
    <row r="114" spans="1:10" ht="12.75">
      <c r="A114" s="317"/>
      <c r="B114" s="317" t="s">
        <v>1065</v>
      </c>
      <c r="C114" s="327" t="s">
        <v>1066</v>
      </c>
      <c r="D114" s="330"/>
      <c r="E114" s="320"/>
      <c r="F114" s="320" t="s">
        <v>879</v>
      </c>
      <c r="G114" s="329">
        <v>1</v>
      </c>
      <c r="H114" s="322"/>
      <c r="I114" s="322">
        <f t="shared" si="4"/>
        <v>0</v>
      </c>
      <c r="J114" s="323"/>
    </row>
    <row r="115" spans="1:10" ht="12.75">
      <c r="A115" s="317"/>
      <c r="B115" s="317" t="s">
        <v>1067</v>
      </c>
      <c r="C115" s="328" t="s">
        <v>1068</v>
      </c>
      <c r="D115" s="333"/>
      <c r="E115" s="320"/>
      <c r="F115" s="321" t="s">
        <v>879</v>
      </c>
      <c r="G115" s="320">
        <v>1</v>
      </c>
      <c r="H115" s="322"/>
      <c r="I115" s="322">
        <f t="shared" si="4"/>
        <v>0</v>
      </c>
      <c r="J115" s="323"/>
    </row>
    <row r="116" spans="1:10" ht="12.75">
      <c r="A116" s="317"/>
      <c r="B116" s="317" t="s">
        <v>1069</v>
      </c>
      <c r="C116" s="327" t="s">
        <v>951</v>
      </c>
      <c r="D116" s="320"/>
      <c r="E116" s="320"/>
      <c r="F116" s="320" t="s">
        <v>163</v>
      </c>
      <c r="G116" s="337">
        <v>0.5</v>
      </c>
      <c r="H116" s="322"/>
      <c r="I116" s="322">
        <f t="shared" si="4"/>
        <v>0</v>
      </c>
      <c r="J116" s="323"/>
    </row>
    <row r="117" spans="1:10" ht="56.25">
      <c r="A117" s="317"/>
      <c r="B117" s="317" t="s">
        <v>1070</v>
      </c>
      <c r="C117" s="328" t="s">
        <v>1071</v>
      </c>
      <c r="D117" s="326"/>
      <c r="E117" s="326"/>
      <c r="F117" s="320" t="s">
        <v>876</v>
      </c>
      <c r="G117" s="320">
        <v>1</v>
      </c>
      <c r="H117" s="322"/>
      <c r="I117" s="322">
        <f t="shared" si="4"/>
        <v>0</v>
      </c>
      <c r="J117" s="323"/>
    </row>
    <row r="118" spans="1:10" ht="12.75">
      <c r="A118" s="317"/>
      <c r="B118" s="317" t="s">
        <v>1072</v>
      </c>
      <c r="C118" s="334" t="s">
        <v>1073</v>
      </c>
      <c r="D118" s="326"/>
      <c r="E118" s="326"/>
      <c r="F118" s="320" t="s">
        <v>879</v>
      </c>
      <c r="G118" s="320">
        <v>1</v>
      </c>
      <c r="H118" s="322"/>
      <c r="I118" s="322">
        <f t="shared" si="4"/>
        <v>0</v>
      </c>
      <c r="J118" s="323"/>
    </row>
    <row r="119" spans="1:10" ht="12.75">
      <c r="A119" s="317"/>
      <c r="B119" s="317" t="s">
        <v>1074</v>
      </c>
      <c r="C119" s="327" t="s">
        <v>945</v>
      </c>
      <c r="D119" s="326"/>
      <c r="E119" s="326"/>
      <c r="F119" s="320" t="s">
        <v>879</v>
      </c>
      <c r="G119" s="326">
        <v>1</v>
      </c>
      <c r="H119" s="322"/>
      <c r="I119" s="322">
        <f t="shared" si="4"/>
        <v>0</v>
      </c>
      <c r="J119" s="323"/>
    </row>
    <row r="120" spans="1:10" ht="12.75">
      <c r="A120" s="317"/>
      <c r="B120" s="317" t="s">
        <v>1075</v>
      </c>
      <c r="C120" s="339" t="s">
        <v>1076</v>
      </c>
      <c r="D120" s="326"/>
      <c r="E120" s="326"/>
      <c r="F120" s="320" t="s">
        <v>879</v>
      </c>
      <c r="G120" s="326">
        <v>3</v>
      </c>
      <c r="H120" s="322"/>
      <c r="I120" s="322">
        <f t="shared" si="4"/>
        <v>0</v>
      </c>
      <c r="J120" s="323"/>
    </row>
    <row r="121" spans="1:10" ht="33.75">
      <c r="A121" s="317"/>
      <c r="B121" s="317" t="s">
        <v>1077</v>
      </c>
      <c r="C121" s="328" t="s">
        <v>1078</v>
      </c>
      <c r="D121" s="326"/>
      <c r="E121" s="326"/>
      <c r="F121" s="321" t="s">
        <v>876</v>
      </c>
      <c r="G121" s="320">
        <v>2</v>
      </c>
      <c r="H121" s="322"/>
      <c r="I121" s="322">
        <f t="shared" si="4"/>
        <v>0</v>
      </c>
      <c r="J121" s="323"/>
    </row>
    <row r="122" spans="1:10" ht="67.5">
      <c r="A122" s="317"/>
      <c r="B122" s="317" t="s">
        <v>1079</v>
      </c>
      <c r="C122" s="328" t="s">
        <v>961</v>
      </c>
      <c r="D122" s="336"/>
      <c r="E122" s="326"/>
      <c r="F122" s="326" t="s">
        <v>876</v>
      </c>
      <c r="G122" s="320">
        <v>3</v>
      </c>
      <c r="H122" s="322"/>
      <c r="I122" s="322">
        <f t="shared" si="4"/>
        <v>0</v>
      </c>
      <c r="J122" s="323"/>
    </row>
    <row r="123" spans="1:10" ht="67.5">
      <c r="A123" s="317"/>
      <c r="B123" s="317" t="s">
        <v>1080</v>
      </c>
      <c r="C123" s="328" t="s">
        <v>1081</v>
      </c>
      <c r="D123" s="336"/>
      <c r="E123" s="326"/>
      <c r="F123" s="326" t="s">
        <v>876</v>
      </c>
      <c r="G123" s="320">
        <v>4</v>
      </c>
      <c r="H123" s="322"/>
      <c r="I123" s="322">
        <f t="shared" si="4"/>
        <v>0</v>
      </c>
      <c r="J123" s="323"/>
    </row>
    <row r="124" spans="1:10" ht="12.75">
      <c r="A124" s="317"/>
      <c r="B124" s="317" t="s">
        <v>1082</v>
      </c>
      <c r="C124" s="327" t="s">
        <v>979</v>
      </c>
      <c r="D124" s="326"/>
      <c r="E124" s="326"/>
      <c r="F124" s="320" t="s">
        <v>879</v>
      </c>
      <c r="G124" s="326">
        <v>1</v>
      </c>
      <c r="H124" s="322"/>
      <c r="I124" s="322">
        <f t="shared" si="4"/>
        <v>0</v>
      </c>
      <c r="J124" s="323"/>
    </row>
    <row r="125" spans="1:10" ht="12.75">
      <c r="A125" s="317"/>
      <c r="B125" s="317" t="s">
        <v>1083</v>
      </c>
      <c r="C125" s="327" t="s">
        <v>977</v>
      </c>
      <c r="D125" s="326"/>
      <c r="E125" s="326"/>
      <c r="F125" s="320" t="s">
        <v>163</v>
      </c>
      <c r="G125" s="326">
        <v>1</v>
      </c>
      <c r="H125" s="322"/>
      <c r="I125" s="322">
        <f t="shared" si="4"/>
        <v>0</v>
      </c>
      <c r="J125" s="323"/>
    </row>
    <row r="126" spans="1:10" ht="12.75">
      <c r="A126" s="317"/>
      <c r="B126" s="317" t="s">
        <v>1084</v>
      </c>
      <c r="C126" s="339" t="s">
        <v>981</v>
      </c>
      <c r="D126" s="320"/>
      <c r="E126" s="320"/>
      <c r="F126" s="320" t="s">
        <v>879</v>
      </c>
      <c r="G126" s="320">
        <v>1</v>
      </c>
      <c r="H126" s="322"/>
      <c r="I126" s="322">
        <f t="shared" si="4"/>
        <v>0</v>
      </c>
      <c r="J126" s="323"/>
    </row>
    <row r="127" spans="1:10" ht="67.5">
      <c r="A127" s="317"/>
      <c r="B127" s="317" t="s">
        <v>1085</v>
      </c>
      <c r="C127" s="328" t="s">
        <v>1086</v>
      </c>
      <c r="D127" s="336"/>
      <c r="E127" s="326"/>
      <c r="F127" s="326" t="s">
        <v>876</v>
      </c>
      <c r="G127" s="326">
        <v>1</v>
      </c>
      <c r="H127" s="322"/>
      <c r="I127" s="322">
        <f t="shared" si="4"/>
        <v>0</v>
      </c>
      <c r="J127" s="323"/>
    </row>
    <row r="128" spans="1:10" ht="12.75">
      <c r="A128" s="317"/>
      <c r="B128" s="317" t="s">
        <v>1087</v>
      </c>
      <c r="C128" s="339" t="s">
        <v>949</v>
      </c>
      <c r="D128" s="322"/>
      <c r="E128" s="326"/>
      <c r="F128" s="326" t="s">
        <v>879</v>
      </c>
      <c r="G128" s="320">
        <v>3</v>
      </c>
      <c r="H128" s="322"/>
      <c r="I128" s="322">
        <f t="shared" si="4"/>
        <v>0</v>
      </c>
      <c r="J128" s="323"/>
    </row>
    <row r="129" spans="1:10" ht="12.75">
      <c r="A129" s="317"/>
      <c r="B129" s="317" t="s">
        <v>1088</v>
      </c>
      <c r="C129" s="327" t="s">
        <v>951</v>
      </c>
      <c r="D129" s="320"/>
      <c r="E129" s="326"/>
      <c r="F129" s="320" t="s">
        <v>163</v>
      </c>
      <c r="G129" s="326">
        <v>1</v>
      </c>
      <c r="H129" s="322"/>
      <c r="I129" s="322">
        <f t="shared" si="4"/>
        <v>0</v>
      </c>
      <c r="J129" s="323"/>
    </row>
    <row r="130" spans="1:10" ht="67.5">
      <c r="A130" s="317"/>
      <c r="B130" s="317" t="s">
        <v>1089</v>
      </c>
      <c r="C130" s="328" t="s">
        <v>1090</v>
      </c>
      <c r="D130" s="336"/>
      <c r="E130" s="326"/>
      <c r="F130" s="326" t="s">
        <v>876</v>
      </c>
      <c r="G130" s="326">
        <v>1</v>
      </c>
      <c r="H130" s="322"/>
      <c r="I130" s="322">
        <f t="shared" si="4"/>
        <v>0</v>
      </c>
      <c r="J130" s="323"/>
    </row>
    <row r="131" spans="1:10" ht="12.75">
      <c r="A131" s="317"/>
      <c r="B131" s="317" t="s">
        <v>1091</v>
      </c>
      <c r="C131" s="339" t="s">
        <v>1025</v>
      </c>
      <c r="D131" s="320"/>
      <c r="E131" s="326"/>
      <c r="F131" s="320" t="s">
        <v>879</v>
      </c>
      <c r="G131" s="326">
        <v>4</v>
      </c>
      <c r="H131" s="322"/>
      <c r="I131" s="322">
        <f t="shared" si="4"/>
        <v>0</v>
      </c>
      <c r="J131" s="323"/>
    </row>
    <row r="132" spans="1:10" ht="12.75">
      <c r="A132" s="317"/>
      <c r="B132" s="317" t="s">
        <v>1092</v>
      </c>
      <c r="C132" s="327" t="s">
        <v>985</v>
      </c>
      <c r="D132" s="326"/>
      <c r="E132" s="326"/>
      <c r="F132" s="321" t="s">
        <v>163</v>
      </c>
      <c r="G132" s="320">
        <v>1</v>
      </c>
      <c r="H132" s="322"/>
      <c r="I132" s="322">
        <f t="shared" si="4"/>
        <v>0</v>
      </c>
      <c r="J132" s="323"/>
    </row>
    <row r="133" spans="1:10" ht="67.5">
      <c r="A133" s="317"/>
      <c r="B133" s="317" t="s">
        <v>1093</v>
      </c>
      <c r="C133" s="328" t="s">
        <v>1081</v>
      </c>
      <c r="D133" s="336"/>
      <c r="E133" s="326"/>
      <c r="F133" s="326" t="s">
        <v>876</v>
      </c>
      <c r="G133" s="326">
        <v>1</v>
      </c>
      <c r="H133" s="322"/>
      <c r="I133" s="322">
        <f t="shared" si="4"/>
        <v>0</v>
      </c>
      <c r="J133" s="323"/>
    </row>
    <row r="134" spans="1:10" ht="67.5">
      <c r="A134" s="317"/>
      <c r="B134" s="317" t="s">
        <v>1094</v>
      </c>
      <c r="C134" s="328" t="s">
        <v>1095</v>
      </c>
      <c r="D134" s="336"/>
      <c r="E134" s="326"/>
      <c r="F134" s="326" t="s">
        <v>876</v>
      </c>
      <c r="G134" s="326">
        <v>1</v>
      </c>
      <c r="H134" s="322"/>
      <c r="I134" s="322">
        <f t="shared" si="4"/>
        <v>0</v>
      </c>
      <c r="J134" s="323"/>
    </row>
    <row r="135" spans="1:10" ht="12.75">
      <c r="A135" s="317"/>
      <c r="B135" s="317" t="s">
        <v>1096</v>
      </c>
      <c r="C135" s="339" t="s">
        <v>1097</v>
      </c>
      <c r="D135" s="321"/>
      <c r="E135" s="326"/>
      <c r="F135" s="326" t="s">
        <v>879</v>
      </c>
      <c r="G135" s="326">
        <v>2</v>
      </c>
      <c r="H135" s="322"/>
      <c r="I135" s="322">
        <f t="shared" si="4"/>
        <v>0</v>
      </c>
      <c r="J135" s="323"/>
    </row>
    <row r="136" spans="1:10" ht="12.75">
      <c r="A136" s="317"/>
      <c r="B136" s="317"/>
      <c r="C136" s="327"/>
      <c r="D136" s="326"/>
      <c r="E136" s="326"/>
      <c r="F136" s="321"/>
      <c r="G136" s="320"/>
      <c r="H136" s="322"/>
      <c r="I136" s="322"/>
      <c r="J136" s="323"/>
    </row>
    <row r="137" spans="1:10" ht="12.75">
      <c r="A137" s="317"/>
      <c r="B137" s="318" t="s">
        <v>1098</v>
      </c>
      <c r="C137" s="319" t="s">
        <v>1099</v>
      </c>
      <c r="D137" s="320"/>
      <c r="E137" s="320"/>
      <c r="F137" s="326"/>
      <c r="G137" s="320"/>
      <c r="H137" s="322"/>
      <c r="I137" s="322"/>
      <c r="J137" s="323"/>
    </row>
    <row r="138" spans="1:10" ht="33.75">
      <c r="A138" s="317"/>
      <c r="B138" s="317"/>
      <c r="C138" s="328" t="s">
        <v>1100</v>
      </c>
      <c r="D138" s="326"/>
      <c r="E138" s="326"/>
      <c r="F138" s="320"/>
      <c r="G138" s="320"/>
      <c r="H138" s="322"/>
      <c r="I138" s="322"/>
      <c r="J138" s="323"/>
    </row>
    <row r="139" spans="1:10" ht="112.5">
      <c r="A139" s="317"/>
      <c r="B139" s="317" t="s">
        <v>1101</v>
      </c>
      <c r="C139" s="328" t="s">
        <v>1102</v>
      </c>
      <c r="D139" s="326"/>
      <c r="E139" s="326"/>
      <c r="F139" s="321" t="s">
        <v>879</v>
      </c>
      <c r="G139" s="326">
        <v>1</v>
      </c>
      <c r="H139" s="322"/>
      <c r="I139" s="322">
        <f aca="true" t="shared" si="5" ref="I139:I144">G139*H139</f>
        <v>0</v>
      </c>
      <c r="J139" s="323"/>
    </row>
    <row r="140" spans="1:10" ht="56.25">
      <c r="A140" s="317"/>
      <c r="B140" s="317" t="s">
        <v>1103</v>
      </c>
      <c r="C140" s="328" t="s">
        <v>1104</v>
      </c>
      <c r="D140" s="326"/>
      <c r="E140" s="326"/>
      <c r="F140" s="321" t="s">
        <v>876</v>
      </c>
      <c r="G140" s="326">
        <v>1</v>
      </c>
      <c r="H140" s="322"/>
      <c r="I140" s="322">
        <f t="shared" si="5"/>
        <v>0</v>
      </c>
      <c r="J140" s="323"/>
    </row>
    <row r="141" spans="1:10" ht="12.75">
      <c r="A141" s="317"/>
      <c r="B141" s="317" t="s">
        <v>1105</v>
      </c>
      <c r="C141" s="327" t="s">
        <v>1106</v>
      </c>
      <c r="D141" s="326"/>
      <c r="E141" s="326"/>
      <c r="F141" s="321" t="s">
        <v>879</v>
      </c>
      <c r="G141" s="326">
        <v>3</v>
      </c>
      <c r="H141" s="322"/>
      <c r="I141" s="322">
        <f t="shared" si="5"/>
        <v>0</v>
      </c>
      <c r="J141" s="323"/>
    </row>
    <row r="142" spans="1:10" ht="12.75">
      <c r="A142" s="317"/>
      <c r="B142" s="317" t="s">
        <v>1107</v>
      </c>
      <c r="C142" s="339" t="s">
        <v>1108</v>
      </c>
      <c r="D142" s="326"/>
      <c r="E142" s="326"/>
      <c r="F142" s="321" t="s">
        <v>879</v>
      </c>
      <c r="G142" s="326">
        <v>1</v>
      </c>
      <c r="H142" s="322"/>
      <c r="I142" s="322">
        <f t="shared" si="5"/>
        <v>0</v>
      </c>
      <c r="J142" s="323"/>
    </row>
    <row r="143" spans="1:10" ht="12.75">
      <c r="A143" s="317"/>
      <c r="B143" s="317" t="s">
        <v>1109</v>
      </c>
      <c r="C143" s="327" t="s">
        <v>1110</v>
      </c>
      <c r="D143" s="322"/>
      <c r="E143" s="326"/>
      <c r="F143" s="326" t="s">
        <v>163</v>
      </c>
      <c r="G143" s="326">
        <v>3</v>
      </c>
      <c r="H143" s="322"/>
      <c r="I143" s="322">
        <f t="shared" si="5"/>
        <v>0</v>
      </c>
      <c r="J143" s="323"/>
    </row>
    <row r="144" spans="1:10" ht="67.5">
      <c r="A144" s="317"/>
      <c r="B144" s="317" t="s">
        <v>1111</v>
      </c>
      <c r="C144" s="328" t="s">
        <v>1112</v>
      </c>
      <c r="D144" s="336"/>
      <c r="E144" s="326"/>
      <c r="F144" s="326" t="s">
        <v>876</v>
      </c>
      <c r="G144" s="326">
        <v>3</v>
      </c>
      <c r="H144" s="322"/>
      <c r="I144" s="322">
        <f t="shared" si="5"/>
        <v>0</v>
      </c>
      <c r="J144" s="323"/>
    </row>
    <row r="145" spans="1:10" ht="12.75">
      <c r="A145" s="317"/>
      <c r="B145" s="317"/>
      <c r="C145" s="328"/>
      <c r="D145" s="326"/>
      <c r="E145" s="326"/>
      <c r="F145" s="321"/>
      <c r="G145" s="326"/>
      <c r="H145" s="322"/>
      <c r="I145" s="322"/>
      <c r="J145" s="323"/>
    </row>
    <row r="146" spans="1:10" ht="12.75">
      <c r="A146" s="317"/>
      <c r="B146" s="318" t="s">
        <v>1113</v>
      </c>
      <c r="C146" s="319" t="s">
        <v>1114</v>
      </c>
      <c r="D146" s="320"/>
      <c r="E146" s="320"/>
      <c r="F146" s="320"/>
      <c r="G146" s="320"/>
      <c r="H146" s="322"/>
      <c r="I146" s="322"/>
      <c r="J146" s="323"/>
    </row>
    <row r="147" spans="1:10" ht="303.75">
      <c r="A147" s="317"/>
      <c r="B147" s="317" t="s">
        <v>1115</v>
      </c>
      <c r="C147" s="328" t="s">
        <v>1116</v>
      </c>
      <c r="D147" s="325" t="s">
        <v>875</v>
      </c>
      <c r="E147" s="325" t="s">
        <v>875</v>
      </c>
      <c r="F147" s="321" t="s">
        <v>876</v>
      </c>
      <c r="G147" s="326">
        <v>2</v>
      </c>
      <c r="H147" s="322"/>
      <c r="I147" s="322">
        <f aca="true" t="shared" si="6" ref="I147:I154">G147*H147</f>
        <v>0</v>
      </c>
      <c r="J147" s="323"/>
    </row>
    <row r="148" spans="1:10" ht="78.75">
      <c r="A148" s="317"/>
      <c r="B148" s="317" t="s">
        <v>1117</v>
      </c>
      <c r="C148" s="339" t="s">
        <v>1118</v>
      </c>
      <c r="D148" s="325" t="s">
        <v>875</v>
      </c>
      <c r="E148" s="325" t="s">
        <v>875</v>
      </c>
      <c r="F148" s="326" t="s">
        <v>879</v>
      </c>
      <c r="G148" s="326">
        <v>2</v>
      </c>
      <c r="H148" s="322"/>
      <c r="I148" s="322">
        <f t="shared" si="6"/>
        <v>0</v>
      </c>
      <c r="J148" s="323"/>
    </row>
    <row r="149" spans="1:10" ht="33.75">
      <c r="A149" s="317"/>
      <c r="B149" s="317" t="s">
        <v>1119</v>
      </c>
      <c r="C149" s="328" t="s">
        <v>1120</v>
      </c>
      <c r="D149" s="325" t="s">
        <v>875</v>
      </c>
      <c r="E149" s="325" t="s">
        <v>875</v>
      </c>
      <c r="F149" s="326" t="s">
        <v>879</v>
      </c>
      <c r="G149" s="329">
        <v>2</v>
      </c>
      <c r="H149" s="322"/>
      <c r="I149" s="322">
        <f t="shared" si="6"/>
        <v>0</v>
      </c>
      <c r="J149" s="323"/>
    </row>
    <row r="150" spans="1:10" ht="90">
      <c r="A150" s="317"/>
      <c r="B150" s="317" t="s">
        <v>1121</v>
      </c>
      <c r="C150" s="328" t="s">
        <v>1122</v>
      </c>
      <c r="D150" s="325" t="s">
        <v>875</v>
      </c>
      <c r="E150" s="325" t="s">
        <v>875</v>
      </c>
      <c r="F150" s="320" t="s">
        <v>876</v>
      </c>
      <c r="G150" s="320">
        <v>1</v>
      </c>
      <c r="H150" s="322"/>
      <c r="I150" s="322">
        <f t="shared" si="6"/>
        <v>0</v>
      </c>
      <c r="J150" s="323"/>
    </row>
    <row r="151" spans="1:10" ht="303.75">
      <c r="A151" s="317"/>
      <c r="B151" s="317" t="s">
        <v>1123</v>
      </c>
      <c r="C151" s="328" t="s">
        <v>1124</v>
      </c>
      <c r="D151" s="326" t="s">
        <v>1125</v>
      </c>
      <c r="E151" s="330" t="s">
        <v>1126</v>
      </c>
      <c r="F151" s="321" t="s">
        <v>876</v>
      </c>
      <c r="G151" s="320">
        <v>1</v>
      </c>
      <c r="H151" s="322"/>
      <c r="I151" s="322">
        <f t="shared" si="6"/>
        <v>0</v>
      </c>
      <c r="J151" s="323"/>
    </row>
    <row r="152" spans="1:10" ht="67.5">
      <c r="A152" s="317"/>
      <c r="B152" s="317" t="s">
        <v>1127</v>
      </c>
      <c r="C152" s="339" t="s">
        <v>1128</v>
      </c>
      <c r="D152" s="325" t="s">
        <v>875</v>
      </c>
      <c r="E152" s="325" t="s">
        <v>875</v>
      </c>
      <c r="F152" s="326" t="s">
        <v>879</v>
      </c>
      <c r="G152" s="320">
        <v>1</v>
      </c>
      <c r="H152" s="322"/>
      <c r="I152" s="322">
        <f t="shared" si="6"/>
        <v>0</v>
      </c>
      <c r="J152" s="323"/>
    </row>
    <row r="153" spans="1:10" ht="78.75">
      <c r="A153" s="317"/>
      <c r="B153" s="317" t="s">
        <v>1129</v>
      </c>
      <c r="C153" s="328" t="s">
        <v>1130</v>
      </c>
      <c r="D153" s="325" t="s">
        <v>875</v>
      </c>
      <c r="E153" s="325" t="s">
        <v>875</v>
      </c>
      <c r="F153" s="320" t="s">
        <v>876</v>
      </c>
      <c r="G153" s="320">
        <v>1</v>
      </c>
      <c r="H153" s="322"/>
      <c r="I153" s="322">
        <f t="shared" si="6"/>
        <v>0</v>
      </c>
      <c r="J153" s="323"/>
    </row>
    <row r="154" spans="1:10" ht="135">
      <c r="A154" s="317"/>
      <c r="B154" s="317" t="s">
        <v>1131</v>
      </c>
      <c r="C154" s="327" t="s">
        <v>1132</v>
      </c>
      <c r="D154" s="325" t="s">
        <v>875</v>
      </c>
      <c r="E154" s="325" t="s">
        <v>875</v>
      </c>
      <c r="F154" s="321" t="s">
        <v>876</v>
      </c>
      <c r="G154" s="326">
        <v>1</v>
      </c>
      <c r="H154" s="322"/>
      <c r="I154" s="322">
        <f t="shared" si="6"/>
        <v>0</v>
      </c>
      <c r="J154" s="323"/>
    </row>
    <row r="155" spans="1:10" ht="12.75">
      <c r="A155" s="317"/>
      <c r="B155" s="317"/>
      <c r="C155" s="327"/>
      <c r="D155" s="333"/>
      <c r="E155" s="320"/>
      <c r="F155" s="321"/>
      <c r="G155" s="320"/>
      <c r="H155" s="322"/>
      <c r="I155" s="322"/>
      <c r="J155" s="323"/>
    </row>
    <row r="156" spans="1:10" ht="12.75">
      <c r="A156" s="317"/>
      <c r="B156" s="318" t="s">
        <v>1133</v>
      </c>
      <c r="C156" s="319" t="s">
        <v>1134</v>
      </c>
      <c r="D156" s="330"/>
      <c r="E156" s="320"/>
      <c r="F156" s="320"/>
      <c r="G156" s="320"/>
      <c r="H156" s="322"/>
      <c r="I156" s="322"/>
      <c r="J156" s="323"/>
    </row>
    <row r="157" spans="1:10" ht="22.5">
      <c r="A157" s="317"/>
      <c r="B157" s="317" t="s">
        <v>1135</v>
      </c>
      <c r="C157" s="359" t="s">
        <v>1136</v>
      </c>
      <c r="D157" s="330"/>
      <c r="E157" s="320"/>
      <c r="F157" s="320" t="s">
        <v>110</v>
      </c>
      <c r="G157" s="320">
        <v>1</v>
      </c>
      <c r="H157" s="322"/>
      <c r="I157" s="322">
        <f>G157*H157</f>
        <v>0</v>
      </c>
      <c r="J157" s="323"/>
    </row>
    <row r="158" spans="1:10" ht="12.75">
      <c r="A158" s="317"/>
      <c r="B158" s="317"/>
      <c r="C158" s="359"/>
      <c r="D158" s="330"/>
      <c r="E158" s="320"/>
      <c r="F158" s="320"/>
      <c r="G158" s="320"/>
      <c r="H158" s="322"/>
      <c r="I158" s="322"/>
      <c r="J158" s="323"/>
    </row>
    <row r="159" spans="1:10" ht="12.75">
      <c r="A159" s="317"/>
      <c r="B159" s="318" t="s">
        <v>1137</v>
      </c>
      <c r="C159" s="360" t="s">
        <v>1138</v>
      </c>
      <c r="D159" s="333"/>
      <c r="E159" s="320"/>
      <c r="F159" s="320"/>
      <c r="G159" s="320"/>
      <c r="H159" s="322"/>
      <c r="I159" s="322"/>
      <c r="J159" s="323"/>
    </row>
    <row r="160" spans="1:10" ht="67.5">
      <c r="A160" s="317"/>
      <c r="B160" s="317" t="s">
        <v>1139</v>
      </c>
      <c r="C160" s="361" t="s">
        <v>1140</v>
      </c>
      <c r="D160" s="362"/>
      <c r="E160" s="326"/>
      <c r="F160" s="320" t="s">
        <v>876</v>
      </c>
      <c r="G160" s="320">
        <v>1</v>
      </c>
      <c r="H160" s="322"/>
      <c r="I160" s="322">
        <f aca="true" t="shared" si="7" ref="I160:I165">G160*H160</f>
        <v>0</v>
      </c>
      <c r="J160" s="323"/>
    </row>
    <row r="161" spans="1:10" ht="101.25">
      <c r="A161" s="317"/>
      <c r="B161" s="317" t="s">
        <v>1141</v>
      </c>
      <c r="C161" s="361" t="s">
        <v>1142</v>
      </c>
      <c r="D161" s="362"/>
      <c r="E161" s="326"/>
      <c r="F161" s="320" t="s">
        <v>876</v>
      </c>
      <c r="G161" s="320">
        <v>1</v>
      </c>
      <c r="H161" s="322"/>
      <c r="I161" s="322">
        <f t="shared" si="7"/>
        <v>0</v>
      </c>
      <c r="J161" s="323"/>
    </row>
    <row r="162" spans="1:10" ht="12.75">
      <c r="A162" s="317"/>
      <c r="B162" s="317" t="s">
        <v>1143</v>
      </c>
      <c r="C162" s="327" t="s">
        <v>1144</v>
      </c>
      <c r="D162" s="333"/>
      <c r="E162" s="320"/>
      <c r="F162" s="320" t="s">
        <v>876</v>
      </c>
      <c r="G162" s="320">
        <v>1</v>
      </c>
      <c r="H162" s="322"/>
      <c r="I162" s="322">
        <f t="shared" si="7"/>
        <v>0</v>
      </c>
      <c r="J162" s="323"/>
    </row>
    <row r="163" spans="1:10" ht="12.75">
      <c r="A163" s="317"/>
      <c r="B163" s="317" t="s">
        <v>1145</v>
      </c>
      <c r="C163" s="327" t="s">
        <v>1146</v>
      </c>
      <c r="D163" s="333"/>
      <c r="E163" s="320"/>
      <c r="F163" s="320" t="s">
        <v>876</v>
      </c>
      <c r="G163" s="320">
        <v>1</v>
      </c>
      <c r="H163" s="322"/>
      <c r="I163" s="322">
        <f t="shared" si="7"/>
        <v>0</v>
      </c>
      <c r="J163" s="323"/>
    </row>
    <row r="164" spans="1:10" ht="12.75">
      <c r="A164" s="317"/>
      <c r="B164" s="317" t="s">
        <v>1147</v>
      </c>
      <c r="C164" s="327" t="s">
        <v>1148</v>
      </c>
      <c r="D164" s="333"/>
      <c r="E164" s="320"/>
      <c r="F164" s="320" t="s">
        <v>876</v>
      </c>
      <c r="G164" s="320">
        <v>1</v>
      </c>
      <c r="H164" s="322"/>
      <c r="I164" s="322">
        <f t="shared" si="7"/>
        <v>0</v>
      </c>
      <c r="J164" s="323"/>
    </row>
    <row r="165" spans="1:10" ht="12.75">
      <c r="A165" s="317"/>
      <c r="B165" s="317" t="s">
        <v>1149</v>
      </c>
      <c r="C165" s="363" t="s">
        <v>1150</v>
      </c>
      <c r="D165" s="326"/>
      <c r="E165" s="320"/>
      <c r="F165" s="320" t="s">
        <v>876</v>
      </c>
      <c r="G165" s="320">
        <v>1</v>
      </c>
      <c r="H165" s="322"/>
      <c r="I165" s="322">
        <f t="shared" si="7"/>
        <v>0</v>
      </c>
      <c r="J165" s="323"/>
    </row>
    <row r="166" spans="1:10" ht="12.75">
      <c r="A166" s="317"/>
      <c r="B166" s="317"/>
      <c r="C166" s="363"/>
      <c r="D166" s="326"/>
      <c r="E166" s="320"/>
      <c r="F166" s="320"/>
      <c r="G166" s="326"/>
      <c r="H166" s="322"/>
      <c r="I166" s="322"/>
      <c r="J166" s="323"/>
    </row>
    <row r="167" spans="1:10" ht="12.75">
      <c r="A167" s="317"/>
      <c r="B167" s="318" t="s">
        <v>1151</v>
      </c>
      <c r="C167" s="319" t="s">
        <v>1152</v>
      </c>
      <c r="D167" s="330"/>
      <c r="E167" s="320"/>
      <c r="F167" s="320"/>
      <c r="G167" s="326"/>
      <c r="H167" s="322"/>
      <c r="I167" s="322"/>
      <c r="J167" s="323"/>
    </row>
    <row r="168" spans="1:10" ht="22.5">
      <c r="A168" s="317"/>
      <c r="B168" s="317" t="s">
        <v>1153</v>
      </c>
      <c r="C168" s="328" t="s">
        <v>1154</v>
      </c>
      <c r="D168" s="330"/>
      <c r="E168" s="320"/>
      <c r="F168" s="320" t="s">
        <v>876</v>
      </c>
      <c r="G168" s="326">
        <v>1</v>
      </c>
      <c r="H168" s="322"/>
      <c r="I168" s="322">
        <f>G168*H168</f>
        <v>0</v>
      </c>
      <c r="J168" s="323"/>
    </row>
    <row r="169" spans="1:10" ht="12.75">
      <c r="A169" s="317"/>
      <c r="B169" s="317" t="s">
        <v>1155</v>
      </c>
      <c r="C169" s="363" t="s">
        <v>1156</v>
      </c>
      <c r="D169" s="330"/>
      <c r="E169" s="320"/>
      <c r="F169" s="320" t="s">
        <v>876</v>
      </c>
      <c r="G169" s="326">
        <v>1</v>
      </c>
      <c r="H169" s="322"/>
      <c r="I169" s="322">
        <f>G169*H169</f>
        <v>0</v>
      </c>
      <c r="J169" s="323"/>
    </row>
    <row r="170" spans="1:10" ht="12.75">
      <c r="A170" s="317"/>
      <c r="B170" s="317" t="s">
        <v>1157</v>
      </c>
      <c r="C170" s="363" t="s">
        <v>1158</v>
      </c>
      <c r="D170" s="330"/>
      <c r="E170" s="320"/>
      <c r="F170" s="320" t="s">
        <v>1159</v>
      </c>
      <c r="G170" s="326">
        <v>100</v>
      </c>
      <c r="H170" s="322"/>
      <c r="I170" s="322">
        <f>G170*H170</f>
        <v>0</v>
      </c>
      <c r="J170" s="323"/>
    </row>
    <row r="171" spans="1:10" ht="12.75">
      <c r="A171" s="317"/>
      <c r="B171" s="317"/>
      <c r="C171" s="328"/>
      <c r="D171" s="330"/>
      <c r="E171" s="320"/>
      <c r="F171" s="320"/>
      <c r="G171" s="326"/>
      <c r="H171" s="322"/>
      <c r="I171" s="322"/>
      <c r="J171" s="323"/>
    </row>
    <row r="172" spans="1:10" ht="12.75">
      <c r="A172" s="317"/>
      <c r="B172" s="318" t="s">
        <v>1160</v>
      </c>
      <c r="C172" s="364" t="s">
        <v>1161</v>
      </c>
      <c r="D172" s="330"/>
      <c r="E172" s="320"/>
      <c r="F172" s="320"/>
      <c r="G172" s="326"/>
      <c r="H172" s="322"/>
      <c r="I172" s="322"/>
      <c r="J172" s="323"/>
    </row>
    <row r="173" spans="1:10" ht="101.25">
      <c r="A173" s="317"/>
      <c r="B173" s="317" t="s">
        <v>1162</v>
      </c>
      <c r="C173" s="328" t="s">
        <v>1163</v>
      </c>
      <c r="D173" s="333"/>
      <c r="E173" s="320"/>
      <c r="F173" s="320" t="s">
        <v>813</v>
      </c>
      <c r="G173" s="320">
        <v>500</v>
      </c>
      <c r="H173" s="322"/>
      <c r="I173" s="322">
        <f>G173*H173</f>
        <v>0</v>
      </c>
      <c r="J173" s="323"/>
    </row>
    <row r="174" spans="1:10" ht="33.75">
      <c r="A174" s="317"/>
      <c r="B174" s="317" t="s">
        <v>1164</v>
      </c>
      <c r="C174" s="328" t="s">
        <v>1165</v>
      </c>
      <c r="D174" s="333"/>
      <c r="E174" s="320"/>
      <c r="F174" s="320" t="s">
        <v>813</v>
      </c>
      <c r="G174" s="320">
        <v>500</v>
      </c>
      <c r="H174" s="322"/>
      <c r="I174" s="322">
        <f>G174*H174</f>
        <v>0</v>
      </c>
      <c r="J174" s="323"/>
    </row>
    <row r="175" ht="13.5" thickBot="1"/>
    <row r="176" spans="1:10" s="380" customFormat="1" ht="13.5" thickBot="1">
      <c r="A176" s="372"/>
      <c r="B176" s="373"/>
      <c r="C176" s="374"/>
      <c r="D176" s="375"/>
      <c r="E176" s="375"/>
      <c r="F176" s="373"/>
      <c r="G176" s="376" t="s">
        <v>1166</v>
      </c>
      <c r="H176" s="377"/>
      <c r="I176" s="378">
        <f>SUM(I4:I174)</f>
        <v>0</v>
      </c>
      <c r="J176" s="379"/>
    </row>
    <row r="177" spans="1:10" s="384" customFormat="1" ht="11.25">
      <c r="A177" s="317"/>
      <c r="B177" s="381"/>
      <c r="C177" s="382"/>
      <c r="D177" s="330"/>
      <c r="E177" s="330"/>
      <c r="F177" s="330"/>
      <c r="G177" s="329"/>
      <c r="H177" s="383"/>
      <c r="J177" s="385"/>
    </row>
    <row r="178" spans="1:10" s="384" customFormat="1" ht="12.75">
      <c r="A178" s="317"/>
      <c r="B178" s="381"/>
      <c r="C178" s="387"/>
      <c r="D178" s="330"/>
      <c r="E178" s="330"/>
      <c r="F178" s="330"/>
      <c r="G178" s="329"/>
      <c r="H178" s="383"/>
      <c r="J178" s="385"/>
    </row>
    <row r="179" spans="1:10" s="384" customFormat="1" ht="11.25">
      <c r="A179" s="317"/>
      <c r="B179" s="381"/>
      <c r="C179" s="288"/>
      <c r="D179" s="330"/>
      <c r="E179" s="330"/>
      <c r="F179" s="330"/>
      <c r="G179" s="330"/>
      <c r="H179" s="383"/>
      <c r="I179" s="386"/>
      <c r="J179" s="385"/>
    </row>
    <row r="180" spans="1:10" s="384" customFormat="1" ht="11.25">
      <c r="A180" s="317"/>
      <c r="B180" s="381"/>
      <c r="C180" s="388"/>
      <c r="D180" s="330"/>
      <c r="E180" s="330"/>
      <c r="F180" s="330"/>
      <c r="G180" s="329"/>
      <c r="H180" s="383"/>
      <c r="I180" s="386"/>
      <c r="J180" s="385"/>
    </row>
    <row r="181" spans="1:10" s="384" customFormat="1" ht="11.25">
      <c r="A181" s="317"/>
      <c r="B181" s="381"/>
      <c r="C181" s="389"/>
      <c r="D181" s="330"/>
      <c r="E181" s="330"/>
      <c r="F181" s="330"/>
      <c r="G181" s="329"/>
      <c r="H181" s="383"/>
      <c r="I181" s="386"/>
      <c r="J181" s="385"/>
    </row>
    <row r="182" spans="1:10" s="384" customFormat="1" ht="11.25">
      <c r="A182" s="317"/>
      <c r="B182" s="381"/>
      <c r="C182" s="331"/>
      <c r="D182" s="330"/>
      <c r="E182" s="330"/>
      <c r="F182" s="330"/>
      <c r="G182" s="329"/>
      <c r="H182" s="383"/>
      <c r="I182" s="386"/>
      <c r="J182" s="385"/>
    </row>
    <row r="183" spans="1:10" s="384" customFormat="1" ht="11.25">
      <c r="A183" s="317"/>
      <c r="B183" s="381"/>
      <c r="C183" s="319"/>
      <c r="D183" s="330"/>
      <c r="E183" s="330"/>
      <c r="F183" s="330"/>
      <c r="G183" s="329"/>
      <c r="H183" s="383"/>
      <c r="I183" s="386"/>
      <c r="J183" s="385"/>
    </row>
    <row r="184" spans="1:10" s="384" customFormat="1" ht="11.25">
      <c r="A184" s="317"/>
      <c r="B184" s="381"/>
      <c r="C184" s="390"/>
      <c r="D184" s="330"/>
      <c r="E184" s="330"/>
      <c r="F184" s="330"/>
      <c r="G184" s="329"/>
      <c r="H184" s="383"/>
      <c r="I184" s="386"/>
      <c r="J184" s="385"/>
    </row>
    <row r="185" spans="1:10" s="384" customFormat="1" ht="11.25">
      <c r="A185" s="317"/>
      <c r="B185" s="381"/>
      <c r="C185" s="391"/>
      <c r="D185" s="330"/>
      <c r="E185" s="330"/>
      <c r="F185" s="330"/>
      <c r="G185" s="329"/>
      <c r="H185" s="383"/>
      <c r="I185" s="386"/>
      <c r="J185" s="385"/>
    </row>
    <row r="186" spans="1:10" s="384" customFormat="1" ht="11.25">
      <c r="A186" s="317"/>
      <c r="B186" s="381"/>
      <c r="C186" s="392"/>
      <c r="D186" s="330"/>
      <c r="E186" s="330"/>
      <c r="F186" s="393"/>
      <c r="G186" s="329"/>
      <c r="H186" s="383"/>
      <c r="I186" s="386"/>
      <c r="J186" s="385"/>
    </row>
    <row r="187" spans="1:10" s="384" customFormat="1" ht="11.25">
      <c r="A187" s="317"/>
      <c r="B187" s="381"/>
      <c r="C187" s="394"/>
      <c r="D187" s="330"/>
      <c r="E187" s="330"/>
      <c r="F187" s="330"/>
      <c r="G187" s="329"/>
      <c r="H187" s="383"/>
      <c r="I187" s="386"/>
      <c r="J187" s="385"/>
    </row>
    <row r="188" spans="1:10" s="384" customFormat="1" ht="11.25">
      <c r="A188" s="317"/>
      <c r="B188" s="381"/>
      <c r="C188" s="392"/>
      <c r="D188" s="330"/>
      <c r="E188" s="330"/>
      <c r="F188" s="330"/>
      <c r="G188" s="329"/>
      <c r="H188" s="383"/>
      <c r="I188" s="386"/>
      <c r="J188" s="385"/>
    </row>
    <row r="189" spans="1:10" s="384" customFormat="1" ht="11.25">
      <c r="A189" s="317"/>
      <c r="B189" s="381"/>
      <c r="C189" s="392"/>
      <c r="D189" s="330"/>
      <c r="E189" s="330"/>
      <c r="F189" s="330"/>
      <c r="G189" s="329"/>
      <c r="H189" s="383"/>
      <c r="I189" s="386"/>
      <c r="J189" s="385"/>
    </row>
    <row r="190" spans="1:10" s="384" customFormat="1" ht="11.25">
      <c r="A190" s="317"/>
      <c r="B190" s="381"/>
      <c r="C190" s="392"/>
      <c r="D190" s="330"/>
      <c r="E190" s="330"/>
      <c r="F190" s="330"/>
      <c r="G190" s="329"/>
      <c r="H190" s="383"/>
      <c r="I190" s="386"/>
      <c r="J190" s="385"/>
    </row>
    <row r="191" spans="1:10" s="384" customFormat="1" ht="11.25">
      <c r="A191" s="317"/>
      <c r="B191" s="381"/>
      <c r="C191" s="392"/>
      <c r="D191" s="330"/>
      <c r="E191" s="330"/>
      <c r="F191" s="393"/>
      <c r="G191" s="329"/>
      <c r="H191" s="383"/>
      <c r="I191" s="386"/>
      <c r="J191" s="385"/>
    </row>
    <row r="192" spans="1:10" s="384" customFormat="1" ht="11.25">
      <c r="A192" s="317"/>
      <c r="B192" s="381"/>
      <c r="C192" s="388"/>
      <c r="D192" s="330"/>
      <c r="E192" s="330"/>
      <c r="F192" s="330"/>
      <c r="G192" s="329"/>
      <c r="H192" s="383"/>
      <c r="I192" s="386"/>
      <c r="J192" s="385"/>
    </row>
    <row r="193" spans="1:10" s="384" customFormat="1" ht="11.25">
      <c r="A193" s="317"/>
      <c r="B193" s="381"/>
      <c r="C193" s="359"/>
      <c r="D193" s="330"/>
      <c r="E193" s="330"/>
      <c r="F193" s="330"/>
      <c r="G193" s="329"/>
      <c r="H193" s="383"/>
      <c r="I193" s="386"/>
      <c r="J193" s="385"/>
    </row>
    <row r="194" spans="1:10" s="384" customFormat="1" ht="11.25">
      <c r="A194" s="317"/>
      <c r="C194" s="388"/>
      <c r="D194" s="330"/>
      <c r="E194" s="330"/>
      <c r="F194" s="330"/>
      <c r="G194" s="329"/>
      <c r="H194" s="383"/>
      <c r="I194" s="386"/>
      <c r="J194" s="385"/>
    </row>
    <row r="195" spans="1:10" s="384" customFormat="1" ht="11.25">
      <c r="A195" s="317"/>
      <c r="B195" s="381"/>
      <c r="C195" s="359"/>
      <c r="D195" s="330"/>
      <c r="E195" s="330"/>
      <c r="F195" s="330"/>
      <c r="G195" s="329"/>
      <c r="H195" s="383"/>
      <c r="I195" s="386"/>
      <c r="J195" s="385"/>
    </row>
    <row r="196" spans="1:10" s="384" customFormat="1" ht="11.25">
      <c r="A196" s="317"/>
      <c r="C196" s="389"/>
      <c r="D196" s="330"/>
      <c r="E196" s="330"/>
      <c r="F196" s="330"/>
      <c r="G196" s="329"/>
      <c r="H196" s="383"/>
      <c r="I196" s="386"/>
      <c r="J196" s="385"/>
    </row>
    <row r="197" spans="1:10" s="384" customFormat="1" ht="11.25">
      <c r="A197" s="317"/>
      <c r="B197" s="381"/>
      <c r="C197" s="359"/>
      <c r="D197" s="330"/>
      <c r="E197" s="330"/>
      <c r="F197" s="330"/>
      <c r="G197" s="329"/>
      <c r="H197" s="383"/>
      <c r="I197" s="386"/>
      <c r="J197" s="395"/>
    </row>
    <row r="198" spans="1:10" s="384" customFormat="1" ht="11.25">
      <c r="A198" s="317"/>
      <c r="B198" s="381"/>
      <c r="C198" s="360"/>
      <c r="D198" s="330"/>
      <c r="E198" s="330"/>
      <c r="F198" s="330"/>
      <c r="G198" s="330"/>
      <c r="H198" s="383"/>
      <c r="I198" s="383"/>
      <c r="J198" s="395"/>
    </row>
    <row r="199" spans="1:10" s="384" customFormat="1" ht="11.25">
      <c r="A199" s="317"/>
      <c r="B199" s="381"/>
      <c r="C199" s="396"/>
      <c r="D199" s="330"/>
      <c r="E199" s="330"/>
      <c r="F199" s="330"/>
      <c r="G199" s="330"/>
      <c r="H199" s="383"/>
      <c r="I199" s="386"/>
      <c r="J199" s="395"/>
    </row>
    <row r="200" spans="1:10" s="384" customFormat="1" ht="11.25">
      <c r="A200" s="317"/>
      <c r="B200" s="381"/>
      <c r="C200" s="382"/>
      <c r="D200" s="330"/>
      <c r="E200" s="330"/>
      <c r="F200" s="330"/>
      <c r="G200" s="329"/>
      <c r="H200" s="383"/>
      <c r="I200" s="386"/>
      <c r="J200" s="395"/>
    </row>
    <row r="201" spans="1:10" s="384" customFormat="1" ht="11.25">
      <c r="A201" s="317"/>
      <c r="B201" s="381"/>
      <c r="C201" s="382"/>
      <c r="D201" s="330"/>
      <c r="E201" s="330"/>
      <c r="F201" s="330"/>
      <c r="G201" s="329"/>
      <c r="H201" s="383"/>
      <c r="I201" s="386"/>
      <c r="J201" s="395"/>
    </row>
    <row r="202" spans="1:10" s="384" customFormat="1" ht="12.75">
      <c r="A202" s="317"/>
      <c r="B202" s="381"/>
      <c r="C202" s="397"/>
      <c r="D202" s="330"/>
      <c r="E202" s="330"/>
      <c r="F202" s="330"/>
      <c r="G202" s="329"/>
      <c r="H202" s="383"/>
      <c r="I202" s="386"/>
      <c r="J202" s="395"/>
    </row>
    <row r="203" spans="1:10" s="384" customFormat="1" ht="11.25">
      <c r="A203" s="317"/>
      <c r="B203" s="381"/>
      <c r="C203" s="288"/>
      <c r="D203" s="330"/>
      <c r="E203" s="330"/>
      <c r="F203" s="330"/>
      <c r="G203" s="330"/>
      <c r="H203" s="383"/>
      <c r="I203" s="386"/>
      <c r="J203" s="395"/>
    </row>
    <row r="204" spans="1:10" s="384" customFormat="1" ht="11.25">
      <c r="A204" s="317"/>
      <c r="B204" s="381"/>
      <c r="C204" s="391"/>
      <c r="D204" s="330"/>
      <c r="E204" s="330"/>
      <c r="F204" s="330"/>
      <c r="G204" s="329"/>
      <c r="H204" s="383"/>
      <c r="I204" s="386"/>
      <c r="J204" s="395"/>
    </row>
    <row r="205" spans="1:10" s="384" customFormat="1" ht="11.25">
      <c r="A205" s="317"/>
      <c r="B205" s="381"/>
      <c r="C205" s="319"/>
      <c r="D205" s="330"/>
      <c r="E205" s="330"/>
      <c r="F205" s="330"/>
      <c r="G205" s="329"/>
      <c r="H205" s="383"/>
      <c r="I205" s="386"/>
      <c r="J205" s="395"/>
    </row>
    <row r="206" spans="1:10" s="384" customFormat="1" ht="11.25">
      <c r="A206" s="317"/>
      <c r="B206" s="381"/>
      <c r="C206" s="390"/>
      <c r="D206" s="330"/>
      <c r="E206" s="330"/>
      <c r="F206" s="330"/>
      <c r="G206" s="330"/>
      <c r="H206" s="383"/>
      <c r="I206" s="386"/>
      <c r="J206" s="395"/>
    </row>
    <row r="207" spans="1:10" s="384" customFormat="1" ht="11.25">
      <c r="A207" s="317"/>
      <c r="B207" s="381"/>
      <c r="C207" s="391"/>
      <c r="D207" s="330"/>
      <c r="E207" s="330"/>
      <c r="F207" s="330"/>
      <c r="G207" s="329"/>
      <c r="H207" s="383"/>
      <c r="I207" s="386"/>
      <c r="J207" s="395"/>
    </row>
    <row r="208" spans="1:10" s="384" customFormat="1" ht="11.25">
      <c r="A208" s="317"/>
      <c r="B208" s="381"/>
      <c r="C208" s="392"/>
      <c r="D208" s="330"/>
      <c r="E208" s="330"/>
      <c r="F208" s="393"/>
      <c r="G208" s="329"/>
      <c r="H208" s="383"/>
      <c r="I208" s="386"/>
      <c r="J208" s="395"/>
    </row>
    <row r="209" spans="1:10" s="384" customFormat="1" ht="11.25">
      <c r="A209" s="317"/>
      <c r="B209" s="381"/>
      <c r="C209" s="388"/>
      <c r="D209" s="330"/>
      <c r="E209" s="330"/>
      <c r="F209" s="330"/>
      <c r="G209" s="329"/>
      <c r="H209" s="383"/>
      <c r="I209" s="386"/>
      <c r="J209" s="395"/>
    </row>
    <row r="210" spans="1:10" s="384" customFormat="1" ht="11.25">
      <c r="A210" s="317"/>
      <c r="B210" s="381"/>
      <c r="C210" s="359"/>
      <c r="D210" s="330"/>
      <c r="E210" s="330"/>
      <c r="F210" s="330"/>
      <c r="G210" s="329"/>
      <c r="H210" s="383"/>
      <c r="I210" s="386"/>
      <c r="J210" s="395"/>
    </row>
    <row r="211" spans="1:10" s="384" customFormat="1" ht="11.25">
      <c r="A211" s="317"/>
      <c r="B211" s="381"/>
      <c r="C211" s="388"/>
      <c r="D211" s="330"/>
      <c r="E211" s="330"/>
      <c r="F211" s="330"/>
      <c r="G211" s="329"/>
      <c r="H211" s="383"/>
      <c r="I211" s="386"/>
      <c r="J211" s="395"/>
    </row>
    <row r="212" spans="1:10" s="384" customFormat="1" ht="11.25">
      <c r="A212" s="317"/>
      <c r="B212" s="381"/>
      <c r="C212" s="359"/>
      <c r="D212" s="330"/>
      <c r="E212" s="330"/>
      <c r="F212" s="330"/>
      <c r="G212" s="329"/>
      <c r="H212" s="383"/>
      <c r="I212" s="386"/>
      <c r="J212" s="395"/>
    </row>
    <row r="213" spans="1:10" s="384" customFormat="1" ht="11.25">
      <c r="A213" s="317"/>
      <c r="C213" s="389"/>
      <c r="D213" s="330"/>
      <c r="E213" s="330"/>
      <c r="F213" s="330"/>
      <c r="G213" s="329"/>
      <c r="H213" s="383"/>
      <c r="I213" s="386"/>
      <c r="J213" s="395"/>
    </row>
    <row r="214" spans="1:10" s="384" customFormat="1" ht="11.25">
      <c r="A214" s="317"/>
      <c r="B214" s="381"/>
      <c r="C214" s="359"/>
      <c r="D214" s="330"/>
      <c r="E214" s="330"/>
      <c r="F214" s="330"/>
      <c r="G214" s="329"/>
      <c r="H214" s="383"/>
      <c r="I214" s="386"/>
      <c r="J214" s="395"/>
    </row>
    <row r="215" spans="1:10" s="384" customFormat="1" ht="11.25">
      <c r="A215" s="317"/>
      <c r="B215" s="381"/>
      <c r="C215" s="360"/>
      <c r="D215" s="330"/>
      <c r="E215" s="330"/>
      <c r="F215" s="330"/>
      <c r="G215" s="330"/>
      <c r="H215" s="383"/>
      <c r="I215" s="383"/>
      <c r="J215" s="395"/>
    </row>
    <row r="216" spans="1:10" s="384" customFormat="1" ht="11.25">
      <c r="A216" s="317"/>
      <c r="B216" s="381"/>
      <c r="C216" s="396"/>
      <c r="D216" s="330"/>
      <c r="E216" s="330"/>
      <c r="F216" s="330"/>
      <c r="G216" s="330"/>
      <c r="H216" s="383"/>
      <c r="I216" s="386"/>
      <c r="J216" s="395"/>
    </row>
    <row r="217" spans="1:10" s="384" customFormat="1" ht="11.25">
      <c r="A217" s="317"/>
      <c r="B217" s="381"/>
      <c r="C217" s="382"/>
      <c r="D217" s="330"/>
      <c r="E217" s="330"/>
      <c r="F217" s="330"/>
      <c r="G217" s="329"/>
      <c r="H217" s="383"/>
      <c r="I217" s="386"/>
      <c r="J217" s="395"/>
    </row>
    <row r="218" spans="1:10" s="384" customFormat="1" ht="11.25">
      <c r="A218" s="317"/>
      <c r="B218" s="381"/>
      <c r="C218" s="382"/>
      <c r="D218" s="330"/>
      <c r="E218" s="330"/>
      <c r="F218" s="330"/>
      <c r="G218" s="329"/>
      <c r="H218" s="383"/>
      <c r="I218" s="386"/>
      <c r="J218" s="395"/>
    </row>
    <row r="219" spans="1:10" s="384" customFormat="1" ht="12.75">
      <c r="A219" s="317"/>
      <c r="B219" s="381"/>
      <c r="C219" s="397"/>
      <c r="D219" s="330"/>
      <c r="E219" s="330"/>
      <c r="F219" s="330"/>
      <c r="G219" s="329"/>
      <c r="H219" s="383"/>
      <c r="I219" s="386"/>
      <c r="J219" s="395"/>
    </row>
    <row r="220" spans="1:10" s="384" customFormat="1" ht="11.25">
      <c r="A220" s="317"/>
      <c r="B220" s="381"/>
      <c r="C220" s="288"/>
      <c r="D220" s="330"/>
      <c r="E220" s="330"/>
      <c r="F220" s="330"/>
      <c r="G220" s="330"/>
      <c r="H220" s="383"/>
      <c r="I220" s="386"/>
      <c r="J220" s="395"/>
    </row>
    <row r="221" spans="1:10" s="384" customFormat="1" ht="11.25">
      <c r="A221" s="317"/>
      <c r="B221" s="381"/>
      <c r="C221" s="331"/>
      <c r="D221" s="330"/>
      <c r="E221" s="330"/>
      <c r="F221" s="340"/>
      <c r="G221" s="340"/>
      <c r="H221" s="383"/>
      <c r="I221" s="386"/>
      <c r="J221" s="395"/>
    </row>
    <row r="222" spans="1:10" s="384" customFormat="1" ht="11.25">
      <c r="A222" s="317"/>
      <c r="B222" s="381"/>
      <c r="C222" s="388"/>
      <c r="D222" s="330"/>
      <c r="E222" s="330"/>
      <c r="F222" s="330"/>
      <c r="G222" s="329"/>
      <c r="H222" s="383"/>
      <c r="I222" s="386"/>
      <c r="J222" s="395"/>
    </row>
    <row r="223" spans="1:10" s="384" customFormat="1" ht="11.25">
      <c r="A223" s="317"/>
      <c r="B223" s="381"/>
      <c r="C223" s="389"/>
      <c r="D223" s="330"/>
      <c r="E223" s="330"/>
      <c r="F223" s="330"/>
      <c r="G223" s="329"/>
      <c r="H223" s="383"/>
      <c r="I223" s="386"/>
      <c r="J223" s="395"/>
    </row>
    <row r="224" spans="1:10" s="384" customFormat="1" ht="11.25">
      <c r="A224" s="317"/>
      <c r="B224" s="381"/>
      <c r="C224" s="331"/>
      <c r="D224" s="330"/>
      <c r="E224" s="330"/>
      <c r="F224" s="330"/>
      <c r="G224" s="329"/>
      <c r="H224" s="383"/>
      <c r="I224" s="386"/>
      <c r="J224" s="395"/>
    </row>
    <row r="225" spans="1:10" s="384" customFormat="1" ht="11.25">
      <c r="A225" s="317"/>
      <c r="B225" s="381"/>
      <c r="C225" s="398"/>
      <c r="D225" s="330"/>
      <c r="E225" s="330"/>
      <c r="F225" s="330"/>
      <c r="G225" s="329"/>
      <c r="H225" s="383"/>
      <c r="I225" s="386"/>
      <c r="J225" s="395"/>
    </row>
    <row r="226" spans="1:10" s="384" customFormat="1" ht="11.25">
      <c r="A226" s="317"/>
      <c r="B226" s="381"/>
      <c r="C226" s="319"/>
      <c r="D226" s="330"/>
      <c r="E226" s="330"/>
      <c r="F226" s="330"/>
      <c r="G226" s="329"/>
      <c r="H226" s="383"/>
      <c r="I226" s="386"/>
      <c r="J226" s="395"/>
    </row>
    <row r="227" spans="1:10" s="384" customFormat="1" ht="11.25">
      <c r="A227" s="317"/>
      <c r="B227" s="381"/>
      <c r="C227" s="390"/>
      <c r="D227" s="330"/>
      <c r="E227" s="330"/>
      <c r="F227" s="330"/>
      <c r="G227" s="329"/>
      <c r="H227" s="383"/>
      <c r="I227" s="386"/>
      <c r="J227" s="395"/>
    </row>
    <row r="228" spans="1:10" s="384" customFormat="1" ht="11.25">
      <c r="A228" s="317"/>
      <c r="B228" s="381"/>
      <c r="C228" s="390"/>
      <c r="D228" s="330"/>
      <c r="E228" s="330"/>
      <c r="F228" s="330"/>
      <c r="G228" s="329"/>
      <c r="H228" s="383"/>
      <c r="I228" s="386"/>
      <c r="J228" s="395"/>
    </row>
    <row r="229" spans="1:10" s="384" customFormat="1" ht="11.25">
      <c r="A229" s="317"/>
      <c r="B229" s="381"/>
      <c r="C229" s="390"/>
      <c r="D229" s="330"/>
      <c r="E229" s="330"/>
      <c r="F229" s="330"/>
      <c r="G229" s="329"/>
      <c r="H229" s="383"/>
      <c r="I229" s="386"/>
      <c r="J229" s="395"/>
    </row>
    <row r="230" spans="1:10" s="384" customFormat="1" ht="11.25">
      <c r="A230" s="317"/>
      <c r="B230" s="381"/>
      <c r="C230" s="390"/>
      <c r="D230" s="330"/>
      <c r="E230" s="330"/>
      <c r="F230" s="330"/>
      <c r="G230" s="329"/>
      <c r="H230" s="383"/>
      <c r="I230" s="386"/>
      <c r="J230" s="395"/>
    </row>
    <row r="231" spans="1:10" s="384" customFormat="1" ht="11.25">
      <c r="A231" s="317"/>
      <c r="B231" s="381"/>
      <c r="C231" s="391"/>
      <c r="D231" s="330"/>
      <c r="E231" s="330"/>
      <c r="F231" s="330"/>
      <c r="G231" s="329"/>
      <c r="H231" s="383"/>
      <c r="I231" s="386"/>
      <c r="J231" s="395"/>
    </row>
    <row r="232" spans="1:10" s="384" customFormat="1" ht="11.25">
      <c r="A232" s="317"/>
      <c r="B232" s="381"/>
      <c r="C232" s="392"/>
      <c r="D232" s="330"/>
      <c r="E232" s="330"/>
      <c r="F232" s="330"/>
      <c r="G232" s="329"/>
      <c r="H232" s="383"/>
      <c r="I232" s="386"/>
      <c r="J232" s="395"/>
    </row>
    <row r="233" spans="1:10" s="384" customFormat="1" ht="11.25">
      <c r="A233" s="317"/>
      <c r="B233" s="381"/>
      <c r="C233" s="392"/>
      <c r="D233" s="330"/>
      <c r="E233" s="330"/>
      <c r="F233" s="330"/>
      <c r="G233" s="329"/>
      <c r="H233" s="383"/>
      <c r="I233" s="386"/>
      <c r="J233" s="395"/>
    </row>
    <row r="234" spans="1:10" s="384" customFormat="1" ht="11.25">
      <c r="A234" s="317"/>
      <c r="B234" s="381"/>
      <c r="C234" s="392"/>
      <c r="D234" s="330"/>
      <c r="E234" s="330"/>
      <c r="F234" s="330"/>
      <c r="G234" s="329"/>
      <c r="H234" s="383"/>
      <c r="I234" s="386"/>
      <c r="J234" s="395"/>
    </row>
    <row r="235" spans="1:10" s="384" customFormat="1" ht="11.25">
      <c r="A235" s="317"/>
      <c r="B235" s="381"/>
      <c r="C235" s="392"/>
      <c r="D235" s="330"/>
      <c r="E235" s="330"/>
      <c r="F235" s="330"/>
      <c r="G235" s="329"/>
      <c r="H235" s="383"/>
      <c r="I235" s="386"/>
      <c r="J235" s="395"/>
    </row>
    <row r="236" spans="1:10" s="384" customFormat="1" ht="11.25">
      <c r="A236" s="317"/>
      <c r="B236" s="381"/>
      <c r="C236" s="392"/>
      <c r="D236" s="330"/>
      <c r="E236" s="330"/>
      <c r="F236" s="330"/>
      <c r="G236" s="329"/>
      <c r="H236" s="383"/>
      <c r="I236" s="386"/>
      <c r="J236" s="395"/>
    </row>
    <row r="237" spans="1:10" s="384" customFormat="1" ht="11.25">
      <c r="A237" s="317"/>
      <c r="B237" s="381"/>
      <c r="C237" s="392"/>
      <c r="D237" s="330"/>
      <c r="E237" s="330"/>
      <c r="F237" s="330"/>
      <c r="G237" s="329"/>
      <c r="H237" s="383"/>
      <c r="I237" s="386"/>
      <c r="J237" s="395"/>
    </row>
    <row r="238" spans="1:10" s="384" customFormat="1" ht="11.25">
      <c r="A238" s="317"/>
      <c r="B238" s="381"/>
      <c r="C238" s="392"/>
      <c r="D238" s="330"/>
      <c r="E238" s="330"/>
      <c r="F238" s="330"/>
      <c r="G238" s="329"/>
      <c r="H238" s="383"/>
      <c r="I238" s="386"/>
      <c r="J238" s="395"/>
    </row>
    <row r="239" spans="1:10" s="384" customFormat="1" ht="11.25">
      <c r="A239" s="317"/>
      <c r="B239" s="381"/>
      <c r="C239" s="392"/>
      <c r="D239" s="330"/>
      <c r="E239" s="330"/>
      <c r="F239" s="330"/>
      <c r="G239" s="329"/>
      <c r="H239" s="383"/>
      <c r="I239" s="386"/>
      <c r="J239" s="395"/>
    </row>
    <row r="240" spans="1:10" s="384" customFormat="1" ht="11.25">
      <c r="A240" s="317"/>
      <c r="B240" s="381"/>
      <c r="C240" s="392"/>
      <c r="D240" s="330"/>
      <c r="E240" s="330"/>
      <c r="F240" s="330"/>
      <c r="G240" s="329"/>
      <c r="H240" s="383"/>
      <c r="I240" s="386"/>
      <c r="J240" s="395"/>
    </row>
    <row r="241" spans="1:10" s="384" customFormat="1" ht="11.25">
      <c r="A241" s="317"/>
      <c r="B241" s="381"/>
      <c r="C241" s="392"/>
      <c r="D241" s="330"/>
      <c r="E241" s="330"/>
      <c r="F241" s="330"/>
      <c r="G241" s="329"/>
      <c r="H241" s="383"/>
      <c r="I241" s="386"/>
      <c r="J241" s="395"/>
    </row>
    <row r="242" spans="1:10" s="384" customFormat="1" ht="11.25">
      <c r="A242" s="317"/>
      <c r="B242" s="381"/>
      <c r="C242" s="392"/>
      <c r="D242" s="330"/>
      <c r="E242" s="330"/>
      <c r="F242" s="330"/>
      <c r="G242" s="329"/>
      <c r="H242" s="383"/>
      <c r="I242" s="386"/>
      <c r="J242" s="395"/>
    </row>
    <row r="243" spans="1:10" s="384" customFormat="1" ht="11.25">
      <c r="A243" s="317"/>
      <c r="B243" s="381"/>
      <c r="C243" s="392"/>
      <c r="D243" s="330"/>
      <c r="E243" s="330"/>
      <c r="F243" s="330"/>
      <c r="G243" s="329"/>
      <c r="H243" s="383"/>
      <c r="I243" s="386"/>
      <c r="J243" s="395"/>
    </row>
    <row r="244" spans="1:10" s="384" customFormat="1" ht="11.25">
      <c r="A244" s="317"/>
      <c r="B244" s="381"/>
      <c r="C244" s="392"/>
      <c r="D244" s="330"/>
      <c r="E244" s="330"/>
      <c r="F244" s="330"/>
      <c r="G244" s="329"/>
      <c r="H244" s="383"/>
      <c r="I244" s="386"/>
      <c r="J244" s="395"/>
    </row>
    <row r="245" spans="1:10" s="384" customFormat="1" ht="11.25">
      <c r="A245" s="317"/>
      <c r="B245" s="381"/>
      <c r="C245" s="398"/>
      <c r="D245" s="330"/>
      <c r="E245" s="330"/>
      <c r="F245" s="330"/>
      <c r="G245" s="329"/>
      <c r="H245" s="383"/>
      <c r="I245" s="386"/>
      <c r="J245" s="395"/>
    </row>
    <row r="246" spans="1:10" s="384" customFormat="1" ht="11.25">
      <c r="A246" s="317"/>
      <c r="B246" s="381"/>
      <c r="C246" s="392"/>
      <c r="D246" s="330"/>
      <c r="E246" s="330"/>
      <c r="F246" s="330"/>
      <c r="G246" s="329"/>
      <c r="H246" s="383"/>
      <c r="I246" s="386"/>
      <c r="J246" s="395"/>
    </row>
    <row r="247" spans="1:10" s="384" customFormat="1" ht="11.25">
      <c r="A247" s="317"/>
      <c r="B247" s="381"/>
      <c r="C247" s="392"/>
      <c r="D247" s="330"/>
      <c r="E247" s="330"/>
      <c r="F247" s="330"/>
      <c r="G247" s="329"/>
      <c r="H247" s="383"/>
      <c r="I247" s="386"/>
      <c r="J247" s="395"/>
    </row>
    <row r="248" spans="1:10" s="384" customFormat="1" ht="11.25">
      <c r="A248" s="317"/>
      <c r="B248" s="381"/>
      <c r="C248" s="394"/>
      <c r="D248" s="330"/>
      <c r="E248" s="330"/>
      <c r="F248" s="330"/>
      <c r="G248" s="329"/>
      <c r="H248" s="383"/>
      <c r="I248" s="386"/>
      <c r="J248" s="395"/>
    </row>
    <row r="249" spans="1:10" s="384" customFormat="1" ht="11.25">
      <c r="A249" s="317"/>
      <c r="B249" s="381"/>
      <c r="C249" s="394"/>
      <c r="D249" s="330"/>
      <c r="E249" s="330"/>
      <c r="F249" s="330"/>
      <c r="G249" s="329"/>
      <c r="H249" s="383"/>
      <c r="I249" s="386"/>
      <c r="J249" s="395"/>
    </row>
    <row r="250" spans="1:10" s="384" customFormat="1" ht="11.25">
      <c r="A250" s="317"/>
      <c r="B250" s="381"/>
      <c r="C250" s="388"/>
      <c r="D250" s="330"/>
      <c r="E250" s="330"/>
      <c r="F250" s="330"/>
      <c r="G250" s="329"/>
      <c r="H250" s="383"/>
      <c r="I250" s="386"/>
      <c r="J250" s="395"/>
    </row>
    <row r="251" spans="1:10" s="384" customFormat="1" ht="11.25">
      <c r="A251" s="317"/>
      <c r="B251" s="381"/>
      <c r="C251" s="359"/>
      <c r="D251" s="330"/>
      <c r="E251" s="330"/>
      <c r="F251" s="330"/>
      <c r="G251" s="329"/>
      <c r="H251" s="383"/>
      <c r="I251" s="386"/>
      <c r="J251" s="395"/>
    </row>
    <row r="252" spans="1:10" s="384" customFormat="1" ht="11.25">
      <c r="A252" s="317"/>
      <c r="B252" s="381"/>
      <c r="C252" s="388"/>
      <c r="D252" s="330"/>
      <c r="E252" s="330"/>
      <c r="F252" s="330"/>
      <c r="G252" s="329"/>
      <c r="H252" s="383"/>
      <c r="I252" s="386"/>
      <c r="J252" s="395"/>
    </row>
    <row r="253" spans="1:10" s="384" customFormat="1" ht="11.25">
      <c r="A253" s="317"/>
      <c r="B253" s="381"/>
      <c r="C253" s="359"/>
      <c r="D253" s="330"/>
      <c r="E253" s="330"/>
      <c r="F253" s="330"/>
      <c r="G253" s="329"/>
      <c r="H253" s="383"/>
      <c r="I253" s="386"/>
      <c r="J253" s="395"/>
    </row>
    <row r="254" spans="1:10" s="384" customFormat="1" ht="11.25">
      <c r="A254" s="317"/>
      <c r="B254" s="381"/>
      <c r="C254" s="359"/>
      <c r="D254" s="330"/>
      <c r="E254" s="330"/>
      <c r="F254" s="330"/>
      <c r="G254" s="329"/>
      <c r="H254" s="383"/>
      <c r="I254" s="386"/>
      <c r="J254" s="395"/>
    </row>
    <row r="255" spans="1:10" s="384" customFormat="1" ht="11.25">
      <c r="A255" s="317"/>
      <c r="C255" s="389"/>
      <c r="D255" s="330"/>
      <c r="E255" s="330"/>
      <c r="F255" s="330"/>
      <c r="G255" s="329"/>
      <c r="H255" s="383"/>
      <c r="I255" s="386"/>
      <c r="J255" s="395"/>
    </row>
    <row r="256" spans="1:10" s="384" customFormat="1" ht="11.25">
      <c r="A256" s="317"/>
      <c r="B256" s="381"/>
      <c r="C256" s="359"/>
      <c r="D256" s="330"/>
      <c r="E256" s="330"/>
      <c r="F256" s="330"/>
      <c r="G256" s="329"/>
      <c r="H256" s="383"/>
      <c r="I256" s="386"/>
      <c r="J256" s="395"/>
    </row>
    <row r="257" spans="1:10" s="384" customFormat="1" ht="11.25">
      <c r="A257" s="317"/>
      <c r="B257" s="381"/>
      <c r="C257" s="388"/>
      <c r="D257" s="330"/>
      <c r="E257" s="330"/>
      <c r="F257" s="330"/>
      <c r="G257" s="330"/>
      <c r="H257" s="383"/>
      <c r="I257" s="386"/>
      <c r="J257" s="395"/>
    </row>
    <row r="258" spans="1:10" s="384" customFormat="1" ht="11.25">
      <c r="A258" s="317"/>
      <c r="B258" s="381"/>
      <c r="C258" s="359"/>
      <c r="D258" s="330"/>
      <c r="E258" s="330"/>
      <c r="F258" s="330"/>
      <c r="G258" s="329"/>
      <c r="H258" s="383"/>
      <c r="I258" s="386"/>
      <c r="J258" s="395"/>
    </row>
    <row r="259" spans="1:10" s="384" customFormat="1" ht="11.25">
      <c r="A259" s="317"/>
      <c r="B259" s="381"/>
      <c r="C259" s="359"/>
      <c r="D259" s="330"/>
      <c r="E259" s="330"/>
      <c r="F259" s="330"/>
      <c r="G259" s="329"/>
      <c r="H259" s="383"/>
      <c r="I259" s="386"/>
      <c r="J259" s="395"/>
    </row>
    <row r="260" spans="1:10" s="384" customFormat="1" ht="11.25">
      <c r="A260" s="317"/>
      <c r="B260" s="381"/>
      <c r="C260" s="359"/>
      <c r="D260" s="330"/>
      <c r="E260" s="330"/>
      <c r="F260" s="330"/>
      <c r="G260" s="329"/>
      <c r="H260" s="383"/>
      <c r="I260" s="386"/>
      <c r="J260" s="395"/>
    </row>
    <row r="261" spans="1:10" s="384" customFormat="1" ht="11.25">
      <c r="A261" s="317"/>
      <c r="B261" s="381"/>
      <c r="C261" s="359"/>
      <c r="D261" s="330"/>
      <c r="E261" s="330"/>
      <c r="F261" s="330"/>
      <c r="G261" s="329"/>
      <c r="H261" s="383"/>
      <c r="I261" s="386"/>
      <c r="J261" s="395"/>
    </row>
    <row r="262" spans="1:10" s="384" customFormat="1" ht="11.25">
      <c r="A262" s="317"/>
      <c r="B262" s="381"/>
      <c r="C262" s="359"/>
      <c r="D262" s="330"/>
      <c r="E262" s="330"/>
      <c r="F262" s="330"/>
      <c r="G262" s="329"/>
      <c r="H262" s="383"/>
      <c r="I262" s="386"/>
      <c r="J262" s="395"/>
    </row>
    <row r="263" spans="1:10" s="384" customFormat="1" ht="11.25">
      <c r="A263" s="317"/>
      <c r="B263" s="381"/>
      <c r="C263" s="359"/>
      <c r="D263" s="330"/>
      <c r="E263" s="330"/>
      <c r="F263" s="330"/>
      <c r="G263" s="329"/>
      <c r="H263" s="383"/>
      <c r="I263" s="386"/>
      <c r="J263" s="395"/>
    </row>
    <row r="264" spans="1:10" s="384" customFormat="1" ht="11.25">
      <c r="A264" s="317"/>
      <c r="B264" s="381"/>
      <c r="C264" s="359"/>
      <c r="D264" s="330"/>
      <c r="E264" s="330"/>
      <c r="F264" s="330"/>
      <c r="G264" s="329"/>
      <c r="H264" s="383"/>
      <c r="I264" s="386"/>
      <c r="J264" s="395"/>
    </row>
    <row r="265" spans="1:10" s="384" customFormat="1" ht="11.25">
      <c r="A265" s="317"/>
      <c r="B265" s="381"/>
      <c r="C265" s="359"/>
      <c r="D265" s="330"/>
      <c r="E265" s="330"/>
      <c r="F265" s="330"/>
      <c r="G265" s="329"/>
      <c r="H265" s="383"/>
      <c r="I265" s="386"/>
      <c r="J265" s="395"/>
    </row>
    <row r="266" spans="1:10" s="384" customFormat="1" ht="11.25">
      <c r="A266" s="317"/>
      <c r="B266" s="381"/>
      <c r="C266" s="359"/>
      <c r="D266" s="330"/>
      <c r="E266" s="330"/>
      <c r="F266" s="330"/>
      <c r="G266" s="329"/>
      <c r="H266" s="383"/>
      <c r="I266" s="386"/>
      <c r="J266" s="395"/>
    </row>
    <row r="267" spans="1:10" s="384" customFormat="1" ht="11.25">
      <c r="A267" s="317"/>
      <c r="B267" s="381"/>
      <c r="C267" s="359"/>
      <c r="D267" s="330"/>
      <c r="E267" s="330"/>
      <c r="F267" s="330"/>
      <c r="G267" s="329"/>
      <c r="H267" s="383"/>
      <c r="I267" s="386"/>
      <c r="J267" s="395"/>
    </row>
    <row r="268" spans="2:10" s="384" customFormat="1" ht="11.25">
      <c r="B268" s="381"/>
      <c r="C268" s="359"/>
      <c r="D268" s="330"/>
      <c r="E268" s="330"/>
      <c r="F268" s="330"/>
      <c r="G268" s="329"/>
      <c r="H268" s="383"/>
      <c r="I268" s="386"/>
      <c r="J268" s="395"/>
    </row>
    <row r="269" spans="2:10" s="384" customFormat="1" ht="11.25">
      <c r="B269" s="381"/>
      <c r="C269" s="389"/>
      <c r="D269" s="330"/>
      <c r="E269" s="330"/>
      <c r="F269" s="330"/>
      <c r="G269" s="329"/>
      <c r="H269" s="383"/>
      <c r="I269" s="386"/>
      <c r="J269" s="395"/>
    </row>
    <row r="270" spans="2:10" s="384" customFormat="1" ht="11.25">
      <c r="B270" s="381"/>
      <c r="C270" s="389"/>
      <c r="D270" s="330"/>
      <c r="E270" s="330"/>
      <c r="F270" s="330"/>
      <c r="G270" s="329"/>
      <c r="H270" s="383"/>
      <c r="I270" s="386"/>
      <c r="J270" s="395"/>
    </row>
    <row r="271" spans="2:10" s="384" customFormat="1" ht="11.25">
      <c r="B271" s="381"/>
      <c r="C271" s="392"/>
      <c r="D271" s="330"/>
      <c r="E271" s="330"/>
      <c r="F271" s="330"/>
      <c r="G271" s="329"/>
      <c r="H271" s="383"/>
      <c r="I271" s="386"/>
      <c r="J271" s="395"/>
    </row>
    <row r="272" spans="3:10" s="384" customFormat="1" ht="11.25">
      <c r="C272" s="392"/>
      <c r="H272" s="383"/>
      <c r="I272" s="386"/>
      <c r="J272" s="395"/>
    </row>
    <row r="274" spans="1:10" s="405" customFormat="1" ht="12.75">
      <c r="A274" s="399"/>
      <c r="B274" s="366"/>
      <c r="C274" s="367"/>
      <c r="D274" s="368"/>
      <c r="E274" s="400"/>
      <c r="F274" s="401"/>
      <c r="G274" s="402"/>
      <c r="H274" s="371"/>
      <c r="I274" s="403"/>
      <c r="J274" s="404"/>
    </row>
    <row r="275" spans="1:10" s="405" customFormat="1" ht="12.75">
      <c r="A275" s="399"/>
      <c r="B275" s="366"/>
      <c r="C275" s="367"/>
      <c r="D275" s="368"/>
      <c r="E275" s="368"/>
      <c r="F275" s="369"/>
      <c r="G275" s="370"/>
      <c r="H275" s="371"/>
      <c r="I275" s="371"/>
      <c r="J275" s="367"/>
    </row>
    <row r="276" spans="1:10" s="405" customFormat="1" ht="12.75">
      <c r="A276" s="399"/>
      <c r="B276" s="366"/>
      <c r="C276" s="367"/>
      <c r="D276" s="368"/>
      <c r="E276" s="368"/>
      <c r="F276" s="369"/>
      <c r="G276" s="370"/>
      <c r="H276" s="371"/>
      <c r="I276" s="371"/>
      <c r="J276" s="367"/>
    </row>
    <row r="277" spans="1:10" s="405" customFormat="1" ht="12.75">
      <c r="A277" s="399"/>
      <c r="B277" s="366"/>
      <c r="C277" s="367"/>
      <c r="D277" s="368"/>
      <c r="E277" s="368"/>
      <c r="F277" s="369"/>
      <c r="G277" s="370"/>
      <c r="H277" s="371"/>
      <c r="I277" s="371"/>
      <c r="J277" s="367"/>
    </row>
    <row r="278" spans="1:10" s="405" customFormat="1" ht="12.75">
      <c r="A278" s="399"/>
      <c r="B278" s="366"/>
      <c r="C278" s="367"/>
      <c r="D278" s="368"/>
      <c r="E278" s="368"/>
      <c r="F278" s="369"/>
      <c r="G278" s="370"/>
      <c r="H278" s="371"/>
      <c r="I278" s="371"/>
      <c r="J278" s="367"/>
    </row>
    <row r="279" spans="1:10" s="405" customFormat="1" ht="12.75">
      <c r="A279" s="399"/>
      <c r="B279" s="366"/>
      <c r="C279" s="367"/>
      <c r="D279" s="368"/>
      <c r="E279" s="368"/>
      <c r="F279" s="369"/>
      <c r="G279" s="370"/>
      <c r="H279" s="371"/>
      <c r="I279" s="371"/>
      <c r="J279" s="367"/>
    </row>
    <row r="280" spans="1:10" s="405" customFormat="1" ht="12.75">
      <c r="A280" s="399"/>
      <c r="B280" s="366"/>
      <c r="C280" s="367"/>
      <c r="D280" s="368"/>
      <c r="E280" s="368"/>
      <c r="F280" s="369"/>
      <c r="G280" s="370"/>
      <c r="H280" s="371"/>
      <c r="I280" s="371"/>
      <c r="J280" s="367"/>
    </row>
    <row r="281" spans="1:10" s="405" customFormat="1" ht="12.75">
      <c r="A281" s="399"/>
      <c r="B281" s="366"/>
      <c r="C281" s="367"/>
      <c r="D281" s="368"/>
      <c r="E281" s="368"/>
      <c r="F281" s="369"/>
      <c r="G281" s="370"/>
      <c r="H281" s="371"/>
      <c r="I281" s="371"/>
      <c r="J281" s="367"/>
    </row>
  </sheetData>
  <sheetProtection/>
  <printOptions/>
  <pageMargins left="0.7" right="0.7" top="0.75" bottom="0.75" header="0.3" footer="0.3"/>
  <pageSetup fitToHeight="0" fitToWidth="1" horizontalDpi="600" verticalDpi="600" orientation="landscape" paperSize="9" scale="98" r:id="rId1"/>
  <rowBreaks count="1" manualBreakCount="1">
    <brk id="176"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Hana Prochazková</dc:creator>
  <cp:keywords/>
  <dc:description/>
  <cp:lastModifiedBy>uživatel</cp:lastModifiedBy>
  <cp:lastPrinted>2018-09-14T06:49:57Z</cp:lastPrinted>
  <dcterms:created xsi:type="dcterms:W3CDTF">2018-09-13T12:13:10Z</dcterms:created>
  <dcterms:modified xsi:type="dcterms:W3CDTF">2018-09-14T06:51:08Z</dcterms:modified>
  <cp:category/>
  <cp:version/>
  <cp:contentType/>
  <cp:contentStatus/>
</cp:coreProperties>
</file>