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2 - Komunikace" sheetId="2" r:id="rId2"/>
    <sheet name="VON 2 - Vedlejší a ostatn..."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'SO 101.2 - Komunikace'!$C$86:$K$388</definedName>
    <definedName name="_xlnm.Print_Area" localSheetId="1">'SO 101.2 - Komunikace'!$C$4:$J$36,'SO 101.2 - Komunikace'!$C$42:$J$68,'SO 101.2 - Komunikace'!$C$74:$K$388</definedName>
    <definedName name="_xlnm.Print_Titles" localSheetId="1">'SO 101.2 - Komunikace'!$86:$86</definedName>
    <definedName name="_xlnm._FilterDatabase" localSheetId="2" hidden="1">'VON 2 - Vedlejší a ostatn...'!$C$78:$K$101</definedName>
    <definedName name="_xlnm.Print_Area" localSheetId="2">'VON 2 - Vedlejší a ostatn...'!$C$4:$J$36,'VON 2 - Vedlejší a ostatn...'!$C$42:$J$60,'VON 2 - Vedlejší a ostatn...'!$C$66:$K$101</definedName>
    <definedName name="_xlnm.Print_Titles" localSheetId="2">'VON 2 - Vedlejší a ostatn...'!$78:$78</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101"/>
  <c r="BH101"/>
  <c r="BG101"/>
  <c r="BF101"/>
  <c r="T101"/>
  <c r="R101"/>
  <c r="P101"/>
  <c r="BK101"/>
  <c r="J101"/>
  <c r="BE101"/>
  <c r="BI100"/>
  <c r="BH100"/>
  <c r="BG100"/>
  <c r="BF100"/>
  <c r="T100"/>
  <c r="R100"/>
  <c r="P100"/>
  <c r="BK100"/>
  <c r="J100"/>
  <c r="BE100"/>
  <c r="BI93"/>
  <c r="BH93"/>
  <c r="BG93"/>
  <c r="BF93"/>
  <c r="T93"/>
  <c r="T92"/>
  <c r="R93"/>
  <c r="R92"/>
  <c r="P93"/>
  <c r="P92"/>
  <c r="BK93"/>
  <c r="BK92"/>
  <c r="J92"/>
  <c r="J93"/>
  <c r="BE93"/>
  <c r="J59"/>
  <c r="BI91"/>
  <c r="BH91"/>
  <c r="BG91"/>
  <c r="BF91"/>
  <c r="T91"/>
  <c r="R91"/>
  <c r="P91"/>
  <c r="BK91"/>
  <c r="J91"/>
  <c r="BE91"/>
  <c r="BI89"/>
  <c r="BH89"/>
  <c r="BG89"/>
  <c r="BF89"/>
  <c r="T89"/>
  <c r="R89"/>
  <c r="P89"/>
  <c r="BK89"/>
  <c r="J89"/>
  <c r="BE89"/>
  <c r="BI88"/>
  <c r="BH88"/>
  <c r="BG88"/>
  <c r="BF88"/>
  <c r="T88"/>
  <c r="R88"/>
  <c r="P88"/>
  <c r="BK88"/>
  <c r="J88"/>
  <c r="BE88"/>
  <c r="BI82"/>
  <c r="F34"/>
  <c i="1" r="BD53"/>
  <c i="3" r="BH82"/>
  <c r="F33"/>
  <c i="1" r="BC53"/>
  <c i="3" r="BG82"/>
  <c r="F32"/>
  <c i="1" r="BB53"/>
  <c i="3" r="BF82"/>
  <c r="J31"/>
  <c i="1" r="AW53"/>
  <c i="3" r="F31"/>
  <c i="1" r="BA53"/>
  <c i="3" r="T82"/>
  <c r="T81"/>
  <c r="T80"/>
  <c r="T79"/>
  <c r="R82"/>
  <c r="R81"/>
  <c r="R80"/>
  <c r="R79"/>
  <c r="P82"/>
  <c r="P81"/>
  <c r="P80"/>
  <c r="P79"/>
  <c i="1" r="AU53"/>
  <c i="3" r="BK82"/>
  <c r="BK81"/>
  <c r="J81"/>
  <c r="BK80"/>
  <c r="J80"/>
  <c r="BK79"/>
  <c r="J79"/>
  <c r="J56"/>
  <c r="J27"/>
  <c i="1" r="AG53"/>
  <c i="3" r="J82"/>
  <c r="BE82"/>
  <c r="J30"/>
  <c i="1" r="AV53"/>
  <c i="3" r="F30"/>
  <c i="1" r="AZ53"/>
  <c i="3" r="J58"/>
  <c r="J57"/>
  <c r="J75"/>
  <c r="F75"/>
  <c r="F73"/>
  <c r="E71"/>
  <c r="J51"/>
  <c r="F51"/>
  <c r="F49"/>
  <c r="E47"/>
  <c r="J36"/>
  <c r="J18"/>
  <c r="E18"/>
  <c r="F76"/>
  <c r="F52"/>
  <c r="J17"/>
  <c r="J12"/>
  <c r="J73"/>
  <c r="J49"/>
  <c r="E7"/>
  <c r="E69"/>
  <c r="E45"/>
  <c i="1" r="AY52"/>
  <c r="AX52"/>
  <c i="2" r="BI387"/>
  <c r="BH387"/>
  <c r="BG387"/>
  <c r="BF387"/>
  <c r="T387"/>
  <c r="R387"/>
  <c r="P387"/>
  <c r="BK387"/>
  <c r="J387"/>
  <c r="BE387"/>
  <c r="BI386"/>
  <c r="BH386"/>
  <c r="BG386"/>
  <c r="BF386"/>
  <c r="T386"/>
  <c r="R386"/>
  <c r="P386"/>
  <c r="BK386"/>
  <c r="J386"/>
  <c r="BE386"/>
  <c r="BI384"/>
  <c r="BH384"/>
  <c r="BG384"/>
  <c r="BF384"/>
  <c r="T384"/>
  <c r="T383"/>
  <c r="T382"/>
  <c r="R384"/>
  <c r="R383"/>
  <c r="R382"/>
  <c r="P384"/>
  <c r="P383"/>
  <c r="P382"/>
  <c r="BK384"/>
  <c r="BK383"/>
  <c r="J383"/>
  <c r="BK382"/>
  <c r="J382"/>
  <c r="J384"/>
  <c r="BE384"/>
  <c r="J67"/>
  <c r="J66"/>
  <c r="BI380"/>
  <c r="BH380"/>
  <c r="BG380"/>
  <c r="BF380"/>
  <c r="T380"/>
  <c r="T379"/>
  <c r="R380"/>
  <c r="R379"/>
  <c r="P380"/>
  <c r="P379"/>
  <c r="BK380"/>
  <c r="BK379"/>
  <c r="J379"/>
  <c r="J380"/>
  <c r="BE380"/>
  <c r="J65"/>
  <c r="BI376"/>
  <c r="BH376"/>
  <c r="BG376"/>
  <c r="BF376"/>
  <c r="T376"/>
  <c r="R376"/>
  <c r="P376"/>
  <c r="BK376"/>
  <c r="J376"/>
  <c r="BE376"/>
  <c r="BI368"/>
  <c r="BH368"/>
  <c r="BG368"/>
  <c r="BF368"/>
  <c r="T368"/>
  <c r="R368"/>
  <c r="P368"/>
  <c r="BK368"/>
  <c r="J368"/>
  <c r="BE368"/>
  <c r="BI365"/>
  <c r="BH365"/>
  <c r="BG365"/>
  <c r="BF365"/>
  <c r="T365"/>
  <c r="R365"/>
  <c r="P365"/>
  <c r="BK365"/>
  <c r="J365"/>
  <c r="BE365"/>
  <c r="BI360"/>
  <c r="BH360"/>
  <c r="BG360"/>
  <c r="BF360"/>
  <c r="T360"/>
  <c r="T359"/>
  <c r="R360"/>
  <c r="R359"/>
  <c r="P360"/>
  <c r="P359"/>
  <c r="BK360"/>
  <c r="BK359"/>
  <c r="J359"/>
  <c r="J360"/>
  <c r="BE360"/>
  <c r="J64"/>
  <c r="BI358"/>
  <c r="BH358"/>
  <c r="BG358"/>
  <c r="BF358"/>
  <c r="T358"/>
  <c r="R358"/>
  <c r="P358"/>
  <c r="BK358"/>
  <c r="J358"/>
  <c r="BE358"/>
  <c r="BI356"/>
  <c r="BH356"/>
  <c r="BG356"/>
  <c r="BF356"/>
  <c r="T356"/>
  <c r="R356"/>
  <c r="P356"/>
  <c r="BK356"/>
  <c r="J356"/>
  <c r="BE356"/>
  <c r="BI354"/>
  <c r="BH354"/>
  <c r="BG354"/>
  <c r="BF354"/>
  <c r="T354"/>
  <c r="R354"/>
  <c r="P354"/>
  <c r="BK354"/>
  <c r="J354"/>
  <c r="BE354"/>
  <c r="BI352"/>
  <c r="BH352"/>
  <c r="BG352"/>
  <c r="BF352"/>
  <c r="T352"/>
  <c r="R352"/>
  <c r="P352"/>
  <c r="BK352"/>
  <c r="J352"/>
  <c r="BE352"/>
  <c r="BI350"/>
  <c r="BH350"/>
  <c r="BG350"/>
  <c r="BF350"/>
  <c r="T350"/>
  <c r="R350"/>
  <c r="P350"/>
  <c r="BK350"/>
  <c r="J350"/>
  <c r="BE350"/>
  <c r="BI348"/>
  <c r="BH348"/>
  <c r="BG348"/>
  <c r="BF348"/>
  <c r="T348"/>
  <c r="R348"/>
  <c r="P348"/>
  <c r="BK348"/>
  <c r="J348"/>
  <c r="BE348"/>
  <c r="BI345"/>
  <c r="BH345"/>
  <c r="BG345"/>
  <c r="BF345"/>
  <c r="T345"/>
  <c r="R345"/>
  <c r="P345"/>
  <c r="BK345"/>
  <c r="J345"/>
  <c r="BE345"/>
  <c r="BI343"/>
  <c r="BH343"/>
  <c r="BG343"/>
  <c r="BF343"/>
  <c r="T343"/>
  <c r="R343"/>
  <c r="P343"/>
  <c r="BK343"/>
  <c r="J343"/>
  <c r="BE343"/>
  <c r="BI342"/>
  <c r="BH342"/>
  <c r="BG342"/>
  <c r="BF342"/>
  <c r="T342"/>
  <c r="R342"/>
  <c r="P342"/>
  <c r="BK342"/>
  <c r="J342"/>
  <c r="BE342"/>
  <c r="BI341"/>
  <c r="BH341"/>
  <c r="BG341"/>
  <c r="BF341"/>
  <c r="T341"/>
  <c r="R341"/>
  <c r="P341"/>
  <c r="BK341"/>
  <c r="J341"/>
  <c r="BE341"/>
  <c r="BI336"/>
  <c r="BH336"/>
  <c r="BG336"/>
  <c r="BF336"/>
  <c r="T336"/>
  <c r="R336"/>
  <c r="P336"/>
  <c r="BK336"/>
  <c r="J336"/>
  <c r="BE336"/>
  <c r="BI334"/>
  <c r="BH334"/>
  <c r="BG334"/>
  <c r="BF334"/>
  <c r="T334"/>
  <c r="R334"/>
  <c r="P334"/>
  <c r="BK334"/>
  <c r="J334"/>
  <c r="BE334"/>
  <c r="BI331"/>
  <c r="BH331"/>
  <c r="BG331"/>
  <c r="BF331"/>
  <c r="T331"/>
  <c r="R331"/>
  <c r="P331"/>
  <c r="BK331"/>
  <c r="J331"/>
  <c r="BE331"/>
  <c r="BI326"/>
  <c r="BH326"/>
  <c r="BG326"/>
  <c r="BF326"/>
  <c r="T326"/>
  <c r="R326"/>
  <c r="P326"/>
  <c r="BK326"/>
  <c r="J326"/>
  <c r="BE326"/>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19"/>
  <c r="BH319"/>
  <c r="BG319"/>
  <c r="BF319"/>
  <c r="T319"/>
  <c r="R319"/>
  <c r="P319"/>
  <c r="BK319"/>
  <c r="J319"/>
  <c r="BE319"/>
  <c r="BI315"/>
  <c r="BH315"/>
  <c r="BG315"/>
  <c r="BF315"/>
  <c r="T315"/>
  <c r="R315"/>
  <c r="P315"/>
  <c r="BK315"/>
  <c r="J315"/>
  <c r="BE315"/>
  <c r="BI313"/>
  <c r="BH313"/>
  <c r="BG313"/>
  <c r="BF313"/>
  <c r="T313"/>
  <c r="R313"/>
  <c r="P313"/>
  <c r="BK313"/>
  <c r="J313"/>
  <c r="BE313"/>
  <c r="BI307"/>
  <c r="BH307"/>
  <c r="BG307"/>
  <c r="BF307"/>
  <c r="T307"/>
  <c r="R307"/>
  <c r="P307"/>
  <c r="BK307"/>
  <c r="J307"/>
  <c r="BE307"/>
  <c r="BI305"/>
  <c r="BH305"/>
  <c r="BG305"/>
  <c r="BF305"/>
  <c r="T305"/>
  <c r="R305"/>
  <c r="P305"/>
  <c r="BK305"/>
  <c r="J305"/>
  <c r="BE305"/>
  <c r="BI302"/>
  <c r="BH302"/>
  <c r="BG302"/>
  <c r="BF302"/>
  <c r="T302"/>
  <c r="T301"/>
  <c r="R302"/>
  <c r="R301"/>
  <c r="P302"/>
  <c r="P301"/>
  <c r="BK302"/>
  <c r="BK301"/>
  <c r="J301"/>
  <c r="J302"/>
  <c r="BE302"/>
  <c r="J63"/>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79"/>
  <c r="BH279"/>
  <c r="BG279"/>
  <c r="BF279"/>
  <c r="T279"/>
  <c r="R279"/>
  <c r="P279"/>
  <c r="BK279"/>
  <c r="J279"/>
  <c r="BE279"/>
  <c r="BI276"/>
  <c r="BH276"/>
  <c r="BG276"/>
  <c r="BF276"/>
  <c r="T276"/>
  <c r="T275"/>
  <c r="R276"/>
  <c r="R275"/>
  <c r="P276"/>
  <c r="P275"/>
  <c r="BK276"/>
  <c r="BK275"/>
  <c r="J275"/>
  <c r="J276"/>
  <c r="BE276"/>
  <c r="J62"/>
  <c r="BI272"/>
  <c r="BH272"/>
  <c r="BG272"/>
  <c r="BF272"/>
  <c r="T272"/>
  <c r="R272"/>
  <c r="P272"/>
  <c r="BK272"/>
  <c r="J272"/>
  <c r="BE272"/>
  <c r="BI269"/>
  <c r="BH269"/>
  <c r="BG269"/>
  <c r="BF269"/>
  <c r="T269"/>
  <c r="R269"/>
  <c r="P269"/>
  <c r="BK269"/>
  <c r="J269"/>
  <c r="BE269"/>
  <c r="BI266"/>
  <c r="BH266"/>
  <c r="BG266"/>
  <c r="BF266"/>
  <c r="T266"/>
  <c r="R266"/>
  <c r="P266"/>
  <c r="BK266"/>
  <c r="J266"/>
  <c r="BE266"/>
  <c r="BI263"/>
  <c r="BH263"/>
  <c r="BG263"/>
  <c r="BF263"/>
  <c r="T263"/>
  <c r="R263"/>
  <c r="P263"/>
  <c r="BK263"/>
  <c r="J263"/>
  <c r="BE263"/>
  <c r="BI258"/>
  <c r="BH258"/>
  <c r="BG258"/>
  <c r="BF258"/>
  <c r="T258"/>
  <c r="R258"/>
  <c r="P258"/>
  <c r="BK258"/>
  <c r="J258"/>
  <c r="BE258"/>
  <c r="BI251"/>
  <c r="BH251"/>
  <c r="BG251"/>
  <c r="BF251"/>
  <c r="T251"/>
  <c r="R251"/>
  <c r="P251"/>
  <c r="BK251"/>
  <c r="J251"/>
  <c r="BE251"/>
  <c r="BI248"/>
  <c r="BH248"/>
  <c r="BG248"/>
  <c r="BF248"/>
  <c r="T248"/>
  <c r="R248"/>
  <c r="P248"/>
  <c r="BK248"/>
  <c r="J248"/>
  <c r="BE248"/>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61"/>
  <c r="BI227"/>
  <c r="BH227"/>
  <c r="BG227"/>
  <c r="BF227"/>
  <c r="T227"/>
  <c r="T226"/>
  <c r="R227"/>
  <c r="R226"/>
  <c r="P227"/>
  <c r="P226"/>
  <c r="BK227"/>
  <c r="BK226"/>
  <c r="J226"/>
  <c r="J227"/>
  <c r="BE227"/>
  <c r="J60"/>
  <c r="BI225"/>
  <c r="BH225"/>
  <c r="BG225"/>
  <c r="BF225"/>
  <c r="T225"/>
  <c r="R225"/>
  <c r="P225"/>
  <c r="BK225"/>
  <c r="J225"/>
  <c r="BE225"/>
  <c r="BI223"/>
  <c r="BH223"/>
  <c r="BG223"/>
  <c r="BF223"/>
  <c r="T223"/>
  <c r="T222"/>
  <c r="R223"/>
  <c r="R222"/>
  <c r="P223"/>
  <c r="P222"/>
  <c r="BK223"/>
  <c r="BK222"/>
  <c r="J222"/>
  <c r="J223"/>
  <c r="BE223"/>
  <c r="J59"/>
  <c r="BI220"/>
  <c r="BH220"/>
  <c r="BG220"/>
  <c r="BF220"/>
  <c r="T220"/>
  <c r="R220"/>
  <c r="P220"/>
  <c r="BK220"/>
  <c r="J220"/>
  <c r="BE220"/>
  <c r="BI218"/>
  <c r="BH218"/>
  <c r="BG218"/>
  <c r="BF218"/>
  <c r="T218"/>
  <c r="R218"/>
  <c r="P218"/>
  <c r="BK218"/>
  <c r="J218"/>
  <c r="BE218"/>
  <c r="BI216"/>
  <c r="BH216"/>
  <c r="BG216"/>
  <c r="BF216"/>
  <c r="T216"/>
  <c r="R216"/>
  <c r="P216"/>
  <c r="BK216"/>
  <c r="J216"/>
  <c r="BE216"/>
  <c r="BI213"/>
  <c r="BH213"/>
  <c r="BG213"/>
  <c r="BF213"/>
  <c r="T213"/>
  <c r="R213"/>
  <c r="P213"/>
  <c r="BK213"/>
  <c r="J213"/>
  <c r="BE213"/>
  <c r="BI211"/>
  <c r="BH211"/>
  <c r="BG211"/>
  <c r="BF211"/>
  <c r="T211"/>
  <c r="R211"/>
  <c r="P211"/>
  <c r="BK211"/>
  <c r="J211"/>
  <c r="BE211"/>
  <c r="BI208"/>
  <c r="BH208"/>
  <c r="BG208"/>
  <c r="BF208"/>
  <c r="T208"/>
  <c r="R208"/>
  <c r="P208"/>
  <c r="BK208"/>
  <c r="J208"/>
  <c r="BE208"/>
  <c r="BI206"/>
  <c r="BH206"/>
  <c r="BG206"/>
  <c r="BF206"/>
  <c r="T206"/>
  <c r="R206"/>
  <c r="P206"/>
  <c r="BK206"/>
  <c r="J206"/>
  <c r="BE206"/>
  <c r="BI203"/>
  <c r="BH203"/>
  <c r="BG203"/>
  <c r="BF203"/>
  <c r="T203"/>
  <c r="R203"/>
  <c r="P203"/>
  <c r="BK203"/>
  <c r="J203"/>
  <c r="BE203"/>
  <c r="BI200"/>
  <c r="BH200"/>
  <c r="BG200"/>
  <c r="BF200"/>
  <c r="T200"/>
  <c r="R200"/>
  <c r="P200"/>
  <c r="BK200"/>
  <c r="J200"/>
  <c r="BE200"/>
  <c r="BI198"/>
  <c r="BH198"/>
  <c r="BG198"/>
  <c r="BF198"/>
  <c r="T198"/>
  <c r="R198"/>
  <c r="P198"/>
  <c r="BK198"/>
  <c r="J198"/>
  <c r="BE198"/>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81"/>
  <c r="BH181"/>
  <c r="BG181"/>
  <c r="BF181"/>
  <c r="T181"/>
  <c r="R181"/>
  <c r="P181"/>
  <c r="BK181"/>
  <c r="J181"/>
  <c r="BE181"/>
  <c r="BI178"/>
  <c r="BH178"/>
  <c r="BG178"/>
  <c r="BF178"/>
  <c r="T178"/>
  <c r="R178"/>
  <c r="P178"/>
  <c r="BK178"/>
  <c r="J178"/>
  <c r="BE178"/>
  <c r="BI175"/>
  <c r="BH175"/>
  <c r="BG175"/>
  <c r="BF175"/>
  <c r="T175"/>
  <c r="R175"/>
  <c r="P175"/>
  <c r="BK175"/>
  <c r="J175"/>
  <c r="BE175"/>
  <c r="BI172"/>
  <c r="BH172"/>
  <c r="BG172"/>
  <c r="BF172"/>
  <c r="T172"/>
  <c r="R172"/>
  <c r="P172"/>
  <c r="BK172"/>
  <c r="J172"/>
  <c r="BE172"/>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R141"/>
  <c r="P141"/>
  <c r="BK141"/>
  <c r="J141"/>
  <c r="BE141"/>
  <c r="BI134"/>
  <c r="BH134"/>
  <c r="BG134"/>
  <c r="BF134"/>
  <c r="T134"/>
  <c r="R134"/>
  <c r="P134"/>
  <c r="BK134"/>
  <c r="J134"/>
  <c r="BE134"/>
  <c r="BI131"/>
  <c r="BH131"/>
  <c r="BG131"/>
  <c r="BF131"/>
  <c r="T131"/>
  <c r="R131"/>
  <c r="P131"/>
  <c r="BK131"/>
  <c r="J131"/>
  <c r="BE131"/>
  <c r="BI129"/>
  <c r="BH129"/>
  <c r="BG129"/>
  <c r="BF129"/>
  <c r="T129"/>
  <c r="R129"/>
  <c r="P129"/>
  <c r="BK129"/>
  <c r="J129"/>
  <c r="BE129"/>
  <c r="BI123"/>
  <c r="BH123"/>
  <c r="BG123"/>
  <c r="BF123"/>
  <c r="T123"/>
  <c r="R123"/>
  <c r="P123"/>
  <c r="BK123"/>
  <c r="J123"/>
  <c r="BE123"/>
  <c r="BI121"/>
  <c r="BH121"/>
  <c r="BG121"/>
  <c r="BF121"/>
  <c r="T121"/>
  <c r="R121"/>
  <c r="P121"/>
  <c r="BK121"/>
  <c r="J121"/>
  <c r="BE121"/>
  <c r="BI118"/>
  <c r="BH118"/>
  <c r="BG118"/>
  <c r="BF118"/>
  <c r="T118"/>
  <c r="R118"/>
  <c r="P118"/>
  <c r="BK118"/>
  <c r="J118"/>
  <c r="BE118"/>
  <c r="BI113"/>
  <c r="BH113"/>
  <c r="BG113"/>
  <c r="BF113"/>
  <c r="T113"/>
  <c r="R113"/>
  <c r="P113"/>
  <c r="BK113"/>
  <c r="J113"/>
  <c r="BE113"/>
  <c r="BI110"/>
  <c r="BH110"/>
  <c r="BG110"/>
  <c r="BF110"/>
  <c r="T110"/>
  <c r="R110"/>
  <c r="P110"/>
  <c r="BK110"/>
  <c r="J110"/>
  <c r="BE110"/>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2"/>
  <c r="BH92"/>
  <c r="BG92"/>
  <c r="BF92"/>
  <c r="T92"/>
  <c r="R92"/>
  <c r="P92"/>
  <c r="BK92"/>
  <c r="J92"/>
  <c r="BE92"/>
  <c r="BI90"/>
  <c r="F34"/>
  <c i="1" r="BD52"/>
  <c i="2" r="BH90"/>
  <c r="F33"/>
  <c i="1" r="BC52"/>
  <c i="2" r="BG90"/>
  <c r="F32"/>
  <c i="1" r="BB52"/>
  <c i="2" r="BF90"/>
  <c r="J31"/>
  <c i="1" r="AW52"/>
  <c i="2" r="F31"/>
  <c i="1" r="BA52"/>
  <c i="2" r="T90"/>
  <c r="T89"/>
  <c r="T88"/>
  <c r="T87"/>
  <c r="R90"/>
  <c r="R89"/>
  <c r="R88"/>
  <c r="R87"/>
  <c r="P90"/>
  <c r="P89"/>
  <c r="P88"/>
  <c r="P87"/>
  <c i="1" r="AU52"/>
  <c i="2" r="BK90"/>
  <c r="BK89"/>
  <c r="J89"/>
  <c r="BK88"/>
  <c r="J88"/>
  <c r="BK87"/>
  <c r="J87"/>
  <c r="J56"/>
  <c r="J27"/>
  <c i="1" r="AG52"/>
  <c i="2" r="J90"/>
  <c r="BE90"/>
  <c r="J30"/>
  <c i="1" r="AV52"/>
  <c i="2" r="F30"/>
  <c i="1" r="AZ52"/>
  <c i="2" r="J58"/>
  <c r="J57"/>
  <c r="J83"/>
  <c r="F83"/>
  <c r="F81"/>
  <c r="E79"/>
  <c r="J51"/>
  <c r="F51"/>
  <c r="F49"/>
  <c r="E47"/>
  <c r="J36"/>
  <c r="J18"/>
  <c r="E18"/>
  <c r="F84"/>
  <c r="F52"/>
  <c r="J17"/>
  <c r="J12"/>
  <c r="J81"/>
  <c r="J49"/>
  <c r="E7"/>
  <c r="E77"/>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<sst xmlns="http://schemas.openxmlformats.org/spreadsheetml/2006/main">
  <si>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</si>
  <si>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</si>
  <si>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</si>
  <si>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</si>
  <si>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</si>
  <si>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</si>
  <si>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</si>
  <si>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{8f4495d0-24c0-4f30-9798-a08fa8a4d446}</t>
  </si>
  <si>
    <t>0,01</t>
  </si>
  <si>
    <t>21</t>
  </si>
  <si>
    <t>15</t>
  </si>
  <si>
    <t>REKAPITULACE STAVBY</t>
  </si>
  <si>
    <t xml:space="preserve">v ---  níže se nacházejí doplnkové a pomocné údaje k sestavám  --- v</t>
  </si>
  <si>
    <t>Návod na vyplnění</t>
  </si>
  <si>
    <t>0,001</t>
  </si>
  <si>
    <t>Kód:</t>
  </si>
  <si>
    <t>16_233b</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</si>
  <si>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</si>
  <si>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</si>
  <si>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Jáchymov_Rekonstrukce komunikace_ulice Husova a Žižkova</t>
  </si>
  <si>
    <t>KSO:</t>
  </si>
  <si>
    <t/>
  </si>
  <si>
    <t>CC-CZ:</t>
  </si>
  <si>
    <t>Místo:</t>
  </si>
  <si>
    <t xml:space="preserve"> </t>
  </si>
  <si>
    <t>Datum:</t>
  </si>
  <si>
    <t>9. 11. 2017</t>
  </si>
  <si>
    <t>Zadavatel:</t>
  </si>
  <si>
    <t>IČ:</t>
  </si>
  <si>
    <t>0,1</t>
  </si>
  <si>
    <t>Město Jáchymov</t>
  </si>
  <si>
    <t>DIČ:</t>
  </si>
  <si>
    <t>Uchazeč:</t>
  </si>
  <si>
    <t>Vyplň údaj</t>
  </si>
  <si>
    <t>Projektant:</t>
  </si>
  <si>
    <t>AZ Consult spol. s 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</si>
  <si>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</si>
  <si>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</si>
  <si>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</si>
  <si>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</si>
  <si>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</si>
  <si>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</si>
  <si>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</si>
  <si>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</si>
  <si>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</si>
  <si>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</si>
  <si>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</si>
  <si>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</si>
  <si>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</si>
  <si>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</si>
  <si>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</si>
  <si>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</si>
  <si>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</si>
  <si>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</si>
  <si>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</si>
  <si>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</si>
  <si>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</si>
  <si>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</si>
  <si>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</si>
  <si>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</si>
  <si>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</si>
  <si>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</si>
  <si>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</si>
  <si>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</si>
  <si>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</si>
  <si>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</si>
  <si>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</si>
  <si>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</si>
  <si>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</si>
  <si>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</si>
  <si>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</si>
  <si>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</si>
  <si>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</si>
  <si>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</si>
  <si>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</si>
  <si>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</si>
  <si>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</si>
  <si>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</si>
  <si>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101.2</t>
  </si>
  <si>
    <t>Komunikace</t>
  </si>
  <si>
    <t>STA</t>
  </si>
  <si>
    <t>1</t>
  </si>
  <si>
    <t>{43f911e8-8101-458b-be11-1cb9e285ab13}</t>
  </si>
  <si>
    <t>2</t>
  </si>
  <si>
    <t>VON 2</t>
  </si>
  <si>
    <t>Vedlejší a ostatní náklady</t>
  </si>
  <si>
    <t>{450ec1fa-f459-4b8a-a71b-e0ff092b9bce}</t>
  </si>
  <si>
    <t>1) Krycí list soupisu</t>
  </si>
  <si>
    <t>2) Rekapitulace</t>
  </si>
  <si>
    <t>3) Soupis prací</t>
  </si>
  <si>
    <t>Zpět na list:</t>
  </si>
  <si>
    <t>Rekapitulace stavby</t>
  </si>
  <si>
    <t>KRYCÍ LIST SOUPISU</t>
  </si>
  <si>
    <t>Objekt:</t>
  </si>
  <si>
    <t>SO 101.2 - Komunikace</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</si>
  <si>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</si>
  <si>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</si>
  <si>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</si>
  <si>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</si>
  <si>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</si>
  <si>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</si>
  <si>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</si>
  <si>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</si>
  <si>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</si>
  <si>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</si>
  <si>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</si>
  <si>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</si>
  <si>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</si>
  <si>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</si>
  <si>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</si>
  <si>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</si>
  <si>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</si>
  <si>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</si>
  <si>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</si>
  <si>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</si>
  <si>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</si>
  <si>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</si>
  <si>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</si>
  <si>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</si>
  <si>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</si>
  <si>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</si>
  <si>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</si>
  <si>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</si>
  <si>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</si>
  <si>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</si>
  <si>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</si>
  <si>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</si>
  <si>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</si>
  <si>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</si>
  <si>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</si>
  <si>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</si>
  <si>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</si>
  <si>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</si>
  <si>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2017 02</t>
  </si>
  <si>
    <t>4</t>
  </si>
  <si>
    <t>1499704707</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</si>
  <si>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</si>
  <si>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</si>
  <si>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1113011R</t>
  </si>
  <si>
    <t>Sejmutí drnu tl. do 100 mm, v jakékoliv ploše</t>
  </si>
  <si>
    <t>2105296778</t>
  </si>
  <si>
    <t>3</t>
  </si>
  <si>
    <t>112151311</t>
  </si>
  <si>
    <t>Pokácení stromu postupné bez spouštění částí kmene a koruny o průměru na řezné ploše pařezu přes 100 do 200 mm</t>
  </si>
  <si>
    <t>kus</t>
  </si>
  <si>
    <t>698991706</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</si>
  <si>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</si>
  <si>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112151313</t>
  </si>
  <si>
    <t>Pokácení stromu postupné bez spouštění částí kmene a koruny o průměru na řezné ploše pařezu přes 300 do 400 mm</t>
  </si>
  <si>
    <t>-890124765</t>
  </si>
  <si>
    <t>5</t>
  </si>
  <si>
    <t>112201101</t>
  </si>
  <si>
    <t>Odstranění pařezů s jejich vykopáním, vytrháním nebo odstřelením, s přesekáním kořenů průměru přes 100 do 300 mm</t>
  </si>
  <si>
    <t>-320598829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</si>
  <si>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</si>
  <si>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6</t>
  </si>
  <si>
    <t>112201102</t>
  </si>
  <si>
    <t>Odstranění pařezů s jejich vykopáním, vytrháním nebo odstřelením, s přesekáním kořenů průměru přes 300 do 500 mm</t>
  </si>
  <si>
    <t>-1406901934</t>
  </si>
  <si>
    <t>7</t>
  </si>
  <si>
    <t>113106521</t>
  </si>
  <si>
    <t>Rozebrání dlažeb a dílců komunikací pro pěší, vozovek a ploch s přemístěním hmot na skládku na vzdálenost do 3 m nebo s naložením na dopravní prostředek vozovek a ploch, s jakoukoliv výplní spár v ploše jednotlivě přes 200 m2 z drobných kostek nebo odseků s ložem z kameniva těženého</t>
  </si>
  <si>
    <t>1652034756</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</si>
  <si>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</si>
  <si>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</si>
  <si>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 xml:space="preserve">368 "přidružený pás </t>
  </si>
  <si>
    <t>8</t>
  </si>
  <si>
    <t>113107222</t>
  </si>
  <si>
    <t>Odstranění podkladů nebo krytů s přemístěním hmot na skládku na vzdálenost do 20 m nebo s naložením na dopravní prostředek v ploše jednotlivě přes 200 m2 z kameniva hrubého drceného, o tl. vrstvy přes 100 do 200 mm</t>
  </si>
  <si>
    <t>-1893560235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</si>
  <si>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</si>
  <si>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 xml:space="preserve">981+1408 "komunikace - ŠD </t>
  </si>
  <si>
    <t>368 "přidružený pás - ŠD tl. 150mm</t>
  </si>
  <si>
    <t>230+135 "odstr. stávajícího chodníku - ŠD tl. 150mm</t>
  </si>
  <si>
    <t>Součet</t>
  </si>
  <si>
    <t>9</t>
  </si>
  <si>
    <t>113154232</t>
  </si>
  <si>
    <t>Frézování živičného podkladu nebo krytu s naložením na dopravní prostředek plochy přes 500 do 1 000 m2 bez překážek v trase pruhu šířky přes 1 m do 2 m, tloušťky vrstvy 40 mm</t>
  </si>
  <si>
    <t>-1309397299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</si>
  <si>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</si>
  <si>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981+1408 "skladba A - komunikace - obrusná vrstva</t>
  </si>
  <si>
    <t>10</t>
  </si>
  <si>
    <t>113107242</t>
  </si>
  <si>
    <t>Odstranění podkladů nebo krytů s přemístěním hmot na skládku na vzdálenost do 20 m nebo s naložením na dopravní prostředek v ploše jednotlivě přes 200 m2 živičných, o tl. vrstvy přes 50 do 100 mm</t>
  </si>
  <si>
    <t>1176380170</t>
  </si>
  <si>
    <t>230+135 "odstr. stávajícího chodníku</t>
  </si>
  <si>
    <t>981+1408 "skladba A - komunikace - podkladní vrstva tl. 60mm</t>
  </si>
  <si>
    <t>11</t>
  </si>
  <si>
    <t>113107231</t>
  </si>
  <si>
    <t>Odstranění podkladů nebo krytů s přemístěním hmot na skládku na vzdálenost do 20 m nebo s naložením na dopravní prostředek v ploše jednotlivě přes 200 m2 z betonu prostého, o tl. vrstvy přes 100 do 150 mm</t>
  </si>
  <si>
    <t>-1378523093</t>
  </si>
  <si>
    <t>981+1408 "skladba A - odstr. SC tl. 120mm</t>
  </si>
  <si>
    <t>12</t>
  </si>
  <si>
    <t>113202111</t>
  </si>
  <si>
    <t>Vytrhání obrub s vybouráním lože, s přemístěním hmot na skládku na vzdálenost do 3 m nebo s naložením na dopravní prostředek z krajníků nebo obrubníků stojatých</t>
  </si>
  <si>
    <t>m</t>
  </si>
  <si>
    <t>1088352261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</si>
  <si>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</si>
  <si>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13</t>
  </si>
  <si>
    <t>119001203</t>
  </si>
  <si>
    <t>Úprava zemin vápnem nebo směsnými hydraulickými pojivy za účelem zlepšení mechanických vlastností, tl. vrstvy po zhutnění 400 mm</t>
  </si>
  <si>
    <t>-758365852</t>
  </si>
  <si>
    <t xml:space="preserve">Poznámka k souboru cen:_x000d_
1. V cenách není započteno dodání vápna; tato dodávka se ocení ve specifikaci. Doporučené množství vápna v % objemové hmotnosti zhutněné zeminy je 2-3 %. Předpokládá se objemová hmotnost zeminy 1750 kg/m3. Ztratné lze stanovit ve výši 1 % z množství dodávaného vápna. 2. Přesné množství pojiva se stanoví inženýrsko-geologickým průzkumem. 3. V cenách nejsou započteny náklady na zhutnění a úprava pláně, tyto se oceňují soubory cen 181 *0- . . Úprava pláně nebo 215 90- . . Zhutnění podloží pod násypy. </t>
  </si>
  <si>
    <t>aktivní zona 50% objemu</t>
  </si>
  <si>
    <t>2461/2 "skladba A 50 %</t>
  </si>
  <si>
    <t>430/2 "skladba C 50 %</t>
  </si>
  <si>
    <t>14</t>
  </si>
  <si>
    <t>M</t>
  </si>
  <si>
    <t>585301700</t>
  </si>
  <si>
    <t>vápno nehašené CL 90-Q standardní</t>
  </si>
  <si>
    <t>t</t>
  </si>
  <si>
    <t>497512029</t>
  </si>
  <si>
    <t>1445,5*0,4*1,75/100*2 "2% z objem. hmotnosti zeminy</t>
  </si>
  <si>
    <t>121101101</t>
  </si>
  <si>
    <t>Sejmutí ornice nebo lesní půdy s vodorovným přemístěním na hromady v místě upotřebení nebo na dočasné či trvalé skládky se složením, na vzdálenost do 50 m</t>
  </si>
  <si>
    <t>m3</t>
  </si>
  <si>
    <t>1970320017</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</si>
  <si>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</si>
  <si>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66,0*0,5*0,2</t>
  </si>
  <si>
    <t>16</t>
  </si>
  <si>
    <t>122301102</t>
  </si>
  <si>
    <t>Odkopávky a prokopávky nezapažené s přehozením výkopku na vzdálenost do 3 m nebo s naložením na dopravní prostředek v hornině tř. 4 přes 100 do 1 000 m3</t>
  </si>
  <si>
    <t>1308141634</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</si>
  <si>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</si>
  <si>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126*0,42 "zemina pod drnem</t>
  </si>
  <si>
    <t>aktivní zona - výměna zeminy</t>
  </si>
  <si>
    <t>2461*0,4/2 "skladba A 50 %</t>
  </si>
  <si>
    <t>430*0,4/2 "skladba C 50 %</t>
  </si>
  <si>
    <t>17</t>
  </si>
  <si>
    <t>122301109</t>
  </si>
  <si>
    <t>Odkopávky a prokopávky nezapažené s přehozením výkopku na vzdálenost do 3 m nebo s naložením na dopravní prostředek v hornině tř. 4 Příplatek k cenám za lepivost horniny tř. 4</t>
  </si>
  <si>
    <t>335220293</t>
  </si>
  <si>
    <t>631,12*0,1 'Přepočtené koeficientem množství</t>
  </si>
  <si>
    <t>18</t>
  </si>
  <si>
    <t>132301201</t>
  </si>
  <si>
    <t>Hloubení zapažených i nezapažených rýh šířky přes 600 do 2 000 mm s urovnáním dna do předepsaného profilu a spádu v hornině tř. 4 do 100 m3</t>
  </si>
  <si>
    <t>-1886556869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</si>
  <si>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</si>
  <si>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44*1,0*1,7 "přípojka UV</t>
  </si>
  <si>
    <t>19</t>
  </si>
  <si>
    <t>132301209</t>
  </si>
  <si>
    <t>Hloubení zapažených i nezapažených rýh šířky přes 600 do 2 000 mm s urovnáním dna do předepsaného profilu a spádu v hornině tř. 4 Příplatek k cenám za lepivost horniny tř. 4</t>
  </si>
  <si>
    <t>-1964948348</t>
  </si>
  <si>
    <t>74,8*0,1 'Přepočtené koeficientem množství</t>
  </si>
  <si>
    <t>20</t>
  </si>
  <si>
    <t>151101101</t>
  </si>
  <si>
    <t>Zřízení pažení a rozepření stěn rýh pro podzemní vedení pro všechny šířky rýhy příložné pro jakoukoliv mezerovitost, hloubky do 2 m</t>
  </si>
  <si>
    <t>1609775066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</si>
  <si>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</si>
  <si>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44*1,7*2</t>
  </si>
  <si>
    <t>151101111</t>
  </si>
  <si>
    <t>Odstranění pažení a rozepření stěn rýh pro podzemní vedení s uložením materiálu na vzdálenost do 3 m od kraje výkopu příložné, hloubky do 2 m</t>
  </si>
  <si>
    <t>-864121726</t>
  </si>
  <si>
    <t>22</t>
  </si>
  <si>
    <t>161101101</t>
  </si>
  <si>
    <t>Svislé přemístění výkopku bez naložení do dopravní nádoby avšak s vyprázdněním dopravní nádoby na hromadu nebo do dopravního prostředku z horniny tř. 1 až 4, při hloubce výkopu přes 1 do 2,5 m</t>
  </si>
  <si>
    <t>1878748606</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</si>
  <si>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</si>
  <si>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23</t>
  </si>
  <si>
    <t>162301402</t>
  </si>
  <si>
    <t>Vodorovné přemístění větví, kmenů nebo pařezů s naložením, složením a dopravou do 5000 m větví stromů listnatých, průměru kmene přes 300 do 500 mm</t>
  </si>
  <si>
    <t>-1922523956</t>
  </si>
  <si>
    <t xml:space="preserve">Poznámka k souboru cen:_x000d_
1. Průměr kmene i pařezu se měří v místě řezu. 2. Měrná jednotka je 1 strom. </t>
  </si>
  <si>
    <t>24</t>
  </si>
  <si>
    <t>162301405</t>
  </si>
  <si>
    <t>Vodorovné přemístění větví, kmenů nebo pařezů s naložením, složením a dopravou do 5000 m větví stromů jehličnatých, průměru kmene přes 100 do 300 mm</t>
  </si>
  <si>
    <t>-120716749</t>
  </si>
  <si>
    <t>25</t>
  </si>
  <si>
    <t>162301421</t>
  </si>
  <si>
    <t>Vodorovné přemístění větví, kmenů nebo pařezů s naložením, složením a dopravou do 5000 m pařezů kmenů, průměru přes 100 do 300 mm</t>
  </si>
  <si>
    <t>1762545267</t>
  </si>
  <si>
    <t>26</t>
  </si>
  <si>
    <t>162301422</t>
  </si>
  <si>
    <t>Vodorovné přemístění větví, kmenů nebo pařezů s naložením, složením a dopravou do 5000 m pařezů kmenů, průměru přes 300 do 500 mm</t>
  </si>
  <si>
    <t>-2140564215</t>
  </si>
  <si>
    <t>27</t>
  </si>
  <si>
    <t>162301412</t>
  </si>
  <si>
    <t>Vodorovné přemístění větví, kmenů nebo pařezů s naložením, složením a dopravou do 5000 m kmenů stromů listnatých, průměru přes 300 do 500 mm</t>
  </si>
  <si>
    <t>1464765281</t>
  </si>
  <si>
    <t>28</t>
  </si>
  <si>
    <t>162301415</t>
  </si>
  <si>
    <t>Vodorovné přemístění větví, kmenů nebo pařezů s naložením, složením a dopravou do 5000 m kmenů stromů jehličnatých, průměru přes 100 do 300 mm</t>
  </si>
  <si>
    <t>1619705594</t>
  </si>
  <si>
    <t>29</t>
  </si>
  <si>
    <t>162301902</t>
  </si>
  <si>
    <t>Vodorovné přemístění větví, kmenů nebo pařezů s naložením, složením a dopravou Příplatek k cenám za každých dalších i započatých 5000 m přes 5000 m větví stromů listnatých, průměru kmene přes 300 do 500 mm</t>
  </si>
  <si>
    <t>-612798724</t>
  </si>
  <si>
    <t>2*8 'Přepočtené koeficientem množství</t>
  </si>
  <si>
    <t>30</t>
  </si>
  <si>
    <t>162301905</t>
  </si>
  <si>
    <t>Vodorovné přemístění větví, kmenů nebo pařezů s naložením, složením a dopravou Příplatek k cenám za každých dalších i započatých 5000 m přes 5000 m větví stromů jehličnatých, o průměru kmene přes 100 do 300 mm</t>
  </si>
  <si>
    <t>607061373</t>
  </si>
  <si>
    <t>31</t>
  </si>
  <si>
    <t>162301912</t>
  </si>
  <si>
    <t>Vodorovné přemístění větví, kmenů nebo pařezů s naložením, složením a dopravou Příplatek k cenám za každých dalších i započatých 5000 m přes 5000 m kmenů stromů listnatých, o průměru přes 300 do 500 mm</t>
  </si>
  <si>
    <t>-849124399</t>
  </si>
  <si>
    <t>32</t>
  </si>
  <si>
    <t>162301915</t>
  </si>
  <si>
    <t>Vodorovné přemístění větví, kmenů nebo pařezů s naložením, složením a dopravou Příplatek k cenám za každých dalších i započatých 5000 m přes 5000 m kmenů stromů jehličnatých, průměru přes 100 do 300 mm</t>
  </si>
  <si>
    <t>648575946</t>
  </si>
  <si>
    <t>33</t>
  </si>
  <si>
    <t>162301921</t>
  </si>
  <si>
    <t>Vodorovné přemístění větví, kmenů nebo pařezů s naložením, složením a dopravou Příplatek k cenám za každých dalších i započatých 5000 m přes 5000 m pařezů kmenů, průměru přes 100 do 300 mm</t>
  </si>
  <si>
    <t>-32095370</t>
  </si>
  <si>
    <t>34</t>
  </si>
  <si>
    <t>162301922</t>
  </si>
  <si>
    <t>Vodorovné přemístění větví, kmenů nebo pařezů s naložením, složením a dopravou Příplatek k cenám za každých dalších i započatých 5000 m přes 5000 m pařezů kmenů, průměru přes 300 do 500 mm</t>
  </si>
  <si>
    <t>-1208204549</t>
  </si>
  <si>
    <t>35</t>
  </si>
  <si>
    <t>162701105</t>
  </si>
  <si>
    <t>Vodorovné přemístění výkopku nebo sypaniny po suchu na obvyklém dopravním prostředku, bez naložení výkopku, avšak se složením bez rozhrnutí z horniny tř. 1 až 4 na vzdálenost přes 9 000 do 10 000 m</t>
  </si>
  <si>
    <t>-166848993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</si>
  <si>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</si>
  <si>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12,6+631,120+74,80</t>
  </si>
  <si>
    <t>36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</si>
  <si>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</si>
  <si>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</si>
  <si>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-941323724</t>
  </si>
  <si>
    <t>718,52*35 'Přepočtené koeficientem množství</t>
  </si>
  <si>
    <t>37</t>
  </si>
  <si>
    <t>171101111</t>
  </si>
  <si>
    <t>Uložení sypaniny do násypů s rozprostřením sypaniny ve vrstvách a s hrubým urovnáním zhutněných s uzavřením povrchu násypu z hornin nesoudržných sypkých s relativní ulehlostí I(d) 0,9 nebo v aktivní zóně</t>
  </si>
  <si>
    <t>337249244</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</si>
  <si>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</si>
  <si>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38</t>
  </si>
  <si>
    <t>58331200</t>
  </si>
  <si>
    <t>nenemrzavý zhutnitelný materiál vhodný do aktivní zóny dle TP 146 a ČSN 7306133</t>
  </si>
  <si>
    <t>1513988152</t>
  </si>
  <si>
    <t>578,2*1,8 'Přepočtené koeficientem množství</t>
  </si>
  <si>
    <t>39</t>
  </si>
  <si>
    <t>171201211</t>
  </si>
  <si>
    <t>Uložení sypaniny poplatek za uložení sypaniny na skládce (skládkovné)</t>
  </si>
  <si>
    <t>1767741729</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</si>
  <si>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</si>
  <si>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718,52*1,8 'Přepočtené koeficientem množství</t>
  </si>
  <si>
    <t>40</t>
  </si>
  <si>
    <t>174101101</t>
  </si>
  <si>
    <t>Zásyp sypaninou z jakékoliv horniny s uložením výkopku ve vrstvách se zhutněním jam, šachet, rýh nebo kolem objektů v těchto vykopávkách</t>
  </si>
  <si>
    <t>1694976083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</si>
  <si>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</si>
  <si>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74,80-19,80-4,40 "přípojky UV</t>
  </si>
  <si>
    <t>41</t>
  </si>
  <si>
    <t>583312000</t>
  </si>
  <si>
    <t>štěrkopísek netříděný zásypový materiál</t>
  </si>
  <si>
    <t>211620114</t>
  </si>
  <si>
    <t>50,6*1,8 'Přepočtené koeficientem množství</t>
  </si>
  <si>
    <t>42</t>
  </si>
  <si>
    <t>175111101</t>
  </si>
  <si>
    <t>Obsypání potrubí ručně sypaninou z vhodných hornin tř. 1 až 4 nebo materiálem připraveným podél výkopu ve vzdálenosti do 3 m od jeho kraje, pro jakoukoliv hloubku výkopu a míru zhutnění bez prohození sypaniny</t>
  </si>
  <si>
    <t>2030364289</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</si>
  <si>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</si>
  <si>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44*1,0*0,45</t>
  </si>
  <si>
    <t>43</t>
  </si>
  <si>
    <t>583373310</t>
  </si>
  <si>
    <t>štěrkopísek frakce 0-22</t>
  </si>
  <si>
    <t>771446749</t>
  </si>
  <si>
    <t>19,8*2 'Přepočtené koeficientem množství</t>
  </si>
  <si>
    <t>44</t>
  </si>
  <si>
    <t>181301101</t>
  </si>
  <si>
    <t>Rozprostření a urovnání ornice v rovině nebo ve svahu sklonu do 1:5 při souvislé ploše do 500 m2, tl. vrstvy do 100 mm</t>
  </si>
  <si>
    <t>-222853585</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</si>
  <si>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</si>
  <si>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66,0*0,5</t>
  </si>
  <si>
    <t>45</t>
  </si>
  <si>
    <t>181411131</t>
  </si>
  <si>
    <t>Založení trávníku na půdě předem připravené plochy do 1000 m2 výsevem včetně utažení parkového v rovině nebo na svahu do 1:5</t>
  </si>
  <si>
    <t>1093076689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</si>
  <si>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</si>
  <si>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46</t>
  </si>
  <si>
    <t>005724100</t>
  </si>
  <si>
    <t>osivo směs travní parková</t>
  </si>
  <si>
    <t>kg</t>
  </si>
  <si>
    <t>1548960508</t>
  </si>
  <si>
    <t>33*0,015 'Přepočtené koeficientem množství</t>
  </si>
  <si>
    <t>47</t>
  </si>
  <si>
    <t>99701381R</t>
  </si>
  <si>
    <t>Poplatek za uložení odpadu na skládce (skládkovné) dřevěného</t>
  </si>
  <si>
    <t>1150465717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</si>
  <si>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</si>
  <si>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Svislé a kompletní konstrukce</t>
  </si>
  <si>
    <t>48</t>
  </si>
  <si>
    <t>339921133</t>
  </si>
  <si>
    <t>Osazování palisád betonových v řadě se zabetonováním výšky palisády přes 1000 do 1500 mm</t>
  </si>
  <si>
    <t>1970367866</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</si>
  <si>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</si>
  <si>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49</t>
  </si>
  <si>
    <t>592283081</t>
  </si>
  <si>
    <t xml:space="preserve">palisády kruhové 17,5 x 20 x 150 cm šedá </t>
  </si>
  <si>
    <t>-1993030574</t>
  </si>
  <si>
    <t>Vodorovné konstrukce</t>
  </si>
  <si>
    <t>50</t>
  </si>
  <si>
    <t>451573111</t>
  </si>
  <si>
    <t>Lože pod potrubí, stoky a drobné objekty v otevřeném výkopu z písku a štěrkopísku do 63 mm</t>
  </si>
  <si>
    <t>1333684912</t>
  </si>
  <si>
    <t xml:space="preserve">Poznámka k souboru cen:_x000d_
1. Ceny -1111 a -1192 lze použít i pro zřízení sběrných vrstev nad drenážními trubkami. 2. V cenách -5111 a -1192 jsou započteny i náklady na prohození výkopku získaného při zemních pracích. </t>
  </si>
  <si>
    <t>44*1,0*0,1</t>
  </si>
  <si>
    <t>Komunikace pozemní</t>
  </si>
  <si>
    <t>51</t>
  </si>
  <si>
    <t>564851111</t>
  </si>
  <si>
    <t>Podklad ze štěrkodrti ŠD s rozprostřením a zhutněním, po zhutnění tl. 150 mm</t>
  </si>
  <si>
    <t>291325044</t>
  </si>
  <si>
    <t>430 "skladba B - přidružený pás</t>
  </si>
  <si>
    <t>52</t>
  </si>
  <si>
    <t>564861111</t>
  </si>
  <si>
    <t>Podklad ze štěrkodrti ŠD s rozprostřením a zhutněním, po zhutnění tl. 200 mm</t>
  </si>
  <si>
    <t>-1951443368</t>
  </si>
  <si>
    <t>2461 "skladba A - komunikace</t>
  </si>
  <si>
    <t>53</t>
  </si>
  <si>
    <t>564871111</t>
  </si>
  <si>
    <t>Podklad ze štěrkodrti ŠD s rozprostřením a zhutněním, po zhutnění tl. 250 mm</t>
  </si>
  <si>
    <t>1910478023</t>
  </si>
  <si>
    <t>425 "skladba C - parkovací místa</t>
  </si>
  <si>
    <t>54</t>
  </si>
  <si>
    <t>565145121</t>
  </si>
  <si>
    <t>Asfaltový beton vrstva podkladní ACP 16 (obalované kamenivo střednězrnné - OKS) s rozprostřením a zhutněním v pruhu šířky přes 3 m, po zhutnění tl. 60 mm</t>
  </si>
  <si>
    <t>-1153075172</t>
  </si>
  <si>
    <t xml:space="preserve">Poznámka k souboru cen:_x000d_
1. ČSN EN 13108-1 připouští pro ACP 16 pouze tl. 50 až 80 mm. </t>
  </si>
  <si>
    <t>55</t>
  </si>
  <si>
    <t>567122111</t>
  </si>
  <si>
    <t>Podklad ze směsi stmelené cementem SC bez dilatačních spár, s rozprostřením a zhutněním SC C 8/10 (KSC I), po zhutnění tl. 120 mm</t>
  </si>
  <si>
    <t>1649697513</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</si>
  <si>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</si>
  <si>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56</t>
  </si>
  <si>
    <t>573191111</t>
  </si>
  <si>
    <t>Postřik infiltrační kationaktivní emulzí v množství 1,00 kg/m2</t>
  </si>
  <si>
    <t>1258447274</t>
  </si>
  <si>
    <t xml:space="preserve">Poznámka k souboru cen:_x000d_
1. V ceně nejsou započteny náklady na popř. projektem předepsané očištění vozovky, které se oceňuje cenou 938 90-8411 Očištění povrchu saponátovým roztokem části C 01 tohoto katalogu. </t>
  </si>
  <si>
    <t>57</t>
  </si>
  <si>
    <t>573231107</t>
  </si>
  <si>
    <t>Postřik spojovací PS bez posypu kamenivem ze silniční emulze, v množství 0,40 kg/m2</t>
  </si>
  <si>
    <t>2016395113</t>
  </si>
  <si>
    <t>58</t>
  </si>
  <si>
    <t>577134221</t>
  </si>
  <si>
    <t>Asfaltový beton vrstva obrusná ACO 11 (ABS) s rozprostřením a se zhutněním z nemodifikovaného asfaltu v pruhu šířky přes 3 m tř. II, po zhutnění tl. 40 mm</t>
  </si>
  <si>
    <t>-2086358264</t>
  </si>
  <si>
    <t xml:space="preserve">Poznámka k souboru cen:_x000d_
1. ČSN EN 13108-1 připouští pro ACO 11 pouze tl. 35 až 50 mm. </t>
  </si>
  <si>
    <t>59</t>
  </si>
  <si>
    <t>591211111</t>
  </si>
  <si>
    <t>Kladení dlažby z kostek s provedením lože do tl. 50 mm, s vyplněním spár, s dvojím beraněním a se smetením přebytečného materiálu na krajnici drobných z kamene, do lože z kameniva těženého</t>
  </si>
  <si>
    <t>1025897191</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</si>
  <si>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</si>
  <si>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430-18 "skladba B - přidružený pás</t>
  </si>
  <si>
    <t>15*2,0*0,1 "V10a - VDZ oddělení park. míst</t>
  </si>
  <si>
    <t>10*5,0*0,1 "V10b - VDZ oddělení park. míst</t>
  </si>
  <si>
    <t>60</t>
  </si>
  <si>
    <t>583801100</t>
  </si>
  <si>
    <t>kostka dlažební drobná, žula, I.jakost, velikost 10 cm</t>
  </si>
  <si>
    <t>23614314</t>
  </si>
  <si>
    <t>(2*15*0,1)*0,1*2,5 "skladba C - V10a dl. 2m 15ks</t>
  </si>
  <si>
    <t>(5*10*0,1)*0,1*2,5 "skladba C - V10b dl. 5m 10ks</t>
  </si>
  <si>
    <t>2*1,02 'Přepočtené koeficientem množství</t>
  </si>
  <si>
    <t>61</t>
  </si>
  <si>
    <t>583801201</t>
  </si>
  <si>
    <t>kostka dlažební drobná, žula velikost 8/8 cm</t>
  </si>
  <si>
    <t>1576002749</t>
  </si>
  <si>
    <t>(430-18)*0,08*2,5 "skladba B</t>
  </si>
  <si>
    <t>82,4*1,02 'Přepočtené koeficientem množství</t>
  </si>
  <si>
    <t>62</t>
  </si>
  <si>
    <t>583801201R</t>
  </si>
  <si>
    <t>kostka dlažební drobná velikost 10 cm žula v hnědo-okrovém tónu</t>
  </si>
  <si>
    <t>-1646706842</t>
  </si>
  <si>
    <t>P</t>
  </si>
  <si>
    <t>Poznámka k položce:
1t = cca 5 m2</t>
  </si>
  <si>
    <t>425*0,1*2,5 "skladba C tl. 10 cm</t>
  </si>
  <si>
    <t>63</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</si>
  <si>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</si>
  <si>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</si>
  <si>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2022161016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</si>
  <si>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</si>
  <si>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18 "reliéfní dlažba - červená</t>
  </si>
  <si>
    <t>64</t>
  </si>
  <si>
    <t>592452671</t>
  </si>
  <si>
    <t>dlažba BEST-KLASIKO pro nevidomé 20 x 10 x 8 cm barevná</t>
  </si>
  <si>
    <t>-1964952534</t>
  </si>
  <si>
    <t>18 "přidružený pás - červená</t>
  </si>
  <si>
    <t>18*1,03 'Přepočtené koeficientem množství</t>
  </si>
  <si>
    <t>Trubní vedení</t>
  </si>
  <si>
    <t>65</t>
  </si>
  <si>
    <t>871315231</t>
  </si>
  <si>
    <t>Kanalizační potrubí z tvrdého PVC v otevřeném výkopu ve sklonu do 20 %, hladkého plnostěnného jednovrstvého, tuhost třídy SN 10 DN 160</t>
  </si>
  <si>
    <t>-1544427968</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</si>
  <si>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</si>
  <si>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2+3+7,5+4+2+3+3,5+4+2+5+6+2 "přípojky UV</t>
  </si>
  <si>
    <t>66</t>
  </si>
  <si>
    <t>895941111</t>
  </si>
  <si>
    <t>Zřízení vpusti kanalizační uliční z betonových dílců typ UV-50 normální</t>
  </si>
  <si>
    <t>1399452108</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</si>
  <si>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</si>
  <si>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67</t>
  </si>
  <si>
    <t>592238580</t>
  </si>
  <si>
    <t>skruž betonová pro uliční vpusť horní 45 x 57 x 5 cm</t>
  </si>
  <si>
    <t>-379526951</t>
  </si>
  <si>
    <t>68</t>
  </si>
  <si>
    <t>592238640</t>
  </si>
  <si>
    <t>prstenec betonový pro uliční vpusť vyrovnávací 39 x 6 x 13 cm</t>
  </si>
  <si>
    <t>-286121884</t>
  </si>
  <si>
    <t>69</t>
  </si>
  <si>
    <t>592238500</t>
  </si>
  <si>
    <t>dno betonové pro uliční vpusť s výtokovým otvorem 45x33x5 cm</t>
  </si>
  <si>
    <t>-187485476</t>
  </si>
  <si>
    <t>70</t>
  </si>
  <si>
    <t>592238760</t>
  </si>
  <si>
    <t>rám zabetonovaný pro uliční vpusti 500/500 mm</t>
  </si>
  <si>
    <t>7002188</t>
  </si>
  <si>
    <t>71</t>
  </si>
  <si>
    <t>895941111R</t>
  </si>
  <si>
    <t>1665563551</t>
  </si>
  <si>
    <t>72</t>
  </si>
  <si>
    <t>899104112</t>
  </si>
  <si>
    <t>Osazení poklopů litinových a ocelových včetně rámů pro třídu zatížení D400, E600</t>
  </si>
  <si>
    <t>455992309</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</si>
  <si>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</si>
  <si>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73</t>
  </si>
  <si>
    <t>552410140</t>
  </si>
  <si>
    <t>poklop šachtový třída D 400, kruhový rám 785, vstup 600 mm, bez ventilace</t>
  </si>
  <si>
    <t>2120794721</t>
  </si>
  <si>
    <t>74</t>
  </si>
  <si>
    <t>899203211</t>
  </si>
  <si>
    <t>Demontáž mříží litinových včetně rámů, hmotnosti jednotlivě přes 100 do 150 Kg</t>
  </si>
  <si>
    <t>1462723579</t>
  </si>
  <si>
    <t>75</t>
  </si>
  <si>
    <t>899204112</t>
  </si>
  <si>
    <t>Osazení mříží litinových včetně rámů a košů na bahno pro třídu zatížení D400, E600</t>
  </si>
  <si>
    <t>625984713</t>
  </si>
  <si>
    <t xml:space="preserve">Poznámka k souboru cen:_x000d_
1. V cenách nejsou započteny náklady na dodání mříží, rámů a košů na bahno; tyto náklady se oceňují ve specifikaci. </t>
  </si>
  <si>
    <t>76</t>
  </si>
  <si>
    <t>592238780</t>
  </si>
  <si>
    <t>mříž vtoková pro uliční vpusti 500/500 mm</t>
  </si>
  <si>
    <t>-1242229502</t>
  </si>
  <si>
    <t>77</t>
  </si>
  <si>
    <t>899331111</t>
  </si>
  <si>
    <t>Výšková úprava uličního vstupu nebo vpusti do 200 mm zvýšením poklopu</t>
  </si>
  <si>
    <t>57253778</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</si>
  <si>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</si>
  <si>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78</t>
  </si>
  <si>
    <t>899332111</t>
  </si>
  <si>
    <t>Výšková úprava uličního vstupu nebo vpusti do 200 mm snížením poklopu</t>
  </si>
  <si>
    <t>-957813265</t>
  </si>
  <si>
    <t>79</t>
  </si>
  <si>
    <t>899431111</t>
  </si>
  <si>
    <t>Výšková úprava uličního vstupu nebo vpusti do 200 mm zvýšením krycího hrnce, šoupěte nebo hydrantu bez úpravy armatur</t>
  </si>
  <si>
    <t>-349845012</t>
  </si>
  <si>
    <t>80</t>
  </si>
  <si>
    <t>899432111</t>
  </si>
  <si>
    <t>Výšková úprava uličního vstupu nebo vpusti do 200 mm snížením krycího hrnce, šoupěte, nebo hydrantu bez úpravy armatur</t>
  </si>
  <si>
    <t>-758284519</t>
  </si>
  <si>
    <t>Ostatní konstrukce a práce, bourání</t>
  </si>
  <si>
    <t>81</t>
  </si>
  <si>
    <t>911111111</t>
  </si>
  <si>
    <t>Montáž zábradlí ocelového zabetonovaného</t>
  </si>
  <si>
    <t>24056774</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</si>
  <si>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</si>
  <si>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2*10</t>
  </si>
  <si>
    <t>82</t>
  </si>
  <si>
    <t>553030067</t>
  </si>
  <si>
    <t>Zábradlí dvoutrubkové v 1,1 m ocel. trubka pozink + nátěr - výroba + dodávka</t>
  </si>
  <si>
    <t>-222050520</t>
  </si>
  <si>
    <t>83</t>
  </si>
  <si>
    <t>914111111</t>
  </si>
  <si>
    <t>Montáž svislé dopravní značky základní velikosti do 1 m2 objímkami na sloupky nebo konzoly</t>
  </si>
  <si>
    <t>231915468</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</si>
  <si>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</si>
  <si>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1 "IZ5a</t>
  </si>
  <si>
    <t>1 "IZ5b</t>
  </si>
  <si>
    <t>1 "IP12</t>
  </si>
  <si>
    <t>84</t>
  </si>
  <si>
    <t>404454800</t>
  </si>
  <si>
    <t>značka dopravní svislá retroreflexní fólie tř. 1, FeZn prolis, 500 x 700 mm</t>
  </si>
  <si>
    <t>1928110767</t>
  </si>
  <si>
    <t>85</t>
  </si>
  <si>
    <t>404454830</t>
  </si>
  <si>
    <t>značka dopravní svislá retroreflexní fólie tř. 1, FeZn prolis, 1000 x 750 mm</t>
  </si>
  <si>
    <t>1131822805</t>
  </si>
  <si>
    <t>86</t>
  </si>
  <si>
    <t>914511111</t>
  </si>
  <si>
    <t>Montáž sloupku dopravních značek délky do 3,5 m do betonového základu</t>
  </si>
  <si>
    <t>2110084970</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</si>
  <si>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</si>
  <si>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87</t>
  </si>
  <si>
    <t>404452250</t>
  </si>
  <si>
    <t>sloupek Zn 60 - 350</t>
  </si>
  <si>
    <t>-2006401317</t>
  </si>
  <si>
    <t>88</t>
  </si>
  <si>
    <t>404452530</t>
  </si>
  <si>
    <t>víčko plastové na sloupek 60</t>
  </si>
  <si>
    <t>408370140</t>
  </si>
  <si>
    <t>89</t>
  </si>
  <si>
    <t>404452560</t>
  </si>
  <si>
    <t>upínací svorka na sloupek D 60 mm</t>
  </si>
  <si>
    <t>-1693406396</t>
  </si>
  <si>
    <t>90</t>
  </si>
  <si>
    <t>966006132</t>
  </si>
  <si>
    <t>Odstranění dopravních nebo orientačních značek se sloupkem s uložením hmot na vzdálenost do 20 m nebo s naložením na dopravní prostředek, se zásypem jam a jeho zhutněním s betonovou patkou</t>
  </si>
  <si>
    <t>-1726685626</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</si>
  <si>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</si>
  <si>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91</t>
  </si>
  <si>
    <t>966006211</t>
  </si>
  <si>
    <t>Odstranění (demontáž) svislých dopravních značek s odklizením materiálu na skládku na vzdálenost do 20 m nebo s naložením na dopravní prostředek ze sloupů, sloupků nebo konzol</t>
  </si>
  <si>
    <t>1967895502</t>
  </si>
  <si>
    <t xml:space="preserve">Poznámka k souboru cen:_x000d_
1. Přemístění demontovaných značek na vzdálenost přes 20 m se oceňuje cenami souborů cen 997 22-1 Vodorovná doprava vybouraných hmot. </t>
  </si>
  <si>
    <t>1 "IZ8a</t>
  </si>
  <si>
    <t>1 "IZ8b</t>
  </si>
  <si>
    <t>92</t>
  </si>
  <si>
    <t>915231112</t>
  </si>
  <si>
    <t>Vodorovné dopravní značení stříkaným plastem přechody pro chodce, šipky, symboly nápisy bílé retroreflexní</t>
  </si>
  <si>
    <t>-1973994732</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</si>
  <si>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</si>
  <si>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0,75 "V10f</t>
  </si>
  <si>
    <t>93</t>
  </si>
  <si>
    <t>915621111</t>
  </si>
  <si>
    <t>Předznačení pro vodorovné značení stříkané barvou nebo prováděné z nátěrových hmot plošné šipky, symboly, nápisy</t>
  </si>
  <si>
    <t>-1752922510</t>
  </si>
  <si>
    <t xml:space="preserve">Poznámka k souboru cen:_x000d_
1. Množství měrných jednotek se určuje: a) pro cenu -1111 v m délky dělicí čáry nebo vodícího proužku (včetně mezer), b) pro cenu -1112 v m2 natírané nebo stříkané plochy. </t>
  </si>
  <si>
    <t>94</t>
  </si>
  <si>
    <t>91613121R</t>
  </si>
  <si>
    <t>Osazení silničního obrubníku betonového se zřízením lože, s vyplněním a zatřením spár cementovou maltou stojatého s boční opěrou z betonu prostého tř. C 20/25 XF3, do lože z betonu prostého téže značky</t>
  </si>
  <si>
    <t>1236998500</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</si>
  <si>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</si>
  <si>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170+80+66+14 "obruba 100/250/1000</t>
  </si>
  <si>
    <t>17+22+16+16,5+16+16+68 "obruba 150/250/1000</t>
  </si>
  <si>
    <t>95</t>
  </si>
  <si>
    <t>592174650</t>
  </si>
  <si>
    <t>obrubník betonový silniční vibrolisovaný 100x15x25 cm</t>
  </si>
  <si>
    <t>-1211005417</t>
  </si>
  <si>
    <t>96</t>
  </si>
  <si>
    <t>592174651</t>
  </si>
  <si>
    <t xml:space="preserve">obrubníky betonové a železobetonové obrubník silniční Standard   100 x 15 x 25</t>
  </si>
  <si>
    <t>-399142962</t>
  </si>
  <si>
    <t>97</t>
  </si>
  <si>
    <t>919112213</t>
  </si>
  <si>
    <t>Řezání dilatačních spár v živičném krytu vytvoření komůrky pro těsnící zálivku šířky 10 mm, hloubky 25 mm</t>
  </si>
  <si>
    <t>1261226015</t>
  </si>
  <si>
    <t xml:space="preserve">Poznámka k souboru cen:_x000d_
1. V cenách jsou započteny i náklady na vyčištění spár po řezání. </t>
  </si>
  <si>
    <t>98</t>
  </si>
  <si>
    <t>919122112</t>
  </si>
  <si>
    <t>Utěsnění dilatačních spár zálivkou za tepla v cementobetonovém nebo živičném krytu včetně adhezního nátěru s těsnicím profilem pod zálivkou, pro komůrky šířky 10 mm, hloubky 25 mm</t>
  </si>
  <si>
    <t>275702625</t>
  </si>
  <si>
    <t xml:space="preserve">Poznámka k souboru cen:_x000d_
1. V cenách jsou započteny i náklady na vyčištění spár před těsněním a zalitím a náklady na impregnaci, těsnění a zalití spár včetně dodání hmot. </t>
  </si>
  <si>
    <t>502 "asfal. zálivka podél obrub</t>
  </si>
  <si>
    <t>99</t>
  </si>
  <si>
    <t>919732211</t>
  </si>
  <si>
    <t>Styčná pracovní spára při napojení nového živičného povrchu na stávající se zalitím za tepla modifikovanou asfaltovou hmotou s posypem vápenným hydrátem šířky do 15 mm, hloubky do 25 mm včetně prořezání spáry</t>
  </si>
  <si>
    <t>439661985</t>
  </si>
  <si>
    <t xml:space="preserve">Poznámka k souboru cen:_x000d_
1. V cenách jsou započteny i náklady na vyčištění spár, na impregnaci a zalití spár včetně dodání hmot. </t>
  </si>
  <si>
    <t>100</t>
  </si>
  <si>
    <t>919735111</t>
  </si>
  <si>
    <t>Řezání stávajícího živičného krytu nebo podkladu hloubky do 50 mm</t>
  </si>
  <si>
    <t>-1029685727</t>
  </si>
  <si>
    <t xml:space="preserve">Poznámka k souboru cen:_x000d_
1. V cenách jsou započteny i náklady na spotřebu vody. </t>
  </si>
  <si>
    <t>101</t>
  </si>
  <si>
    <t>935112211R</t>
  </si>
  <si>
    <t>Osazení betonového příkopového žlabu s vyplněním a zatřením spár cementovou maltou s ložem tl. 100 mm z betonu prostého tř. C 20/25 XF3 z betonových příkopových tvárnic šířky přes 500 do 800 mm</t>
  </si>
  <si>
    <t>567881241</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</si>
  <si>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</si>
  <si>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102</t>
  </si>
  <si>
    <t>592275291</t>
  </si>
  <si>
    <t>žlabovka betonová 30x15x8 cm</t>
  </si>
  <si>
    <t>-2124056084</t>
  </si>
  <si>
    <t>227 "34/0,15</t>
  </si>
  <si>
    <t>103</t>
  </si>
  <si>
    <t>935114122</t>
  </si>
  <si>
    <t>Štěrbinový odvodňovací betonový žlab se základem z betonu prostého a s obetonováním rozměru 450x500 mm bez obrubníku se spádem dna 0,5 %</t>
  </si>
  <si>
    <t>127934410</t>
  </si>
  <si>
    <t xml:space="preserve">Poznámka k souboru cen:_x000d_
1. V ceně jsou započteny i náklady na dodání štěrbinového žlabu včetně čistícího kusu, vpusťového kusu a záslepky, které jsou poměrově přepočteny na 1 bm žlabu. </t>
  </si>
  <si>
    <t>104</t>
  </si>
  <si>
    <t>PVO001</t>
  </si>
  <si>
    <t>Posun lampy veřejného osvětlení o cca 1,5m</t>
  </si>
  <si>
    <t>ks</t>
  </si>
  <si>
    <t>1369949838</t>
  </si>
  <si>
    <t>997</t>
  </si>
  <si>
    <t>Přesun sutě</t>
  </si>
  <si>
    <t>105</t>
  </si>
  <si>
    <t>997221551</t>
  </si>
  <si>
    <t>Vodorovná doprava suti bez naložení, ale se složením a s hrubým urovnáním ze sypkých materiálů, na vzdálenost do 1 km</t>
  </si>
  <si>
    <t>328833509</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</si>
  <si>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</si>
  <si>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905,380 "kamenivo</t>
  </si>
  <si>
    <t>246,067 "frézování</t>
  </si>
  <si>
    <t>106</t>
  </si>
  <si>
    <t>997221559</t>
  </si>
  <si>
    <t>Vodorovná doprava suti bez naložení, ale se složením a s hrubým urovnáním Příplatek k ceně za každý další i započatý 1 km přes 1 km</t>
  </si>
  <si>
    <t>-78848344</t>
  </si>
  <si>
    <t>1151,447*35 'Přepočtené koeficientem množství</t>
  </si>
  <si>
    <t>107</t>
  </si>
  <si>
    <t>997221561</t>
  </si>
  <si>
    <t>Vodorovná doprava suti bez naložení, ale se složením a s hrubým urovnáním z kusových materiálů, na vzdálenost do 1 km</t>
  </si>
  <si>
    <t>-1335932203</t>
  </si>
  <si>
    <t>117,760 "dlažba</t>
  </si>
  <si>
    <t>605,880 "živičné</t>
  </si>
  <si>
    <t>776,425 "beton</t>
  </si>
  <si>
    <t>44,895 "obrubníky</t>
  </si>
  <si>
    <t>1,440+0,30+0,164+0,008 "odstr. dílců</t>
  </si>
  <si>
    <t>108</t>
  </si>
  <si>
    <t>997221569</t>
  </si>
  <si>
    <t>648389087</t>
  </si>
  <si>
    <t>1546,872*35 'Přepočtené koeficientem množství</t>
  </si>
  <si>
    <t>998</t>
  </si>
  <si>
    <t>Přesun hmot</t>
  </si>
  <si>
    <t>109</t>
  </si>
  <si>
    <t>998225111</t>
  </si>
  <si>
    <t>Přesun hmot pro komunikace s krytem z kameniva, monolitickým betonovým nebo živičným dopravní vzdálenost do 200 m jakékoliv délky objektu</t>
  </si>
  <si>
    <t>-436344965</t>
  </si>
  <si>
    <t xml:space="preserve">Poznámka k souboru cen:_x000d_
1. Ceny lze použít i pro plochy letišť s krytem monolitickým betonovým nebo živičným. </t>
  </si>
  <si>
    <t>PSV</t>
  </si>
  <si>
    <t>Práce a dodávky PSV</t>
  </si>
  <si>
    <t>711</t>
  </si>
  <si>
    <t>Izolace proti vodě, vlhkosti a plynům</t>
  </si>
  <si>
    <t>110</t>
  </si>
  <si>
    <t>71147105R</t>
  </si>
  <si>
    <t>Provedení vodorovné izolace proti tlakové vodě - fólie proti úkapům</t>
  </si>
  <si>
    <t>-1418110585</t>
  </si>
  <si>
    <t xml:space="preserve">Poznámka k souboru cen:_x000d_
1. Izolace plochy jednotlivě do 10 m2 lze oceňovat cenami příslušných izolací a cenou 711 49-9097 Příplatek za plochy do 10 m2. 2. Cenami lze oceňovat i montáž proti zemní vlhkosti. </t>
  </si>
  <si>
    <t>111</t>
  </si>
  <si>
    <t>283220291</t>
  </si>
  <si>
    <t xml:space="preserve">fólie zemní hydroizolační </t>
  </si>
  <si>
    <t>279190429</t>
  </si>
  <si>
    <t>112</t>
  </si>
  <si>
    <t>998711101</t>
  </si>
  <si>
    <t>Přesun hmot pro izolace proti vodě, vlhkosti a plynům stanovený z hmotnosti přesunovaného materiálu vodorovná dopravní vzdálenost do 50 m v objektech výšky do 6 m</t>
  </si>
  <si>
    <t>1015259276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</si>
  <si>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</si>
  <si>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VON 2 - Vedlejší a ostatní náklady</t>
  </si>
  <si>
    <t>VRN - Vedlejší rozpočtové náklady - Pro 2 etapy</t>
  </si>
  <si>
    <t xml:space="preserve">    VRN1 - Průzkumné, geodetické a projektové práce</t>
  </si>
  <si>
    <t xml:space="preserve">    VRN3 - Zařízení staveniště</t>
  </si>
  <si>
    <t>VRN</t>
  </si>
  <si>
    <t>Vedlejší rozpočtové náklady - Pro 2 etapy</t>
  </si>
  <si>
    <t>VRN1</t>
  </si>
  <si>
    <t>Průzkumné, geodetické a projektové práce</t>
  </si>
  <si>
    <t>010001000</t>
  </si>
  <si>
    <t>Základní rozdělení průvodních činností a nákladů průzkumné, geodetické a projektové práce</t>
  </si>
  <si>
    <t>Kč</t>
  </si>
  <si>
    <t>1024</t>
  </si>
  <si>
    <t>158701368</t>
  </si>
  <si>
    <t>Zaměření před a během stavby</t>
  </si>
  <si>
    <t>Pasportizace navazujících objektů před stavbou</t>
  </si>
  <si>
    <t>Pasportizace navazujících objektů po stavbě</t>
  </si>
  <si>
    <t>012002001</t>
  </si>
  <si>
    <t>Hlavní tituly průvodních činností a nákladů průzkumné, geodetické a projektové práce geodetické práce - vytýčení inženýrských sítí</t>
  </si>
  <si>
    <t>-137920064</t>
  </si>
  <si>
    <t>013244000</t>
  </si>
  <si>
    <t>Průzkumné, geodetické a projektové práce projektové práce dokumentace stavby (výkresová a textová) pro provádění stavby</t>
  </si>
  <si>
    <t>-215268735</t>
  </si>
  <si>
    <t>1,0 "realizační dokumentace stavby</t>
  </si>
  <si>
    <t>013254000</t>
  </si>
  <si>
    <t>Průzkumné, geodetické a projektové práce projektové práce dokumentace stavby (výkresová a textová) skutečného provedení stavby</t>
  </si>
  <si>
    <t>94290579</t>
  </si>
  <si>
    <t>VRN3</t>
  </si>
  <si>
    <t>Zařízení staveniště</t>
  </si>
  <si>
    <t>030001000</t>
  </si>
  <si>
    <t>Základní rozdělení průvodních činností a nákladů zařízení staveniště</t>
  </si>
  <si>
    <t>1336493981</t>
  </si>
  <si>
    <t>- stav. buňky, mobilní WC</t>
  </si>
  <si>
    <t>- elektrocentrála, dovoz záměsové vody</t>
  </si>
  <si>
    <t xml:space="preserve">- oplocení ZS, případně zpevněná plocha </t>
  </si>
  <si>
    <t>- zřízení, provoz a zrušení ZS</t>
  </si>
  <si>
    <t>- uvedení ploch a objektů dotčených stavbou do původního stavu</t>
  </si>
  <si>
    <t>034103000</t>
  </si>
  <si>
    <t>Statické zajištění stávajícího oplocení v délce 50 bm – oplocení dřevěné plaňkové, betonový pas 1000*500 mm</t>
  </si>
  <si>
    <t>kpl</t>
  </si>
  <si>
    <t>48551282</t>
  </si>
  <si>
    <t>034303000</t>
  </si>
  <si>
    <t>Zařízení staveniště zabezpečení staveniště dopravní značení na staveništi</t>
  </si>
  <si>
    <t>-974386464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</si>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</sst>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none">
        <fgColor indexed="64"/>
        <bgColor indexed="65"/>
      </patternFill>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5"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3" fillId="5" borderId="10" xfId="0" applyFont="1" applyFill="1" applyBorder="1" applyAlignment="1" applyProtection="1">
      <alignment horizontal="lef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2" borderId="1" xfId="0" applyFont="1" applyFill="1" applyBorder="1" applyAlignment="1">
      <alignment horizontal="left" vertical="center"/>
      <protection locked="0"/>
    </xf>
    <xf numFmtId="0" fontId="41" fillId="2"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29</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29</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29</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29</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29</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21</v>
      </c>
      <c r="AO17" s="28"/>
      <c r="AP17" s="28"/>
      <c r="AQ17" s="30"/>
      <c r="BE17" s="38"/>
      <c r="BS17" s="23" t="s">
        <v>36</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3" t="s">
        <v>38</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39</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40</v>
      </c>
      <c r="M25" s="51"/>
      <c r="N25" s="51"/>
      <c r="O25" s="51"/>
      <c r="P25" s="46"/>
      <c r="Q25" s="46"/>
      <c r="R25" s="46"/>
      <c r="S25" s="46"/>
      <c r="T25" s="46"/>
      <c r="U25" s="46"/>
      <c r="V25" s="46"/>
      <c r="W25" s="51" t="s">
        <v>41</v>
      </c>
      <c r="X25" s="51"/>
      <c r="Y25" s="51"/>
      <c r="Z25" s="51"/>
      <c r="AA25" s="51"/>
      <c r="AB25" s="51"/>
      <c r="AC25" s="51"/>
      <c r="AD25" s="51"/>
      <c r="AE25" s="51"/>
      <c r="AF25" s="46"/>
      <c r="AG25" s="46"/>
      <c r="AH25" s="46"/>
      <c r="AI25" s="46"/>
      <c r="AJ25" s="46"/>
      <c r="AK25" s="51" t="s">
        <v>42</v>
      </c>
      <c r="AL25" s="51"/>
      <c r="AM25" s="51"/>
      <c r="AN25" s="51"/>
      <c r="AO25" s="51"/>
      <c r="AP25" s="46"/>
      <c r="AQ25" s="50"/>
      <c r="BE25" s="38"/>
    </row>
    <row r="26" s="2" customFormat="1" ht="14.4" customHeight="1">
      <c r="B26" s="52"/>
      <c r="C26" s="53"/>
      <c r="D26" s="54" t="s">
        <v>43</v>
      </c>
      <c r="E26" s="53"/>
      <c r="F26" s="54" t="s">
        <v>44</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45</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46</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47</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48</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49</v>
      </c>
      <c r="E32" s="60"/>
      <c r="F32" s="60"/>
      <c r="G32" s="60"/>
      <c r="H32" s="60"/>
      <c r="I32" s="60"/>
      <c r="J32" s="60"/>
      <c r="K32" s="60"/>
      <c r="L32" s="60"/>
      <c r="M32" s="60"/>
      <c r="N32" s="60"/>
      <c r="O32" s="60"/>
      <c r="P32" s="60"/>
      <c r="Q32" s="60"/>
      <c r="R32" s="60"/>
      <c r="S32" s="60"/>
      <c r="T32" s="61" t="s">
        <v>50</v>
      </c>
      <c r="U32" s="60"/>
      <c r="V32" s="60"/>
      <c r="W32" s="60"/>
      <c r="X32" s="62" t="s">
        <v>51</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52</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16_233b</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Jáchymov_Rekonstrukce komunikace_ulice Husova a Žižkova</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9. 11. 2017</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Město Jáchymov</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AZ Consult spol. s r.o.</v>
      </c>
      <c r="AN46" s="76"/>
      <c r="AO46" s="76"/>
      <c r="AP46" s="76"/>
      <c r="AQ46" s="73"/>
      <c r="AR46" s="71"/>
      <c r="AS46" s="85" t="s">
        <v>53</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54</v>
      </c>
      <c r="D49" s="96"/>
      <c r="E49" s="96"/>
      <c r="F49" s="96"/>
      <c r="G49" s="96"/>
      <c r="H49" s="97"/>
      <c r="I49" s="98" t="s">
        <v>55</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56</v>
      </c>
      <c r="AH49" s="96"/>
      <c r="AI49" s="96"/>
      <c r="AJ49" s="96"/>
      <c r="AK49" s="96"/>
      <c r="AL49" s="96"/>
      <c r="AM49" s="96"/>
      <c r="AN49" s="98" t="s">
        <v>57</v>
      </c>
      <c r="AO49" s="96"/>
      <c r="AP49" s="96"/>
      <c r="AQ49" s="100" t="s">
        <v>58</v>
      </c>
      <c r="AR49" s="71"/>
      <c r="AS49" s="101" t="s">
        <v>59</v>
      </c>
      <c r="AT49" s="102" t="s">
        <v>60</v>
      </c>
      <c r="AU49" s="102" t="s">
        <v>61</v>
      </c>
      <c r="AV49" s="102" t="s">
        <v>62</v>
      </c>
      <c r="AW49" s="102" t="s">
        <v>63</v>
      </c>
      <c r="AX49" s="102" t="s">
        <v>64</v>
      </c>
      <c r="AY49" s="102" t="s">
        <v>65</v>
      </c>
      <c r="AZ49" s="102" t="s">
        <v>66</v>
      </c>
      <c r="BA49" s="102" t="s">
        <v>67</v>
      </c>
      <c r="BB49" s="102" t="s">
        <v>68</v>
      </c>
      <c r="BC49" s="102" t="s">
        <v>69</v>
      </c>
      <c r="BD49" s="103" t="s">
        <v>70</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71</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ROUND(SUM(AG52:AG53),2)</f>
        <v>0</v>
      </c>
      <c r="AH51" s="109"/>
      <c r="AI51" s="109"/>
      <c r="AJ51" s="109"/>
      <c r="AK51" s="109"/>
      <c r="AL51" s="109"/>
      <c r="AM51" s="109"/>
      <c r="AN51" s="110">
        <f>SUM(AG51,AT51)</f>
        <v>0</v>
      </c>
      <c r="AO51" s="110"/>
      <c r="AP51" s="110"/>
      <c r="AQ51" s="111" t="s">
        <v>21</v>
      </c>
      <c r="AR51" s="82"/>
      <c r="AS51" s="112">
        <f>ROUND(SUM(AS52:AS53),2)</f>
        <v>0</v>
      </c>
      <c r="AT51" s="113">
        <f>ROUND(SUM(AV51:AW51),2)</f>
        <v>0</v>
      </c>
      <c r="AU51" s="114">
        <f>ROUND(SUM(AU52:AU53),5)</f>
        <v>0</v>
      </c>
      <c r="AV51" s="113">
        <f>ROUND(AZ51*L26,2)</f>
        <v>0</v>
      </c>
      <c r="AW51" s="113">
        <f>ROUND(BA51*L27,2)</f>
        <v>0</v>
      </c>
      <c r="AX51" s="113">
        <f>ROUND(BB51*L26,2)</f>
        <v>0</v>
      </c>
      <c r="AY51" s="113">
        <f>ROUND(BC51*L27,2)</f>
        <v>0</v>
      </c>
      <c r="AZ51" s="113">
        <f>ROUND(SUM(AZ52:AZ53),2)</f>
        <v>0</v>
      </c>
      <c r="BA51" s="113">
        <f>ROUND(SUM(BA52:BA53),2)</f>
        <v>0</v>
      </c>
      <c r="BB51" s="113">
        <f>ROUND(SUM(BB52:BB53),2)</f>
        <v>0</v>
      </c>
      <c r="BC51" s="113">
        <f>ROUND(SUM(BC52:BC53),2)</f>
        <v>0</v>
      </c>
      <c r="BD51" s="115">
        <f>ROUND(SUM(BD52:BD53),2)</f>
        <v>0</v>
      </c>
      <c r="BS51" s="116" t="s">
        <v>72</v>
      </c>
      <c r="BT51" s="116" t="s">
        <v>73</v>
      </c>
      <c r="BU51" s="117" t="s">
        <v>74</v>
      </c>
      <c r="BV51" s="116" t="s">
        <v>75</v>
      </c>
      <c r="BW51" s="116" t="s">
        <v>7</v>
      </c>
      <c r="BX51" s="116" t="s">
        <v>76</v>
      </c>
      <c r="CL51" s="116" t="s">
        <v>21</v>
      </c>
    </row>
    <row r="52" s="5" customFormat="1" ht="31.5" customHeight="1">
      <c r="A52" s="118" t="s">
        <v>77</v>
      </c>
      <c r="B52" s="119"/>
      <c r="C52" s="120"/>
      <c r="D52" s="121" t="s">
        <v>78</v>
      </c>
      <c r="E52" s="121"/>
      <c r="F52" s="121"/>
      <c r="G52" s="121"/>
      <c r="H52" s="121"/>
      <c r="I52" s="122"/>
      <c r="J52" s="121" t="s">
        <v>79</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101.2 - Komunikace'!J27</f>
        <v>0</v>
      </c>
      <c r="AH52" s="122"/>
      <c r="AI52" s="122"/>
      <c r="AJ52" s="122"/>
      <c r="AK52" s="122"/>
      <c r="AL52" s="122"/>
      <c r="AM52" s="122"/>
      <c r="AN52" s="123">
        <f>SUM(AG52,AT52)</f>
        <v>0</v>
      </c>
      <c r="AO52" s="122"/>
      <c r="AP52" s="122"/>
      <c r="AQ52" s="124" t="s">
        <v>80</v>
      </c>
      <c r="AR52" s="125"/>
      <c r="AS52" s="126">
        <v>0</v>
      </c>
      <c r="AT52" s="127">
        <f>ROUND(SUM(AV52:AW52),2)</f>
        <v>0</v>
      </c>
      <c r="AU52" s="128">
        <f>'SO 101.2 - Komunikace'!P87</f>
        <v>0</v>
      </c>
      <c r="AV52" s="127">
        <f>'SO 101.2 - Komunikace'!J30</f>
        <v>0</v>
      </c>
      <c r="AW52" s="127">
        <f>'SO 101.2 - Komunikace'!J31</f>
        <v>0</v>
      </c>
      <c r="AX52" s="127">
        <f>'SO 101.2 - Komunikace'!J32</f>
        <v>0</v>
      </c>
      <c r="AY52" s="127">
        <f>'SO 101.2 - Komunikace'!J33</f>
        <v>0</v>
      </c>
      <c r="AZ52" s="127">
        <f>'SO 101.2 - Komunikace'!F30</f>
        <v>0</v>
      </c>
      <c r="BA52" s="127">
        <f>'SO 101.2 - Komunikace'!F31</f>
        <v>0</v>
      </c>
      <c r="BB52" s="127">
        <f>'SO 101.2 - Komunikace'!F32</f>
        <v>0</v>
      </c>
      <c r="BC52" s="127">
        <f>'SO 101.2 - Komunikace'!F33</f>
        <v>0</v>
      </c>
      <c r="BD52" s="129">
        <f>'SO 101.2 - Komunikace'!F34</f>
        <v>0</v>
      </c>
      <c r="BT52" s="130" t="s">
        <v>81</v>
      </c>
      <c r="BV52" s="130" t="s">
        <v>75</v>
      </c>
      <c r="BW52" s="130" t="s">
        <v>82</v>
      </c>
      <c r="BX52" s="130" t="s">
        <v>7</v>
      </c>
      <c r="CL52" s="130" t="s">
        <v>21</v>
      </c>
      <c r="CM52" s="130" t="s">
        <v>83</v>
      </c>
    </row>
    <row r="53" s="5" customFormat="1" ht="16.5" customHeight="1">
      <c r="A53" s="118" t="s">
        <v>77</v>
      </c>
      <c r="B53" s="119"/>
      <c r="C53" s="120"/>
      <c r="D53" s="121" t="s">
        <v>84</v>
      </c>
      <c r="E53" s="121"/>
      <c r="F53" s="121"/>
      <c r="G53" s="121"/>
      <c r="H53" s="121"/>
      <c r="I53" s="122"/>
      <c r="J53" s="121" t="s">
        <v>85</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'VON 2 - Vedlejší a ostatn...'!J27</f>
        <v>0</v>
      </c>
      <c r="AH53" s="122"/>
      <c r="AI53" s="122"/>
      <c r="AJ53" s="122"/>
      <c r="AK53" s="122"/>
      <c r="AL53" s="122"/>
      <c r="AM53" s="122"/>
      <c r="AN53" s="123">
        <f>SUM(AG53,AT53)</f>
        <v>0</v>
      </c>
      <c r="AO53" s="122"/>
      <c r="AP53" s="122"/>
      <c r="AQ53" s="124" t="s">
        <v>80</v>
      </c>
      <c r="AR53" s="125"/>
      <c r="AS53" s="131">
        <v>0</v>
      </c>
      <c r="AT53" s="132">
        <f>ROUND(SUM(AV53:AW53),2)</f>
        <v>0</v>
      </c>
      <c r="AU53" s="133">
        <f>'VON 2 - Vedlejší a ostatn...'!P79</f>
        <v>0</v>
      </c>
      <c r="AV53" s="132">
        <f>'VON 2 - Vedlejší a ostatn...'!J30</f>
        <v>0</v>
      </c>
      <c r="AW53" s="132">
        <f>'VON 2 - Vedlejší a ostatn...'!J31</f>
        <v>0</v>
      </c>
      <c r="AX53" s="132">
        <f>'VON 2 - Vedlejší a ostatn...'!J32</f>
        <v>0</v>
      </c>
      <c r="AY53" s="132">
        <f>'VON 2 - Vedlejší a ostatn...'!J33</f>
        <v>0</v>
      </c>
      <c r="AZ53" s="132">
        <f>'VON 2 - Vedlejší a ostatn...'!F30</f>
        <v>0</v>
      </c>
      <c r="BA53" s="132">
        <f>'VON 2 - Vedlejší a ostatn...'!F31</f>
        <v>0</v>
      </c>
      <c r="BB53" s="132">
        <f>'VON 2 - Vedlejší a ostatn...'!F32</f>
        <v>0</v>
      </c>
      <c r="BC53" s="132">
        <f>'VON 2 - Vedlejší a ostatn...'!F33</f>
        <v>0</v>
      </c>
      <c r="BD53" s="134">
        <f>'VON 2 - Vedlejší a ostatn...'!F34</f>
        <v>0</v>
      </c>
      <c r="BT53" s="130" t="s">
        <v>81</v>
      </c>
      <c r="BV53" s="130" t="s">
        <v>75</v>
      </c>
      <c r="BW53" s="130" t="s">
        <v>86</v>
      </c>
      <c r="BX53" s="130" t="s">
        <v>7</v>
      </c>
      <c r="CL53" s="130" t="s">
        <v>21</v>
      </c>
      <c r="CM53" s="130" t="s">
        <v>83</v>
      </c>
    </row>
    <row r="54" s="1" customFormat="1" ht="30" customHeight="1">
      <c r="B54" s="45"/>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1"/>
    </row>
    <row r="55" s="1" customFormat="1" ht="6.96" customHeight="1">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71"/>
    </row>
  </sheetData>
  <sheetProtection sheet="1" formatColumns="0" formatRows="0" objects="1" scenarios="1" spinCount="100000" saltValue="XSkWtBF0pHiu5psJP6e8VZqKi2MMy/bPlibkj6unBP5CNk98GHqFB/zCob99k+TvY0v0FaoPfpUvHVCnafNNpA==" hashValue="LBglV+rEy+uuMJgTx1ex0/q12z58ZULpmHHUCS9Gc0T2yTv6ft24VCyg1EaYhSRBG8McISCVG2uBxYa2ncFVsw==" algorithmName="SHA-512" password="CC35"/>
  <mergeCells count="45">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G51:AM51"/>
    <mergeCell ref="AN51:AP51"/>
    <mergeCell ref="AR2:BE2"/>
  </mergeCells>
  <hyperlinks>
    <hyperlink ref="K1:S1" location="C2" display="1) Rekapitulace stavby"/>
    <hyperlink ref="W1:AI1" location="C51" display="2) Rekapitulace objektů stavby a soupisů prací"/>
    <hyperlink ref="A52" location="'SO 101.2 - Komunikace'!C2" display="/"/>
    <hyperlink ref="A53" location="'VON 2 - Vedlejší a ostatn...'!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87</v>
      </c>
      <c r="G1" s="138" t="s">
        <v>88</v>
      </c>
      <c r="H1" s="138"/>
      <c r="I1" s="139"/>
      <c r="J1" s="138" t="s">
        <v>89</v>
      </c>
      <c r="K1" s="137" t="s">
        <v>90</v>
      </c>
      <c r="L1" s="138" t="s">
        <v>91</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82</v>
      </c>
    </row>
    <row r="3" ht="6.96" customHeight="1">
      <c r="B3" s="24"/>
      <c r="C3" s="25"/>
      <c r="D3" s="25"/>
      <c r="E3" s="25"/>
      <c r="F3" s="25"/>
      <c r="G3" s="25"/>
      <c r="H3" s="25"/>
      <c r="I3" s="140"/>
      <c r="J3" s="25"/>
      <c r="K3" s="26"/>
      <c r="AT3" s="23" t="s">
        <v>83</v>
      </c>
    </row>
    <row r="4" ht="36.96" customHeight="1">
      <c r="B4" s="27"/>
      <c r="C4" s="28"/>
      <c r="D4" s="29" t="s">
        <v>92</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Jáchymov_Rekonstrukce komunikace_ulice Husova a Žižkova</v>
      </c>
      <c r="F7" s="39"/>
      <c r="G7" s="39"/>
      <c r="H7" s="39"/>
      <c r="I7" s="141"/>
      <c r="J7" s="28"/>
      <c r="K7" s="30"/>
    </row>
    <row r="8" s="1" customFormat="1">
      <c r="B8" s="45"/>
      <c r="C8" s="46"/>
      <c r="D8" s="39" t="s">
        <v>93</v>
      </c>
      <c r="E8" s="46"/>
      <c r="F8" s="46"/>
      <c r="G8" s="46"/>
      <c r="H8" s="46"/>
      <c r="I8" s="143"/>
      <c r="J8" s="46"/>
      <c r="K8" s="50"/>
    </row>
    <row r="9" s="1" customFormat="1" ht="36.96" customHeight="1">
      <c r="B9" s="45"/>
      <c r="C9" s="46"/>
      <c r="D9" s="46"/>
      <c r="E9" s="144" t="s">
        <v>94</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9. 11. 2017</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31</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71.25" customHeight="1">
      <c r="B24" s="147"/>
      <c r="C24" s="148"/>
      <c r="D24" s="148"/>
      <c r="E24" s="43" t="s">
        <v>38</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39</v>
      </c>
      <c r="E27" s="46"/>
      <c r="F27" s="46"/>
      <c r="G27" s="46"/>
      <c r="H27" s="46"/>
      <c r="I27" s="143"/>
      <c r="J27" s="154">
        <f>ROUND(J87,2)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41</v>
      </c>
      <c r="G29" s="46"/>
      <c r="H29" s="46"/>
      <c r="I29" s="155" t="s">
        <v>40</v>
      </c>
      <c r="J29" s="51" t="s">
        <v>42</v>
      </c>
      <c r="K29" s="50"/>
    </row>
    <row r="30" s="1" customFormat="1" ht="14.4" customHeight="1">
      <c r="B30" s="45"/>
      <c r="C30" s="46"/>
      <c r="D30" s="54" t="s">
        <v>43</v>
      </c>
      <c r="E30" s="54" t="s">
        <v>44</v>
      </c>
      <c r="F30" s="156">
        <f>ROUND(SUM(BE87:BE388), 2)</f>
        <v>0</v>
      </c>
      <c r="G30" s="46"/>
      <c r="H30" s="46"/>
      <c r="I30" s="157">
        <v>0.20999999999999999</v>
      </c>
      <c r="J30" s="156">
        <f>ROUND(ROUND((SUM(BE87:BE388)), 2)*I30, 2)</f>
        <v>0</v>
      </c>
      <c r="K30" s="50"/>
    </row>
    <row r="31" s="1" customFormat="1" ht="14.4" customHeight="1">
      <c r="B31" s="45"/>
      <c r="C31" s="46"/>
      <c r="D31" s="46"/>
      <c r="E31" s="54" t="s">
        <v>45</v>
      </c>
      <c r="F31" s="156">
        <f>ROUND(SUM(BF87:BF388), 2)</f>
        <v>0</v>
      </c>
      <c r="G31" s="46"/>
      <c r="H31" s="46"/>
      <c r="I31" s="157">
        <v>0.14999999999999999</v>
      </c>
      <c r="J31" s="156">
        <f>ROUND(ROUND((SUM(BF87:BF388)), 2)*I31, 2)</f>
        <v>0</v>
      </c>
      <c r="K31" s="50"/>
    </row>
    <row r="32" hidden="1" s="1" customFormat="1" ht="14.4" customHeight="1">
      <c r="B32" s="45"/>
      <c r="C32" s="46"/>
      <c r="D32" s="46"/>
      <c r="E32" s="54" t="s">
        <v>46</v>
      </c>
      <c r="F32" s="156">
        <f>ROUND(SUM(BG87:BG388), 2)</f>
        <v>0</v>
      </c>
      <c r="G32" s="46"/>
      <c r="H32" s="46"/>
      <c r="I32" s="157">
        <v>0.20999999999999999</v>
      </c>
      <c r="J32" s="156">
        <v>0</v>
      </c>
      <c r="K32" s="50"/>
    </row>
    <row r="33" hidden="1" s="1" customFormat="1" ht="14.4" customHeight="1">
      <c r="B33" s="45"/>
      <c r="C33" s="46"/>
      <c r="D33" s="46"/>
      <c r="E33" s="54" t="s">
        <v>47</v>
      </c>
      <c r="F33" s="156">
        <f>ROUND(SUM(BH87:BH388), 2)</f>
        <v>0</v>
      </c>
      <c r="G33" s="46"/>
      <c r="H33" s="46"/>
      <c r="I33" s="157">
        <v>0.14999999999999999</v>
      </c>
      <c r="J33" s="156">
        <v>0</v>
      </c>
      <c r="K33" s="50"/>
    </row>
    <row r="34" hidden="1" s="1" customFormat="1" ht="14.4" customHeight="1">
      <c r="B34" s="45"/>
      <c r="C34" s="46"/>
      <c r="D34" s="46"/>
      <c r="E34" s="54" t="s">
        <v>48</v>
      </c>
      <c r="F34" s="156">
        <f>ROUND(SUM(BI87:BI388),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49</v>
      </c>
      <c r="E36" s="97"/>
      <c r="F36" s="97"/>
      <c r="G36" s="160" t="s">
        <v>50</v>
      </c>
      <c r="H36" s="161" t="s">
        <v>51</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Jáchymov_Rekonstrukce komunikace_ulice Husova a Žižkova</v>
      </c>
      <c r="F45" s="39"/>
      <c r="G45" s="39"/>
      <c r="H45" s="39"/>
      <c r="I45" s="143"/>
      <c r="J45" s="46"/>
      <c r="K45" s="50"/>
    </row>
    <row r="46" s="1" customFormat="1" ht="14.4" customHeight="1">
      <c r="B46" s="45"/>
      <c r="C46" s="39" t="s">
        <v>93</v>
      </c>
      <c r="D46" s="46"/>
      <c r="E46" s="46"/>
      <c r="F46" s="46"/>
      <c r="G46" s="46"/>
      <c r="H46" s="46"/>
      <c r="I46" s="143"/>
      <c r="J46" s="46"/>
      <c r="K46" s="50"/>
    </row>
    <row r="47" s="1" customFormat="1" ht="17.25" customHeight="1">
      <c r="B47" s="45"/>
      <c r="C47" s="46"/>
      <c r="D47" s="46"/>
      <c r="E47" s="144" t="str">
        <f>E9</f>
        <v>SO 101.2 - Komunikace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9. 11. 2017</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Jáchymov</v>
      </c>
      <c r="G51" s="46"/>
      <c r="H51" s="46"/>
      <c r="I51" s="145" t="s">
        <v>34</v>
      </c>
      <c r="J51" s="43" t="str">
        <f>E21</f>
        <v>AZ Consult spol. s 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96</v>
      </c>
      <c r="D54" s="158"/>
      <c r="E54" s="158"/>
      <c r="F54" s="158"/>
      <c r="G54" s="158"/>
      <c r="H54" s="158"/>
      <c r="I54" s="172"/>
      <c r="J54" s="173" t="s">
        <v>97</v>
      </c>
      <c r="K54" s="174"/>
    </row>
    <row r="55" s="1" customFormat="1" ht="10.32" customHeight="1">
      <c r="B55" s="45"/>
      <c r="C55" s="46"/>
      <c r="D55" s="46"/>
      <c r="E55" s="46"/>
      <c r="F55" s="46"/>
      <c r="G55" s="46"/>
      <c r="H55" s="46"/>
      <c r="I55" s="143"/>
      <c r="J55" s="46"/>
      <c r="K55" s="50"/>
    </row>
    <row r="56" s="1" customFormat="1" ht="29.28" customHeight="1">
      <c r="B56" s="45"/>
      <c r="C56" s="175" t="s">
        <v>98</v>
      </c>
      <c r="D56" s="46"/>
      <c r="E56" s="46"/>
      <c r="F56" s="46"/>
      <c r="G56" s="46"/>
      <c r="H56" s="46"/>
      <c r="I56" s="143"/>
      <c r="J56" s="154">
        <f>J87</f>
        <v>0</v>
      </c>
      <c r="K56" s="50"/>
      <c r="AU56" s="23" t="s">
        <v>99</v>
      </c>
    </row>
    <row r="57" s="7" customFormat="1" ht="24.96" customHeight="1">
      <c r="B57" s="176"/>
      <c r="C57" s="177"/>
      <c r="D57" s="178" t="s">
        <v>100</v>
      </c>
      <c r="E57" s="179"/>
      <c r="F57" s="179"/>
      <c r="G57" s="179"/>
      <c r="H57" s="179"/>
      <c r="I57" s="180"/>
      <c r="J57" s="181">
        <f>J88</f>
        <v>0</v>
      </c>
      <c r="K57" s="182"/>
    </row>
    <row r="58" s="8" customFormat="1" ht="19.92" customHeight="1">
      <c r="B58" s="183"/>
      <c r="C58" s="184"/>
      <c r="D58" s="185" t="s">
        <v>101</v>
      </c>
      <c r="E58" s="186"/>
      <c r="F58" s="186"/>
      <c r="G58" s="186"/>
      <c r="H58" s="186"/>
      <c r="I58" s="187"/>
      <c r="J58" s="188">
        <f>J89</f>
        <v>0</v>
      </c>
      <c r="K58" s="189"/>
    </row>
    <row r="59" s="8" customFormat="1" ht="19.92" customHeight="1">
      <c r="B59" s="183"/>
      <c r="C59" s="184"/>
      <c r="D59" s="185" t="s">
        <v>102</v>
      </c>
      <c r="E59" s="186"/>
      <c r="F59" s="186"/>
      <c r="G59" s="186"/>
      <c r="H59" s="186"/>
      <c r="I59" s="187"/>
      <c r="J59" s="188">
        <f>J222</f>
        <v>0</v>
      </c>
      <c r="K59" s="189"/>
    </row>
    <row r="60" s="8" customFormat="1" ht="19.92" customHeight="1">
      <c r="B60" s="183"/>
      <c r="C60" s="184"/>
      <c r="D60" s="185" t="s">
        <v>103</v>
      </c>
      <c r="E60" s="186"/>
      <c r="F60" s="186"/>
      <c r="G60" s="186"/>
      <c r="H60" s="186"/>
      <c r="I60" s="187"/>
      <c r="J60" s="188">
        <f>J226</f>
        <v>0</v>
      </c>
      <c r="K60" s="189"/>
    </row>
    <row r="61" s="8" customFormat="1" ht="19.92" customHeight="1">
      <c r="B61" s="183"/>
      <c r="C61" s="184"/>
      <c r="D61" s="185" t="s">
        <v>104</v>
      </c>
      <c r="E61" s="186"/>
      <c r="F61" s="186"/>
      <c r="G61" s="186"/>
      <c r="H61" s="186"/>
      <c r="I61" s="187"/>
      <c r="J61" s="188">
        <f>J230</f>
        <v>0</v>
      </c>
      <c r="K61" s="189"/>
    </row>
    <row r="62" s="8" customFormat="1" ht="19.92" customHeight="1">
      <c r="B62" s="183"/>
      <c r="C62" s="184"/>
      <c r="D62" s="185" t="s">
        <v>105</v>
      </c>
      <c r="E62" s="186"/>
      <c r="F62" s="186"/>
      <c r="G62" s="186"/>
      <c r="H62" s="186"/>
      <c r="I62" s="187"/>
      <c r="J62" s="188">
        <f>J275</f>
        <v>0</v>
      </c>
      <c r="K62" s="189"/>
    </row>
    <row r="63" s="8" customFormat="1" ht="19.92" customHeight="1">
      <c r="B63" s="183"/>
      <c r="C63" s="184"/>
      <c r="D63" s="185" t="s">
        <v>106</v>
      </c>
      <c r="E63" s="186"/>
      <c r="F63" s="186"/>
      <c r="G63" s="186"/>
      <c r="H63" s="186"/>
      <c r="I63" s="187"/>
      <c r="J63" s="188">
        <f>J301</f>
        <v>0</v>
      </c>
      <c r="K63" s="189"/>
    </row>
    <row r="64" s="8" customFormat="1" ht="19.92" customHeight="1">
      <c r="B64" s="183"/>
      <c r="C64" s="184"/>
      <c r="D64" s="185" t="s">
        <v>107</v>
      </c>
      <c r="E64" s="186"/>
      <c r="F64" s="186"/>
      <c r="G64" s="186"/>
      <c r="H64" s="186"/>
      <c r="I64" s="187"/>
      <c r="J64" s="188">
        <f>J359</f>
        <v>0</v>
      </c>
      <c r="K64" s="189"/>
    </row>
    <row r="65" s="8" customFormat="1" ht="19.92" customHeight="1">
      <c r="B65" s="183"/>
      <c r="C65" s="184"/>
      <c r="D65" s="185" t="s">
        <v>108</v>
      </c>
      <c r="E65" s="186"/>
      <c r="F65" s="186"/>
      <c r="G65" s="186"/>
      <c r="H65" s="186"/>
      <c r="I65" s="187"/>
      <c r="J65" s="188">
        <f>J379</f>
        <v>0</v>
      </c>
      <c r="K65" s="189"/>
    </row>
    <row r="66" s="7" customFormat="1" ht="24.96" customHeight="1">
      <c r="B66" s="176"/>
      <c r="C66" s="177"/>
      <c r="D66" s="178" t="s">
        <v>109</v>
      </c>
      <c r="E66" s="179"/>
      <c r="F66" s="179"/>
      <c r="G66" s="179"/>
      <c r="H66" s="179"/>
      <c r="I66" s="180"/>
      <c r="J66" s="181">
        <f>J382</f>
        <v>0</v>
      </c>
      <c r="K66" s="182"/>
    </row>
    <row r="67" s="8" customFormat="1" ht="19.92" customHeight="1">
      <c r="B67" s="183"/>
      <c r="C67" s="184"/>
      <c r="D67" s="185" t="s">
        <v>110</v>
      </c>
      <c r="E67" s="186"/>
      <c r="F67" s="186"/>
      <c r="G67" s="186"/>
      <c r="H67" s="186"/>
      <c r="I67" s="187"/>
      <c r="J67" s="188">
        <f>J383</f>
        <v>0</v>
      </c>
      <c r="K67" s="189"/>
    </row>
    <row r="68" s="1" customFormat="1" ht="21.84" customHeight="1">
      <c r="B68" s="45"/>
      <c r="C68" s="46"/>
      <c r="D68" s="46"/>
      <c r="E68" s="46"/>
      <c r="F68" s="46"/>
      <c r="G68" s="46"/>
      <c r="H68" s="46"/>
      <c r="I68" s="143"/>
      <c r="J68" s="46"/>
      <c r="K68" s="50"/>
    </row>
    <row r="69" s="1" customFormat="1" ht="6.96" customHeight="1">
      <c r="B69" s="66"/>
      <c r="C69" s="67"/>
      <c r="D69" s="67"/>
      <c r="E69" s="67"/>
      <c r="F69" s="67"/>
      <c r="G69" s="67"/>
      <c r="H69" s="67"/>
      <c r="I69" s="165"/>
      <c r="J69" s="67"/>
      <c r="K69" s="68"/>
    </row>
    <row r="73" s="1" customFormat="1" ht="6.96" customHeight="1">
      <c r="B73" s="69"/>
      <c r="C73" s="70"/>
      <c r="D73" s="70"/>
      <c r="E73" s="70"/>
      <c r="F73" s="70"/>
      <c r="G73" s="70"/>
      <c r="H73" s="70"/>
      <c r="I73" s="168"/>
      <c r="J73" s="70"/>
      <c r="K73" s="70"/>
      <c r="L73" s="71"/>
    </row>
    <row r="74" s="1" customFormat="1" ht="36.96" customHeight="1">
      <c r="B74" s="45"/>
      <c r="C74" s="72" t="s">
        <v>111</v>
      </c>
      <c r="D74" s="73"/>
      <c r="E74" s="73"/>
      <c r="F74" s="73"/>
      <c r="G74" s="73"/>
      <c r="H74" s="73"/>
      <c r="I74" s="190"/>
      <c r="J74" s="73"/>
      <c r="K74" s="73"/>
      <c r="L74" s="71"/>
    </row>
    <row r="75" s="1" customFormat="1" ht="6.96" customHeight="1">
      <c r="B75" s="45"/>
      <c r="C75" s="73"/>
      <c r="D75" s="73"/>
      <c r="E75" s="73"/>
      <c r="F75" s="73"/>
      <c r="G75" s="73"/>
      <c r="H75" s="73"/>
      <c r="I75" s="190"/>
      <c r="J75" s="73"/>
      <c r="K75" s="73"/>
      <c r="L75" s="71"/>
    </row>
    <row r="76" s="1" customFormat="1" ht="14.4" customHeight="1">
      <c r="B76" s="45"/>
      <c r="C76" s="75" t="s">
        <v>18</v>
      </c>
      <c r="D76" s="73"/>
      <c r="E76" s="73"/>
      <c r="F76" s="73"/>
      <c r="G76" s="73"/>
      <c r="H76" s="73"/>
      <c r="I76" s="190"/>
      <c r="J76" s="73"/>
      <c r="K76" s="73"/>
      <c r="L76" s="71"/>
    </row>
    <row r="77" s="1" customFormat="1" ht="16.5" customHeight="1">
      <c r="B77" s="45"/>
      <c r="C77" s="73"/>
      <c r="D77" s="73"/>
      <c r="E77" s="191" t="str">
        <f>E7</f>
        <v>Jáchymov_Rekonstrukce komunikace_ulice Husova a Žižkova</v>
      </c>
      <c r="F77" s="75"/>
      <c r="G77" s="75"/>
      <c r="H77" s="75"/>
      <c r="I77" s="190"/>
      <c r="J77" s="73"/>
      <c r="K77" s="73"/>
      <c r="L77" s="71"/>
    </row>
    <row r="78" s="1" customFormat="1" ht="14.4" customHeight="1">
      <c r="B78" s="45"/>
      <c r="C78" s="75" t="s">
        <v>93</v>
      </c>
      <c r="D78" s="73"/>
      <c r="E78" s="73"/>
      <c r="F78" s="73"/>
      <c r="G78" s="73"/>
      <c r="H78" s="73"/>
      <c r="I78" s="190"/>
      <c r="J78" s="73"/>
      <c r="K78" s="73"/>
      <c r="L78" s="71"/>
    </row>
    <row r="79" s="1" customFormat="1" ht="17.25" customHeight="1">
      <c r="B79" s="45"/>
      <c r="C79" s="73"/>
      <c r="D79" s="73"/>
      <c r="E79" s="81" t="str">
        <f>E9</f>
        <v>SO 101.2 - Komunikace</v>
      </c>
      <c r="F79" s="73"/>
      <c r="G79" s="73"/>
      <c r="H79" s="73"/>
      <c r="I79" s="190"/>
      <c r="J79" s="73"/>
      <c r="K79" s="73"/>
      <c r="L79" s="71"/>
    </row>
    <row r="80" s="1" customFormat="1" ht="6.96" customHeight="1">
      <c r="B80" s="45"/>
      <c r="C80" s="73"/>
      <c r="D80" s="73"/>
      <c r="E80" s="73"/>
      <c r="F80" s="73"/>
      <c r="G80" s="73"/>
      <c r="H80" s="73"/>
      <c r="I80" s="190"/>
      <c r="J80" s="73"/>
      <c r="K80" s="73"/>
      <c r="L80" s="71"/>
    </row>
    <row r="81" s="1" customFormat="1" ht="18" customHeight="1">
      <c r="B81" s="45"/>
      <c r="C81" s="75" t="s">
        <v>23</v>
      </c>
      <c r="D81" s="73"/>
      <c r="E81" s="73"/>
      <c r="F81" s="192" t="str">
        <f>F12</f>
        <v xml:space="preserve"> </v>
      </c>
      <c r="G81" s="73"/>
      <c r="H81" s="73"/>
      <c r="I81" s="193" t="s">
        <v>25</v>
      </c>
      <c r="J81" s="84" t="str">
        <f>IF(J12="","",J12)</f>
        <v>9. 11. 2017</v>
      </c>
      <c r="K81" s="73"/>
      <c r="L81" s="71"/>
    </row>
    <row r="82" s="1" customFormat="1" ht="6.96" customHeight="1">
      <c r="B82" s="45"/>
      <c r="C82" s="73"/>
      <c r="D82" s="73"/>
      <c r="E82" s="73"/>
      <c r="F82" s="73"/>
      <c r="G82" s="73"/>
      <c r="H82" s="73"/>
      <c r="I82" s="190"/>
      <c r="J82" s="73"/>
      <c r="K82" s="73"/>
      <c r="L82" s="71"/>
    </row>
    <row r="83" s="1" customFormat="1">
      <c r="B83" s="45"/>
      <c r="C83" s="75" t="s">
        <v>27</v>
      </c>
      <c r="D83" s="73"/>
      <c r="E83" s="73"/>
      <c r="F83" s="192" t="str">
        <f>E15</f>
        <v>Město Jáchymov</v>
      </c>
      <c r="G83" s="73"/>
      <c r="H83" s="73"/>
      <c r="I83" s="193" t="s">
        <v>34</v>
      </c>
      <c r="J83" s="192" t="str">
        <f>E21</f>
        <v>AZ Consult spol. s r.o.</v>
      </c>
      <c r="K83" s="73"/>
      <c r="L83" s="71"/>
    </row>
    <row r="84" s="1" customFormat="1" ht="14.4" customHeight="1">
      <c r="B84" s="45"/>
      <c r="C84" s="75" t="s">
        <v>32</v>
      </c>
      <c r="D84" s="73"/>
      <c r="E84" s="73"/>
      <c r="F84" s="192" t="str">
        <f>IF(E18="","",E18)</f>
        <v/>
      </c>
      <c r="G84" s="73"/>
      <c r="H84" s="73"/>
      <c r="I84" s="190"/>
      <c r="J84" s="73"/>
      <c r="K84" s="73"/>
      <c r="L84" s="71"/>
    </row>
    <row r="85" s="1" customFormat="1" ht="10.32" customHeight="1">
      <c r="B85" s="45"/>
      <c r="C85" s="73"/>
      <c r="D85" s="73"/>
      <c r="E85" s="73"/>
      <c r="F85" s="73"/>
      <c r="G85" s="73"/>
      <c r="H85" s="73"/>
      <c r="I85" s="190"/>
      <c r="J85" s="73"/>
      <c r="K85" s="73"/>
      <c r="L85" s="71"/>
    </row>
    <row r="86" s="9" customFormat="1" ht="29.28" customHeight="1">
      <c r="B86" s="194"/>
      <c r="C86" s="195" t="s">
        <v>112</v>
      </c>
      <c r="D86" s="196" t="s">
        <v>58</v>
      </c>
      <c r="E86" s="196" t="s">
        <v>54</v>
      </c>
      <c r="F86" s="196" t="s">
        <v>113</v>
      </c>
      <c r="G86" s="196" t="s">
        <v>114</v>
      </c>
      <c r="H86" s="196" t="s">
        <v>115</v>
      </c>
      <c r="I86" s="197" t="s">
        <v>116</v>
      </c>
      <c r="J86" s="196" t="s">
        <v>97</v>
      </c>
      <c r="K86" s="198" t="s">
        <v>117</v>
      </c>
      <c r="L86" s="199"/>
      <c r="M86" s="101" t="s">
        <v>118</v>
      </c>
      <c r="N86" s="102" t="s">
        <v>43</v>
      </c>
      <c r="O86" s="102" t="s">
        <v>119</v>
      </c>
      <c r="P86" s="102" t="s">
        <v>120</v>
      </c>
      <c r="Q86" s="102" t="s">
        <v>121</v>
      </c>
      <c r="R86" s="102" t="s">
        <v>122</v>
      </c>
      <c r="S86" s="102" t="s">
        <v>123</v>
      </c>
      <c r="T86" s="103" t="s">
        <v>124</v>
      </c>
    </row>
    <row r="87" s="1" customFormat="1" ht="29.28" customHeight="1">
      <c r="B87" s="45"/>
      <c r="C87" s="107" t="s">
        <v>98</v>
      </c>
      <c r="D87" s="73"/>
      <c r="E87" s="73"/>
      <c r="F87" s="73"/>
      <c r="G87" s="73"/>
      <c r="H87" s="73"/>
      <c r="I87" s="190"/>
      <c r="J87" s="200">
        <f>BK87</f>
        <v>0</v>
      </c>
      <c r="K87" s="73"/>
      <c r="L87" s="71"/>
      <c r="M87" s="104"/>
      <c r="N87" s="105"/>
      <c r="O87" s="105"/>
      <c r="P87" s="201">
        <f>P88+P382</f>
        <v>0</v>
      </c>
      <c r="Q87" s="105"/>
      <c r="R87" s="201">
        <f>R88+R382</f>
        <v>667.10189578000018</v>
      </c>
      <c r="S87" s="105"/>
      <c r="T87" s="202">
        <f>T88+T382</f>
        <v>2698.319</v>
      </c>
      <c r="AT87" s="23" t="s">
        <v>72</v>
      </c>
      <c r="AU87" s="23" t="s">
        <v>99</v>
      </c>
      <c r="BK87" s="203">
        <f>BK88+BK382</f>
        <v>0</v>
      </c>
    </row>
    <row r="88" s="10" customFormat="1" ht="37.44" customHeight="1">
      <c r="B88" s="204"/>
      <c r="C88" s="205"/>
      <c r="D88" s="206" t="s">
        <v>72</v>
      </c>
      <c r="E88" s="207" t="s">
        <v>125</v>
      </c>
      <c r="F88" s="207" t="s">
        <v>126</v>
      </c>
      <c r="G88" s="205"/>
      <c r="H88" s="205"/>
      <c r="I88" s="208"/>
      <c r="J88" s="209">
        <f>BK88</f>
        <v>0</v>
      </c>
      <c r="K88" s="205"/>
      <c r="L88" s="210"/>
      <c r="M88" s="211"/>
      <c r="N88" s="212"/>
      <c r="O88" s="212"/>
      <c r="P88" s="213">
        <f>P89+P222+P226+P230+P275+P301+P359+P379</f>
        <v>0</v>
      </c>
      <c r="Q88" s="212"/>
      <c r="R88" s="213">
        <f>R89+R222+R226+R230+R275+R301+R359+R379</f>
        <v>666.02239578000012</v>
      </c>
      <c r="S88" s="212"/>
      <c r="T88" s="214">
        <f>T89+T222+T226+T230+T275+T301+T359+T379</f>
        <v>2698.319</v>
      </c>
      <c r="AR88" s="215" t="s">
        <v>81</v>
      </c>
      <c r="AT88" s="216" t="s">
        <v>72</v>
      </c>
      <c r="AU88" s="216" t="s">
        <v>73</v>
      </c>
      <c r="AY88" s="215" t="s">
        <v>127</v>
      </c>
      <c r="BK88" s="217">
        <f>BK89+BK222+BK226+BK230+BK275+BK301+BK359+BK379</f>
        <v>0</v>
      </c>
    </row>
    <row r="89" s="10" customFormat="1" ht="19.92" customHeight="1">
      <c r="B89" s="204"/>
      <c r="C89" s="205"/>
      <c r="D89" s="206" t="s">
        <v>72</v>
      </c>
      <c r="E89" s="218" t="s">
        <v>81</v>
      </c>
      <c r="F89" s="218" t="s">
        <v>128</v>
      </c>
      <c r="G89" s="205"/>
      <c r="H89" s="205"/>
      <c r="I89" s="208"/>
      <c r="J89" s="219">
        <f>BK89</f>
        <v>0</v>
      </c>
      <c r="K89" s="205"/>
      <c r="L89" s="210"/>
      <c r="M89" s="211"/>
      <c r="N89" s="212"/>
      <c r="O89" s="212"/>
      <c r="P89" s="213">
        <f>SUM(P90:P221)</f>
        <v>0</v>
      </c>
      <c r="Q89" s="212"/>
      <c r="R89" s="213">
        <f>SUM(R90:R221)</f>
        <v>151.186699</v>
      </c>
      <c r="S89" s="212"/>
      <c r="T89" s="214">
        <f>SUM(T90:T221)</f>
        <v>2696.4070000000002</v>
      </c>
      <c r="AR89" s="215" t="s">
        <v>81</v>
      </c>
      <c r="AT89" s="216" t="s">
        <v>72</v>
      </c>
      <c r="AU89" s="216" t="s">
        <v>81</v>
      </c>
      <c r="AY89" s="215" t="s">
        <v>127</v>
      </c>
      <c r="BK89" s="217">
        <f>SUM(BK90:BK221)</f>
        <v>0</v>
      </c>
    </row>
    <row r="90" s="1" customFormat="1" ht="25.5" customHeight="1">
      <c r="B90" s="45"/>
      <c r="C90" s="220" t="s">
        <v>81</v>
      </c>
      <c r="D90" s="220" t="s">
        <v>129</v>
      </c>
      <c r="E90" s="221" t="s">
        <v>130</v>
      </c>
      <c r="F90" s="222" t="s">
        <v>131</v>
      </c>
      <c r="G90" s="223" t="s">
        <v>132</v>
      </c>
      <c r="H90" s="224">
        <v>1</v>
      </c>
      <c r="I90" s="225"/>
      <c r="J90" s="226">
        <f>ROUND(I90*H90,2)</f>
        <v>0</v>
      </c>
      <c r="K90" s="222" t="s">
        <v>133</v>
      </c>
      <c r="L90" s="71"/>
      <c r="M90" s="227" t="s">
        <v>21</v>
      </c>
      <c r="N90" s="228" t="s">
        <v>44</v>
      </c>
      <c r="O90" s="46"/>
      <c r="P90" s="229">
        <f>O90*H90</f>
        <v>0</v>
      </c>
      <c r="Q90" s="229">
        <v>0</v>
      </c>
      <c r="R90" s="229">
        <f>Q90*H90</f>
        <v>0</v>
      </c>
      <c r="S90" s="229">
        <v>0</v>
      </c>
      <c r="T90" s="230">
        <f>S90*H90</f>
        <v>0</v>
      </c>
      <c r="AR90" s="23" t="s">
        <v>134</v>
      </c>
      <c r="AT90" s="23" t="s">
        <v>129</v>
      </c>
      <c r="AU90" s="23" t="s">
        <v>83</v>
      </c>
      <c r="AY90" s="23" t="s">
        <v>127</v>
      </c>
      <c r="BE90" s="231">
        <f>IF(N90="základní",J90,0)</f>
        <v>0</v>
      </c>
      <c r="BF90" s="231">
        <f>IF(N90="snížená",J90,0)</f>
        <v>0</v>
      </c>
      <c r="BG90" s="231">
        <f>IF(N90="zákl. přenesená",J90,0)</f>
        <v>0</v>
      </c>
      <c r="BH90" s="231">
        <f>IF(N90="sníž. přenesená",J90,0)</f>
        <v>0</v>
      </c>
      <c r="BI90" s="231">
        <f>IF(N90="nulová",J90,0)</f>
        <v>0</v>
      </c>
      <c r="BJ90" s="23" t="s">
        <v>81</v>
      </c>
      <c r="BK90" s="231">
        <f>ROUND(I90*H90,2)</f>
        <v>0</v>
      </c>
      <c r="BL90" s="23" t="s">
        <v>134</v>
      </c>
      <c r="BM90" s="23" t="s">
        <v>135</v>
      </c>
    </row>
    <row r="91" s="1" customFormat="1">
      <c r="B91" s="45"/>
      <c r="C91" s="73"/>
      <c r="D91" s="232" t="s">
        <v>136</v>
      </c>
      <c r="E91" s="73"/>
      <c r="F91" s="233" t="s">
        <v>137</v>
      </c>
      <c r="G91" s="73"/>
      <c r="H91" s="73"/>
      <c r="I91" s="190"/>
      <c r="J91" s="73"/>
      <c r="K91" s="73"/>
      <c r="L91" s="71"/>
      <c r="M91" s="234"/>
      <c r="N91" s="46"/>
      <c r="O91" s="46"/>
      <c r="P91" s="46"/>
      <c r="Q91" s="46"/>
      <c r="R91" s="46"/>
      <c r="S91" s="46"/>
      <c r="T91" s="94"/>
      <c r="AT91" s="23" t="s">
        <v>136</v>
      </c>
      <c r="AU91" s="23" t="s">
        <v>83</v>
      </c>
    </row>
    <row r="92" s="1" customFormat="1" ht="16.5" customHeight="1">
      <c r="B92" s="45"/>
      <c r="C92" s="220" t="s">
        <v>83</v>
      </c>
      <c r="D92" s="220" t="s">
        <v>129</v>
      </c>
      <c r="E92" s="221" t="s">
        <v>138</v>
      </c>
      <c r="F92" s="222" t="s">
        <v>139</v>
      </c>
      <c r="G92" s="223" t="s">
        <v>132</v>
      </c>
      <c r="H92" s="224">
        <v>126</v>
      </c>
      <c r="I92" s="225"/>
      <c r="J92" s="226">
        <f>ROUND(I92*H92,2)</f>
        <v>0</v>
      </c>
      <c r="K92" s="222" t="s">
        <v>21</v>
      </c>
      <c r="L92" s="71"/>
      <c r="M92" s="227" t="s">
        <v>21</v>
      </c>
      <c r="N92" s="228" t="s">
        <v>44</v>
      </c>
      <c r="O92" s="46"/>
      <c r="P92" s="229">
        <f>O92*H92</f>
        <v>0</v>
      </c>
      <c r="Q92" s="229">
        <v>0</v>
      </c>
      <c r="R92" s="229">
        <f>Q92*H92</f>
        <v>0</v>
      </c>
      <c r="S92" s="229">
        <v>0</v>
      </c>
      <c r="T92" s="230">
        <f>S92*H92</f>
        <v>0</v>
      </c>
      <c r="AR92" s="23" t="s">
        <v>134</v>
      </c>
      <c r="AT92" s="23" t="s">
        <v>129</v>
      </c>
      <c r="AU92" s="23" t="s">
        <v>83</v>
      </c>
      <c r="AY92" s="23" t="s">
        <v>127</v>
      </c>
      <c r="BE92" s="231">
        <f>IF(N92="základní",J92,0)</f>
        <v>0</v>
      </c>
      <c r="BF92" s="231">
        <f>IF(N92="snížená",J92,0)</f>
        <v>0</v>
      </c>
      <c r="BG92" s="231">
        <f>IF(N92="zákl. přenesená",J92,0)</f>
        <v>0</v>
      </c>
      <c r="BH92" s="231">
        <f>IF(N92="sníž. přenesená",J92,0)</f>
        <v>0</v>
      </c>
      <c r="BI92" s="231">
        <f>IF(N92="nulová",J92,0)</f>
        <v>0</v>
      </c>
      <c r="BJ92" s="23" t="s">
        <v>81</v>
      </c>
      <c r="BK92" s="231">
        <f>ROUND(I92*H92,2)</f>
        <v>0</v>
      </c>
      <c r="BL92" s="23" t="s">
        <v>134</v>
      </c>
      <c r="BM92" s="23" t="s">
        <v>140</v>
      </c>
    </row>
    <row r="93" s="1" customFormat="1" ht="25.5" customHeight="1">
      <c r="B93" s="45"/>
      <c r="C93" s="220" t="s">
        <v>141</v>
      </c>
      <c r="D93" s="220" t="s">
        <v>129</v>
      </c>
      <c r="E93" s="221" t="s">
        <v>142</v>
      </c>
      <c r="F93" s="222" t="s">
        <v>143</v>
      </c>
      <c r="G93" s="223" t="s">
        <v>144</v>
      </c>
      <c r="H93" s="224">
        <v>2</v>
      </c>
      <c r="I93" s="225"/>
      <c r="J93" s="226">
        <f>ROUND(I93*H93,2)</f>
        <v>0</v>
      </c>
      <c r="K93" s="222" t="s">
        <v>133</v>
      </c>
      <c r="L93" s="71"/>
      <c r="M93" s="227" t="s">
        <v>21</v>
      </c>
      <c r="N93" s="228" t="s">
        <v>44</v>
      </c>
      <c r="O93" s="46"/>
      <c r="P93" s="229">
        <f>O93*H93</f>
        <v>0</v>
      </c>
      <c r="Q93" s="229">
        <v>0</v>
      </c>
      <c r="R93" s="229">
        <f>Q93*H93</f>
        <v>0</v>
      </c>
      <c r="S93" s="229">
        <v>0</v>
      </c>
      <c r="T93" s="230">
        <f>S93*H93</f>
        <v>0</v>
      </c>
      <c r="AR93" s="23" t="s">
        <v>134</v>
      </c>
      <c r="AT93" s="23" t="s">
        <v>129</v>
      </c>
      <c r="AU93" s="23" t="s">
        <v>83</v>
      </c>
      <c r="AY93" s="23" t="s">
        <v>127</v>
      </c>
      <c r="BE93" s="231">
        <f>IF(N93="základní",J93,0)</f>
        <v>0</v>
      </c>
      <c r="BF93" s="231">
        <f>IF(N93="snížená",J93,0)</f>
        <v>0</v>
      </c>
      <c r="BG93" s="231">
        <f>IF(N93="zákl. přenesená",J93,0)</f>
        <v>0</v>
      </c>
      <c r="BH93" s="231">
        <f>IF(N93="sníž. přenesená",J93,0)</f>
        <v>0</v>
      </c>
      <c r="BI93" s="231">
        <f>IF(N93="nulová",J93,0)</f>
        <v>0</v>
      </c>
      <c r="BJ93" s="23" t="s">
        <v>81</v>
      </c>
      <c r="BK93" s="231">
        <f>ROUND(I93*H93,2)</f>
        <v>0</v>
      </c>
      <c r="BL93" s="23" t="s">
        <v>134</v>
      </c>
      <c r="BM93" s="23" t="s">
        <v>145</v>
      </c>
    </row>
    <row r="94" s="1" customFormat="1">
      <c r="B94" s="45"/>
      <c r="C94" s="73"/>
      <c r="D94" s="232" t="s">
        <v>136</v>
      </c>
      <c r="E94" s="73"/>
      <c r="F94" s="233" t="s">
        <v>146</v>
      </c>
      <c r="G94" s="73"/>
      <c r="H94" s="73"/>
      <c r="I94" s="190"/>
      <c r="J94" s="73"/>
      <c r="K94" s="73"/>
      <c r="L94" s="71"/>
      <c r="M94" s="234"/>
      <c r="N94" s="46"/>
      <c r="O94" s="46"/>
      <c r="P94" s="46"/>
      <c r="Q94" s="46"/>
      <c r="R94" s="46"/>
      <c r="S94" s="46"/>
      <c r="T94" s="94"/>
      <c r="AT94" s="23" t="s">
        <v>136</v>
      </c>
      <c r="AU94" s="23" t="s">
        <v>83</v>
      </c>
    </row>
    <row r="95" s="1" customFormat="1" ht="25.5" customHeight="1">
      <c r="B95" s="45"/>
      <c r="C95" s="220" t="s">
        <v>134</v>
      </c>
      <c r="D95" s="220" t="s">
        <v>129</v>
      </c>
      <c r="E95" s="221" t="s">
        <v>147</v>
      </c>
      <c r="F95" s="222" t="s">
        <v>148</v>
      </c>
      <c r="G95" s="223" t="s">
        <v>144</v>
      </c>
      <c r="H95" s="224">
        <v>2</v>
      </c>
      <c r="I95" s="225"/>
      <c r="J95" s="226">
        <f>ROUND(I95*H95,2)</f>
        <v>0</v>
      </c>
      <c r="K95" s="222" t="s">
        <v>133</v>
      </c>
      <c r="L95" s="71"/>
      <c r="M95" s="227" t="s">
        <v>21</v>
      </c>
      <c r="N95" s="228" t="s">
        <v>44</v>
      </c>
      <c r="O95" s="46"/>
      <c r="P95" s="229">
        <f>O95*H95</f>
        <v>0</v>
      </c>
      <c r="Q95" s="229">
        <v>0</v>
      </c>
      <c r="R95" s="229">
        <f>Q95*H95</f>
        <v>0</v>
      </c>
      <c r="S95" s="229">
        <v>0</v>
      </c>
      <c r="T95" s="230">
        <f>S95*H95</f>
        <v>0</v>
      </c>
      <c r="AR95" s="23" t="s">
        <v>134</v>
      </c>
      <c r="AT95" s="23" t="s">
        <v>129</v>
      </c>
      <c r="AU95" s="23" t="s">
        <v>83</v>
      </c>
      <c r="AY95" s="23" t="s">
        <v>127</v>
      </c>
      <c r="BE95" s="231">
        <f>IF(N95="základní",J95,0)</f>
        <v>0</v>
      </c>
      <c r="BF95" s="231">
        <f>IF(N95="snížená",J95,0)</f>
        <v>0</v>
      </c>
      <c r="BG95" s="231">
        <f>IF(N95="zákl. přenesená",J95,0)</f>
        <v>0</v>
      </c>
      <c r="BH95" s="231">
        <f>IF(N95="sníž. přenesená",J95,0)</f>
        <v>0</v>
      </c>
      <c r="BI95" s="231">
        <f>IF(N95="nulová",J95,0)</f>
        <v>0</v>
      </c>
      <c r="BJ95" s="23" t="s">
        <v>81</v>
      </c>
      <c r="BK95" s="231">
        <f>ROUND(I95*H95,2)</f>
        <v>0</v>
      </c>
      <c r="BL95" s="23" t="s">
        <v>134</v>
      </c>
      <c r="BM95" s="23" t="s">
        <v>149</v>
      </c>
    </row>
    <row r="96" s="1" customFormat="1">
      <c r="B96" s="45"/>
      <c r="C96" s="73"/>
      <c r="D96" s="232" t="s">
        <v>136</v>
      </c>
      <c r="E96" s="73"/>
      <c r="F96" s="233" t="s">
        <v>146</v>
      </c>
      <c r="G96" s="73"/>
      <c r="H96" s="73"/>
      <c r="I96" s="190"/>
      <c r="J96" s="73"/>
      <c r="K96" s="73"/>
      <c r="L96" s="71"/>
      <c r="M96" s="234"/>
      <c r="N96" s="46"/>
      <c r="O96" s="46"/>
      <c r="P96" s="46"/>
      <c r="Q96" s="46"/>
      <c r="R96" s="46"/>
      <c r="S96" s="46"/>
      <c r="T96" s="94"/>
      <c r="AT96" s="23" t="s">
        <v>136</v>
      </c>
      <c r="AU96" s="23" t="s">
        <v>83</v>
      </c>
    </row>
    <row r="97" s="1" customFormat="1" ht="25.5" customHeight="1">
      <c r="B97" s="45"/>
      <c r="C97" s="220" t="s">
        <v>150</v>
      </c>
      <c r="D97" s="220" t="s">
        <v>129</v>
      </c>
      <c r="E97" s="221" t="s">
        <v>151</v>
      </c>
      <c r="F97" s="222" t="s">
        <v>152</v>
      </c>
      <c r="G97" s="223" t="s">
        <v>144</v>
      </c>
      <c r="H97" s="224">
        <v>2</v>
      </c>
      <c r="I97" s="225"/>
      <c r="J97" s="226">
        <f>ROUND(I97*H97,2)</f>
        <v>0</v>
      </c>
      <c r="K97" s="222" t="s">
        <v>133</v>
      </c>
      <c r="L97" s="71"/>
      <c r="M97" s="227" t="s">
        <v>21</v>
      </c>
      <c r="N97" s="228" t="s">
        <v>44</v>
      </c>
      <c r="O97" s="46"/>
      <c r="P97" s="229">
        <f>O97*H97</f>
        <v>0</v>
      </c>
      <c r="Q97" s="229">
        <v>5.0000000000000002E-05</v>
      </c>
      <c r="R97" s="229">
        <f>Q97*H97</f>
        <v>0.00010000000000000001</v>
      </c>
      <c r="S97" s="229">
        <v>0</v>
      </c>
      <c r="T97" s="230">
        <f>S97*H97</f>
        <v>0</v>
      </c>
      <c r="AR97" s="23" t="s">
        <v>134</v>
      </c>
      <c r="AT97" s="23" t="s">
        <v>129</v>
      </c>
      <c r="AU97" s="23" t="s">
        <v>83</v>
      </c>
      <c r="AY97" s="23" t="s">
        <v>127</v>
      </c>
      <c r="BE97" s="231">
        <f>IF(N97="základní",J97,0)</f>
        <v>0</v>
      </c>
      <c r="BF97" s="231">
        <f>IF(N97="snížená",J97,0)</f>
        <v>0</v>
      </c>
      <c r="BG97" s="231">
        <f>IF(N97="zákl. přenesená",J97,0)</f>
        <v>0</v>
      </c>
      <c r="BH97" s="231">
        <f>IF(N97="sníž. přenesená",J97,0)</f>
        <v>0</v>
      </c>
      <c r="BI97" s="231">
        <f>IF(N97="nulová",J97,0)</f>
        <v>0</v>
      </c>
      <c r="BJ97" s="23" t="s">
        <v>81</v>
      </c>
      <c r="BK97" s="231">
        <f>ROUND(I97*H97,2)</f>
        <v>0</v>
      </c>
      <c r="BL97" s="23" t="s">
        <v>134</v>
      </c>
      <c r="BM97" s="23" t="s">
        <v>153</v>
      </c>
    </row>
    <row r="98" s="1" customFormat="1">
      <c r="B98" s="45"/>
      <c r="C98" s="73"/>
      <c r="D98" s="232" t="s">
        <v>136</v>
      </c>
      <c r="E98" s="73"/>
      <c r="F98" s="233" t="s">
        <v>154</v>
      </c>
      <c r="G98" s="73"/>
      <c r="H98" s="73"/>
      <c r="I98" s="190"/>
      <c r="J98" s="73"/>
      <c r="K98" s="73"/>
      <c r="L98" s="71"/>
      <c r="M98" s="234"/>
      <c r="N98" s="46"/>
      <c r="O98" s="46"/>
      <c r="P98" s="46"/>
      <c r="Q98" s="46"/>
      <c r="R98" s="46"/>
      <c r="S98" s="46"/>
      <c r="T98" s="94"/>
      <c r="AT98" s="23" t="s">
        <v>136</v>
      </c>
      <c r="AU98" s="23" t="s">
        <v>83</v>
      </c>
    </row>
    <row r="99" s="1" customFormat="1" ht="25.5" customHeight="1">
      <c r="B99" s="45"/>
      <c r="C99" s="220" t="s">
        <v>155</v>
      </c>
      <c r="D99" s="220" t="s">
        <v>129</v>
      </c>
      <c r="E99" s="221" t="s">
        <v>156</v>
      </c>
      <c r="F99" s="222" t="s">
        <v>157</v>
      </c>
      <c r="G99" s="223" t="s">
        <v>144</v>
      </c>
      <c r="H99" s="224">
        <v>2</v>
      </c>
      <c r="I99" s="225"/>
      <c r="J99" s="226">
        <f>ROUND(I99*H99,2)</f>
        <v>0</v>
      </c>
      <c r="K99" s="222" t="s">
        <v>133</v>
      </c>
      <c r="L99" s="71"/>
      <c r="M99" s="227" t="s">
        <v>21</v>
      </c>
      <c r="N99" s="228" t="s">
        <v>44</v>
      </c>
      <c r="O99" s="46"/>
      <c r="P99" s="229">
        <f>O99*H99</f>
        <v>0</v>
      </c>
      <c r="Q99" s="229">
        <v>5.0000000000000002E-05</v>
      </c>
      <c r="R99" s="229">
        <f>Q99*H99</f>
        <v>0.00010000000000000001</v>
      </c>
      <c r="S99" s="229">
        <v>0</v>
      </c>
      <c r="T99" s="230">
        <f>S99*H99</f>
        <v>0</v>
      </c>
      <c r="AR99" s="23" t="s">
        <v>134</v>
      </c>
      <c r="AT99" s="23" t="s">
        <v>129</v>
      </c>
      <c r="AU99" s="23" t="s">
        <v>83</v>
      </c>
      <c r="AY99" s="23" t="s">
        <v>127</v>
      </c>
      <c r="BE99" s="231">
        <f>IF(N99="základní",J99,0)</f>
        <v>0</v>
      </c>
      <c r="BF99" s="231">
        <f>IF(N99="snížená",J99,0)</f>
        <v>0</v>
      </c>
      <c r="BG99" s="231">
        <f>IF(N99="zákl. přenesená",J99,0)</f>
        <v>0</v>
      </c>
      <c r="BH99" s="231">
        <f>IF(N99="sníž. přenesená",J99,0)</f>
        <v>0</v>
      </c>
      <c r="BI99" s="231">
        <f>IF(N99="nulová",J99,0)</f>
        <v>0</v>
      </c>
      <c r="BJ99" s="23" t="s">
        <v>81</v>
      </c>
      <c r="BK99" s="231">
        <f>ROUND(I99*H99,2)</f>
        <v>0</v>
      </c>
      <c r="BL99" s="23" t="s">
        <v>134</v>
      </c>
      <c r="BM99" s="23" t="s">
        <v>158</v>
      </c>
    </row>
    <row r="100" s="1" customFormat="1">
      <c r="B100" s="45"/>
      <c r="C100" s="73"/>
      <c r="D100" s="232" t="s">
        <v>136</v>
      </c>
      <c r="E100" s="73"/>
      <c r="F100" s="233" t="s">
        <v>154</v>
      </c>
      <c r="G100" s="73"/>
      <c r="H100" s="73"/>
      <c r="I100" s="190"/>
      <c r="J100" s="73"/>
      <c r="K100" s="73"/>
      <c r="L100" s="71"/>
      <c r="M100" s="234"/>
      <c r="N100" s="46"/>
      <c r="O100" s="46"/>
      <c r="P100" s="46"/>
      <c r="Q100" s="46"/>
      <c r="R100" s="46"/>
      <c r="S100" s="46"/>
      <c r="T100" s="94"/>
      <c r="AT100" s="23" t="s">
        <v>136</v>
      </c>
      <c r="AU100" s="23" t="s">
        <v>83</v>
      </c>
    </row>
    <row r="101" s="1" customFormat="1" ht="63.75" customHeight="1">
      <c r="B101" s="45"/>
      <c r="C101" s="220" t="s">
        <v>159</v>
      </c>
      <c r="D101" s="220" t="s">
        <v>129</v>
      </c>
      <c r="E101" s="221" t="s">
        <v>160</v>
      </c>
      <c r="F101" s="222" t="s">
        <v>161</v>
      </c>
      <c r="G101" s="223" t="s">
        <v>132</v>
      </c>
      <c r="H101" s="224">
        <v>368</v>
      </c>
      <c r="I101" s="225"/>
      <c r="J101" s="226">
        <f>ROUND(I101*H101,2)</f>
        <v>0</v>
      </c>
      <c r="K101" s="222" t="s">
        <v>133</v>
      </c>
      <c r="L101" s="71"/>
      <c r="M101" s="227" t="s">
        <v>21</v>
      </c>
      <c r="N101" s="228" t="s">
        <v>44</v>
      </c>
      <c r="O101" s="46"/>
      <c r="P101" s="229">
        <f>O101*H101</f>
        <v>0</v>
      </c>
      <c r="Q101" s="229">
        <v>0</v>
      </c>
      <c r="R101" s="229">
        <f>Q101*H101</f>
        <v>0</v>
      </c>
      <c r="S101" s="229">
        <v>0.32000000000000001</v>
      </c>
      <c r="T101" s="230">
        <f>S101*H101</f>
        <v>117.76000000000001</v>
      </c>
      <c r="AR101" s="23" t="s">
        <v>134</v>
      </c>
      <c r="AT101" s="23" t="s">
        <v>129</v>
      </c>
      <c r="AU101" s="23" t="s">
        <v>83</v>
      </c>
      <c r="AY101" s="23" t="s">
        <v>127</v>
      </c>
      <c r="BE101" s="231">
        <f>IF(N101="základní",J101,0)</f>
        <v>0</v>
      </c>
      <c r="BF101" s="231">
        <f>IF(N101="snížená",J101,0)</f>
        <v>0</v>
      </c>
      <c r="BG101" s="231">
        <f>IF(N101="zákl. přenesená",J101,0)</f>
        <v>0</v>
      </c>
      <c r="BH101" s="231">
        <f>IF(N101="sníž. přenesená",J101,0)</f>
        <v>0</v>
      </c>
      <c r="BI101" s="231">
        <f>IF(N101="nulová",J101,0)</f>
        <v>0</v>
      </c>
      <c r="BJ101" s="23" t="s">
        <v>81</v>
      </c>
      <c r="BK101" s="231">
        <f>ROUND(I101*H101,2)</f>
        <v>0</v>
      </c>
      <c r="BL101" s="23" t="s">
        <v>134</v>
      </c>
      <c r="BM101" s="23" t="s">
        <v>162</v>
      </c>
    </row>
    <row r="102" s="1" customFormat="1">
      <c r="B102" s="45"/>
      <c r="C102" s="73"/>
      <c r="D102" s="232" t="s">
        <v>136</v>
      </c>
      <c r="E102" s="73"/>
      <c r="F102" s="233" t="s">
        <v>163</v>
      </c>
      <c r="G102" s="73"/>
      <c r="H102" s="73"/>
      <c r="I102" s="190"/>
      <c r="J102" s="73"/>
      <c r="K102" s="73"/>
      <c r="L102" s="71"/>
      <c r="M102" s="234"/>
      <c r="N102" s="46"/>
      <c r="O102" s="46"/>
      <c r="P102" s="46"/>
      <c r="Q102" s="46"/>
      <c r="R102" s="46"/>
      <c r="S102" s="46"/>
      <c r="T102" s="94"/>
      <c r="AT102" s="23" t="s">
        <v>136</v>
      </c>
      <c r="AU102" s="23" t="s">
        <v>83</v>
      </c>
    </row>
    <row r="103" s="11" customFormat="1">
      <c r="B103" s="235"/>
      <c r="C103" s="236"/>
      <c r="D103" s="232" t="s">
        <v>164</v>
      </c>
      <c r="E103" s="237" t="s">
        <v>21</v>
      </c>
      <c r="F103" s="238" t="s">
        <v>165</v>
      </c>
      <c r="G103" s="236"/>
      <c r="H103" s="239">
        <v>368</v>
      </c>
      <c r="I103" s="240"/>
      <c r="J103" s="236"/>
      <c r="K103" s="236"/>
      <c r="L103" s="241"/>
      <c r="M103" s="242"/>
      <c r="N103" s="243"/>
      <c r="O103" s="243"/>
      <c r="P103" s="243"/>
      <c r="Q103" s="243"/>
      <c r="R103" s="243"/>
      <c r="S103" s="243"/>
      <c r="T103" s="244"/>
      <c r="AT103" s="245" t="s">
        <v>164</v>
      </c>
      <c r="AU103" s="245" t="s">
        <v>83</v>
      </c>
      <c r="AV103" s="11" t="s">
        <v>83</v>
      </c>
      <c r="AW103" s="11" t="s">
        <v>36</v>
      </c>
      <c r="AX103" s="11" t="s">
        <v>81</v>
      </c>
      <c r="AY103" s="245" t="s">
        <v>127</v>
      </c>
    </row>
    <row r="104" s="1" customFormat="1" ht="51" customHeight="1">
      <c r="B104" s="45"/>
      <c r="C104" s="220" t="s">
        <v>166</v>
      </c>
      <c r="D104" s="220" t="s">
        <v>129</v>
      </c>
      <c r="E104" s="221" t="s">
        <v>167</v>
      </c>
      <c r="F104" s="222" t="s">
        <v>168</v>
      </c>
      <c r="G104" s="223" t="s">
        <v>132</v>
      </c>
      <c r="H104" s="224">
        <v>3122</v>
      </c>
      <c r="I104" s="225"/>
      <c r="J104" s="226">
        <f>ROUND(I104*H104,2)</f>
        <v>0</v>
      </c>
      <c r="K104" s="222" t="s">
        <v>133</v>
      </c>
      <c r="L104" s="71"/>
      <c r="M104" s="227" t="s">
        <v>21</v>
      </c>
      <c r="N104" s="228" t="s">
        <v>44</v>
      </c>
      <c r="O104" s="46"/>
      <c r="P104" s="229">
        <f>O104*H104</f>
        <v>0</v>
      </c>
      <c r="Q104" s="229">
        <v>0</v>
      </c>
      <c r="R104" s="229">
        <f>Q104*H104</f>
        <v>0</v>
      </c>
      <c r="S104" s="229">
        <v>0.28999999999999998</v>
      </c>
      <c r="T104" s="230">
        <f>S104*H104</f>
        <v>905.37999999999988</v>
      </c>
      <c r="AR104" s="23" t="s">
        <v>134</v>
      </c>
      <c r="AT104" s="23" t="s">
        <v>129</v>
      </c>
      <c r="AU104" s="23" t="s">
        <v>83</v>
      </c>
      <c r="AY104" s="23" t="s">
        <v>127</v>
      </c>
      <c r="BE104" s="231">
        <f>IF(N104="základní",J104,0)</f>
        <v>0</v>
      </c>
      <c r="BF104" s="231">
        <f>IF(N104="snížená",J104,0)</f>
        <v>0</v>
      </c>
      <c r="BG104" s="231">
        <f>IF(N104="zákl. přenesená",J104,0)</f>
        <v>0</v>
      </c>
      <c r="BH104" s="231">
        <f>IF(N104="sníž. přenesená",J104,0)</f>
        <v>0</v>
      </c>
      <c r="BI104" s="231">
        <f>IF(N104="nulová",J104,0)</f>
        <v>0</v>
      </c>
      <c r="BJ104" s="23" t="s">
        <v>81</v>
      </c>
      <c r="BK104" s="231">
        <f>ROUND(I104*H104,2)</f>
        <v>0</v>
      </c>
      <c r="BL104" s="23" t="s">
        <v>134</v>
      </c>
      <c r="BM104" s="23" t="s">
        <v>169</v>
      </c>
    </row>
    <row r="105" s="1" customFormat="1">
      <c r="B105" s="45"/>
      <c r="C105" s="73"/>
      <c r="D105" s="232" t="s">
        <v>136</v>
      </c>
      <c r="E105" s="73"/>
      <c r="F105" s="233" t="s">
        <v>170</v>
      </c>
      <c r="G105" s="73"/>
      <c r="H105" s="73"/>
      <c r="I105" s="190"/>
      <c r="J105" s="73"/>
      <c r="K105" s="73"/>
      <c r="L105" s="71"/>
      <c r="M105" s="234"/>
      <c r="N105" s="46"/>
      <c r="O105" s="46"/>
      <c r="P105" s="46"/>
      <c r="Q105" s="46"/>
      <c r="R105" s="46"/>
      <c r="S105" s="46"/>
      <c r="T105" s="94"/>
      <c r="AT105" s="23" t="s">
        <v>136</v>
      </c>
      <c r="AU105" s="23" t="s">
        <v>83</v>
      </c>
    </row>
    <row r="106" s="11" customFormat="1">
      <c r="B106" s="235"/>
      <c r="C106" s="236"/>
      <c r="D106" s="232" t="s">
        <v>164</v>
      </c>
      <c r="E106" s="237" t="s">
        <v>21</v>
      </c>
      <c r="F106" s="238" t="s">
        <v>171</v>
      </c>
      <c r="G106" s="236"/>
      <c r="H106" s="239">
        <v>2389</v>
      </c>
      <c r="I106" s="240"/>
      <c r="J106" s="236"/>
      <c r="K106" s="236"/>
      <c r="L106" s="241"/>
      <c r="M106" s="242"/>
      <c r="N106" s="243"/>
      <c r="O106" s="243"/>
      <c r="P106" s="243"/>
      <c r="Q106" s="243"/>
      <c r="R106" s="243"/>
      <c r="S106" s="243"/>
      <c r="T106" s="244"/>
      <c r="AT106" s="245" t="s">
        <v>164</v>
      </c>
      <c r="AU106" s="245" t="s">
        <v>83</v>
      </c>
      <c r="AV106" s="11" t="s">
        <v>83</v>
      </c>
      <c r="AW106" s="11" t="s">
        <v>36</v>
      </c>
      <c r="AX106" s="11" t="s">
        <v>73</v>
      </c>
      <c r="AY106" s="245" t="s">
        <v>127</v>
      </c>
    </row>
    <row r="107" s="11" customFormat="1">
      <c r="B107" s="235"/>
      <c r="C107" s="236"/>
      <c r="D107" s="232" t="s">
        <v>164</v>
      </c>
      <c r="E107" s="237" t="s">
        <v>21</v>
      </c>
      <c r="F107" s="238" t="s">
        <v>172</v>
      </c>
      <c r="G107" s="236"/>
      <c r="H107" s="239">
        <v>368</v>
      </c>
      <c r="I107" s="240"/>
      <c r="J107" s="236"/>
      <c r="K107" s="236"/>
      <c r="L107" s="241"/>
      <c r="M107" s="242"/>
      <c r="N107" s="243"/>
      <c r="O107" s="243"/>
      <c r="P107" s="243"/>
      <c r="Q107" s="243"/>
      <c r="R107" s="243"/>
      <c r="S107" s="243"/>
      <c r="T107" s="244"/>
      <c r="AT107" s="245" t="s">
        <v>164</v>
      </c>
      <c r="AU107" s="245" t="s">
        <v>83</v>
      </c>
      <c r="AV107" s="11" t="s">
        <v>83</v>
      </c>
      <c r="AW107" s="11" t="s">
        <v>36</v>
      </c>
      <c r="AX107" s="11" t="s">
        <v>73</v>
      </c>
      <c r="AY107" s="245" t="s">
        <v>127</v>
      </c>
    </row>
    <row r="108" s="11" customFormat="1">
      <c r="B108" s="235"/>
      <c r="C108" s="236"/>
      <c r="D108" s="232" t="s">
        <v>164</v>
      </c>
      <c r="E108" s="237" t="s">
        <v>21</v>
      </c>
      <c r="F108" s="238" t="s">
        <v>173</v>
      </c>
      <c r="G108" s="236"/>
      <c r="H108" s="239">
        <v>365</v>
      </c>
      <c r="I108" s="240"/>
      <c r="J108" s="236"/>
      <c r="K108" s="236"/>
      <c r="L108" s="241"/>
      <c r="M108" s="242"/>
      <c r="N108" s="243"/>
      <c r="O108" s="243"/>
      <c r="P108" s="243"/>
      <c r="Q108" s="243"/>
      <c r="R108" s="243"/>
      <c r="S108" s="243"/>
      <c r="T108" s="244"/>
      <c r="AT108" s="245" t="s">
        <v>164</v>
      </c>
      <c r="AU108" s="245" t="s">
        <v>83</v>
      </c>
      <c r="AV108" s="11" t="s">
        <v>83</v>
      </c>
      <c r="AW108" s="11" t="s">
        <v>36</v>
      </c>
      <c r="AX108" s="11" t="s">
        <v>73</v>
      </c>
      <c r="AY108" s="245" t="s">
        <v>127</v>
      </c>
    </row>
    <row r="109" s="12" customFormat="1">
      <c r="B109" s="246"/>
      <c r="C109" s="247"/>
      <c r="D109" s="232" t="s">
        <v>164</v>
      </c>
      <c r="E109" s="248" t="s">
        <v>21</v>
      </c>
      <c r="F109" s="249" t="s">
        <v>174</v>
      </c>
      <c r="G109" s="247"/>
      <c r="H109" s="250">
        <v>3122</v>
      </c>
      <c r="I109" s="251"/>
      <c r="J109" s="247"/>
      <c r="K109" s="247"/>
      <c r="L109" s="252"/>
      <c r="M109" s="253"/>
      <c r="N109" s="254"/>
      <c r="O109" s="254"/>
      <c r="P109" s="254"/>
      <c r="Q109" s="254"/>
      <c r="R109" s="254"/>
      <c r="S109" s="254"/>
      <c r="T109" s="255"/>
      <c r="AT109" s="256" t="s">
        <v>164</v>
      </c>
      <c r="AU109" s="256" t="s">
        <v>83</v>
      </c>
      <c r="AV109" s="12" t="s">
        <v>134</v>
      </c>
      <c r="AW109" s="12" t="s">
        <v>36</v>
      </c>
      <c r="AX109" s="12" t="s">
        <v>81</v>
      </c>
      <c r="AY109" s="256" t="s">
        <v>127</v>
      </c>
    </row>
    <row r="110" s="1" customFormat="1" ht="38.25" customHeight="1">
      <c r="B110" s="45"/>
      <c r="C110" s="220" t="s">
        <v>175</v>
      </c>
      <c r="D110" s="220" t="s">
        <v>129</v>
      </c>
      <c r="E110" s="221" t="s">
        <v>176</v>
      </c>
      <c r="F110" s="222" t="s">
        <v>177</v>
      </c>
      <c r="G110" s="223" t="s">
        <v>132</v>
      </c>
      <c r="H110" s="224">
        <v>2389</v>
      </c>
      <c r="I110" s="225"/>
      <c r="J110" s="226">
        <f>ROUND(I110*H110,2)</f>
        <v>0</v>
      </c>
      <c r="K110" s="222" t="s">
        <v>133</v>
      </c>
      <c r="L110" s="71"/>
      <c r="M110" s="227" t="s">
        <v>21</v>
      </c>
      <c r="N110" s="228" t="s">
        <v>44</v>
      </c>
      <c r="O110" s="46"/>
      <c r="P110" s="229">
        <f>O110*H110</f>
        <v>0</v>
      </c>
      <c r="Q110" s="229">
        <v>6.0000000000000002E-05</v>
      </c>
      <c r="R110" s="229">
        <f>Q110*H110</f>
        <v>0.14334</v>
      </c>
      <c r="S110" s="229">
        <v>0.10299999999999999</v>
      </c>
      <c r="T110" s="230">
        <f>S110*H110</f>
        <v>246.06699999999998</v>
      </c>
      <c r="AR110" s="23" t="s">
        <v>134</v>
      </c>
      <c r="AT110" s="23" t="s">
        <v>129</v>
      </c>
      <c r="AU110" s="23" t="s">
        <v>83</v>
      </c>
      <c r="AY110" s="23" t="s">
        <v>127</v>
      </c>
      <c r="BE110" s="231">
        <f>IF(N110="základní",J110,0)</f>
        <v>0</v>
      </c>
      <c r="BF110" s="231">
        <f>IF(N110="snížená",J110,0)</f>
        <v>0</v>
      </c>
      <c r="BG110" s="231">
        <f>IF(N110="zákl. přenesená",J110,0)</f>
        <v>0</v>
      </c>
      <c r="BH110" s="231">
        <f>IF(N110="sníž. přenesená",J110,0)</f>
        <v>0</v>
      </c>
      <c r="BI110" s="231">
        <f>IF(N110="nulová",J110,0)</f>
        <v>0</v>
      </c>
      <c r="BJ110" s="23" t="s">
        <v>81</v>
      </c>
      <c r="BK110" s="231">
        <f>ROUND(I110*H110,2)</f>
        <v>0</v>
      </c>
      <c r="BL110" s="23" t="s">
        <v>134</v>
      </c>
      <c r="BM110" s="23" t="s">
        <v>178</v>
      </c>
    </row>
    <row r="111" s="1" customFormat="1">
      <c r="B111" s="45"/>
      <c r="C111" s="73"/>
      <c r="D111" s="232" t="s">
        <v>136</v>
      </c>
      <c r="E111" s="73"/>
      <c r="F111" s="233" t="s">
        <v>179</v>
      </c>
      <c r="G111" s="73"/>
      <c r="H111" s="73"/>
      <c r="I111" s="190"/>
      <c r="J111" s="73"/>
      <c r="K111" s="73"/>
      <c r="L111" s="71"/>
      <c r="M111" s="234"/>
      <c r="N111" s="46"/>
      <c r="O111" s="46"/>
      <c r="P111" s="46"/>
      <c r="Q111" s="46"/>
      <c r="R111" s="46"/>
      <c r="S111" s="46"/>
      <c r="T111" s="94"/>
      <c r="AT111" s="23" t="s">
        <v>136</v>
      </c>
      <c r="AU111" s="23" t="s">
        <v>83</v>
      </c>
    </row>
    <row r="112" s="11" customFormat="1">
      <c r="B112" s="235"/>
      <c r="C112" s="236"/>
      <c r="D112" s="232" t="s">
        <v>164</v>
      </c>
      <c r="E112" s="237" t="s">
        <v>21</v>
      </c>
      <c r="F112" s="238" t="s">
        <v>180</v>
      </c>
      <c r="G112" s="236"/>
      <c r="H112" s="239">
        <v>2389</v>
      </c>
      <c r="I112" s="240"/>
      <c r="J112" s="236"/>
      <c r="K112" s="236"/>
      <c r="L112" s="241"/>
      <c r="M112" s="242"/>
      <c r="N112" s="243"/>
      <c r="O112" s="243"/>
      <c r="P112" s="243"/>
      <c r="Q112" s="243"/>
      <c r="R112" s="243"/>
      <c r="S112" s="243"/>
      <c r="T112" s="244"/>
      <c r="AT112" s="245" t="s">
        <v>164</v>
      </c>
      <c r="AU112" s="245" t="s">
        <v>83</v>
      </c>
      <c r="AV112" s="11" t="s">
        <v>83</v>
      </c>
      <c r="AW112" s="11" t="s">
        <v>36</v>
      </c>
      <c r="AX112" s="11" t="s">
        <v>81</v>
      </c>
      <c r="AY112" s="245" t="s">
        <v>127</v>
      </c>
    </row>
    <row r="113" s="1" customFormat="1" ht="38.25" customHeight="1">
      <c r="B113" s="45"/>
      <c r="C113" s="220" t="s">
        <v>181</v>
      </c>
      <c r="D113" s="220" t="s">
        <v>129</v>
      </c>
      <c r="E113" s="221" t="s">
        <v>182</v>
      </c>
      <c r="F113" s="222" t="s">
        <v>183</v>
      </c>
      <c r="G113" s="223" t="s">
        <v>132</v>
      </c>
      <c r="H113" s="224">
        <v>2754</v>
      </c>
      <c r="I113" s="225"/>
      <c r="J113" s="226">
        <f>ROUND(I113*H113,2)</f>
        <v>0</v>
      </c>
      <c r="K113" s="222" t="s">
        <v>133</v>
      </c>
      <c r="L113" s="71"/>
      <c r="M113" s="227" t="s">
        <v>21</v>
      </c>
      <c r="N113" s="228" t="s">
        <v>44</v>
      </c>
      <c r="O113" s="46"/>
      <c r="P113" s="229">
        <f>O113*H113</f>
        <v>0</v>
      </c>
      <c r="Q113" s="229">
        <v>0</v>
      </c>
      <c r="R113" s="229">
        <f>Q113*H113</f>
        <v>0</v>
      </c>
      <c r="S113" s="229">
        <v>0.22</v>
      </c>
      <c r="T113" s="230">
        <f>S113*H113</f>
        <v>605.88</v>
      </c>
      <c r="AR113" s="23" t="s">
        <v>134</v>
      </c>
      <c r="AT113" s="23" t="s">
        <v>129</v>
      </c>
      <c r="AU113" s="23" t="s">
        <v>83</v>
      </c>
      <c r="AY113" s="23" t="s">
        <v>127</v>
      </c>
      <c r="BE113" s="231">
        <f>IF(N113="základní",J113,0)</f>
        <v>0</v>
      </c>
      <c r="BF113" s="231">
        <f>IF(N113="snížená",J113,0)</f>
        <v>0</v>
      </c>
      <c r="BG113" s="231">
        <f>IF(N113="zákl. přenesená",J113,0)</f>
        <v>0</v>
      </c>
      <c r="BH113" s="231">
        <f>IF(N113="sníž. přenesená",J113,0)</f>
        <v>0</v>
      </c>
      <c r="BI113" s="231">
        <f>IF(N113="nulová",J113,0)</f>
        <v>0</v>
      </c>
      <c r="BJ113" s="23" t="s">
        <v>81</v>
      </c>
      <c r="BK113" s="231">
        <f>ROUND(I113*H113,2)</f>
        <v>0</v>
      </c>
      <c r="BL113" s="23" t="s">
        <v>134</v>
      </c>
      <c r="BM113" s="23" t="s">
        <v>184</v>
      </c>
    </row>
    <row r="114" s="1" customFormat="1">
      <c r="B114" s="45"/>
      <c r="C114" s="73"/>
      <c r="D114" s="232" t="s">
        <v>136</v>
      </c>
      <c r="E114" s="73"/>
      <c r="F114" s="233" t="s">
        <v>170</v>
      </c>
      <c r="G114" s="73"/>
      <c r="H114" s="73"/>
      <c r="I114" s="190"/>
      <c r="J114" s="73"/>
      <c r="K114" s="73"/>
      <c r="L114" s="71"/>
      <c r="M114" s="234"/>
      <c r="N114" s="46"/>
      <c r="O114" s="46"/>
      <c r="P114" s="46"/>
      <c r="Q114" s="46"/>
      <c r="R114" s="46"/>
      <c r="S114" s="46"/>
      <c r="T114" s="94"/>
      <c r="AT114" s="23" t="s">
        <v>136</v>
      </c>
      <c r="AU114" s="23" t="s">
        <v>83</v>
      </c>
    </row>
    <row r="115" s="11" customFormat="1">
      <c r="B115" s="235"/>
      <c r="C115" s="236"/>
      <c r="D115" s="232" t="s">
        <v>164</v>
      </c>
      <c r="E115" s="237" t="s">
        <v>21</v>
      </c>
      <c r="F115" s="238" t="s">
        <v>185</v>
      </c>
      <c r="G115" s="236"/>
      <c r="H115" s="239">
        <v>365</v>
      </c>
      <c r="I115" s="240"/>
      <c r="J115" s="236"/>
      <c r="K115" s="236"/>
      <c r="L115" s="241"/>
      <c r="M115" s="242"/>
      <c r="N115" s="243"/>
      <c r="O115" s="243"/>
      <c r="P115" s="243"/>
      <c r="Q115" s="243"/>
      <c r="R115" s="243"/>
      <c r="S115" s="243"/>
      <c r="T115" s="244"/>
      <c r="AT115" s="245" t="s">
        <v>164</v>
      </c>
      <c r="AU115" s="245" t="s">
        <v>83</v>
      </c>
      <c r="AV115" s="11" t="s">
        <v>83</v>
      </c>
      <c r="AW115" s="11" t="s">
        <v>36</v>
      </c>
      <c r="AX115" s="11" t="s">
        <v>73</v>
      </c>
      <c r="AY115" s="245" t="s">
        <v>127</v>
      </c>
    </row>
    <row r="116" s="11" customFormat="1">
      <c r="B116" s="235"/>
      <c r="C116" s="236"/>
      <c r="D116" s="232" t="s">
        <v>164</v>
      </c>
      <c r="E116" s="237" t="s">
        <v>21</v>
      </c>
      <c r="F116" s="238" t="s">
        <v>186</v>
      </c>
      <c r="G116" s="236"/>
      <c r="H116" s="239">
        <v>2389</v>
      </c>
      <c r="I116" s="240"/>
      <c r="J116" s="236"/>
      <c r="K116" s="236"/>
      <c r="L116" s="241"/>
      <c r="M116" s="242"/>
      <c r="N116" s="243"/>
      <c r="O116" s="243"/>
      <c r="P116" s="243"/>
      <c r="Q116" s="243"/>
      <c r="R116" s="243"/>
      <c r="S116" s="243"/>
      <c r="T116" s="244"/>
      <c r="AT116" s="245" t="s">
        <v>164</v>
      </c>
      <c r="AU116" s="245" t="s">
        <v>83</v>
      </c>
      <c r="AV116" s="11" t="s">
        <v>83</v>
      </c>
      <c r="AW116" s="11" t="s">
        <v>36</v>
      </c>
      <c r="AX116" s="11" t="s">
        <v>73</v>
      </c>
      <c r="AY116" s="245" t="s">
        <v>127</v>
      </c>
    </row>
    <row r="117" s="12" customFormat="1">
      <c r="B117" s="246"/>
      <c r="C117" s="247"/>
      <c r="D117" s="232" t="s">
        <v>164</v>
      </c>
      <c r="E117" s="248" t="s">
        <v>21</v>
      </c>
      <c r="F117" s="249" t="s">
        <v>174</v>
      </c>
      <c r="G117" s="247"/>
      <c r="H117" s="250">
        <v>2754</v>
      </c>
      <c r="I117" s="251"/>
      <c r="J117" s="247"/>
      <c r="K117" s="247"/>
      <c r="L117" s="252"/>
      <c r="M117" s="253"/>
      <c r="N117" s="254"/>
      <c r="O117" s="254"/>
      <c r="P117" s="254"/>
      <c r="Q117" s="254"/>
      <c r="R117" s="254"/>
      <c r="S117" s="254"/>
      <c r="T117" s="255"/>
      <c r="AT117" s="256" t="s">
        <v>164</v>
      </c>
      <c r="AU117" s="256" t="s">
        <v>83</v>
      </c>
      <c r="AV117" s="12" t="s">
        <v>134</v>
      </c>
      <c r="AW117" s="12" t="s">
        <v>36</v>
      </c>
      <c r="AX117" s="12" t="s">
        <v>81</v>
      </c>
      <c r="AY117" s="256" t="s">
        <v>127</v>
      </c>
    </row>
    <row r="118" s="1" customFormat="1" ht="51" customHeight="1">
      <c r="B118" s="45"/>
      <c r="C118" s="220" t="s">
        <v>187</v>
      </c>
      <c r="D118" s="220" t="s">
        <v>129</v>
      </c>
      <c r="E118" s="221" t="s">
        <v>188</v>
      </c>
      <c r="F118" s="222" t="s">
        <v>189</v>
      </c>
      <c r="G118" s="223" t="s">
        <v>132</v>
      </c>
      <c r="H118" s="224">
        <v>2389</v>
      </c>
      <c r="I118" s="225"/>
      <c r="J118" s="226">
        <f>ROUND(I118*H118,2)</f>
        <v>0</v>
      </c>
      <c r="K118" s="222" t="s">
        <v>133</v>
      </c>
      <c r="L118" s="71"/>
      <c r="M118" s="227" t="s">
        <v>21</v>
      </c>
      <c r="N118" s="228" t="s">
        <v>44</v>
      </c>
      <c r="O118" s="46"/>
      <c r="P118" s="229">
        <f>O118*H118</f>
        <v>0</v>
      </c>
      <c r="Q118" s="229">
        <v>0</v>
      </c>
      <c r="R118" s="229">
        <f>Q118*H118</f>
        <v>0</v>
      </c>
      <c r="S118" s="229">
        <v>0.32500000000000001</v>
      </c>
      <c r="T118" s="230">
        <f>S118*H118</f>
        <v>776.42500000000007</v>
      </c>
      <c r="AR118" s="23" t="s">
        <v>134</v>
      </c>
      <c r="AT118" s="23" t="s">
        <v>129</v>
      </c>
      <c r="AU118" s="23" t="s">
        <v>83</v>
      </c>
      <c r="AY118" s="23" t="s">
        <v>127</v>
      </c>
      <c r="BE118" s="231">
        <f>IF(N118="základní",J118,0)</f>
        <v>0</v>
      </c>
      <c r="BF118" s="231">
        <f>IF(N118="snížená",J118,0)</f>
        <v>0</v>
      </c>
      <c r="BG118" s="231">
        <f>IF(N118="zákl. přenesená",J118,0)</f>
        <v>0</v>
      </c>
      <c r="BH118" s="231">
        <f>IF(N118="sníž. přenesená",J118,0)</f>
        <v>0</v>
      </c>
      <c r="BI118" s="231">
        <f>IF(N118="nulová",J118,0)</f>
        <v>0</v>
      </c>
      <c r="BJ118" s="23" t="s">
        <v>81</v>
      </c>
      <c r="BK118" s="231">
        <f>ROUND(I118*H118,2)</f>
        <v>0</v>
      </c>
      <c r="BL118" s="23" t="s">
        <v>134</v>
      </c>
      <c r="BM118" s="23" t="s">
        <v>190</v>
      </c>
    </row>
    <row r="119" s="1" customFormat="1">
      <c r="B119" s="45"/>
      <c r="C119" s="73"/>
      <c r="D119" s="232" t="s">
        <v>136</v>
      </c>
      <c r="E119" s="73"/>
      <c r="F119" s="233" t="s">
        <v>170</v>
      </c>
      <c r="G119" s="73"/>
      <c r="H119" s="73"/>
      <c r="I119" s="190"/>
      <c r="J119" s="73"/>
      <c r="K119" s="73"/>
      <c r="L119" s="71"/>
      <c r="M119" s="234"/>
      <c r="N119" s="46"/>
      <c r="O119" s="46"/>
      <c r="P119" s="46"/>
      <c r="Q119" s="46"/>
      <c r="R119" s="46"/>
      <c r="S119" s="46"/>
      <c r="T119" s="94"/>
      <c r="AT119" s="23" t="s">
        <v>136</v>
      </c>
      <c r="AU119" s="23" t="s">
        <v>83</v>
      </c>
    </row>
    <row r="120" s="11" customFormat="1">
      <c r="B120" s="235"/>
      <c r="C120" s="236"/>
      <c r="D120" s="232" t="s">
        <v>164</v>
      </c>
      <c r="E120" s="237" t="s">
        <v>21</v>
      </c>
      <c r="F120" s="238" t="s">
        <v>191</v>
      </c>
      <c r="G120" s="236"/>
      <c r="H120" s="239">
        <v>2389</v>
      </c>
      <c r="I120" s="240"/>
      <c r="J120" s="236"/>
      <c r="K120" s="236"/>
      <c r="L120" s="241"/>
      <c r="M120" s="242"/>
      <c r="N120" s="243"/>
      <c r="O120" s="243"/>
      <c r="P120" s="243"/>
      <c r="Q120" s="243"/>
      <c r="R120" s="243"/>
      <c r="S120" s="243"/>
      <c r="T120" s="244"/>
      <c r="AT120" s="245" t="s">
        <v>164</v>
      </c>
      <c r="AU120" s="245" t="s">
        <v>83</v>
      </c>
      <c r="AV120" s="11" t="s">
        <v>83</v>
      </c>
      <c r="AW120" s="11" t="s">
        <v>36</v>
      </c>
      <c r="AX120" s="11" t="s">
        <v>81</v>
      </c>
      <c r="AY120" s="245" t="s">
        <v>127</v>
      </c>
    </row>
    <row r="121" s="1" customFormat="1" ht="38.25" customHeight="1">
      <c r="B121" s="45"/>
      <c r="C121" s="220" t="s">
        <v>192</v>
      </c>
      <c r="D121" s="220" t="s">
        <v>129</v>
      </c>
      <c r="E121" s="221" t="s">
        <v>193</v>
      </c>
      <c r="F121" s="222" t="s">
        <v>194</v>
      </c>
      <c r="G121" s="223" t="s">
        <v>195</v>
      </c>
      <c r="H121" s="224">
        <v>219</v>
      </c>
      <c r="I121" s="225"/>
      <c r="J121" s="226">
        <f>ROUND(I121*H121,2)</f>
        <v>0</v>
      </c>
      <c r="K121" s="222" t="s">
        <v>133</v>
      </c>
      <c r="L121" s="71"/>
      <c r="M121" s="227" t="s">
        <v>21</v>
      </c>
      <c r="N121" s="228" t="s">
        <v>44</v>
      </c>
      <c r="O121" s="46"/>
      <c r="P121" s="229">
        <f>O121*H121</f>
        <v>0</v>
      </c>
      <c r="Q121" s="229">
        <v>0</v>
      </c>
      <c r="R121" s="229">
        <f>Q121*H121</f>
        <v>0</v>
      </c>
      <c r="S121" s="229">
        <v>0.20499999999999999</v>
      </c>
      <c r="T121" s="230">
        <f>S121*H121</f>
        <v>44.894999999999996</v>
      </c>
      <c r="AR121" s="23" t="s">
        <v>134</v>
      </c>
      <c r="AT121" s="23" t="s">
        <v>129</v>
      </c>
      <c r="AU121" s="23" t="s">
        <v>83</v>
      </c>
      <c r="AY121" s="23" t="s">
        <v>127</v>
      </c>
      <c r="BE121" s="231">
        <f>IF(N121="základní",J121,0)</f>
        <v>0</v>
      </c>
      <c r="BF121" s="231">
        <f>IF(N121="snížená",J121,0)</f>
        <v>0</v>
      </c>
      <c r="BG121" s="231">
        <f>IF(N121="zákl. přenesená",J121,0)</f>
        <v>0</v>
      </c>
      <c r="BH121" s="231">
        <f>IF(N121="sníž. přenesená",J121,0)</f>
        <v>0</v>
      </c>
      <c r="BI121" s="231">
        <f>IF(N121="nulová",J121,0)</f>
        <v>0</v>
      </c>
      <c r="BJ121" s="23" t="s">
        <v>81</v>
      </c>
      <c r="BK121" s="231">
        <f>ROUND(I121*H121,2)</f>
        <v>0</v>
      </c>
      <c r="BL121" s="23" t="s">
        <v>134</v>
      </c>
      <c r="BM121" s="23" t="s">
        <v>196</v>
      </c>
    </row>
    <row r="122" s="1" customFormat="1">
      <c r="B122" s="45"/>
      <c r="C122" s="73"/>
      <c r="D122" s="232" t="s">
        <v>136</v>
      </c>
      <c r="E122" s="73"/>
      <c r="F122" s="233" t="s">
        <v>197</v>
      </c>
      <c r="G122" s="73"/>
      <c r="H122" s="73"/>
      <c r="I122" s="190"/>
      <c r="J122" s="73"/>
      <c r="K122" s="73"/>
      <c r="L122" s="71"/>
      <c r="M122" s="234"/>
      <c r="N122" s="46"/>
      <c r="O122" s="46"/>
      <c r="P122" s="46"/>
      <c r="Q122" s="46"/>
      <c r="R122" s="46"/>
      <c r="S122" s="46"/>
      <c r="T122" s="94"/>
      <c r="AT122" s="23" t="s">
        <v>136</v>
      </c>
      <c r="AU122" s="23" t="s">
        <v>83</v>
      </c>
    </row>
    <row r="123" s="1" customFormat="1" ht="25.5" customHeight="1">
      <c r="B123" s="45"/>
      <c r="C123" s="220" t="s">
        <v>198</v>
      </c>
      <c r="D123" s="220" t="s">
        <v>129</v>
      </c>
      <c r="E123" s="221" t="s">
        <v>199</v>
      </c>
      <c r="F123" s="222" t="s">
        <v>200</v>
      </c>
      <c r="G123" s="223" t="s">
        <v>132</v>
      </c>
      <c r="H123" s="224">
        <v>1445.5</v>
      </c>
      <c r="I123" s="225"/>
      <c r="J123" s="226">
        <f>ROUND(I123*H123,2)</f>
        <v>0</v>
      </c>
      <c r="K123" s="222" t="s">
        <v>133</v>
      </c>
      <c r="L123" s="71"/>
      <c r="M123" s="227" t="s">
        <v>21</v>
      </c>
      <c r="N123" s="228" t="s">
        <v>44</v>
      </c>
      <c r="O123" s="46"/>
      <c r="P123" s="229">
        <f>O123*H123</f>
        <v>0</v>
      </c>
      <c r="Q123" s="229">
        <v>0</v>
      </c>
      <c r="R123" s="229">
        <f>Q123*H123</f>
        <v>0</v>
      </c>
      <c r="S123" s="229">
        <v>0</v>
      </c>
      <c r="T123" s="230">
        <f>S123*H123</f>
        <v>0</v>
      </c>
      <c r="AR123" s="23" t="s">
        <v>134</v>
      </c>
      <c r="AT123" s="23" t="s">
        <v>129</v>
      </c>
      <c r="AU123" s="23" t="s">
        <v>83</v>
      </c>
      <c r="AY123" s="23" t="s">
        <v>127</v>
      </c>
      <c r="BE123" s="231">
        <f>IF(N123="základní",J123,0)</f>
        <v>0</v>
      </c>
      <c r="BF123" s="231">
        <f>IF(N123="snížená",J123,0)</f>
        <v>0</v>
      </c>
      <c r="BG123" s="231">
        <f>IF(N123="zákl. přenesená",J123,0)</f>
        <v>0</v>
      </c>
      <c r="BH123" s="231">
        <f>IF(N123="sníž. přenesená",J123,0)</f>
        <v>0</v>
      </c>
      <c r="BI123" s="231">
        <f>IF(N123="nulová",J123,0)</f>
        <v>0</v>
      </c>
      <c r="BJ123" s="23" t="s">
        <v>81</v>
      </c>
      <c r="BK123" s="231">
        <f>ROUND(I123*H123,2)</f>
        <v>0</v>
      </c>
      <c r="BL123" s="23" t="s">
        <v>134</v>
      </c>
      <c r="BM123" s="23" t="s">
        <v>201</v>
      </c>
    </row>
    <row r="124" s="1" customFormat="1">
      <c r="B124" s="45"/>
      <c r="C124" s="73"/>
      <c r="D124" s="232" t="s">
        <v>136</v>
      </c>
      <c r="E124" s="73"/>
      <c r="F124" s="233" t="s">
        <v>202</v>
      </c>
      <c r="G124" s="73"/>
      <c r="H124" s="73"/>
      <c r="I124" s="190"/>
      <c r="J124" s="73"/>
      <c r="K124" s="73"/>
      <c r="L124" s="71"/>
      <c r="M124" s="234"/>
      <c r="N124" s="46"/>
      <c r="O124" s="46"/>
      <c r="P124" s="46"/>
      <c r="Q124" s="46"/>
      <c r="R124" s="46"/>
      <c r="S124" s="46"/>
      <c r="T124" s="94"/>
      <c r="AT124" s="23" t="s">
        <v>136</v>
      </c>
      <c r="AU124" s="23" t="s">
        <v>83</v>
      </c>
    </row>
    <row r="125" s="13" customFormat="1">
      <c r="B125" s="257"/>
      <c r="C125" s="258"/>
      <c r="D125" s="232" t="s">
        <v>164</v>
      </c>
      <c r="E125" s="259" t="s">
        <v>21</v>
      </c>
      <c r="F125" s="260" t="s">
        <v>203</v>
      </c>
      <c r="G125" s="258"/>
      <c r="H125" s="259" t="s">
        <v>21</v>
      </c>
      <c r="I125" s="261"/>
      <c r="J125" s="258"/>
      <c r="K125" s="258"/>
      <c r="L125" s="262"/>
      <c r="M125" s="263"/>
      <c r="N125" s="264"/>
      <c r="O125" s="264"/>
      <c r="P125" s="264"/>
      <c r="Q125" s="264"/>
      <c r="R125" s="264"/>
      <c r="S125" s="264"/>
      <c r="T125" s="265"/>
      <c r="AT125" s="266" t="s">
        <v>164</v>
      </c>
      <c r="AU125" s="266" t="s">
        <v>83</v>
      </c>
      <c r="AV125" s="13" t="s">
        <v>81</v>
      </c>
      <c r="AW125" s="13" t="s">
        <v>36</v>
      </c>
      <c r="AX125" s="13" t="s">
        <v>73</v>
      </c>
      <c r="AY125" s="266" t="s">
        <v>127</v>
      </c>
    </row>
    <row r="126" s="11" customFormat="1">
      <c r="B126" s="235"/>
      <c r="C126" s="236"/>
      <c r="D126" s="232" t="s">
        <v>164</v>
      </c>
      <c r="E126" s="237" t="s">
        <v>21</v>
      </c>
      <c r="F126" s="238" t="s">
        <v>204</v>
      </c>
      <c r="G126" s="236"/>
      <c r="H126" s="239">
        <v>1230.5</v>
      </c>
      <c r="I126" s="240"/>
      <c r="J126" s="236"/>
      <c r="K126" s="236"/>
      <c r="L126" s="241"/>
      <c r="M126" s="242"/>
      <c r="N126" s="243"/>
      <c r="O126" s="243"/>
      <c r="P126" s="243"/>
      <c r="Q126" s="243"/>
      <c r="R126" s="243"/>
      <c r="S126" s="243"/>
      <c r="T126" s="244"/>
      <c r="AT126" s="245" t="s">
        <v>164</v>
      </c>
      <c r="AU126" s="245" t="s">
        <v>83</v>
      </c>
      <c r="AV126" s="11" t="s">
        <v>83</v>
      </c>
      <c r="AW126" s="11" t="s">
        <v>36</v>
      </c>
      <c r="AX126" s="11" t="s">
        <v>73</v>
      </c>
      <c r="AY126" s="245" t="s">
        <v>127</v>
      </c>
    </row>
    <row r="127" s="11" customFormat="1">
      <c r="B127" s="235"/>
      <c r="C127" s="236"/>
      <c r="D127" s="232" t="s">
        <v>164</v>
      </c>
      <c r="E127" s="237" t="s">
        <v>21</v>
      </c>
      <c r="F127" s="238" t="s">
        <v>205</v>
      </c>
      <c r="G127" s="236"/>
      <c r="H127" s="239">
        <v>215</v>
      </c>
      <c r="I127" s="240"/>
      <c r="J127" s="236"/>
      <c r="K127" s="236"/>
      <c r="L127" s="241"/>
      <c r="M127" s="242"/>
      <c r="N127" s="243"/>
      <c r="O127" s="243"/>
      <c r="P127" s="243"/>
      <c r="Q127" s="243"/>
      <c r="R127" s="243"/>
      <c r="S127" s="243"/>
      <c r="T127" s="244"/>
      <c r="AT127" s="245" t="s">
        <v>164</v>
      </c>
      <c r="AU127" s="245" t="s">
        <v>83</v>
      </c>
      <c r="AV127" s="11" t="s">
        <v>83</v>
      </c>
      <c r="AW127" s="11" t="s">
        <v>36</v>
      </c>
      <c r="AX127" s="11" t="s">
        <v>73</v>
      </c>
      <c r="AY127" s="245" t="s">
        <v>127</v>
      </c>
    </row>
    <row r="128" s="12" customFormat="1">
      <c r="B128" s="246"/>
      <c r="C128" s="247"/>
      <c r="D128" s="232" t="s">
        <v>164</v>
      </c>
      <c r="E128" s="248" t="s">
        <v>21</v>
      </c>
      <c r="F128" s="249" t="s">
        <v>174</v>
      </c>
      <c r="G128" s="247"/>
      <c r="H128" s="250">
        <v>1445.5</v>
      </c>
      <c r="I128" s="251"/>
      <c r="J128" s="247"/>
      <c r="K128" s="247"/>
      <c r="L128" s="252"/>
      <c r="M128" s="253"/>
      <c r="N128" s="254"/>
      <c r="O128" s="254"/>
      <c r="P128" s="254"/>
      <c r="Q128" s="254"/>
      <c r="R128" s="254"/>
      <c r="S128" s="254"/>
      <c r="T128" s="255"/>
      <c r="AT128" s="256" t="s">
        <v>164</v>
      </c>
      <c r="AU128" s="256" t="s">
        <v>83</v>
      </c>
      <c r="AV128" s="12" t="s">
        <v>134</v>
      </c>
      <c r="AW128" s="12" t="s">
        <v>36</v>
      </c>
      <c r="AX128" s="12" t="s">
        <v>81</v>
      </c>
      <c r="AY128" s="256" t="s">
        <v>127</v>
      </c>
    </row>
    <row r="129" s="1" customFormat="1" ht="16.5" customHeight="1">
      <c r="B129" s="45"/>
      <c r="C129" s="267" t="s">
        <v>206</v>
      </c>
      <c r="D129" s="267" t="s">
        <v>207</v>
      </c>
      <c r="E129" s="268" t="s">
        <v>208</v>
      </c>
      <c r="F129" s="269" t="s">
        <v>209</v>
      </c>
      <c r="G129" s="270" t="s">
        <v>210</v>
      </c>
      <c r="H129" s="271">
        <v>20.236999999999998</v>
      </c>
      <c r="I129" s="272"/>
      <c r="J129" s="273">
        <f>ROUND(I129*H129,2)</f>
        <v>0</v>
      </c>
      <c r="K129" s="269" t="s">
        <v>133</v>
      </c>
      <c r="L129" s="274"/>
      <c r="M129" s="275" t="s">
        <v>21</v>
      </c>
      <c r="N129" s="276" t="s">
        <v>44</v>
      </c>
      <c r="O129" s="46"/>
      <c r="P129" s="229">
        <f>O129*H129</f>
        <v>0</v>
      </c>
      <c r="Q129" s="229">
        <v>1</v>
      </c>
      <c r="R129" s="229">
        <f>Q129*H129</f>
        <v>20.236999999999998</v>
      </c>
      <c r="S129" s="229">
        <v>0</v>
      </c>
      <c r="T129" s="230">
        <f>S129*H129</f>
        <v>0</v>
      </c>
      <c r="AR129" s="23" t="s">
        <v>166</v>
      </c>
      <c r="AT129" s="23" t="s">
        <v>207</v>
      </c>
      <c r="AU129" s="23" t="s">
        <v>83</v>
      </c>
      <c r="AY129" s="23" t="s">
        <v>127</v>
      </c>
      <c r="BE129" s="231">
        <f>IF(N129="základní",J129,0)</f>
        <v>0</v>
      </c>
      <c r="BF129" s="231">
        <f>IF(N129="snížená",J129,0)</f>
        <v>0</v>
      </c>
      <c r="BG129" s="231">
        <f>IF(N129="zákl. přenesená",J129,0)</f>
        <v>0</v>
      </c>
      <c r="BH129" s="231">
        <f>IF(N129="sníž. přenesená",J129,0)</f>
        <v>0</v>
      </c>
      <c r="BI129" s="231">
        <f>IF(N129="nulová",J129,0)</f>
        <v>0</v>
      </c>
      <c r="BJ129" s="23" t="s">
        <v>81</v>
      </c>
      <c r="BK129" s="231">
        <f>ROUND(I129*H129,2)</f>
        <v>0</v>
      </c>
      <c r="BL129" s="23" t="s">
        <v>134</v>
      </c>
      <c r="BM129" s="23" t="s">
        <v>211</v>
      </c>
    </row>
    <row r="130" s="11" customFormat="1">
      <c r="B130" s="235"/>
      <c r="C130" s="236"/>
      <c r="D130" s="232" t="s">
        <v>164</v>
      </c>
      <c r="E130" s="237" t="s">
        <v>21</v>
      </c>
      <c r="F130" s="238" t="s">
        <v>212</v>
      </c>
      <c r="G130" s="236"/>
      <c r="H130" s="239">
        <v>20.236999999999998</v>
      </c>
      <c r="I130" s="240"/>
      <c r="J130" s="236"/>
      <c r="K130" s="236"/>
      <c r="L130" s="241"/>
      <c r="M130" s="242"/>
      <c r="N130" s="243"/>
      <c r="O130" s="243"/>
      <c r="P130" s="243"/>
      <c r="Q130" s="243"/>
      <c r="R130" s="243"/>
      <c r="S130" s="243"/>
      <c r="T130" s="244"/>
      <c r="AT130" s="245" t="s">
        <v>164</v>
      </c>
      <c r="AU130" s="245" t="s">
        <v>83</v>
      </c>
      <c r="AV130" s="11" t="s">
        <v>83</v>
      </c>
      <c r="AW130" s="11" t="s">
        <v>36</v>
      </c>
      <c r="AX130" s="11" t="s">
        <v>81</v>
      </c>
      <c r="AY130" s="245" t="s">
        <v>127</v>
      </c>
    </row>
    <row r="131" s="1" customFormat="1" ht="38.25" customHeight="1">
      <c r="B131" s="45"/>
      <c r="C131" s="220" t="s">
        <v>10</v>
      </c>
      <c r="D131" s="220" t="s">
        <v>129</v>
      </c>
      <c r="E131" s="221" t="s">
        <v>213</v>
      </c>
      <c r="F131" s="222" t="s">
        <v>214</v>
      </c>
      <c r="G131" s="223" t="s">
        <v>215</v>
      </c>
      <c r="H131" s="224">
        <v>6.5999999999999996</v>
      </c>
      <c r="I131" s="225"/>
      <c r="J131" s="226">
        <f>ROUND(I131*H131,2)</f>
        <v>0</v>
      </c>
      <c r="K131" s="222" t="s">
        <v>133</v>
      </c>
      <c r="L131" s="71"/>
      <c r="M131" s="227" t="s">
        <v>21</v>
      </c>
      <c r="N131" s="228" t="s">
        <v>44</v>
      </c>
      <c r="O131" s="46"/>
      <c r="P131" s="229">
        <f>O131*H131</f>
        <v>0</v>
      </c>
      <c r="Q131" s="229">
        <v>0</v>
      </c>
      <c r="R131" s="229">
        <f>Q131*H131</f>
        <v>0</v>
      </c>
      <c r="S131" s="229">
        <v>0</v>
      </c>
      <c r="T131" s="230">
        <f>S131*H131</f>
        <v>0</v>
      </c>
      <c r="AR131" s="23" t="s">
        <v>134</v>
      </c>
      <c r="AT131" s="23" t="s">
        <v>129</v>
      </c>
      <c r="AU131" s="23" t="s">
        <v>83</v>
      </c>
      <c r="AY131" s="23" t="s">
        <v>127</v>
      </c>
      <c r="BE131" s="231">
        <f>IF(N131="základní",J131,0)</f>
        <v>0</v>
      </c>
      <c r="BF131" s="231">
        <f>IF(N131="snížená",J131,0)</f>
        <v>0</v>
      </c>
      <c r="BG131" s="231">
        <f>IF(N131="zákl. přenesená",J131,0)</f>
        <v>0</v>
      </c>
      <c r="BH131" s="231">
        <f>IF(N131="sníž. přenesená",J131,0)</f>
        <v>0</v>
      </c>
      <c r="BI131" s="231">
        <f>IF(N131="nulová",J131,0)</f>
        <v>0</v>
      </c>
      <c r="BJ131" s="23" t="s">
        <v>81</v>
      </c>
      <c r="BK131" s="231">
        <f>ROUND(I131*H131,2)</f>
        <v>0</v>
      </c>
      <c r="BL131" s="23" t="s">
        <v>134</v>
      </c>
      <c r="BM131" s="23" t="s">
        <v>216</v>
      </c>
    </row>
    <row r="132" s="1" customFormat="1">
      <c r="B132" s="45"/>
      <c r="C132" s="73"/>
      <c r="D132" s="232" t="s">
        <v>136</v>
      </c>
      <c r="E132" s="73"/>
      <c r="F132" s="233" t="s">
        <v>217</v>
      </c>
      <c r="G132" s="73"/>
      <c r="H132" s="73"/>
      <c r="I132" s="190"/>
      <c r="J132" s="73"/>
      <c r="K132" s="73"/>
      <c r="L132" s="71"/>
      <c r="M132" s="234"/>
      <c r="N132" s="46"/>
      <c r="O132" s="46"/>
      <c r="P132" s="46"/>
      <c r="Q132" s="46"/>
      <c r="R132" s="46"/>
      <c r="S132" s="46"/>
      <c r="T132" s="94"/>
      <c r="AT132" s="23" t="s">
        <v>136</v>
      </c>
      <c r="AU132" s="23" t="s">
        <v>83</v>
      </c>
    </row>
    <row r="133" s="11" customFormat="1">
      <c r="B133" s="235"/>
      <c r="C133" s="236"/>
      <c r="D133" s="232" t="s">
        <v>164</v>
      </c>
      <c r="E133" s="237" t="s">
        <v>21</v>
      </c>
      <c r="F133" s="238" t="s">
        <v>218</v>
      </c>
      <c r="G133" s="236"/>
      <c r="H133" s="239">
        <v>6.5999999999999996</v>
      </c>
      <c r="I133" s="240"/>
      <c r="J133" s="236"/>
      <c r="K133" s="236"/>
      <c r="L133" s="241"/>
      <c r="M133" s="242"/>
      <c r="N133" s="243"/>
      <c r="O133" s="243"/>
      <c r="P133" s="243"/>
      <c r="Q133" s="243"/>
      <c r="R133" s="243"/>
      <c r="S133" s="243"/>
      <c r="T133" s="244"/>
      <c r="AT133" s="245" t="s">
        <v>164</v>
      </c>
      <c r="AU133" s="245" t="s">
        <v>83</v>
      </c>
      <c r="AV133" s="11" t="s">
        <v>83</v>
      </c>
      <c r="AW133" s="11" t="s">
        <v>36</v>
      </c>
      <c r="AX133" s="11" t="s">
        <v>81</v>
      </c>
      <c r="AY133" s="245" t="s">
        <v>127</v>
      </c>
    </row>
    <row r="134" s="1" customFormat="1" ht="38.25" customHeight="1">
      <c r="B134" s="45"/>
      <c r="C134" s="220" t="s">
        <v>219</v>
      </c>
      <c r="D134" s="220" t="s">
        <v>129</v>
      </c>
      <c r="E134" s="221" t="s">
        <v>220</v>
      </c>
      <c r="F134" s="222" t="s">
        <v>221</v>
      </c>
      <c r="G134" s="223" t="s">
        <v>215</v>
      </c>
      <c r="H134" s="224">
        <v>631.12</v>
      </c>
      <c r="I134" s="225"/>
      <c r="J134" s="226">
        <f>ROUND(I134*H134,2)</f>
        <v>0</v>
      </c>
      <c r="K134" s="222" t="s">
        <v>133</v>
      </c>
      <c r="L134" s="71"/>
      <c r="M134" s="227" t="s">
        <v>21</v>
      </c>
      <c r="N134" s="228" t="s">
        <v>44</v>
      </c>
      <c r="O134" s="46"/>
      <c r="P134" s="229">
        <f>O134*H134</f>
        <v>0</v>
      </c>
      <c r="Q134" s="229">
        <v>0</v>
      </c>
      <c r="R134" s="229">
        <f>Q134*H134</f>
        <v>0</v>
      </c>
      <c r="S134" s="229">
        <v>0</v>
      </c>
      <c r="T134" s="230">
        <f>S134*H134</f>
        <v>0</v>
      </c>
      <c r="AR134" s="23" t="s">
        <v>134</v>
      </c>
      <c r="AT134" s="23" t="s">
        <v>129</v>
      </c>
      <c r="AU134" s="23" t="s">
        <v>83</v>
      </c>
      <c r="AY134" s="23" t="s">
        <v>127</v>
      </c>
      <c r="BE134" s="231">
        <f>IF(N134="základní",J134,0)</f>
        <v>0</v>
      </c>
      <c r="BF134" s="231">
        <f>IF(N134="snížená",J134,0)</f>
        <v>0</v>
      </c>
      <c r="BG134" s="231">
        <f>IF(N134="zákl. přenesená",J134,0)</f>
        <v>0</v>
      </c>
      <c r="BH134" s="231">
        <f>IF(N134="sníž. přenesená",J134,0)</f>
        <v>0</v>
      </c>
      <c r="BI134" s="231">
        <f>IF(N134="nulová",J134,0)</f>
        <v>0</v>
      </c>
      <c r="BJ134" s="23" t="s">
        <v>81</v>
      </c>
      <c r="BK134" s="231">
        <f>ROUND(I134*H134,2)</f>
        <v>0</v>
      </c>
      <c r="BL134" s="23" t="s">
        <v>134</v>
      </c>
      <c r="BM134" s="23" t="s">
        <v>222</v>
      </c>
    </row>
    <row r="135" s="1" customFormat="1">
      <c r="B135" s="45"/>
      <c r="C135" s="73"/>
      <c r="D135" s="232" t="s">
        <v>136</v>
      </c>
      <c r="E135" s="73"/>
      <c r="F135" s="233" t="s">
        <v>223</v>
      </c>
      <c r="G135" s="73"/>
      <c r="H135" s="73"/>
      <c r="I135" s="190"/>
      <c r="J135" s="73"/>
      <c r="K135" s="73"/>
      <c r="L135" s="71"/>
      <c r="M135" s="234"/>
      <c r="N135" s="46"/>
      <c r="O135" s="46"/>
      <c r="P135" s="46"/>
      <c r="Q135" s="46"/>
      <c r="R135" s="46"/>
      <c r="S135" s="46"/>
      <c r="T135" s="94"/>
      <c r="AT135" s="23" t="s">
        <v>136</v>
      </c>
      <c r="AU135" s="23" t="s">
        <v>83</v>
      </c>
    </row>
    <row r="136" s="11" customFormat="1">
      <c r="B136" s="235"/>
      <c r="C136" s="236"/>
      <c r="D136" s="232" t="s">
        <v>164</v>
      </c>
      <c r="E136" s="237" t="s">
        <v>21</v>
      </c>
      <c r="F136" s="238" t="s">
        <v>224</v>
      </c>
      <c r="G136" s="236"/>
      <c r="H136" s="239">
        <v>52.920000000000002</v>
      </c>
      <c r="I136" s="240"/>
      <c r="J136" s="236"/>
      <c r="K136" s="236"/>
      <c r="L136" s="241"/>
      <c r="M136" s="242"/>
      <c r="N136" s="243"/>
      <c r="O136" s="243"/>
      <c r="P136" s="243"/>
      <c r="Q136" s="243"/>
      <c r="R136" s="243"/>
      <c r="S136" s="243"/>
      <c r="T136" s="244"/>
      <c r="AT136" s="245" t="s">
        <v>164</v>
      </c>
      <c r="AU136" s="245" t="s">
        <v>83</v>
      </c>
      <c r="AV136" s="11" t="s">
        <v>83</v>
      </c>
      <c r="AW136" s="11" t="s">
        <v>36</v>
      </c>
      <c r="AX136" s="11" t="s">
        <v>73</v>
      </c>
      <c r="AY136" s="245" t="s">
        <v>127</v>
      </c>
    </row>
    <row r="137" s="13" customFormat="1">
      <c r="B137" s="257"/>
      <c r="C137" s="258"/>
      <c r="D137" s="232" t="s">
        <v>164</v>
      </c>
      <c r="E137" s="259" t="s">
        <v>21</v>
      </c>
      <c r="F137" s="260" t="s">
        <v>225</v>
      </c>
      <c r="G137" s="258"/>
      <c r="H137" s="259" t="s">
        <v>21</v>
      </c>
      <c r="I137" s="261"/>
      <c r="J137" s="258"/>
      <c r="K137" s="258"/>
      <c r="L137" s="262"/>
      <c r="M137" s="263"/>
      <c r="N137" s="264"/>
      <c r="O137" s="264"/>
      <c r="P137" s="264"/>
      <c r="Q137" s="264"/>
      <c r="R137" s="264"/>
      <c r="S137" s="264"/>
      <c r="T137" s="265"/>
      <c r="AT137" s="266" t="s">
        <v>164</v>
      </c>
      <c r="AU137" s="266" t="s">
        <v>83</v>
      </c>
      <c r="AV137" s="13" t="s">
        <v>81</v>
      </c>
      <c r="AW137" s="13" t="s">
        <v>36</v>
      </c>
      <c r="AX137" s="13" t="s">
        <v>73</v>
      </c>
      <c r="AY137" s="266" t="s">
        <v>127</v>
      </c>
    </row>
    <row r="138" s="11" customFormat="1">
      <c r="B138" s="235"/>
      <c r="C138" s="236"/>
      <c r="D138" s="232" t="s">
        <v>164</v>
      </c>
      <c r="E138" s="237" t="s">
        <v>21</v>
      </c>
      <c r="F138" s="238" t="s">
        <v>226</v>
      </c>
      <c r="G138" s="236"/>
      <c r="H138" s="239">
        <v>492.19999999999999</v>
      </c>
      <c r="I138" s="240"/>
      <c r="J138" s="236"/>
      <c r="K138" s="236"/>
      <c r="L138" s="241"/>
      <c r="M138" s="242"/>
      <c r="N138" s="243"/>
      <c r="O138" s="243"/>
      <c r="P138" s="243"/>
      <c r="Q138" s="243"/>
      <c r="R138" s="243"/>
      <c r="S138" s="243"/>
      <c r="T138" s="244"/>
      <c r="AT138" s="245" t="s">
        <v>164</v>
      </c>
      <c r="AU138" s="245" t="s">
        <v>83</v>
      </c>
      <c r="AV138" s="11" t="s">
        <v>83</v>
      </c>
      <c r="AW138" s="11" t="s">
        <v>36</v>
      </c>
      <c r="AX138" s="11" t="s">
        <v>73</v>
      </c>
      <c r="AY138" s="245" t="s">
        <v>127</v>
      </c>
    </row>
    <row r="139" s="11" customFormat="1">
      <c r="B139" s="235"/>
      <c r="C139" s="236"/>
      <c r="D139" s="232" t="s">
        <v>164</v>
      </c>
      <c r="E139" s="237" t="s">
        <v>21</v>
      </c>
      <c r="F139" s="238" t="s">
        <v>227</v>
      </c>
      <c r="G139" s="236"/>
      <c r="H139" s="239">
        <v>86</v>
      </c>
      <c r="I139" s="240"/>
      <c r="J139" s="236"/>
      <c r="K139" s="236"/>
      <c r="L139" s="241"/>
      <c r="M139" s="242"/>
      <c r="N139" s="243"/>
      <c r="O139" s="243"/>
      <c r="P139" s="243"/>
      <c r="Q139" s="243"/>
      <c r="R139" s="243"/>
      <c r="S139" s="243"/>
      <c r="T139" s="244"/>
      <c r="AT139" s="245" t="s">
        <v>164</v>
      </c>
      <c r="AU139" s="245" t="s">
        <v>83</v>
      </c>
      <c r="AV139" s="11" t="s">
        <v>83</v>
      </c>
      <c r="AW139" s="11" t="s">
        <v>36</v>
      </c>
      <c r="AX139" s="11" t="s">
        <v>73</v>
      </c>
      <c r="AY139" s="245" t="s">
        <v>127</v>
      </c>
    </row>
    <row r="140" s="12" customFormat="1">
      <c r="B140" s="246"/>
      <c r="C140" s="247"/>
      <c r="D140" s="232" t="s">
        <v>164</v>
      </c>
      <c r="E140" s="248" t="s">
        <v>21</v>
      </c>
      <c r="F140" s="249" t="s">
        <v>174</v>
      </c>
      <c r="G140" s="247"/>
      <c r="H140" s="250">
        <v>631.12</v>
      </c>
      <c r="I140" s="251"/>
      <c r="J140" s="247"/>
      <c r="K140" s="247"/>
      <c r="L140" s="252"/>
      <c r="M140" s="253"/>
      <c r="N140" s="254"/>
      <c r="O140" s="254"/>
      <c r="P140" s="254"/>
      <c r="Q140" s="254"/>
      <c r="R140" s="254"/>
      <c r="S140" s="254"/>
      <c r="T140" s="255"/>
      <c r="AT140" s="256" t="s">
        <v>164</v>
      </c>
      <c r="AU140" s="256" t="s">
        <v>83</v>
      </c>
      <c r="AV140" s="12" t="s">
        <v>134</v>
      </c>
      <c r="AW140" s="12" t="s">
        <v>36</v>
      </c>
      <c r="AX140" s="12" t="s">
        <v>81</v>
      </c>
      <c r="AY140" s="256" t="s">
        <v>127</v>
      </c>
    </row>
    <row r="141" s="1" customFormat="1" ht="38.25" customHeight="1">
      <c r="B141" s="45"/>
      <c r="C141" s="220" t="s">
        <v>228</v>
      </c>
      <c r="D141" s="220" t="s">
        <v>129</v>
      </c>
      <c r="E141" s="221" t="s">
        <v>229</v>
      </c>
      <c r="F141" s="222" t="s">
        <v>230</v>
      </c>
      <c r="G141" s="223" t="s">
        <v>215</v>
      </c>
      <c r="H141" s="224">
        <v>63.112000000000002</v>
      </c>
      <c r="I141" s="225"/>
      <c r="J141" s="226">
        <f>ROUND(I141*H141,2)</f>
        <v>0</v>
      </c>
      <c r="K141" s="222" t="s">
        <v>133</v>
      </c>
      <c r="L141" s="71"/>
      <c r="M141" s="227" t="s">
        <v>21</v>
      </c>
      <c r="N141" s="228" t="s">
        <v>44</v>
      </c>
      <c r="O141" s="46"/>
      <c r="P141" s="229">
        <f>O141*H141</f>
        <v>0</v>
      </c>
      <c r="Q141" s="229">
        <v>0</v>
      </c>
      <c r="R141" s="229">
        <f>Q141*H141</f>
        <v>0</v>
      </c>
      <c r="S141" s="229">
        <v>0</v>
      </c>
      <c r="T141" s="230">
        <f>S141*H141</f>
        <v>0</v>
      </c>
      <c r="AR141" s="23" t="s">
        <v>134</v>
      </c>
      <c r="AT141" s="23" t="s">
        <v>129</v>
      </c>
      <c r="AU141" s="23" t="s">
        <v>83</v>
      </c>
      <c r="AY141" s="23" t="s">
        <v>127</v>
      </c>
      <c r="BE141" s="231">
        <f>IF(N141="základní",J141,0)</f>
        <v>0</v>
      </c>
      <c r="BF141" s="231">
        <f>IF(N141="snížená",J141,0)</f>
        <v>0</v>
      </c>
      <c r="BG141" s="231">
        <f>IF(N141="zákl. přenesená",J141,0)</f>
        <v>0</v>
      </c>
      <c r="BH141" s="231">
        <f>IF(N141="sníž. přenesená",J141,0)</f>
        <v>0</v>
      </c>
      <c r="BI141" s="231">
        <f>IF(N141="nulová",J141,0)</f>
        <v>0</v>
      </c>
      <c r="BJ141" s="23" t="s">
        <v>81</v>
      </c>
      <c r="BK141" s="231">
        <f>ROUND(I141*H141,2)</f>
        <v>0</v>
      </c>
      <c r="BL141" s="23" t="s">
        <v>134</v>
      </c>
      <c r="BM141" s="23" t="s">
        <v>231</v>
      </c>
    </row>
    <row r="142" s="1" customFormat="1">
      <c r="B142" s="45"/>
      <c r="C142" s="73"/>
      <c r="D142" s="232" t="s">
        <v>136</v>
      </c>
      <c r="E142" s="73"/>
      <c r="F142" s="233" t="s">
        <v>223</v>
      </c>
      <c r="G142" s="73"/>
      <c r="H142" s="73"/>
      <c r="I142" s="190"/>
      <c r="J142" s="73"/>
      <c r="K142" s="73"/>
      <c r="L142" s="71"/>
      <c r="M142" s="234"/>
      <c r="N142" s="46"/>
      <c r="O142" s="46"/>
      <c r="P142" s="46"/>
      <c r="Q142" s="46"/>
      <c r="R142" s="46"/>
      <c r="S142" s="46"/>
      <c r="T142" s="94"/>
      <c r="AT142" s="23" t="s">
        <v>136</v>
      </c>
      <c r="AU142" s="23" t="s">
        <v>83</v>
      </c>
    </row>
    <row r="143" s="11" customFormat="1">
      <c r="B143" s="235"/>
      <c r="C143" s="236"/>
      <c r="D143" s="232" t="s">
        <v>164</v>
      </c>
      <c r="E143" s="236"/>
      <c r="F143" s="238" t="s">
        <v>232</v>
      </c>
      <c r="G143" s="236"/>
      <c r="H143" s="239">
        <v>63.112000000000002</v>
      </c>
      <c r="I143" s="240"/>
      <c r="J143" s="236"/>
      <c r="K143" s="236"/>
      <c r="L143" s="241"/>
      <c r="M143" s="242"/>
      <c r="N143" s="243"/>
      <c r="O143" s="243"/>
      <c r="P143" s="243"/>
      <c r="Q143" s="243"/>
      <c r="R143" s="243"/>
      <c r="S143" s="243"/>
      <c r="T143" s="244"/>
      <c r="AT143" s="245" t="s">
        <v>164</v>
      </c>
      <c r="AU143" s="245" t="s">
        <v>83</v>
      </c>
      <c r="AV143" s="11" t="s">
        <v>83</v>
      </c>
      <c r="AW143" s="11" t="s">
        <v>6</v>
      </c>
      <c r="AX143" s="11" t="s">
        <v>81</v>
      </c>
      <c r="AY143" s="245" t="s">
        <v>127</v>
      </c>
    </row>
    <row r="144" s="1" customFormat="1" ht="25.5" customHeight="1">
      <c r="B144" s="45"/>
      <c r="C144" s="220" t="s">
        <v>233</v>
      </c>
      <c r="D144" s="220" t="s">
        <v>129</v>
      </c>
      <c r="E144" s="221" t="s">
        <v>234</v>
      </c>
      <c r="F144" s="222" t="s">
        <v>235</v>
      </c>
      <c r="G144" s="223" t="s">
        <v>215</v>
      </c>
      <c r="H144" s="224">
        <v>74.799999999999997</v>
      </c>
      <c r="I144" s="225"/>
      <c r="J144" s="226">
        <f>ROUND(I144*H144,2)</f>
        <v>0</v>
      </c>
      <c r="K144" s="222" t="s">
        <v>133</v>
      </c>
      <c r="L144" s="71"/>
      <c r="M144" s="227" t="s">
        <v>21</v>
      </c>
      <c r="N144" s="228" t="s">
        <v>44</v>
      </c>
      <c r="O144" s="46"/>
      <c r="P144" s="229">
        <f>O144*H144</f>
        <v>0</v>
      </c>
      <c r="Q144" s="229">
        <v>0</v>
      </c>
      <c r="R144" s="229">
        <f>Q144*H144</f>
        <v>0</v>
      </c>
      <c r="S144" s="229">
        <v>0</v>
      </c>
      <c r="T144" s="230">
        <f>S144*H144</f>
        <v>0</v>
      </c>
      <c r="AR144" s="23" t="s">
        <v>134</v>
      </c>
      <c r="AT144" s="23" t="s">
        <v>129</v>
      </c>
      <c r="AU144" s="23" t="s">
        <v>83</v>
      </c>
      <c r="AY144" s="23" t="s">
        <v>127</v>
      </c>
      <c r="BE144" s="231">
        <f>IF(N144="základní",J144,0)</f>
        <v>0</v>
      </c>
      <c r="BF144" s="231">
        <f>IF(N144="snížená",J144,0)</f>
        <v>0</v>
      </c>
      <c r="BG144" s="231">
        <f>IF(N144="zákl. přenesená",J144,0)</f>
        <v>0</v>
      </c>
      <c r="BH144" s="231">
        <f>IF(N144="sníž. přenesená",J144,0)</f>
        <v>0</v>
      </c>
      <c r="BI144" s="231">
        <f>IF(N144="nulová",J144,0)</f>
        <v>0</v>
      </c>
      <c r="BJ144" s="23" t="s">
        <v>81</v>
      </c>
      <c r="BK144" s="231">
        <f>ROUND(I144*H144,2)</f>
        <v>0</v>
      </c>
      <c r="BL144" s="23" t="s">
        <v>134</v>
      </c>
      <c r="BM144" s="23" t="s">
        <v>236</v>
      </c>
    </row>
    <row r="145" s="1" customFormat="1">
      <c r="B145" s="45"/>
      <c r="C145" s="73"/>
      <c r="D145" s="232" t="s">
        <v>136</v>
      </c>
      <c r="E145" s="73"/>
      <c r="F145" s="233" t="s">
        <v>237</v>
      </c>
      <c r="G145" s="73"/>
      <c r="H145" s="73"/>
      <c r="I145" s="190"/>
      <c r="J145" s="73"/>
      <c r="K145" s="73"/>
      <c r="L145" s="71"/>
      <c r="M145" s="234"/>
      <c r="N145" s="46"/>
      <c r="O145" s="46"/>
      <c r="P145" s="46"/>
      <c r="Q145" s="46"/>
      <c r="R145" s="46"/>
      <c r="S145" s="46"/>
      <c r="T145" s="94"/>
      <c r="AT145" s="23" t="s">
        <v>136</v>
      </c>
      <c r="AU145" s="23" t="s">
        <v>83</v>
      </c>
    </row>
    <row r="146" s="11" customFormat="1">
      <c r="B146" s="235"/>
      <c r="C146" s="236"/>
      <c r="D146" s="232" t="s">
        <v>164</v>
      </c>
      <c r="E146" s="237" t="s">
        <v>21</v>
      </c>
      <c r="F146" s="238" t="s">
        <v>238</v>
      </c>
      <c r="G146" s="236"/>
      <c r="H146" s="239">
        <v>74.799999999999997</v>
      </c>
      <c r="I146" s="240"/>
      <c r="J146" s="236"/>
      <c r="K146" s="236"/>
      <c r="L146" s="241"/>
      <c r="M146" s="242"/>
      <c r="N146" s="243"/>
      <c r="O146" s="243"/>
      <c r="P146" s="243"/>
      <c r="Q146" s="243"/>
      <c r="R146" s="243"/>
      <c r="S146" s="243"/>
      <c r="T146" s="244"/>
      <c r="AT146" s="245" t="s">
        <v>164</v>
      </c>
      <c r="AU146" s="245" t="s">
        <v>83</v>
      </c>
      <c r="AV146" s="11" t="s">
        <v>83</v>
      </c>
      <c r="AW146" s="11" t="s">
        <v>36</v>
      </c>
      <c r="AX146" s="11" t="s">
        <v>81</v>
      </c>
      <c r="AY146" s="245" t="s">
        <v>127</v>
      </c>
    </row>
    <row r="147" s="1" customFormat="1" ht="38.25" customHeight="1">
      <c r="B147" s="45"/>
      <c r="C147" s="220" t="s">
        <v>239</v>
      </c>
      <c r="D147" s="220" t="s">
        <v>129</v>
      </c>
      <c r="E147" s="221" t="s">
        <v>240</v>
      </c>
      <c r="F147" s="222" t="s">
        <v>241</v>
      </c>
      <c r="G147" s="223" t="s">
        <v>215</v>
      </c>
      <c r="H147" s="224">
        <v>7.4800000000000004</v>
      </c>
      <c r="I147" s="225"/>
      <c r="J147" s="226">
        <f>ROUND(I147*H147,2)</f>
        <v>0</v>
      </c>
      <c r="K147" s="222" t="s">
        <v>133</v>
      </c>
      <c r="L147" s="71"/>
      <c r="M147" s="227" t="s">
        <v>21</v>
      </c>
      <c r="N147" s="228" t="s">
        <v>44</v>
      </c>
      <c r="O147" s="46"/>
      <c r="P147" s="229">
        <f>O147*H147</f>
        <v>0</v>
      </c>
      <c r="Q147" s="229">
        <v>0</v>
      </c>
      <c r="R147" s="229">
        <f>Q147*H147</f>
        <v>0</v>
      </c>
      <c r="S147" s="229">
        <v>0</v>
      </c>
      <c r="T147" s="230">
        <f>S147*H147</f>
        <v>0</v>
      </c>
      <c r="AR147" s="23" t="s">
        <v>134</v>
      </c>
      <c r="AT147" s="23" t="s">
        <v>129</v>
      </c>
      <c r="AU147" s="23" t="s">
        <v>83</v>
      </c>
      <c r="AY147" s="23" t="s">
        <v>127</v>
      </c>
      <c r="BE147" s="231">
        <f>IF(N147="základní",J147,0)</f>
        <v>0</v>
      </c>
      <c r="BF147" s="231">
        <f>IF(N147="snížená",J147,0)</f>
        <v>0</v>
      </c>
      <c r="BG147" s="231">
        <f>IF(N147="zákl. přenesená",J147,0)</f>
        <v>0</v>
      </c>
      <c r="BH147" s="231">
        <f>IF(N147="sníž. přenesená",J147,0)</f>
        <v>0</v>
      </c>
      <c r="BI147" s="231">
        <f>IF(N147="nulová",J147,0)</f>
        <v>0</v>
      </c>
      <c r="BJ147" s="23" t="s">
        <v>81</v>
      </c>
      <c r="BK147" s="231">
        <f>ROUND(I147*H147,2)</f>
        <v>0</v>
      </c>
      <c r="BL147" s="23" t="s">
        <v>134</v>
      </c>
      <c r="BM147" s="23" t="s">
        <v>242</v>
      </c>
    </row>
    <row r="148" s="1" customFormat="1">
      <c r="B148" s="45"/>
      <c r="C148" s="73"/>
      <c r="D148" s="232" t="s">
        <v>136</v>
      </c>
      <c r="E148" s="73"/>
      <c r="F148" s="233" t="s">
        <v>237</v>
      </c>
      <c r="G148" s="73"/>
      <c r="H148" s="73"/>
      <c r="I148" s="190"/>
      <c r="J148" s="73"/>
      <c r="K148" s="73"/>
      <c r="L148" s="71"/>
      <c r="M148" s="234"/>
      <c r="N148" s="46"/>
      <c r="O148" s="46"/>
      <c r="P148" s="46"/>
      <c r="Q148" s="46"/>
      <c r="R148" s="46"/>
      <c r="S148" s="46"/>
      <c r="T148" s="94"/>
      <c r="AT148" s="23" t="s">
        <v>136</v>
      </c>
      <c r="AU148" s="23" t="s">
        <v>83</v>
      </c>
    </row>
    <row r="149" s="11" customFormat="1">
      <c r="B149" s="235"/>
      <c r="C149" s="236"/>
      <c r="D149" s="232" t="s">
        <v>164</v>
      </c>
      <c r="E149" s="236"/>
      <c r="F149" s="238" t="s">
        <v>243</v>
      </c>
      <c r="G149" s="236"/>
      <c r="H149" s="239">
        <v>7.4800000000000004</v>
      </c>
      <c r="I149" s="240"/>
      <c r="J149" s="236"/>
      <c r="K149" s="236"/>
      <c r="L149" s="241"/>
      <c r="M149" s="242"/>
      <c r="N149" s="243"/>
      <c r="O149" s="243"/>
      <c r="P149" s="243"/>
      <c r="Q149" s="243"/>
      <c r="R149" s="243"/>
      <c r="S149" s="243"/>
      <c r="T149" s="244"/>
      <c r="AT149" s="245" t="s">
        <v>164</v>
      </c>
      <c r="AU149" s="245" t="s">
        <v>83</v>
      </c>
      <c r="AV149" s="11" t="s">
        <v>83</v>
      </c>
      <c r="AW149" s="11" t="s">
        <v>6</v>
      </c>
      <c r="AX149" s="11" t="s">
        <v>81</v>
      </c>
      <c r="AY149" s="245" t="s">
        <v>127</v>
      </c>
    </row>
    <row r="150" s="1" customFormat="1" ht="25.5" customHeight="1">
      <c r="B150" s="45"/>
      <c r="C150" s="220" t="s">
        <v>244</v>
      </c>
      <c r="D150" s="220" t="s">
        <v>129</v>
      </c>
      <c r="E150" s="221" t="s">
        <v>245</v>
      </c>
      <c r="F150" s="222" t="s">
        <v>246</v>
      </c>
      <c r="G150" s="223" t="s">
        <v>132</v>
      </c>
      <c r="H150" s="224">
        <v>149.59999999999999</v>
      </c>
      <c r="I150" s="225"/>
      <c r="J150" s="226">
        <f>ROUND(I150*H150,2)</f>
        <v>0</v>
      </c>
      <c r="K150" s="222" t="s">
        <v>133</v>
      </c>
      <c r="L150" s="71"/>
      <c r="M150" s="227" t="s">
        <v>21</v>
      </c>
      <c r="N150" s="228" t="s">
        <v>44</v>
      </c>
      <c r="O150" s="46"/>
      <c r="P150" s="229">
        <f>O150*H150</f>
        <v>0</v>
      </c>
      <c r="Q150" s="229">
        <v>0.00084000000000000003</v>
      </c>
      <c r="R150" s="229">
        <f>Q150*H150</f>
        <v>0.125664</v>
      </c>
      <c r="S150" s="229">
        <v>0</v>
      </c>
      <c r="T150" s="230">
        <f>S150*H150</f>
        <v>0</v>
      </c>
      <c r="AR150" s="23" t="s">
        <v>134</v>
      </c>
      <c r="AT150" s="23" t="s">
        <v>129</v>
      </c>
      <c r="AU150" s="23" t="s">
        <v>83</v>
      </c>
      <c r="AY150" s="23" t="s">
        <v>127</v>
      </c>
      <c r="BE150" s="231">
        <f>IF(N150="základní",J150,0)</f>
        <v>0</v>
      </c>
      <c r="BF150" s="231">
        <f>IF(N150="snížená",J150,0)</f>
        <v>0</v>
      </c>
      <c r="BG150" s="231">
        <f>IF(N150="zákl. přenesená",J150,0)</f>
        <v>0</v>
      </c>
      <c r="BH150" s="231">
        <f>IF(N150="sníž. přenesená",J150,0)</f>
        <v>0</v>
      </c>
      <c r="BI150" s="231">
        <f>IF(N150="nulová",J150,0)</f>
        <v>0</v>
      </c>
      <c r="BJ150" s="23" t="s">
        <v>81</v>
      </c>
      <c r="BK150" s="231">
        <f>ROUND(I150*H150,2)</f>
        <v>0</v>
      </c>
      <c r="BL150" s="23" t="s">
        <v>134</v>
      </c>
      <c r="BM150" s="23" t="s">
        <v>247</v>
      </c>
    </row>
    <row r="151" s="1" customFormat="1">
      <c r="B151" s="45"/>
      <c r="C151" s="73"/>
      <c r="D151" s="232" t="s">
        <v>136</v>
      </c>
      <c r="E151" s="73"/>
      <c r="F151" s="233" t="s">
        <v>248</v>
      </c>
      <c r="G151" s="73"/>
      <c r="H151" s="73"/>
      <c r="I151" s="190"/>
      <c r="J151" s="73"/>
      <c r="K151" s="73"/>
      <c r="L151" s="71"/>
      <c r="M151" s="234"/>
      <c r="N151" s="46"/>
      <c r="O151" s="46"/>
      <c r="P151" s="46"/>
      <c r="Q151" s="46"/>
      <c r="R151" s="46"/>
      <c r="S151" s="46"/>
      <c r="T151" s="94"/>
      <c r="AT151" s="23" t="s">
        <v>136</v>
      </c>
      <c r="AU151" s="23" t="s">
        <v>83</v>
      </c>
    </row>
    <row r="152" s="11" customFormat="1">
      <c r="B152" s="235"/>
      <c r="C152" s="236"/>
      <c r="D152" s="232" t="s">
        <v>164</v>
      </c>
      <c r="E152" s="237" t="s">
        <v>21</v>
      </c>
      <c r="F152" s="238" t="s">
        <v>249</v>
      </c>
      <c r="G152" s="236"/>
      <c r="H152" s="239">
        <v>149.59999999999999</v>
      </c>
      <c r="I152" s="240"/>
      <c r="J152" s="236"/>
      <c r="K152" s="236"/>
      <c r="L152" s="241"/>
      <c r="M152" s="242"/>
      <c r="N152" s="243"/>
      <c r="O152" s="243"/>
      <c r="P152" s="243"/>
      <c r="Q152" s="243"/>
      <c r="R152" s="243"/>
      <c r="S152" s="243"/>
      <c r="T152" s="244"/>
      <c r="AT152" s="245" t="s">
        <v>164</v>
      </c>
      <c r="AU152" s="245" t="s">
        <v>83</v>
      </c>
      <c r="AV152" s="11" t="s">
        <v>83</v>
      </c>
      <c r="AW152" s="11" t="s">
        <v>36</v>
      </c>
      <c r="AX152" s="11" t="s">
        <v>81</v>
      </c>
      <c r="AY152" s="245" t="s">
        <v>127</v>
      </c>
    </row>
    <row r="153" s="1" customFormat="1" ht="25.5" customHeight="1">
      <c r="B153" s="45"/>
      <c r="C153" s="220" t="s">
        <v>9</v>
      </c>
      <c r="D153" s="220" t="s">
        <v>129</v>
      </c>
      <c r="E153" s="221" t="s">
        <v>250</v>
      </c>
      <c r="F153" s="222" t="s">
        <v>251</v>
      </c>
      <c r="G153" s="223" t="s">
        <v>132</v>
      </c>
      <c r="H153" s="224">
        <v>149.59999999999999</v>
      </c>
      <c r="I153" s="225"/>
      <c r="J153" s="226">
        <f>ROUND(I153*H153,2)</f>
        <v>0</v>
      </c>
      <c r="K153" s="222" t="s">
        <v>133</v>
      </c>
      <c r="L153" s="71"/>
      <c r="M153" s="227" t="s">
        <v>21</v>
      </c>
      <c r="N153" s="228" t="s">
        <v>44</v>
      </c>
      <c r="O153" s="46"/>
      <c r="P153" s="229">
        <f>O153*H153</f>
        <v>0</v>
      </c>
      <c r="Q153" s="229">
        <v>0</v>
      </c>
      <c r="R153" s="229">
        <f>Q153*H153</f>
        <v>0</v>
      </c>
      <c r="S153" s="229">
        <v>0</v>
      </c>
      <c r="T153" s="230">
        <f>S153*H153</f>
        <v>0</v>
      </c>
      <c r="AR153" s="23" t="s">
        <v>134</v>
      </c>
      <c r="AT153" s="23" t="s">
        <v>129</v>
      </c>
      <c r="AU153" s="23" t="s">
        <v>83</v>
      </c>
      <c r="AY153" s="23" t="s">
        <v>127</v>
      </c>
      <c r="BE153" s="231">
        <f>IF(N153="základní",J153,0)</f>
        <v>0</v>
      </c>
      <c r="BF153" s="231">
        <f>IF(N153="snížená",J153,0)</f>
        <v>0</v>
      </c>
      <c r="BG153" s="231">
        <f>IF(N153="zákl. přenesená",J153,0)</f>
        <v>0</v>
      </c>
      <c r="BH153" s="231">
        <f>IF(N153="sníž. přenesená",J153,0)</f>
        <v>0</v>
      </c>
      <c r="BI153" s="231">
        <f>IF(N153="nulová",J153,0)</f>
        <v>0</v>
      </c>
      <c r="BJ153" s="23" t="s">
        <v>81</v>
      </c>
      <c r="BK153" s="231">
        <f>ROUND(I153*H153,2)</f>
        <v>0</v>
      </c>
      <c r="BL153" s="23" t="s">
        <v>134</v>
      </c>
      <c r="BM153" s="23" t="s">
        <v>252</v>
      </c>
    </row>
    <row r="154" s="11" customFormat="1">
      <c r="B154" s="235"/>
      <c r="C154" s="236"/>
      <c r="D154" s="232" t="s">
        <v>164</v>
      </c>
      <c r="E154" s="237" t="s">
        <v>21</v>
      </c>
      <c r="F154" s="238" t="s">
        <v>249</v>
      </c>
      <c r="G154" s="236"/>
      <c r="H154" s="239">
        <v>149.59999999999999</v>
      </c>
      <c r="I154" s="240"/>
      <c r="J154" s="236"/>
      <c r="K154" s="236"/>
      <c r="L154" s="241"/>
      <c r="M154" s="242"/>
      <c r="N154" s="243"/>
      <c r="O154" s="243"/>
      <c r="P154" s="243"/>
      <c r="Q154" s="243"/>
      <c r="R154" s="243"/>
      <c r="S154" s="243"/>
      <c r="T154" s="244"/>
      <c r="AT154" s="245" t="s">
        <v>164</v>
      </c>
      <c r="AU154" s="245" t="s">
        <v>83</v>
      </c>
      <c r="AV154" s="11" t="s">
        <v>83</v>
      </c>
      <c r="AW154" s="11" t="s">
        <v>36</v>
      </c>
      <c r="AX154" s="11" t="s">
        <v>81</v>
      </c>
      <c r="AY154" s="245" t="s">
        <v>127</v>
      </c>
    </row>
    <row r="155" s="1" customFormat="1" ht="38.25" customHeight="1">
      <c r="B155" s="45"/>
      <c r="C155" s="220" t="s">
        <v>253</v>
      </c>
      <c r="D155" s="220" t="s">
        <v>129</v>
      </c>
      <c r="E155" s="221" t="s">
        <v>254</v>
      </c>
      <c r="F155" s="222" t="s">
        <v>255</v>
      </c>
      <c r="G155" s="223" t="s">
        <v>215</v>
      </c>
      <c r="H155" s="224">
        <v>74.799999999999997</v>
      </c>
      <c r="I155" s="225"/>
      <c r="J155" s="226">
        <f>ROUND(I155*H155,2)</f>
        <v>0</v>
      </c>
      <c r="K155" s="222" t="s">
        <v>133</v>
      </c>
      <c r="L155" s="71"/>
      <c r="M155" s="227" t="s">
        <v>21</v>
      </c>
      <c r="N155" s="228" t="s">
        <v>44</v>
      </c>
      <c r="O155" s="46"/>
      <c r="P155" s="229">
        <f>O155*H155</f>
        <v>0</v>
      </c>
      <c r="Q155" s="229">
        <v>0</v>
      </c>
      <c r="R155" s="229">
        <f>Q155*H155</f>
        <v>0</v>
      </c>
      <c r="S155" s="229">
        <v>0</v>
      </c>
      <c r="T155" s="230">
        <f>S155*H155</f>
        <v>0</v>
      </c>
      <c r="AR155" s="23" t="s">
        <v>134</v>
      </c>
      <c r="AT155" s="23" t="s">
        <v>129</v>
      </c>
      <c r="AU155" s="23" t="s">
        <v>83</v>
      </c>
      <c r="AY155" s="23" t="s">
        <v>127</v>
      </c>
      <c r="BE155" s="231">
        <f>IF(N155="základní",J155,0)</f>
        <v>0</v>
      </c>
      <c r="BF155" s="231">
        <f>IF(N155="snížená",J155,0)</f>
        <v>0</v>
      </c>
      <c r="BG155" s="231">
        <f>IF(N155="zákl. přenesená",J155,0)</f>
        <v>0</v>
      </c>
      <c r="BH155" s="231">
        <f>IF(N155="sníž. přenesená",J155,0)</f>
        <v>0</v>
      </c>
      <c r="BI155" s="231">
        <f>IF(N155="nulová",J155,0)</f>
        <v>0</v>
      </c>
      <c r="BJ155" s="23" t="s">
        <v>81</v>
      </c>
      <c r="BK155" s="231">
        <f>ROUND(I155*H155,2)</f>
        <v>0</v>
      </c>
      <c r="BL155" s="23" t="s">
        <v>134</v>
      </c>
      <c r="BM155" s="23" t="s">
        <v>256</v>
      </c>
    </row>
    <row r="156" s="1" customFormat="1">
      <c r="B156" s="45"/>
      <c r="C156" s="73"/>
      <c r="D156" s="232" t="s">
        <v>136</v>
      </c>
      <c r="E156" s="73"/>
      <c r="F156" s="233" t="s">
        <v>257</v>
      </c>
      <c r="G156" s="73"/>
      <c r="H156" s="73"/>
      <c r="I156" s="190"/>
      <c r="J156" s="73"/>
      <c r="K156" s="73"/>
      <c r="L156" s="71"/>
      <c r="M156" s="234"/>
      <c r="N156" s="46"/>
      <c r="O156" s="46"/>
      <c r="P156" s="46"/>
      <c r="Q156" s="46"/>
      <c r="R156" s="46"/>
      <c r="S156" s="46"/>
      <c r="T156" s="94"/>
      <c r="AT156" s="23" t="s">
        <v>136</v>
      </c>
      <c r="AU156" s="23" t="s">
        <v>83</v>
      </c>
    </row>
    <row r="157" s="1" customFormat="1" ht="38.25" customHeight="1">
      <c r="B157" s="45"/>
      <c r="C157" s="220" t="s">
        <v>258</v>
      </c>
      <c r="D157" s="220" t="s">
        <v>129</v>
      </c>
      <c r="E157" s="221" t="s">
        <v>259</v>
      </c>
      <c r="F157" s="222" t="s">
        <v>260</v>
      </c>
      <c r="G157" s="223" t="s">
        <v>144</v>
      </c>
      <c r="H157" s="224">
        <v>2</v>
      </c>
      <c r="I157" s="225"/>
      <c r="J157" s="226">
        <f>ROUND(I157*H157,2)</f>
        <v>0</v>
      </c>
      <c r="K157" s="222" t="s">
        <v>133</v>
      </c>
      <c r="L157" s="71"/>
      <c r="M157" s="227" t="s">
        <v>21</v>
      </c>
      <c r="N157" s="228" t="s">
        <v>44</v>
      </c>
      <c r="O157" s="46"/>
      <c r="P157" s="229">
        <f>O157*H157</f>
        <v>0</v>
      </c>
      <c r="Q157" s="229">
        <v>0</v>
      </c>
      <c r="R157" s="229">
        <f>Q157*H157</f>
        <v>0</v>
      </c>
      <c r="S157" s="229">
        <v>0</v>
      </c>
      <c r="T157" s="230">
        <f>S157*H157</f>
        <v>0</v>
      </c>
      <c r="AR157" s="23" t="s">
        <v>134</v>
      </c>
      <c r="AT157" s="23" t="s">
        <v>129</v>
      </c>
      <c r="AU157" s="23" t="s">
        <v>83</v>
      </c>
      <c r="AY157" s="23" t="s">
        <v>127</v>
      </c>
      <c r="BE157" s="231">
        <f>IF(N157="základní",J157,0)</f>
        <v>0</v>
      </c>
      <c r="BF157" s="231">
        <f>IF(N157="snížená",J157,0)</f>
        <v>0</v>
      </c>
      <c r="BG157" s="231">
        <f>IF(N157="zákl. přenesená",J157,0)</f>
        <v>0</v>
      </c>
      <c r="BH157" s="231">
        <f>IF(N157="sníž. přenesená",J157,0)</f>
        <v>0</v>
      </c>
      <c r="BI157" s="231">
        <f>IF(N157="nulová",J157,0)</f>
        <v>0</v>
      </c>
      <c r="BJ157" s="23" t="s">
        <v>81</v>
      </c>
      <c r="BK157" s="231">
        <f>ROUND(I157*H157,2)</f>
        <v>0</v>
      </c>
      <c r="BL157" s="23" t="s">
        <v>134</v>
      </c>
      <c r="BM157" s="23" t="s">
        <v>261</v>
      </c>
    </row>
    <row r="158" s="1" customFormat="1">
      <c r="B158" s="45"/>
      <c r="C158" s="73"/>
      <c r="D158" s="232" t="s">
        <v>136</v>
      </c>
      <c r="E158" s="73"/>
      <c r="F158" s="233" t="s">
        <v>262</v>
      </c>
      <c r="G158" s="73"/>
      <c r="H158" s="73"/>
      <c r="I158" s="190"/>
      <c r="J158" s="73"/>
      <c r="K158" s="73"/>
      <c r="L158" s="71"/>
      <c r="M158" s="234"/>
      <c r="N158" s="46"/>
      <c r="O158" s="46"/>
      <c r="P158" s="46"/>
      <c r="Q158" s="46"/>
      <c r="R158" s="46"/>
      <c r="S158" s="46"/>
      <c r="T158" s="94"/>
      <c r="AT158" s="23" t="s">
        <v>136</v>
      </c>
      <c r="AU158" s="23" t="s">
        <v>83</v>
      </c>
    </row>
    <row r="159" s="1" customFormat="1" ht="38.25" customHeight="1">
      <c r="B159" s="45"/>
      <c r="C159" s="220" t="s">
        <v>263</v>
      </c>
      <c r="D159" s="220" t="s">
        <v>129</v>
      </c>
      <c r="E159" s="221" t="s">
        <v>264</v>
      </c>
      <c r="F159" s="222" t="s">
        <v>265</v>
      </c>
      <c r="G159" s="223" t="s">
        <v>144</v>
      </c>
      <c r="H159" s="224">
        <v>2</v>
      </c>
      <c r="I159" s="225"/>
      <c r="J159" s="226">
        <f>ROUND(I159*H159,2)</f>
        <v>0</v>
      </c>
      <c r="K159" s="222" t="s">
        <v>133</v>
      </c>
      <c r="L159" s="71"/>
      <c r="M159" s="227" t="s">
        <v>21</v>
      </c>
      <c r="N159" s="228" t="s">
        <v>44</v>
      </c>
      <c r="O159" s="46"/>
      <c r="P159" s="229">
        <f>O159*H159</f>
        <v>0</v>
      </c>
      <c r="Q159" s="229">
        <v>0</v>
      </c>
      <c r="R159" s="229">
        <f>Q159*H159</f>
        <v>0</v>
      </c>
      <c r="S159" s="229">
        <v>0</v>
      </c>
      <c r="T159" s="230">
        <f>S159*H159</f>
        <v>0</v>
      </c>
      <c r="AR159" s="23" t="s">
        <v>134</v>
      </c>
      <c r="AT159" s="23" t="s">
        <v>129</v>
      </c>
      <c r="AU159" s="23" t="s">
        <v>83</v>
      </c>
      <c r="AY159" s="23" t="s">
        <v>127</v>
      </c>
      <c r="BE159" s="231">
        <f>IF(N159="základní",J159,0)</f>
        <v>0</v>
      </c>
      <c r="BF159" s="231">
        <f>IF(N159="snížená",J159,0)</f>
        <v>0</v>
      </c>
      <c r="BG159" s="231">
        <f>IF(N159="zákl. přenesená",J159,0)</f>
        <v>0</v>
      </c>
      <c r="BH159" s="231">
        <f>IF(N159="sníž. přenesená",J159,0)</f>
        <v>0</v>
      </c>
      <c r="BI159" s="231">
        <f>IF(N159="nulová",J159,0)</f>
        <v>0</v>
      </c>
      <c r="BJ159" s="23" t="s">
        <v>81</v>
      </c>
      <c r="BK159" s="231">
        <f>ROUND(I159*H159,2)</f>
        <v>0</v>
      </c>
      <c r="BL159" s="23" t="s">
        <v>134</v>
      </c>
      <c r="BM159" s="23" t="s">
        <v>266</v>
      </c>
    </row>
    <row r="160" s="1" customFormat="1">
      <c r="B160" s="45"/>
      <c r="C160" s="73"/>
      <c r="D160" s="232" t="s">
        <v>136</v>
      </c>
      <c r="E160" s="73"/>
      <c r="F160" s="233" t="s">
        <v>262</v>
      </c>
      <c r="G160" s="73"/>
      <c r="H160" s="73"/>
      <c r="I160" s="190"/>
      <c r="J160" s="73"/>
      <c r="K160" s="73"/>
      <c r="L160" s="71"/>
      <c r="M160" s="234"/>
      <c r="N160" s="46"/>
      <c r="O160" s="46"/>
      <c r="P160" s="46"/>
      <c r="Q160" s="46"/>
      <c r="R160" s="46"/>
      <c r="S160" s="46"/>
      <c r="T160" s="94"/>
      <c r="AT160" s="23" t="s">
        <v>136</v>
      </c>
      <c r="AU160" s="23" t="s">
        <v>83</v>
      </c>
    </row>
    <row r="161" s="1" customFormat="1" ht="25.5" customHeight="1">
      <c r="B161" s="45"/>
      <c r="C161" s="220" t="s">
        <v>267</v>
      </c>
      <c r="D161" s="220" t="s">
        <v>129</v>
      </c>
      <c r="E161" s="221" t="s">
        <v>268</v>
      </c>
      <c r="F161" s="222" t="s">
        <v>269</v>
      </c>
      <c r="G161" s="223" t="s">
        <v>144</v>
      </c>
      <c r="H161" s="224">
        <v>2</v>
      </c>
      <c r="I161" s="225"/>
      <c r="J161" s="226">
        <f>ROUND(I161*H161,2)</f>
        <v>0</v>
      </c>
      <c r="K161" s="222" t="s">
        <v>133</v>
      </c>
      <c r="L161" s="71"/>
      <c r="M161" s="227" t="s">
        <v>21</v>
      </c>
      <c r="N161" s="228" t="s">
        <v>44</v>
      </c>
      <c r="O161" s="46"/>
      <c r="P161" s="229">
        <f>O161*H161</f>
        <v>0</v>
      </c>
      <c r="Q161" s="229">
        <v>0</v>
      </c>
      <c r="R161" s="229">
        <f>Q161*H161</f>
        <v>0</v>
      </c>
      <c r="S161" s="229">
        <v>0</v>
      </c>
      <c r="T161" s="230">
        <f>S161*H161</f>
        <v>0</v>
      </c>
      <c r="AR161" s="23" t="s">
        <v>134</v>
      </c>
      <c r="AT161" s="23" t="s">
        <v>129</v>
      </c>
      <c r="AU161" s="23" t="s">
        <v>83</v>
      </c>
      <c r="AY161" s="23" t="s">
        <v>127</v>
      </c>
      <c r="BE161" s="231">
        <f>IF(N161="základní",J161,0)</f>
        <v>0</v>
      </c>
      <c r="BF161" s="231">
        <f>IF(N161="snížená",J161,0)</f>
        <v>0</v>
      </c>
      <c r="BG161" s="231">
        <f>IF(N161="zákl. přenesená",J161,0)</f>
        <v>0</v>
      </c>
      <c r="BH161" s="231">
        <f>IF(N161="sníž. přenesená",J161,0)</f>
        <v>0</v>
      </c>
      <c r="BI161" s="231">
        <f>IF(N161="nulová",J161,0)</f>
        <v>0</v>
      </c>
      <c r="BJ161" s="23" t="s">
        <v>81</v>
      </c>
      <c r="BK161" s="231">
        <f>ROUND(I161*H161,2)</f>
        <v>0</v>
      </c>
      <c r="BL161" s="23" t="s">
        <v>134</v>
      </c>
      <c r="BM161" s="23" t="s">
        <v>270</v>
      </c>
    </row>
    <row r="162" s="1" customFormat="1">
      <c r="B162" s="45"/>
      <c r="C162" s="73"/>
      <c r="D162" s="232" t="s">
        <v>136</v>
      </c>
      <c r="E162" s="73"/>
      <c r="F162" s="233" t="s">
        <v>262</v>
      </c>
      <c r="G162" s="73"/>
      <c r="H162" s="73"/>
      <c r="I162" s="190"/>
      <c r="J162" s="73"/>
      <c r="K162" s="73"/>
      <c r="L162" s="71"/>
      <c r="M162" s="234"/>
      <c r="N162" s="46"/>
      <c r="O162" s="46"/>
      <c r="P162" s="46"/>
      <c r="Q162" s="46"/>
      <c r="R162" s="46"/>
      <c r="S162" s="46"/>
      <c r="T162" s="94"/>
      <c r="AT162" s="23" t="s">
        <v>136</v>
      </c>
      <c r="AU162" s="23" t="s">
        <v>83</v>
      </c>
    </row>
    <row r="163" s="1" customFormat="1" ht="25.5" customHeight="1">
      <c r="B163" s="45"/>
      <c r="C163" s="220" t="s">
        <v>271</v>
      </c>
      <c r="D163" s="220" t="s">
        <v>129</v>
      </c>
      <c r="E163" s="221" t="s">
        <v>272</v>
      </c>
      <c r="F163" s="222" t="s">
        <v>273</v>
      </c>
      <c r="G163" s="223" t="s">
        <v>144</v>
      </c>
      <c r="H163" s="224">
        <v>2</v>
      </c>
      <c r="I163" s="225"/>
      <c r="J163" s="226">
        <f>ROUND(I163*H163,2)</f>
        <v>0</v>
      </c>
      <c r="K163" s="222" t="s">
        <v>133</v>
      </c>
      <c r="L163" s="71"/>
      <c r="M163" s="227" t="s">
        <v>21</v>
      </c>
      <c r="N163" s="228" t="s">
        <v>44</v>
      </c>
      <c r="O163" s="46"/>
      <c r="P163" s="229">
        <f>O163*H163</f>
        <v>0</v>
      </c>
      <c r="Q163" s="229">
        <v>0</v>
      </c>
      <c r="R163" s="229">
        <f>Q163*H163</f>
        <v>0</v>
      </c>
      <c r="S163" s="229">
        <v>0</v>
      </c>
      <c r="T163" s="230">
        <f>S163*H163</f>
        <v>0</v>
      </c>
      <c r="AR163" s="23" t="s">
        <v>134</v>
      </c>
      <c r="AT163" s="23" t="s">
        <v>129</v>
      </c>
      <c r="AU163" s="23" t="s">
        <v>83</v>
      </c>
      <c r="AY163" s="23" t="s">
        <v>127</v>
      </c>
      <c r="BE163" s="231">
        <f>IF(N163="základní",J163,0)</f>
        <v>0</v>
      </c>
      <c r="BF163" s="231">
        <f>IF(N163="snížená",J163,0)</f>
        <v>0</v>
      </c>
      <c r="BG163" s="231">
        <f>IF(N163="zákl. přenesená",J163,0)</f>
        <v>0</v>
      </c>
      <c r="BH163" s="231">
        <f>IF(N163="sníž. přenesená",J163,0)</f>
        <v>0</v>
      </c>
      <c r="BI163" s="231">
        <f>IF(N163="nulová",J163,0)</f>
        <v>0</v>
      </c>
      <c r="BJ163" s="23" t="s">
        <v>81</v>
      </c>
      <c r="BK163" s="231">
        <f>ROUND(I163*H163,2)</f>
        <v>0</v>
      </c>
      <c r="BL163" s="23" t="s">
        <v>134</v>
      </c>
      <c r="BM163" s="23" t="s">
        <v>274</v>
      </c>
    </row>
    <row r="164" s="1" customFormat="1">
      <c r="B164" s="45"/>
      <c r="C164" s="73"/>
      <c r="D164" s="232" t="s">
        <v>136</v>
      </c>
      <c r="E164" s="73"/>
      <c r="F164" s="233" t="s">
        <v>262</v>
      </c>
      <c r="G164" s="73"/>
      <c r="H164" s="73"/>
      <c r="I164" s="190"/>
      <c r="J164" s="73"/>
      <c r="K164" s="73"/>
      <c r="L164" s="71"/>
      <c r="M164" s="234"/>
      <c r="N164" s="46"/>
      <c r="O164" s="46"/>
      <c r="P164" s="46"/>
      <c r="Q164" s="46"/>
      <c r="R164" s="46"/>
      <c r="S164" s="46"/>
      <c r="T164" s="94"/>
      <c r="AT164" s="23" t="s">
        <v>136</v>
      </c>
      <c r="AU164" s="23" t="s">
        <v>83</v>
      </c>
    </row>
    <row r="165" s="1" customFormat="1" ht="38.25" customHeight="1">
      <c r="B165" s="45"/>
      <c r="C165" s="220" t="s">
        <v>275</v>
      </c>
      <c r="D165" s="220" t="s">
        <v>129</v>
      </c>
      <c r="E165" s="221" t="s">
        <v>276</v>
      </c>
      <c r="F165" s="222" t="s">
        <v>277</v>
      </c>
      <c r="G165" s="223" t="s">
        <v>144</v>
      </c>
      <c r="H165" s="224">
        <v>2</v>
      </c>
      <c r="I165" s="225"/>
      <c r="J165" s="226">
        <f>ROUND(I165*H165,2)</f>
        <v>0</v>
      </c>
      <c r="K165" s="222" t="s">
        <v>133</v>
      </c>
      <c r="L165" s="71"/>
      <c r="M165" s="227" t="s">
        <v>21</v>
      </c>
      <c r="N165" s="228" t="s">
        <v>44</v>
      </c>
      <c r="O165" s="46"/>
      <c r="P165" s="229">
        <f>O165*H165</f>
        <v>0</v>
      </c>
      <c r="Q165" s="229">
        <v>0</v>
      </c>
      <c r="R165" s="229">
        <f>Q165*H165</f>
        <v>0</v>
      </c>
      <c r="S165" s="229">
        <v>0</v>
      </c>
      <c r="T165" s="230">
        <f>S165*H165</f>
        <v>0</v>
      </c>
      <c r="AR165" s="23" t="s">
        <v>134</v>
      </c>
      <c r="AT165" s="23" t="s">
        <v>129</v>
      </c>
      <c r="AU165" s="23" t="s">
        <v>83</v>
      </c>
      <c r="AY165" s="23" t="s">
        <v>127</v>
      </c>
      <c r="BE165" s="231">
        <f>IF(N165="základní",J165,0)</f>
        <v>0</v>
      </c>
      <c r="BF165" s="231">
        <f>IF(N165="snížená",J165,0)</f>
        <v>0</v>
      </c>
      <c r="BG165" s="231">
        <f>IF(N165="zákl. přenesená",J165,0)</f>
        <v>0</v>
      </c>
      <c r="BH165" s="231">
        <f>IF(N165="sníž. přenesená",J165,0)</f>
        <v>0</v>
      </c>
      <c r="BI165" s="231">
        <f>IF(N165="nulová",J165,0)</f>
        <v>0</v>
      </c>
      <c r="BJ165" s="23" t="s">
        <v>81</v>
      </c>
      <c r="BK165" s="231">
        <f>ROUND(I165*H165,2)</f>
        <v>0</v>
      </c>
      <c r="BL165" s="23" t="s">
        <v>134</v>
      </c>
      <c r="BM165" s="23" t="s">
        <v>278</v>
      </c>
    </row>
    <row r="166" s="1" customFormat="1">
      <c r="B166" s="45"/>
      <c r="C166" s="73"/>
      <c r="D166" s="232" t="s">
        <v>136</v>
      </c>
      <c r="E166" s="73"/>
      <c r="F166" s="233" t="s">
        <v>262</v>
      </c>
      <c r="G166" s="73"/>
      <c r="H166" s="73"/>
      <c r="I166" s="190"/>
      <c r="J166" s="73"/>
      <c r="K166" s="73"/>
      <c r="L166" s="71"/>
      <c r="M166" s="234"/>
      <c r="N166" s="46"/>
      <c r="O166" s="46"/>
      <c r="P166" s="46"/>
      <c r="Q166" s="46"/>
      <c r="R166" s="46"/>
      <c r="S166" s="46"/>
      <c r="T166" s="94"/>
      <c r="AT166" s="23" t="s">
        <v>136</v>
      </c>
      <c r="AU166" s="23" t="s">
        <v>83</v>
      </c>
    </row>
    <row r="167" s="1" customFormat="1" ht="38.25" customHeight="1">
      <c r="B167" s="45"/>
      <c r="C167" s="220" t="s">
        <v>279</v>
      </c>
      <c r="D167" s="220" t="s">
        <v>129</v>
      </c>
      <c r="E167" s="221" t="s">
        <v>280</v>
      </c>
      <c r="F167" s="222" t="s">
        <v>281</v>
      </c>
      <c r="G167" s="223" t="s">
        <v>144</v>
      </c>
      <c r="H167" s="224">
        <v>2</v>
      </c>
      <c r="I167" s="225"/>
      <c r="J167" s="226">
        <f>ROUND(I167*H167,2)</f>
        <v>0</v>
      </c>
      <c r="K167" s="222" t="s">
        <v>133</v>
      </c>
      <c r="L167" s="71"/>
      <c r="M167" s="227" t="s">
        <v>21</v>
      </c>
      <c r="N167" s="228" t="s">
        <v>44</v>
      </c>
      <c r="O167" s="46"/>
      <c r="P167" s="229">
        <f>O167*H167</f>
        <v>0</v>
      </c>
      <c r="Q167" s="229">
        <v>0</v>
      </c>
      <c r="R167" s="229">
        <f>Q167*H167</f>
        <v>0</v>
      </c>
      <c r="S167" s="229">
        <v>0</v>
      </c>
      <c r="T167" s="230">
        <f>S167*H167</f>
        <v>0</v>
      </c>
      <c r="AR167" s="23" t="s">
        <v>134</v>
      </c>
      <c r="AT167" s="23" t="s">
        <v>129</v>
      </c>
      <c r="AU167" s="23" t="s">
        <v>83</v>
      </c>
      <c r="AY167" s="23" t="s">
        <v>127</v>
      </c>
      <c r="BE167" s="231">
        <f>IF(N167="základní",J167,0)</f>
        <v>0</v>
      </c>
      <c r="BF167" s="231">
        <f>IF(N167="snížená",J167,0)</f>
        <v>0</v>
      </c>
      <c r="BG167" s="231">
        <f>IF(N167="zákl. přenesená",J167,0)</f>
        <v>0</v>
      </c>
      <c r="BH167" s="231">
        <f>IF(N167="sníž. přenesená",J167,0)</f>
        <v>0</v>
      </c>
      <c r="BI167" s="231">
        <f>IF(N167="nulová",J167,0)</f>
        <v>0</v>
      </c>
      <c r="BJ167" s="23" t="s">
        <v>81</v>
      </c>
      <c r="BK167" s="231">
        <f>ROUND(I167*H167,2)</f>
        <v>0</v>
      </c>
      <c r="BL167" s="23" t="s">
        <v>134</v>
      </c>
      <c r="BM167" s="23" t="s">
        <v>282</v>
      </c>
    </row>
    <row r="168" s="1" customFormat="1">
      <c r="B168" s="45"/>
      <c r="C168" s="73"/>
      <c r="D168" s="232" t="s">
        <v>136</v>
      </c>
      <c r="E168" s="73"/>
      <c r="F168" s="233" t="s">
        <v>262</v>
      </c>
      <c r="G168" s="73"/>
      <c r="H168" s="73"/>
      <c r="I168" s="190"/>
      <c r="J168" s="73"/>
      <c r="K168" s="73"/>
      <c r="L168" s="71"/>
      <c r="M168" s="234"/>
      <c r="N168" s="46"/>
      <c r="O168" s="46"/>
      <c r="P168" s="46"/>
      <c r="Q168" s="46"/>
      <c r="R168" s="46"/>
      <c r="S168" s="46"/>
      <c r="T168" s="94"/>
      <c r="AT168" s="23" t="s">
        <v>136</v>
      </c>
      <c r="AU168" s="23" t="s">
        <v>83</v>
      </c>
    </row>
    <row r="169" s="1" customFormat="1" ht="38.25" customHeight="1">
      <c r="B169" s="45"/>
      <c r="C169" s="220" t="s">
        <v>283</v>
      </c>
      <c r="D169" s="220" t="s">
        <v>129</v>
      </c>
      <c r="E169" s="221" t="s">
        <v>284</v>
      </c>
      <c r="F169" s="222" t="s">
        <v>285</v>
      </c>
      <c r="G169" s="223" t="s">
        <v>144</v>
      </c>
      <c r="H169" s="224">
        <v>16</v>
      </c>
      <c r="I169" s="225"/>
      <c r="J169" s="226">
        <f>ROUND(I169*H169,2)</f>
        <v>0</v>
      </c>
      <c r="K169" s="222" t="s">
        <v>133</v>
      </c>
      <c r="L169" s="71"/>
      <c r="M169" s="227" t="s">
        <v>21</v>
      </c>
      <c r="N169" s="228" t="s">
        <v>44</v>
      </c>
      <c r="O169" s="46"/>
      <c r="P169" s="229">
        <f>O169*H169</f>
        <v>0</v>
      </c>
      <c r="Q169" s="229">
        <v>0</v>
      </c>
      <c r="R169" s="229">
        <f>Q169*H169</f>
        <v>0</v>
      </c>
      <c r="S169" s="229">
        <v>0</v>
      </c>
      <c r="T169" s="230">
        <f>S169*H169</f>
        <v>0</v>
      </c>
      <c r="AR169" s="23" t="s">
        <v>134</v>
      </c>
      <c r="AT169" s="23" t="s">
        <v>129</v>
      </c>
      <c r="AU169" s="23" t="s">
        <v>83</v>
      </c>
      <c r="AY169" s="23" t="s">
        <v>127</v>
      </c>
      <c r="BE169" s="231">
        <f>IF(N169="základní",J169,0)</f>
        <v>0</v>
      </c>
      <c r="BF169" s="231">
        <f>IF(N169="snížená",J169,0)</f>
        <v>0</v>
      </c>
      <c r="BG169" s="231">
        <f>IF(N169="zákl. přenesená",J169,0)</f>
        <v>0</v>
      </c>
      <c r="BH169" s="231">
        <f>IF(N169="sníž. přenesená",J169,0)</f>
        <v>0</v>
      </c>
      <c r="BI169" s="231">
        <f>IF(N169="nulová",J169,0)</f>
        <v>0</v>
      </c>
      <c r="BJ169" s="23" t="s">
        <v>81</v>
      </c>
      <c r="BK169" s="231">
        <f>ROUND(I169*H169,2)</f>
        <v>0</v>
      </c>
      <c r="BL169" s="23" t="s">
        <v>134</v>
      </c>
      <c r="BM169" s="23" t="s">
        <v>286</v>
      </c>
    </row>
    <row r="170" s="1" customFormat="1">
      <c r="B170" s="45"/>
      <c r="C170" s="73"/>
      <c r="D170" s="232" t="s">
        <v>136</v>
      </c>
      <c r="E170" s="73"/>
      <c r="F170" s="233" t="s">
        <v>262</v>
      </c>
      <c r="G170" s="73"/>
      <c r="H170" s="73"/>
      <c r="I170" s="190"/>
      <c r="J170" s="73"/>
      <c r="K170" s="73"/>
      <c r="L170" s="71"/>
      <c r="M170" s="234"/>
      <c r="N170" s="46"/>
      <c r="O170" s="46"/>
      <c r="P170" s="46"/>
      <c r="Q170" s="46"/>
      <c r="R170" s="46"/>
      <c r="S170" s="46"/>
      <c r="T170" s="94"/>
      <c r="AT170" s="23" t="s">
        <v>136</v>
      </c>
      <c r="AU170" s="23" t="s">
        <v>83</v>
      </c>
    </row>
    <row r="171" s="11" customFormat="1">
      <c r="B171" s="235"/>
      <c r="C171" s="236"/>
      <c r="D171" s="232" t="s">
        <v>164</v>
      </c>
      <c r="E171" s="236"/>
      <c r="F171" s="238" t="s">
        <v>287</v>
      </c>
      <c r="G171" s="236"/>
      <c r="H171" s="239">
        <v>16</v>
      </c>
      <c r="I171" s="240"/>
      <c r="J171" s="236"/>
      <c r="K171" s="236"/>
      <c r="L171" s="241"/>
      <c r="M171" s="242"/>
      <c r="N171" s="243"/>
      <c r="O171" s="243"/>
      <c r="P171" s="243"/>
      <c r="Q171" s="243"/>
      <c r="R171" s="243"/>
      <c r="S171" s="243"/>
      <c r="T171" s="244"/>
      <c r="AT171" s="245" t="s">
        <v>164</v>
      </c>
      <c r="AU171" s="245" t="s">
        <v>83</v>
      </c>
      <c r="AV171" s="11" t="s">
        <v>83</v>
      </c>
      <c r="AW171" s="11" t="s">
        <v>6</v>
      </c>
      <c r="AX171" s="11" t="s">
        <v>81</v>
      </c>
      <c r="AY171" s="245" t="s">
        <v>127</v>
      </c>
    </row>
    <row r="172" s="1" customFormat="1" ht="38.25" customHeight="1">
      <c r="B172" s="45"/>
      <c r="C172" s="220" t="s">
        <v>288</v>
      </c>
      <c r="D172" s="220" t="s">
        <v>129</v>
      </c>
      <c r="E172" s="221" t="s">
        <v>289</v>
      </c>
      <c r="F172" s="222" t="s">
        <v>290</v>
      </c>
      <c r="G172" s="223" t="s">
        <v>144</v>
      </c>
      <c r="H172" s="224">
        <v>16</v>
      </c>
      <c r="I172" s="225"/>
      <c r="J172" s="226">
        <f>ROUND(I172*H172,2)</f>
        <v>0</v>
      </c>
      <c r="K172" s="222" t="s">
        <v>133</v>
      </c>
      <c r="L172" s="71"/>
      <c r="M172" s="227" t="s">
        <v>21</v>
      </c>
      <c r="N172" s="228" t="s">
        <v>44</v>
      </c>
      <c r="O172" s="46"/>
      <c r="P172" s="229">
        <f>O172*H172</f>
        <v>0</v>
      </c>
      <c r="Q172" s="229">
        <v>0</v>
      </c>
      <c r="R172" s="229">
        <f>Q172*H172</f>
        <v>0</v>
      </c>
      <c r="S172" s="229">
        <v>0</v>
      </c>
      <c r="T172" s="230">
        <f>S172*H172</f>
        <v>0</v>
      </c>
      <c r="AR172" s="23" t="s">
        <v>134</v>
      </c>
      <c r="AT172" s="23" t="s">
        <v>129</v>
      </c>
      <c r="AU172" s="23" t="s">
        <v>83</v>
      </c>
      <c r="AY172" s="23" t="s">
        <v>127</v>
      </c>
      <c r="BE172" s="231">
        <f>IF(N172="základní",J172,0)</f>
        <v>0</v>
      </c>
      <c r="BF172" s="231">
        <f>IF(N172="snížená",J172,0)</f>
        <v>0</v>
      </c>
      <c r="BG172" s="231">
        <f>IF(N172="zákl. přenesená",J172,0)</f>
        <v>0</v>
      </c>
      <c r="BH172" s="231">
        <f>IF(N172="sníž. přenesená",J172,0)</f>
        <v>0</v>
      </c>
      <c r="BI172" s="231">
        <f>IF(N172="nulová",J172,0)</f>
        <v>0</v>
      </c>
      <c r="BJ172" s="23" t="s">
        <v>81</v>
      </c>
      <c r="BK172" s="231">
        <f>ROUND(I172*H172,2)</f>
        <v>0</v>
      </c>
      <c r="BL172" s="23" t="s">
        <v>134</v>
      </c>
      <c r="BM172" s="23" t="s">
        <v>291</v>
      </c>
    </row>
    <row r="173" s="1" customFormat="1">
      <c r="B173" s="45"/>
      <c r="C173" s="73"/>
      <c r="D173" s="232" t="s">
        <v>136</v>
      </c>
      <c r="E173" s="73"/>
      <c r="F173" s="233" t="s">
        <v>262</v>
      </c>
      <c r="G173" s="73"/>
      <c r="H173" s="73"/>
      <c r="I173" s="190"/>
      <c r="J173" s="73"/>
      <c r="K173" s="73"/>
      <c r="L173" s="71"/>
      <c r="M173" s="234"/>
      <c r="N173" s="46"/>
      <c r="O173" s="46"/>
      <c r="P173" s="46"/>
      <c r="Q173" s="46"/>
      <c r="R173" s="46"/>
      <c r="S173" s="46"/>
      <c r="T173" s="94"/>
      <c r="AT173" s="23" t="s">
        <v>136</v>
      </c>
      <c r="AU173" s="23" t="s">
        <v>83</v>
      </c>
    </row>
    <row r="174" s="11" customFormat="1">
      <c r="B174" s="235"/>
      <c r="C174" s="236"/>
      <c r="D174" s="232" t="s">
        <v>164</v>
      </c>
      <c r="E174" s="236"/>
      <c r="F174" s="238" t="s">
        <v>287</v>
      </c>
      <c r="G174" s="236"/>
      <c r="H174" s="239">
        <v>16</v>
      </c>
      <c r="I174" s="240"/>
      <c r="J174" s="236"/>
      <c r="K174" s="236"/>
      <c r="L174" s="241"/>
      <c r="M174" s="242"/>
      <c r="N174" s="243"/>
      <c r="O174" s="243"/>
      <c r="P174" s="243"/>
      <c r="Q174" s="243"/>
      <c r="R174" s="243"/>
      <c r="S174" s="243"/>
      <c r="T174" s="244"/>
      <c r="AT174" s="245" t="s">
        <v>164</v>
      </c>
      <c r="AU174" s="245" t="s">
        <v>83</v>
      </c>
      <c r="AV174" s="11" t="s">
        <v>83</v>
      </c>
      <c r="AW174" s="11" t="s">
        <v>6</v>
      </c>
      <c r="AX174" s="11" t="s">
        <v>81</v>
      </c>
      <c r="AY174" s="245" t="s">
        <v>127</v>
      </c>
    </row>
    <row r="175" s="1" customFormat="1" ht="38.25" customHeight="1">
      <c r="B175" s="45"/>
      <c r="C175" s="220" t="s">
        <v>292</v>
      </c>
      <c r="D175" s="220" t="s">
        <v>129</v>
      </c>
      <c r="E175" s="221" t="s">
        <v>293</v>
      </c>
      <c r="F175" s="222" t="s">
        <v>294</v>
      </c>
      <c r="G175" s="223" t="s">
        <v>144</v>
      </c>
      <c r="H175" s="224">
        <v>16</v>
      </c>
      <c r="I175" s="225"/>
      <c r="J175" s="226">
        <f>ROUND(I175*H175,2)</f>
        <v>0</v>
      </c>
      <c r="K175" s="222" t="s">
        <v>133</v>
      </c>
      <c r="L175" s="71"/>
      <c r="M175" s="227" t="s">
        <v>21</v>
      </c>
      <c r="N175" s="228" t="s">
        <v>44</v>
      </c>
      <c r="O175" s="46"/>
      <c r="P175" s="229">
        <f>O175*H175</f>
        <v>0</v>
      </c>
      <c r="Q175" s="229">
        <v>0</v>
      </c>
      <c r="R175" s="229">
        <f>Q175*H175</f>
        <v>0</v>
      </c>
      <c r="S175" s="229">
        <v>0</v>
      </c>
      <c r="T175" s="230">
        <f>S175*H175</f>
        <v>0</v>
      </c>
      <c r="AR175" s="23" t="s">
        <v>134</v>
      </c>
      <c r="AT175" s="23" t="s">
        <v>129</v>
      </c>
      <c r="AU175" s="23" t="s">
        <v>83</v>
      </c>
      <c r="AY175" s="23" t="s">
        <v>127</v>
      </c>
      <c r="BE175" s="231">
        <f>IF(N175="základní",J175,0)</f>
        <v>0</v>
      </c>
      <c r="BF175" s="231">
        <f>IF(N175="snížená",J175,0)</f>
        <v>0</v>
      </c>
      <c r="BG175" s="231">
        <f>IF(N175="zákl. přenesená",J175,0)</f>
        <v>0</v>
      </c>
      <c r="BH175" s="231">
        <f>IF(N175="sníž. přenesená",J175,0)</f>
        <v>0</v>
      </c>
      <c r="BI175" s="231">
        <f>IF(N175="nulová",J175,0)</f>
        <v>0</v>
      </c>
      <c r="BJ175" s="23" t="s">
        <v>81</v>
      </c>
      <c r="BK175" s="231">
        <f>ROUND(I175*H175,2)</f>
        <v>0</v>
      </c>
      <c r="BL175" s="23" t="s">
        <v>134</v>
      </c>
      <c r="BM175" s="23" t="s">
        <v>295</v>
      </c>
    </row>
    <row r="176" s="1" customFormat="1">
      <c r="B176" s="45"/>
      <c r="C176" s="73"/>
      <c r="D176" s="232" t="s">
        <v>136</v>
      </c>
      <c r="E176" s="73"/>
      <c r="F176" s="233" t="s">
        <v>262</v>
      </c>
      <c r="G176" s="73"/>
      <c r="H176" s="73"/>
      <c r="I176" s="190"/>
      <c r="J176" s="73"/>
      <c r="K176" s="73"/>
      <c r="L176" s="71"/>
      <c r="M176" s="234"/>
      <c r="N176" s="46"/>
      <c r="O176" s="46"/>
      <c r="P176" s="46"/>
      <c r="Q176" s="46"/>
      <c r="R176" s="46"/>
      <c r="S176" s="46"/>
      <c r="T176" s="94"/>
      <c r="AT176" s="23" t="s">
        <v>136</v>
      </c>
      <c r="AU176" s="23" t="s">
        <v>83</v>
      </c>
    </row>
    <row r="177" s="11" customFormat="1">
      <c r="B177" s="235"/>
      <c r="C177" s="236"/>
      <c r="D177" s="232" t="s">
        <v>164</v>
      </c>
      <c r="E177" s="236"/>
      <c r="F177" s="238" t="s">
        <v>287</v>
      </c>
      <c r="G177" s="236"/>
      <c r="H177" s="239">
        <v>16</v>
      </c>
      <c r="I177" s="240"/>
      <c r="J177" s="236"/>
      <c r="K177" s="236"/>
      <c r="L177" s="241"/>
      <c r="M177" s="242"/>
      <c r="N177" s="243"/>
      <c r="O177" s="243"/>
      <c r="P177" s="243"/>
      <c r="Q177" s="243"/>
      <c r="R177" s="243"/>
      <c r="S177" s="243"/>
      <c r="T177" s="244"/>
      <c r="AT177" s="245" t="s">
        <v>164</v>
      </c>
      <c r="AU177" s="245" t="s">
        <v>83</v>
      </c>
      <c r="AV177" s="11" t="s">
        <v>83</v>
      </c>
      <c r="AW177" s="11" t="s">
        <v>6</v>
      </c>
      <c r="AX177" s="11" t="s">
        <v>81</v>
      </c>
      <c r="AY177" s="245" t="s">
        <v>127</v>
      </c>
    </row>
    <row r="178" s="1" customFormat="1" ht="38.25" customHeight="1">
      <c r="B178" s="45"/>
      <c r="C178" s="220" t="s">
        <v>296</v>
      </c>
      <c r="D178" s="220" t="s">
        <v>129</v>
      </c>
      <c r="E178" s="221" t="s">
        <v>297</v>
      </c>
      <c r="F178" s="222" t="s">
        <v>298</v>
      </c>
      <c r="G178" s="223" t="s">
        <v>144</v>
      </c>
      <c r="H178" s="224">
        <v>16</v>
      </c>
      <c r="I178" s="225"/>
      <c r="J178" s="226">
        <f>ROUND(I178*H178,2)</f>
        <v>0</v>
      </c>
      <c r="K178" s="222" t="s">
        <v>133</v>
      </c>
      <c r="L178" s="71"/>
      <c r="M178" s="227" t="s">
        <v>21</v>
      </c>
      <c r="N178" s="228" t="s">
        <v>44</v>
      </c>
      <c r="O178" s="46"/>
      <c r="P178" s="229">
        <f>O178*H178</f>
        <v>0</v>
      </c>
      <c r="Q178" s="229">
        <v>0</v>
      </c>
      <c r="R178" s="229">
        <f>Q178*H178</f>
        <v>0</v>
      </c>
      <c r="S178" s="229">
        <v>0</v>
      </c>
      <c r="T178" s="230">
        <f>S178*H178</f>
        <v>0</v>
      </c>
      <c r="AR178" s="23" t="s">
        <v>134</v>
      </c>
      <c r="AT178" s="23" t="s">
        <v>129</v>
      </c>
      <c r="AU178" s="23" t="s">
        <v>83</v>
      </c>
      <c r="AY178" s="23" t="s">
        <v>127</v>
      </c>
      <c r="BE178" s="231">
        <f>IF(N178="základní",J178,0)</f>
        <v>0</v>
      </c>
      <c r="BF178" s="231">
        <f>IF(N178="snížená",J178,0)</f>
        <v>0</v>
      </c>
      <c r="BG178" s="231">
        <f>IF(N178="zákl. přenesená",J178,0)</f>
        <v>0</v>
      </c>
      <c r="BH178" s="231">
        <f>IF(N178="sníž. přenesená",J178,0)</f>
        <v>0</v>
      </c>
      <c r="BI178" s="231">
        <f>IF(N178="nulová",J178,0)</f>
        <v>0</v>
      </c>
      <c r="BJ178" s="23" t="s">
        <v>81</v>
      </c>
      <c r="BK178" s="231">
        <f>ROUND(I178*H178,2)</f>
        <v>0</v>
      </c>
      <c r="BL178" s="23" t="s">
        <v>134</v>
      </c>
      <c r="BM178" s="23" t="s">
        <v>299</v>
      </c>
    </row>
    <row r="179" s="1" customFormat="1">
      <c r="B179" s="45"/>
      <c r="C179" s="73"/>
      <c r="D179" s="232" t="s">
        <v>136</v>
      </c>
      <c r="E179" s="73"/>
      <c r="F179" s="233" t="s">
        <v>262</v>
      </c>
      <c r="G179" s="73"/>
      <c r="H179" s="73"/>
      <c r="I179" s="190"/>
      <c r="J179" s="73"/>
      <c r="K179" s="73"/>
      <c r="L179" s="71"/>
      <c r="M179" s="234"/>
      <c r="N179" s="46"/>
      <c r="O179" s="46"/>
      <c r="P179" s="46"/>
      <c r="Q179" s="46"/>
      <c r="R179" s="46"/>
      <c r="S179" s="46"/>
      <c r="T179" s="94"/>
      <c r="AT179" s="23" t="s">
        <v>136</v>
      </c>
      <c r="AU179" s="23" t="s">
        <v>83</v>
      </c>
    </row>
    <row r="180" s="11" customFormat="1">
      <c r="B180" s="235"/>
      <c r="C180" s="236"/>
      <c r="D180" s="232" t="s">
        <v>164</v>
      </c>
      <c r="E180" s="236"/>
      <c r="F180" s="238" t="s">
        <v>287</v>
      </c>
      <c r="G180" s="236"/>
      <c r="H180" s="239">
        <v>16</v>
      </c>
      <c r="I180" s="240"/>
      <c r="J180" s="236"/>
      <c r="K180" s="236"/>
      <c r="L180" s="241"/>
      <c r="M180" s="242"/>
      <c r="N180" s="243"/>
      <c r="O180" s="243"/>
      <c r="P180" s="243"/>
      <c r="Q180" s="243"/>
      <c r="R180" s="243"/>
      <c r="S180" s="243"/>
      <c r="T180" s="244"/>
      <c r="AT180" s="245" t="s">
        <v>164</v>
      </c>
      <c r="AU180" s="245" t="s">
        <v>83</v>
      </c>
      <c r="AV180" s="11" t="s">
        <v>83</v>
      </c>
      <c r="AW180" s="11" t="s">
        <v>6</v>
      </c>
      <c r="AX180" s="11" t="s">
        <v>81</v>
      </c>
      <c r="AY180" s="245" t="s">
        <v>127</v>
      </c>
    </row>
    <row r="181" s="1" customFormat="1" ht="38.25" customHeight="1">
      <c r="B181" s="45"/>
      <c r="C181" s="220" t="s">
        <v>300</v>
      </c>
      <c r="D181" s="220" t="s">
        <v>129</v>
      </c>
      <c r="E181" s="221" t="s">
        <v>301</v>
      </c>
      <c r="F181" s="222" t="s">
        <v>302</v>
      </c>
      <c r="G181" s="223" t="s">
        <v>144</v>
      </c>
      <c r="H181" s="224">
        <v>16</v>
      </c>
      <c r="I181" s="225"/>
      <c r="J181" s="226">
        <f>ROUND(I181*H181,2)</f>
        <v>0</v>
      </c>
      <c r="K181" s="222" t="s">
        <v>133</v>
      </c>
      <c r="L181" s="71"/>
      <c r="M181" s="227" t="s">
        <v>21</v>
      </c>
      <c r="N181" s="228" t="s">
        <v>44</v>
      </c>
      <c r="O181" s="46"/>
      <c r="P181" s="229">
        <f>O181*H181</f>
        <v>0</v>
      </c>
      <c r="Q181" s="229">
        <v>0</v>
      </c>
      <c r="R181" s="229">
        <f>Q181*H181</f>
        <v>0</v>
      </c>
      <c r="S181" s="229">
        <v>0</v>
      </c>
      <c r="T181" s="230">
        <f>S181*H181</f>
        <v>0</v>
      </c>
      <c r="AR181" s="23" t="s">
        <v>134</v>
      </c>
      <c r="AT181" s="23" t="s">
        <v>129</v>
      </c>
      <c r="AU181" s="23" t="s">
        <v>83</v>
      </c>
      <c r="AY181" s="23" t="s">
        <v>127</v>
      </c>
      <c r="BE181" s="231">
        <f>IF(N181="základní",J181,0)</f>
        <v>0</v>
      </c>
      <c r="BF181" s="231">
        <f>IF(N181="snížená",J181,0)</f>
        <v>0</v>
      </c>
      <c r="BG181" s="231">
        <f>IF(N181="zákl. přenesená",J181,0)</f>
        <v>0</v>
      </c>
      <c r="BH181" s="231">
        <f>IF(N181="sníž. přenesená",J181,0)</f>
        <v>0</v>
      </c>
      <c r="BI181" s="231">
        <f>IF(N181="nulová",J181,0)</f>
        <v>0</v>
      </c>
      <c r="BJ181" s="23" t="s">
        <v>81</v>
      </c>
      <c r="BK181" s="231">
        <f>ROUND(I181*H181,2)</f>
        <v>0</v>
      </c>
      <c r="BL181" s="23" t="s">
        <v>134</v>
      </c>
      <c r="BM181" s="23" t="s">
        <v>303</v>
      </c>
    </row>
    <row r="182" s="1" customFormat="1">
      <c r="B182" s="45"/>
      <c r="C182" s="73"/>
      <c r="D182" s="232" t="s">
        <v>136</v>
      </c>
      <c r="E182" s="73"/>
      <c r="F182" s="233" t="s">
        <v>262</v>
      </c>
      <c r="G182" s="73"/>
      <c r="H182" s="73"/>
      <c r="I182" s="190"/>
      <c r="J182" s="73"/>
      <c r="K182" s="73"/>
      <c r="L182" s="71"/>
      <c r="M182" s="234"/>
      <c r="N182" s="46"/>
      <c r="O182" s="46"/>
      <c r="P182" s="46"/>
      <c r="Q182" s="46"/>
      <c r="R182" s="46"/>
      <c r="S182" s="46"/>
      <c r="T182" s="94"/>
      <c r="AT182" s="23" t="s">
        <v>136</v>
      </c>
      <c r="AU182" s="23" t="s">
        <v>83</v>
      </c>
    </row>
    <row r="183" s="11" customFormat="1">
      <c r="B183" s="235"/>
      <c r="C183" s="236"/>
      <c r="D183" s="232" t="s">
        <v>164</v>
      </c>
      <c r="E183" s="236"/>
      <c r="F183" s="238" t="s">
        <v>287</v>
      </c>
      <c r="G183" s="236"/>
      <c r="H183" s="239">
        <v>16</v>
      </c>
      <c r="I183" s="240"/>
      <c r="J183" s="236"/>
      <c r="K183" s="236"/>
      <c r="L183" s="241"/>
      <c r="M183" s="242"/>
      <c r="N183" s="243"/>
      <c r="O183" s="243"/>
      <c r="P183" s="243"/>
      <c r="Q183" s="243"/>
      <c r="R183" s="243"/>
      <c r="S183" s="243"/>
      <c r="T183" s="244"/>
      <c r="AT183" s="245" t="s">
        <v>164</v>
      </c>
      <c r="AU183" s="245" t="s">
        <v>83</v>
      </c>
      <c r="AV183" s="11" t="s">
        <v>83</v>
      </c>
      <c r="AW183" s="11" t="s">
        <v>6</v>
      </c>
      <c r="AX183" s="11" t="s">
        <v>81</v>
      </c>
      <c r="AY183" s="245" t="s">
        <v>127</v>
      </c>
    </row>
    <row r="184" s="1" customFormat="1" ht="38.25" customHeight="1">
      <c r="B184" s="45"/>
      <c r="C184" s="220" t="s">
        <v>304</v>
      </c>
      <c r="D184" s="220" t="s">
        <v>129</v>
      </c>
      <c r="E184" s="221" t="s">
        <v>305</v>
      </c>
      <c r="F184" s="222" t="s">
        <v>306</v>
      </c>
      <c r="G184" s="223" t="s">
        <v>144</v>
      </c>
      <c r="H184" s="224">
        <v>16</v>
      </c>
      <c r="I184" s="225"/>
      <c r="J184" s="226">
        <f>ROUND(I184*H184,2)</f>
        <v>0</v>
      </c>
      <c r="K184" s="222" t="s">
        <v>133</v>
      </c>
      <c r="L184" s="71"/>
      <c r="M184" s="227" t="s">
        <v>21</v>
      </c>
      <c r="N184" s="228" t="s">
        <v>44</v>
      </c>
      <c r="O184" s="46"/>
      <c r="P184" s="229">
        <f>O184*H184</f>
        <v>0</v>
      </c>
      <c r="Q184" s="229">
        <v>0</v>
      </c>
      <c r="R184" s="229">
        <f>Q184*H184</f>
        <v>0</v>
      </c>
      <c r="S184" s="229">
        <v>0</v>
      </c>
      <c r="T184" s="230">
        <f>S184*H184</f>
        <v>0</v>
      </c>
      <c r="AR184" s="23" t="s">
        <v>134</v>
      </c>
      <c r="AT184" s="23" t="s">
        <v>129</v>
      </c>
      <c r="AU184" s="23" t="s">
        <v>83</v>
      </c>
      <c r="AY184" s="23" t="s">
        <v>127</v>
      </c>
      <c r="BE184" s="231">
        <f>IF(N184="základní",J184,0)</f>
        <v>0</v>
      </c>
      <c r="BF184" s="231">
        <f>IF(N184="snížená",J184,0)</f>
        <v>0</v>
      </c>
      <c r="BG184" s="231">
        <f>IF(N184="zákl. přenesená",J184,0)</f>
        <v>0</v>
      </c>
      <c r="BH184" s="231">
        <f>IF(N184="sníž. přenesená",J184,0)</f>
        <v>0</v>
      </c>
      <c r="BI184" s="231">
        <f>IF(N184="nulová",J184,0)</f>
        <v>0</v>
      </c>
      <c r="BJ184" s="23" t="s">
        <v>81</v>
      </c>
      <c r="BK184" s="231">
        <f>ROUND(I184*H184,2)</f>
        <v>0</v>
      </c>
      <c r="BL184" s="23" t="s">
        <v>134</v>
      </c>
      <c r="BM184" s="23" t="s">
        <v>307</v>
      </c>
    </row>
    <row r="185" s="1" customFormat="1">
      <c r="B185" s="45"/>
      <c r="C185" s="73"/>
      <c r="D185" s="232" t="s">
        <v>136</v>
      </c>
      <c r="E185" s="73"/>
      <c r="F185" s="233" t="s">
        <v>262</v>
      </c>
      <c r="G185" s="73"/>
      <c r="H185" s="73"/>
      <c r="I185" s="190"/>
      <c r="J185" s="73"/>
      <c r="K185" s="73"/>
      <c r="L185" s="71"/>
      <c r="M185" s="234"/>
      <c r="N185" s="46"/>
      <c r="O185" s="46"/>
      <c r="P185" s="46"/>
      <c r="Q185" s="46"/>
      <c r="R185" s="46"/>
      <c r="S185" s="46"/>
      <c r="T185" s="94"/>
      <c r="AT185" s="23" t="s">
        <v>136</v>
      </c>
      <c r="AU185" s="23" t="s">
        <v>83</v>
      </c>
    </row>
    <row r="186" s="11" customFormat="1">
      <c r="B186" s="235"/>
      <c r="C186" s="236"/>
      <c r="D186" s="232" t="s">
        <v>164</v>
      </c>
      <c r="E186" s="236"/>
      <c r="F186" s="238" t="s">
        <v>287</v>
      </c>
      <c r="G186" s="236"/>
      <c r="H186" s="239">
        <v>16</v>
      </c>
      <c r="I186" s="240"/>
      <c r="J186" s="236"/>
      <c r="K186" s="236"/>
      <c r="L186" s="241"/>
      <c r="M186" s="242"/>
      <c r="N186" s="243"/>
      <c r="O186" s="243"/>
      <c r="P186" s="243"/>
      <c r="Q186" s="243"/>
      <c r="R186" s="243"/>
      <c r="S186" s="243"/>
      <c r="T186" s="244"/>
      <c r="AT186" s="245" t="s">
        <v>164</v>
      </c>
      <c r="AU186" s="245" t="s">
        <v>83</v>
      </c>
      <c r="AV186" s="11" t="s">
        <v>83</v>
      </c>
      <c r="AW186" s="11" t="s">
        <v>6</v>
      </c>
      <c r="AX186" s="11" t="s">
        <v>81</v>
      </c>
      <c r="AY186" s="245" t="s">
        <v>127</v>
      </c>
    </row>
    <row r="187" s="1" customFormat="1" ht="38.25" customHeight="1">
      <c r="B187" s="45"/>
      <c r="C187" s="220" t="s">
        <v>308</v>
      </c>
      <c r="D187" s="220" t="s">
        <v>129</v>
      </c>
      <c r="E187" s="221" t="s">
        <v>309</v>
      </c>
      <c r="F187" s="222" t="s">
        <v>310</v>
      </c>
      <c r="G187" s="223" t="s">
        <v>215</v>
      </c>
      <c r="H187" s="224">
        <v>718.51999999999998</v>
      </c>
      <c r="I187" s="225"/>
      <c r="J187" s="226">
        <f>ROUND(I187*H187,2)</f>
        <v>0</v>
      </c>
      <c r="K187" s="222" t="s">
        <v>133</v>
      </c>
      <c r="L187" s="71"/>
      <c r="M187" s="227" t="s">
        <v>21</v>
      </c>
      <c r="N187" s="228" t="s">
        <v>44</v>
      </c>
      <c r="O187" s="46"/>
      <c r="P187" s="229">
        <f>O187*H187</f>
        <v>0</v>
      </c>
      <c r="Q187" s="229">
        <v>0</v>
      </c>
      <c r="R187" s="229">
        <f>Q187*H187</f>
        <v>0</v>
      </c>
      <c r="S187" s="229">
        <v>0</v>
      </c>
      <c r="T187" s="230">
        <f>S187*H187</f>
        <v>0</v>
      </c>
      <c r="AR187" s="23" t="s">
        <v>134</v>
      </c>
      <c r="AT187" s="23" t="s">
        <v>129</v>
      </c>
      <c r="AU187" s="23" t="s">
        <v>83</v>
      </c>
      <c r="AY187" s="23" t="s">
        <v>127</v>
      </c>
      <c r="BE187" s="231">
        <f>IF(N187="základní",J187,0)</f>
        <v>0</v>
      </c>
      <c r="BF187" s="231">
        <f>IF(N187="snížená",J187,0)</f>
        <v>0</v>
      </c>
      <c r="BG187" s="231">
        <f>IF(N187="zákl. přenesená",J187,0)</f>
        <v>0</v>
      </c>
      <c r="BH187" s="231">
        <f>IF(N187="sníž. přenesená",J187,0)</f>
        <v>0</v>
      </c>
      <c r="BI187" s="231">
        <f>IF(N187="nulová",J187,0)</f>
        <v>0</v>
      </c>
      <c r="BJ187" s="23" t="s">
        <v>81</v>
      </c>
      <c r="BK187" s="231">
        <f>ROUND(I187*H187,2)</f>
        <v>0</v>
      </c>
      <c r="BL187" s="23" t="s">
        <v>134</v>
      </c>
      <c r="BM187" s="23" t="s">
        <v>311</v>
      </c>
    </row>
    <row r="188" s="1" customFormat="1">
      <c r="B188" s="45"/>
      <c r="C188" s="73"/>
      <c r="D188" s="232" t="s">
        <v>136</v>
      </c>
      <c r="E188" s="73"/>
      <c r="F188" s="233" t="s">
        <v>312</v>
      </c>
      <c r="G188" s="73"/>
      <c r="H188" s="73"/>
      <c r="I188" s="190"/>
      <c r="J188" s="73"/>
      <c r="K188" s="73"/>
      <c r="L188" s="71"/>
      <c r="M188" s="234"/>
      <c r="N188" s="46"/>
      <c r="O188" s="46"/>
      <c r="P188" s="46"/>
      <c r="Q188" s="46"/>
      <c r="R188" s="46"/>
      <c r="S188" s="46"/>
      <c r="T188" s="94"/>
      <c r="AT188" s="23" t="s">
        <v>136</v>
      </c>
      <c r="AU188" s="23" t="s">
        <v>83</v>
      </c>
    </row>
    <row r="189" s="11" customFormat="1">
      <c r="B189" s="235"/>
      <c r="C189" s="236"/>
      <c r="D189" s="232" t="s">
        <v>164</v>
      </c>
      <c r="E189" s="237" t="s">
        <v>21</v>
      </c>
      <c r="F189" s="238" t="s">
        <v>313</v>
      </c>
      <c r="G189" s="236"/>
      <c r="H189" s="239">
        <v>718.51999999999998</v>
      </c>
      <c r="I189" s="240"/>
      <c r="J189" s="236"/>
      <c r="K189" s="236"/>
      <c r="L189" s="241"/>
      <c r="M189" s="242"/>
      <c r="N189" s="243"/>
      <c r="O189" s="243"/>
      <c r="P189" s="243"/>
      <c r="Q189" s="243"/>
      <c r="R189" s="243"/>
      <c r="S189" s="243"/>
      <c r="T189" s="244"/>
      <c r="AT189" s="245" t="s">
        <v>164</v>
      </c>
      <c r="AU189" s="245" t="s">
        <v>83</v>
      </c>
      <c r="AV189" s="11" t="s">
        <v>83</v>
      </c>
      <c r="AW189" s="11" t="s">
        <v>36</v>
      </c>
      <c r="AX189" s="11" t="s">
        <v>81</v>
      </c>
      <c r="AY189" s="245" t="s">
        <v>127</v>
      </c>
    </row>
    <row r="190" s="1" customFormat="1" ht="51" customHeight="1">
      <c r="B190" s="45"/>
      <c r="C190" s="220" t="s">
        <v>314</v>
      </c>
      <c r="D190" s="220" t="s">
        <v>129</v>
      </c>
      <c r="E190" s="221" t="s">
        <v>315</v>
      </c>
      <c r="F190" s="222" t="s">
        <v>316</v>
      </c>
      <c r="G190" s="223" t="s">
        <v>215</v>
      </c>
      <c r="H190" s="224">
        <v>25148.200000000001</v>
      </c>
      <c r="I190" s="225"/>
      <c r="J190" s="226">
        <f>ROUND(I190*H190,2)</f>
        <v>0</v>
      </c>
      <c r="K190" s="222" t="s">
        <v>133</v>
      </c>
      <c r="L190" s="71"/>
      <c r="M190" s="227" t="s">
        <v>21</v>
      </c>
      <c r="N190" s="228" t="s">
        <v>44</v>
      </c>
      <c r="O190" s="46"/>
      <c r="P190" s="229">
        <f>O190*H190</f>
        <v>0</v>
      </c>
      <c r="Q190" s="229">
        <v>0</v>
      </c>
      <c r="R190" s="229">
        <f>Q190*H190</f>
        <v>0</v>
      </c>
      <c r="S190" s="229">
        <v>0</v>
      </c>
      <c r="T190" s="230">
        <f>S190*H190</f>
        <v>0</v>
      </c>
      <c r="AR190" s="23" t="s">
        <v>134</v>
      </c>
      <c r="AT190" s="23" t="s">
        <v>129</v>
      </c>
      <c r="AU190" s="23" t="s">
        <v>83</v>
      </c>
      <c r="AY190" s="23" t="s">
        <v>127</v>
      </c>
      <c r="BE190" s="231">
        <f>IF(N190="základní",J190,0)</f>
        <v>0</v>
      </c>
      <c r="BF190" s="231">
        <f>IF(N190="snížená",J190,0)</f>
        <v>0</v>
      </c>
      <c r="BG190" s="231">
        <f>IF(N190="zákl. přenesená",J190,0)</f>
        <v>0</v>
      </c>
      <c r="BH190" s="231">
        <f>IF(N190="sníž. přenesená",J190,0)</f>
        <v>0</v>
      </c>
      <c r="BI190" s="231">
        <f>IF(N190="nulová",J190,0)</f>
        <v>0</v>
      </c>
      <c r="BJ190" s="23" t="s">
        <v>81</v>
      </c>
      <c r="BK190" s="231">
        <f>ROUND(I190*H190,2)</f>
        <v>0</v>
      </c>
      <c r="BL190" s="23" t="s">
        <v>134</v>
      </c>
      <c r="BM190" s="23" t="s">
        <v>317</v>
      </c>
    </row>
    <row r="191" s="1" customFormat="1">
      <c r="B191" s="45"/>
      <c r="C191" s="73"/>
      <c r="D191" s="232" t="s">
        <v>136</v>
      </c>
      <c r="E191" s="73"/>
      <c r="F191" s="233" t="s">
        <v>312</v>
      </c>
      <c r="G191" s="73"/>
      <c r="H191" s="73"/>
      <c r="I191" s="190"/>
      <c r="J191" s="73"/>
      <c r="K191" s="73"/>
      <c r="L191" s="71"/>
      <c r="M191" s="234"/>
      <c r="N191" s="46"/>
      <c r="O191" s="46"/>
      <c r="P191" s="46"/>
      <c r="Q191" s="46"/>
      <c r="R191" s="46"/>
      <c r="S191" s="46"/>
      <c r="T191" s="94"/>
      <c r="AT191" s="23" t="s">
        <v>136</v>
      </c>
      <c r="AU191" s="23" t="s">
        <v>83</v>
      </c>
    </row>
    <row r="192" s="11" customFormat="1">
      <c r="B192" s="235"/>
      <c r="C192" s="236"/>
      <c r="D192" s="232" t="s">
        <v>164</v>
      </c>
      <c r="E192" s="236"/>
      <c r="F192" s="238" t="s">
        <v>318</v>
      </c>
      <c r="G192" s="236"/>
      <c r="H192" s="239">
        <v>25148.200000000001</v>
      </c>
      <c r="I192" s="240"/>
      <c r="J192" s="236"/>
      <c r="K192" s="236"/>
      <c r="L192" s="241"/>
      <c r="M192" s="242"/>
      <c r="N192" s="243"/>
      <c r="O192" s="243"/>
      <c r="P192" s="243"/>
      <c r="Q192" s="243"/>
      <c r="R192" s="243"/>
      <c r="S192" s="243"/>
      <c r="T192" s="244"/>
      <c r="AT192" s="245" t="s">
        <v>164</v>
      </c>
      <c r="AU192" s="245" t="s">
        <v>83</v>
      </c>
      <c r="AV192" s="11" t="s">
        <v>83</v>
      </c>
      <c r="AW192" s="11" t="s">
        <v>6</v>
      </c>
      <c r="AX192" s="11" t="s">
        <v>81</v>
      </c>
      <c r="AY192" s="245" t="s">
        <v>127</v>
      </c>
    </row>
    <row r="193" s="1" customFormat="1" ht="38.25" customHeight="1">
      <c r="B193" s="45"/>
      <c r="C193" s="220" t="s">
        <v>319</v>
      </c>
      <c r="D193" s="220" t="s">
        <v>129</v>
      </c>
      <c r="E193" s="221" t="s">
        <v>320</v>
      </c>
      <c r="F193" s="222" t="s">
        <v>321</v>
      </c>
      <c r="G193" s="223" t="s">
        <v>215</v>
      </c>
      <c r="H193" s="224">
        <v>578.20000000000005</v>
      </c>
      <c r="I193" s="225"/>
      <c r="J193" s="226">
        <f>ROUND(I193*H193,2)</f>
        <v>0</v>
      </c>
      <c r="K193" s="222" t="s">
        <v>133</v>
      </c>
      <c r="L193" s="71"/>
      <c r="M193" s="227" t="s">
        <v>21</v>
      </c>
      <c r="N193" s="228" t="s">
        <v>44</v>
      </c>
      <c r="O193" s="46"/>
      <c r="P193" s="229">
        <f>O193*H193</f>
        <v>0</v>
      </c>
      <c r="Q193" s="229">
        <v>0</v>
      </c>
      <c r="R193" s="229">
        <f>Q193*H193</f>
        <v>0</v>
      </c>
      <c r="S193" s="229">
        <v>0</v>
      </c>
      <c r="T193" s="230">
        <f>S193*H193</f>
        <v>0</v>
      </c>
      <c r="AR193" s="23" t="s">
        <v>134</v>
      </c>
      <c r="AT193" s="23" t="s">
        <v>129</v>
      </c>
      <c r="AU193" s="23" t="s">
        <v>83</v>
      </c>
      <c r="AY193" s="23" t="s">
        <v>127</v>
      </c>
      <c r="BE193" s="231">
        <f>IF(N193="základní",J193,0)</f>
        <v>0</v>
      </c>
      <c r="BF193" s="231">
        <f>IF(N193="snížená",J193,0)</f>
        <v>0</v>
      </c>
      <c r="BG193" s="231">
        <f>IF(N193="zákl. přenesená",J193,0)</f>
        <v>0</v>
      </c>
      <c r="BH193" s="231">
        <f>IF(N193="sníž. přenesená",J193,0)</f>
        <v>0</v>
      </c>
      <c r="BI193" s="231">
        <f>IF(N193="nulová",J193,0)</f>
        <v>0</v>
      </c>
      <c r="BJ193" s="23" t="s">
        <v>81</v>
      </c>
      <c r="BK193" s="231">
        <f>ROUND(I193*H193,2)</f>
        <v>0</v>
      </c>
      <c r="BL193" s="23" t="s">
        <v>134</v>
      </c>
      <c r="BM193" s="23" t="s">
        <v>322</v>
      </c>
    </row>
    <row r="194" s="1" customFormat="1">
      <c r="B194" s="45"/>
      <c r="C194" s="73"/>
      <c r="D194" s="232" t="s">
        <v>136</v>
      </c>
      <c r="E194" s="73"/>
      <c r="F194" s="233" t="s">
        <v>323</v>
      </c>
      <c r="G194" s="73"/>
      <c r="H194" s="73"/>
      <c r="I194" s="190"/>
      <c r="J194" s="73"/>
      <c r="K194" s="73"/>
      <c r="L194" s="71"/>
      <c r="M194" s="234"/>
      <c r="N194" s="46"/>
      <c r="O194" s="46"/>
      <c r="P194" s="46"/>
      <c r="Q194" s="46"/>
      <c r="R194" s="46"/>
      <c r="S194" s="46"/>
      <c r="T194" s="94"/>
      <c r="AT194" s="23" t="s">
        <v>136</v>
      </c>
      <c r="AU194" s="23" t="s">
        <v>83</v>
      </c>
    </row>
    <row r="195" s="11" customFormat="1">
      <c r="B195" s="235"/>
      <c r="C195" s="236"/>
      <c r="D195" s="232" t="s">
        <v>164</v>
      </c>
      <c r="E195" s="237" t="s">
        <v>21</v>
      </c>
      <c r="F195" s="238" t="s">
        <v>226</v>
      </c>
      <c r="G195" s="236"/>
      <c r="H195" s="239">
        <v>492.19999999999999</v>
      </c>
      <c r="I195" s="240"/>
      <c r="J195" s="236"/>
      <c r="K195" s="236"/>
      <c r="L195" s="241"/>
      <c r="M195" s="242"/>
      <c r="N195" s="243"/>
      <c r="O195" s="243"/>
      <c r="P195" s="243"/>
      <c r="Q195" s="243"/>
      <c r="R195" s="243"/>
      <c r="S195" s="243"/>
      <c r="T195" s="244"/>
      <c r="AT195" s="245" t="s">
        <v>164</v>
      </c>
      <c r="AU195" s="245" t="s">
        <v>83</v>
      </c>
      <c r="AV195" s="11" t="s">
        <v>83</v>
      </c>
      <c r="AW195" s="11" t="s">
        <v>36</v>
      </c>
      <c r="AX195" s="11" t="s">
        <v>73</v>
      </c>
      <c r="AY195" s="245" t="s">
        <v>127</v>
      </c>
    </row>
    <row r="196" s="11" customFormat="1">
      <c r="B196" s="235"/>
      <c r="C196" s="236"/>
      <c r="D196" s="232" t="s">
        <v>164</v>
      </c>
      <c r="E196" s="237" t="s">
        <v>21</v>
      </c>
      <c r="F196" s="238" t="s">
        <v>227</v>
      </c>
      <c r="G196" s="236"/>
      <c r="H196" s="239">
        <v>86</v>
      </c>
      <c r="I196" s="240"/>
      <c r="J196" s="236"/>
      <c r="K196" s="236"/>
      <c r="L196" s="241"/>
      <c r="M196" s="242"/>
      <c r="N196" s="243"/>
      <c r="O196" s="243"/>
      <c r="P196" s="243"/>
      <c r="Q196" s="243"/>
      <c r="R196" s="243"/>
      <c r="S196" s="243"/>
      <c r="T196" s="244"/>
      <c r="AT196" s="245" t="s">
        <v>164</v>
      </c>
      <c r="AU196" s="245" t="s">
        <v>83</v>
      </c>
      <c r="AV196" s="11" t="s">
        <v>83</v>
      </c>
      <c r="AW196" s="11" t="s">
        <v>36</v>
      </c>
      <c r="AX196" s="11" t="s">
        <v>73</v>
      </c>
      <c r="AY196" s="245" t="s">
        <v>127</v>
      </c>
    </row>
    <row r="197" s="12" customFormat="1">
      <c r="B197" s="246"/>
      <c r="C197" s="247"/>
      <c r="D197" s="232" t="s">
        <v>164</v>
      </c>
      <c r="E197" s="248" t="s">
        <v>21</v>
      </c>
      <c r="F197" s="249" t="s">
        <v>174</v>
      </c>
      <c r="G197" s="247"/>
      <c r="H197" s="250">
        <v>578.20000000000005</v>
      </c>
      <c r="I197" s="251"/>
      <c r="J197" s="247"/>
      <c r="K197" s="247"/>
      <c r="L197" s="252"/>
      <c r="M197" s="253"/>
      <c r="N197" s="254"/>
      <c r="O197" s="254"/>
      <c r="P197" s="254"/>
      <c r="Q197" s="254"/>
      <c r="R197" s="254"/>
      <c r="S197" s="254"/>
      <c r="T197" s="255"/>
      <c r="AT197" s="256" t="s">
        <v>164</v>
      </c>
      <c r="AU197" s="256" t="s">
        <v>83</v>
      </c>
      <c r="AV197" s="12" t="s">
        <v>134</v>
      </c>
      <c r="AW197" s="12" t="s">
        <v>36</v>
      </c>
      <c r="AX197" s="12" t="s">
        <v>81</v>
      </c>
      <c r="AY197" s="256" t="s">
        <v>127</v>
      </c>
    </row>
    <row r="198" s="1" customFormat="1" ht="25.5" customHeight="1">
      <c r="B198" s="45"/>
      <c r="C198" s="267" t="s">
        <v>324</v>
      </c>
      <c r="D198" s="267" t="s">
        <v>207</v>
      </c>
      <c r="E198" s="268" t="s">
        <v>325</v>
      </c>
      <c r="F198" s="269" t="s">
        <v>326</v>
      </c>
      <c r="G198" s="270" t="s">
        <v>210</v>
      </c>
      <c r="H198" s="271">
        <v>1040.76</v>
      </c>
      <c r="I198" s="272"/>
      <c r="J198" s="273">
        <f>ROUND(I198*H198,2)</f>
        <v>0</v>
      </c>
      <c r="K198" s="269" t="s">
        <v>21</v>
      </c>
      <c r="L198" s="274"/>
      <c r="M198" s="275" t="s">
        <v>21</v>
      </c>
      <c r="N198" s="276" t="s">
        <v>44</v>
      </c>
      <c r="O198" s="46"/>
      <c r="P198" s="229">
        <f>O198*H198</f>
        <v>0</v>
      </c>
      <c r="Q198" s="229">
        <v>0</v>
      </c>
      <c r="R198" s="229">
        <f>Q198*H198</f>
        <v>0</v>
      </c>
      <c r="S198" s="229">
        <v>0</v>
      </c>
      <c r="T198" s="230">
        <f>S198*H198</f>
        <v>0</v>
      </c>
      <c r="AR198" s="23" t="s">
        <v>166</v>
      </c>
      <c r="AT198" s="23" t="s">
        <v>207</v>
      </c>
      <c r="AU198" s="23" t="s">
        <v>83</v>
      </c>
      <c r="AY198" s="23" t="s">
        <v>127</v>
      </c>
      <c r="BE198" s="231">
        <f>IF(N198="základní",J198,0)</f>
        <v>0</v>
      </c>
      <c r="BF198" s="231">
        <f>IF(N198="snížená",J198,0)</f>
        <v>0</v>
      </c>
      <c r="BG198" s="231">
        <f>IF(N198="zákl. přenesená",J198,0)</f>
        <v>0</v>
      </c>
      <c r="BH198" s="231">
        <f>IF(N198="sníž. přenesená",J198,0)</f>
        <v>0</v>
      </c>
      <c r="BI198" s="231">
        <f>IF(N198="nulová",J198,0)</f>
        <v>0</v>
      </c>
      <c r="BJ198" s="23" t="s">
        <v>81</v>
      </c>
      <c r="BK198" s="231">
        <f>ROUND(I198*H198,2)</f>
        <v>0</v>
      </c>
      <c r="BL198" s="23" t="s">
        <v>134</v>
      </c>
      <c r="BM198" s="23" t="s">
        <v>327</v>
      </c>
    </row>
    <row r="199" s="11" customFormat="1">
      <c r="B199" s="235"/>
      <c r="C199" s="236"/>
      <c r="D199" s="232" t="s">
        <v>164</v>
      </c>
      <c r="E199" s="236"/>
      <c r="F199" s="238" t="s">
        <v>328</v>
      </c>
      <c r="G199" s="236"/>
      <c r="H199" s="239">
        <v>1040.76</v>
      </c>
      <c r="I199" s="240"/>
      <c r="J199" s="236"/>
      <c r="K199" s="236"/>
      <c r="L199" s="241"/>
      <c r="M199" s="242"/>
      <c r="N199" s="243"/>
      <c r="O199" s="243"/>
      <c r="P199" s="243"/>
      <c r="Q199" s="243"/>
      <c r="R199" s="243"/>
      <c r="S199" s="243"/>
      <c r="T199" s="244"/>
      <c r="AT199" s="245" t="s">
        <v>164</v>
      </c>
      <c r="AU199" s="245" t="s">
        <v>83</v>
      </c>
      <c r="AV199" s="11" t="s">
        <v>83</v>
      </c>
      <c r="AW199" s="11" t="s">
        <v>6</v>
      </c>
      <c r="AX199" s="11" t="s">
        <v>81</v>
      </c>
      <c r="AY199" s="245" t="s">
        <v>127</v>
      </c>
    </row>
    <row r="200" s="1" customFormat="1" ht="16.5" customHeight="1">
      <c r="B200" s="45"/>
      <c r="C200" s="220" t="s">
        <v>329</v>
      </c>
      <c r="D200" s="220" t="s">
        <v>129</v>
      </c>
      <c r="E200" s="221" t="s">
        <v>330</v>
      </c>
      <c r="F200" s="222" t="s">
        <v>331</v>
      </c>
      <c r="G200" s="223" t="s">
        <v>210</v>
      </c>
      <c r="H200" s="224">
        <v>1293.336</v>
      </c>
      <c r="I200" s="225"/>
      <c r="J200" s="226">
        <f>ROUND(I200*H200,2)</f>
        <v>0</v>
      </c>
      <c r="K200" s="222" t="s">
        <v>133</v>
      </c>
      <c r="L200" s="71"/>
      <c r="M200" s="227" t="s">
        <v>21</v>
      </c>
      <c r="N200" s="228" t="s">
        <v>44</v>
      </c>
      <c r="O200" s="46"/>
      <c r="P200" s="229">
        <f>O200*H200</f>
        <v>0</v>
      </c>
      <c r="Q200" s="229">
        <v>0</v>
      </c>
      <c r="R200" s="229">
        <f>Q200*H200</f>
        <v>0</v>
      </c>
      <c r="S200" s="229">
        <v>0</v>
      </c>
      <c r="T200" s="230">
        <f>S200*H200</f>
        <v>0</v>
      </c>
      <c r="AR200" s="23" t="s">
        <v>134</v>
      </c>
      <c r="AT200" s="23" t="s">
        <v>129</v>
      </c>
      <c r="AU200" s="23" t="s">
        <v>83</v>
      </c>
      <c r="AY200" s="23" t="s">
        <v>127</v>
      </c>
      <c r="BE200" s="231">
        <f>IF(N200="základní",J200,0)</f>
        <v>0</v>
      </c>
      <c r="BF200" s="231">
        <f>IF(N200="snížená",J200,0)</f>
        <v>0</v>
      </c>
      <c r="BG200" s="231">
        <f>IF(N200="zákl. přenesená",J200,0)</f>
        <v>0</v>
      </c>
      <c r="BH200" s="231">
        <f>IF(N200="sníž. přenesená",J200,0)</f>
        <v>0</v>
      </c>
      <c r="BI200" s="231">
        <f>IF(N200="nulová",J200,0)</f>
        <v>0</v>
      </c>
      <c r="BJ200" s="23" t="s">
        <v>81</v>
      </c>
      <c r="BK200" s="231">
        <f>ROUND(I200*H200,2)</f>
        <v>0</v>
      </c>
      <c r="BL200" s="23" t="s">
        <v>134</v>
      </c>
      <c r="BM200" s="23" t="s">
        <v>332</v>
      </c>
    </row>
    <row r="201" s="1" customFormat="1">
      <c r="B201" s="45"/>
      <c r="C201" s="73"/>
      <c r="D201" s="232" t="s">
        <v>136</v>
      </c>
      <c r="E201" s="73"/>
      <c r="F201" s="233" t="s">
        <v>333</v>
      </c>
      <c r="G201" s="73"/>
      <c r="H201" s="73"/>
      <c r="I201" s="190"/>
      <c r="J201" s="73"/>
      <c r="K201" s="73"/>
      <c r="L201" s="71"/>
      <c r="M201" s="234"/>
      <c r="N201" s="46"/>
      <c r="O201" s="46"/>
      <c r="P201" s="46"/>
      <c r="Q201" s="46"/>
      <c r="R201" s="46"/>
      <c r="S201" s="46"/>
      <c r="T201" s="94"/>
      <c r="AT201" s="23" t="s">
        <v>136</v>
      </c>
      <c r="AU201" s="23" t="s">
        <v>83</v>
      </c>
    </row>
    <row r="202" s="11" customFormat="1">
      <c r="B202" s="235"/>
      <c r="C202" s="236"/>
      <c r="D202" s="232" t="s">
        <v>164</v>
      </c>
      <c r="E202" s="236"/>
      <c r="F202" s="238" t="s">
        <v>334</v>
      </c>
      <c r="G202" s="236"/>
      <c r="H202" s="239">
        <v>1293.336</v>
      </c>
      <c r="I202" s="240"/>
      <c r="J202" s="236"/>
      <c r="K202" s="236"/>
      <c r="L202" s="241"/>
      <c r="M202" s="242"/>
      <c r="N202" s="243"/>
      <c r="O202" s="243"/>
      <c r="P202" s="243"/>
      <c r="Q202" s="243"/>
      <c r="R202" s="243"/>
      <c r="S202" s="243"/>
      <c r="T202" s="244"/>
      <c r="AT202" s="245" t="s">
        <v>164</v>
      </c>
      <c r="AU202" s="245" t="s">
        <v>83</v>
      </c>
      <c r="AV202" s="11" t="s">
        <v>83</v>
      </c>
      <c r="AW202" s="11" t="s">
        <v>6</v>
      </c>
      <c r="AX202" s="11" t="s">
        <v>81</v>
      </c>
      <c r="AY202" s="245" t="s">
        <v>127</v>
      </c>
    </row>
    <row r="203" s="1" customFormat="1" ht="25.5" customHeight="1">
      <c r="B203" s="45"/>
      <c r="C203" s="220" t="s">
        <v>335</v>
      </c>
      <c r="D203" s="220" t="s">
        <v>129</v>
      </c>
      <c r="E203" s="221" t="s">
        <v>336</v>
      </c>
      <c r="F203" s="222" t="s">
        <v>337</v>
      </c>
      <c r="G203" s="223" t="s">
        <v>215</v>
      </c>
      <c r="H203" s="224">
        <v>50.600000000000001</v>
      </c>
      <c r="I203" s="225"/>
      <c r="J203" s="226">
        <f>ROUND(I203*H203,2)</f>
        <v>0</v>
      </c>
      <c r="K203" s="222" t="s">
        <v>133</v>
      </c>
      <c r="L203" s="71"/>
      <c r="M203" s="227" t="s">
        <v>21</v>
      </c>
      <c r="N203" s="228" t="s">
        <v>44</v>
      </c>
      <c r="O203" s="46"/>
      <c r="P203" s="229">
        <f>O203*H203</f>
        <v>0</v>
      </c>
      <c r="Q203" s="229">
        <v>0</v>
      </c>
      <c r="R203" s="229">
        <f>Q203*H203</f>
        <v>0</v>
      </c>
      <c r="S203" s="229">
        <v>0</v>
      </c>
      <c r="T203" s="230">
        <f>S203*H203</f>
        <v>0</v>
      </c>
      <c r="AR203" s="23" t="s">
        <v>134</v>
      </c>
      <c r="AT203" s="23" t="s">
        <v>129</v>
      </c>
      <c r="AU203" s="23" t="s">
        <v>83</v>
      </c>
      <c r="AY203" s="23" t="s">
        <v>127</v>
      </c>
      <c r="BE203" s="231">
        <f>IF(N203="základní",J203,0)</f>
        <v>0</v>
      </c>
      <c r="BF203" s="231">
        <f>IF(N203="snížená",J203,0)</f>
        <v>0</v>
      </c>
      <c r="BG203" s="231">
        <f>IF(N203="zákl. přenesená",J203,0)</f>
        <v>0</v>
      </c>
      <c r="BH203" s="231">
        <f>IF(N203="sníž. přenesená",J203,0)</f>
        <v>0</v>
      </c>
      <c r="BI203" s="231">
        <f>IF(N203="nulová",J203,0)</f>
        <v>0</v>
      </c>
      <c r="BJ203" s="23" t="s">
        <v>81</v>
      </c>
      <c r="BK203" s="231">
        <f>ROUND(I203*H203,2)</f>
        <v>0</v>
      </c>
      <c r="BL203" s="23" t="s">
        <v>134</v>
      </c>
      <c r="BM203" s="23" t="s">
        <v>338</v>
      </c>
    </row>
    <row r="204" s="1" customFormat="1">
      <c r="B204" s="45"/>
      <c r="C204" s="73"/>
      <c r="D204" s="232" t="s">
        <v>136</v>
      </c>
      <c r="E204" s="73"/>
      <c r="F204" s="233" t="s">
        <v>339</v>
      </c>
      <c r="G204" s="73"/>
      <c r="H204" s="73"/>
      <c r="I204" s="190"/>
      <c r="J204" s="73"/>
      <c r="K204" s="73"/>
      <c r="L204" s="71"/>
      <c r="M204" s="234"/>
      <c r="N204" s="46"/>
      <c r="O204" s="46"/>
      <c r="P204" s="46"/>
      <c r="Q204" s="46"/>
      <c r="R204" s="46"/>
      <c r="S204" s="46"/>
      <c r="T204" s="94"/>
      <c r="AT204" s="23" t="s">
        <v>136</v>
      </c>
      <c r="AU204" s="23" t="s">
        <v>83</v>
      </c>
    </row>
    <row r="205" s="11" customFormat="1">
      <c r="B205" s="235"/>
      <c r="C205" s="236"/>
      <c r="D205" s="232" t="s">
        <v>164</v>
      </c>
      <c r="E205" s="237" t="s">
        <v>21</v>
      </c>
      <c r="F205" s="238" t="s">
        <v>340</v>
      </c>
      <c r="G205" s="236"/>
      <c r="H205" s="239">
        <v>50.600000000000001</v>
      </c>
      <c r="I205" s="240"/>
      <c r="J205" s="236"/>
      <c r="K205" s="236"/>
      <c r="L205" s="241"/>
      <c r="M205" s="242"/>
      <c r="N205" s="243"/>
      <c r="O205" s="243"/>
      <c r="P205" s="243"/>
      <c r="Q205" s="243"/>
      <c r="R205" s="243"/>
      <c r="S205" s="243"/>
      <c r="T205" s="244"/>
      <c r="AT205" s="245" t="s">
        <v>164</v>
      </c>
      <c r="AU205" s="245" t="s">
        <v>83</v>
      </c>
      <c r="AV205" s="11" t="s">
        <v>83</v>
      </c>
      <c r="AW205" s="11" t="s">
        <v>36</v>
      </c>
      <c r="AX205" s="11" t="s">
        <v>81</v>
      </c>
      <c r="AY205" s="245" t="s">
        <v>127</v>
      </c>
    </row>
    <row r="206" s="1" customFormat="1" ht="16.5" customHeight="1">
      <c r="B206" s="45"/>
      <c r="C206" s="267" t="s">
        <v>341</v>
      </c>
      <c r="D206" s="267" t="s">
        <v>207</v>
      </c>
      <c r="E206" s="268" t="s">
        <v>342</v>
      </c>
      <c r="F206" s="269" t="s">
        <v>343</v>
      </c>
      <c r="G206" s="270" t="s">
        <v>210</v>
      </c>
      <c r="H206" s="271">
        <v>91.079999999999998</v>
      </c>
      <c r="I206" s="272"/>
      <c r="J206" s="273">
        <f>ROUND(I206*H206,2)</f>
        <v>0</v>
      </c>
      <c r="K206" s="269" t="s">
        <v>133</v>
      </c>
      <c r="L206" s="274"/>
      <c r="M206" s="275" t="s">
        <v>21</v>
      </c>
      <c r="N206" s="276" t="s">
        <v>44</v>
      </c>
      <c r="O206" s="46"/>
      <c r="P206" s="229">
        <f>O206*H206</f>
        <v>0</v>
      </c>
      <c r="Q206" s="229">
        <v>1</v>
      </c>
      <c r="R206" s="229">
        <f>Q206*H206</f>
        <v>91.079999999999998</v>
      </c>
      <c r="S206" s="229">
        <v>0</v>
      </c>
      <c r="T206" s="230">
        <f>S206*H206</f>
        <v>0</v>
      </c>
      <c r="AR206" s="23" t="s">
        <v>166</v>
      </c>
      <c r="AT206" s="23" t="s">
        <v>207</v>
      </c>
      <c r="AU206" s="23" t="s">
        <v>83</v>
      </c>
      <c r="AY206" s="23" t="s">
        <v>127</v>
      </c>
      <c r="BE206" s="231">
        <f>IF(N206="základní",J206,0)</f>
        <v>0</v>
      </c>
      <c r="BF206" s="231">
        <f>IF(N206="snížená",J206,0)</f>
        <v>0</v>
      </c>
      <c r="BG206" s="231">
        <f>IF(N206="zákl. přenesená",J206,0)</f>
        <v>0</v>
      </c>
      <c r="BH206" s="231">
        <f>IF(N206="sníž. přenesená",J206,0)</f>
        <v>0</v>
      </c>
      <c r="BI206" s="231">
        <f>IF(N206="nulová",J206,0)</f>
        <v>0</v>
      </c>
      <c r="BJ206" s="23" t="s">
        <v>81</v>
      </c>
      <c r="BK206" s="231">
        <f>ROUND(I206*H206,2)</f>
        <v>0</v>
      </c>
      <c r="BL206" s="23" t="s">
        <v>134</v>
      </c>
      <c r="BM206" s="23" t="s">
        <v>344</v>
      </c>
    </row>
    <row r="207" s="11" customFormat="1">
      <c r="B207" s="235"/>
      <c r="C207" s="236"/>
      <c r="D207" s="232" t="s">
        <v>164</v>
      </c>
      <c r="E207" s="236"/>
      <c r="F207" s="238" t="s">
        <v>345</v>
      </c>
      <c r="G207" s="236"/>
      <c r="H207" s="239">
        <v>91.079999999999998</v>
      </c>
      <c r="I207" s="240"/>
      <c r="J207" s="236"/>
      <c r="K207" s="236"/>
      <c r="L207" s="241"/>
      <c r="M207" s="242"/>
      <c r="N207" s="243"/>
      <c r="O207" s="243"/>
      <c r="P207" s="243"/>
      <c r="Q207" s="243"/>
      <c r="R207" s="243"/>
      <c r="S207" s="243"/>
      <c r="T207" s="244"/>
      <c r="AT207" s="245" t="s">
        <v>164</v>
      </c>
      <c r="AU207" s="245" t="s">
        <v>83</v>
      </c>
      <c r="AV207" s="11" t="s">
        <v>83</v>
      </c>
      <c r="AW207" s="11" t="s">
        <v>6</v>
      </c>
      <c r="AX207" s="11" t="s">
        <v>81</v>
      </c>
      <c r="AY207" s="245" t="s">
        <v>127</v>
      </c>
    </row>
    <row r="208" s="1" customFormat="1" ht="38.25" customHeight="1">
      <c r="B208" s="45"/>
      <c r="C208" s="220" t="s">
        <v>346</v>
      </c>
      <c r="D208" s="220" t="s">
        <v>129</v>
      </c>
      <c r="E208" s="221" t="s">
        <v>347</v>
      </c>
      <c r="F208" s="222" t="s">
        <v>348</v>
      </c>
      <c r="G208" s="223" t="s">
        <v>215</v>
      </c>
      <c r="H208" s="224">
        <v>19.800000000000001</v>
      </c>
      <c r="I208" s="225"/>
      <c r="J208" s="226">
        <f>ROUND(I208*H208,2)</f>
        <v>0</v>
      </c>
      <c r="K208" s="222" t="s">
        <v>133</v>
      </c>
      <c r="L208" s="71"/>
      <c r="M208" s="227" t="s">
        <v>21</v>
      </c>
      <c r="N208" s="228" t="s">
        <v>44</v>
      </c>
      <c r="O208" s="46"/>
      <c r="P208" s="229">
        <f>O208*H208</f>
        <v>0</v>
      </c>
      <c r="Q208" s="229">
        <v>0</v>
      </c>
      <c r="R208" s="229">
        <f>Q208*H208</f>
        <v>0</v>
      </c>
      <c r="S208" s="229">
        <v>0</v>
      </c>
      <c r="T208" s="230">
        <f>S208*H208</f>
        <v>0</v>
      </c>
      <c r="AR208" s="23" t="s">
        <v>134</v>
      </c>
      <c r="AT208" s="23" t="s">
        <v>129</v>
      </c>
      <c r="AU208" s="23" t="s">
        <v>83</v>
      </c>
      <c r="AY208" s="23" t="s">
        <v>127</v>
      </c>
      <c r="BE208" s="231">
        <f>IF(N208="základní",J208,0)</f>
        <v>0</v>
      </c>
      <c r="BF208" s="231">
        <f>IF(N208="snížená",J208,0)</f>
        <v>0</v>
      </c>
      <c r="BG208" s="231">
        <f>IF(N208="zákl. přenesená",J208,0)</f>
        <v>0</v>
      </c>
      <c r="BH208" s="231">
        <f>IF(N208="sníž. přenesená",J208,0)</f>
        <v>0</v>
      </c>
      <c r="BI208" s="231">
        <f>IF(N208="nulová",J208,0)</f>
        <v>0</v>
      </c>
      <c r="BJ208" s="23" t="s">
        <v>81</v>
      </c>
      <c r="BK208" s="231">
        <f>ROUND(I208*H208,2)</f>
        <v>0</v>
      </c>
      <c r="BL208" s="23" t="s">
        <v>134</v>
      </c>
      <c r="BM208" s="23" t="s">
        <v>349</v>
      </c>
    </row>
    <row r="209" s="1" customFormat="1">
      <c r="B209" s="45"/>
      <c r="C209" s="73"/>
      <c r="D209" s="232" t="s">
        <v>136</v>
      </c>
      <c r="E209" s="73"/>
      <c r="F209" s="233" t="s">
        <v>350</v>
      </c>
      <c r="G209" s="73"/>
      <c r="H209" s="73"/>
      <c r="I209" s="190"/>
      <c r="J209" s="73"/>
      <c r="K209" s="73"/>
      <c r="L209" s="71"/>
      <c r="M209" s="234"/>
      <c r="N209" s="46"/>
      <c r="O209" s="46"/>
      <c r="P209" s="46"/>
      <c r="Q209" s="46"/>
      <c r="R209" s="46"/>
      <c r="S209" s="46"/>
      <c r="T209" s="94"/>
      <c r="AT209" s="23" t="s">
        <v>136</v>
      </c>
      <c r="AU209" s="23" t="s">
        <v>83</v>
      </c>
    </row>
    <row r="210" s="11" customFormat="1">
      <c r="B210" s="235"/>
      <c r="C210" s="236"/>
      <c r="D210" s="232" t="s">
        <v>164</v>
      </c>
      <c r="E210" s="237" t="s">
        <v>21</v>
      </c>
      <c r="F210" s="238" t="s">
        <v>351</v>
      </c>
      <c r="G210" s="236"/>
      <c r="H210" s="239">
        <v>19.800000000000001</v>
      </c>
      <c r="I210" s="240"/>
      <c r="J210" s="236"/>
      <c r="K210" s="236"/>
      <c r="L210" s="241"/>
      <c r="M210" s="242"/>
      <c r="N210" s="243"/>
      <c r="O210" s="243"/>
      <c r="P210" s="243"/>
      <c r="Q210" s="243"/>
      <c r="R210" s="243"/>
      <c r="S210" s="243"/>
      <c r="T210" s="244"/>
      <c r="AT210" s="245" t="s">
        <v>164</v>
      </c>
      <c r="AU210" s="245" t="s">
        <v>83</v>
      </c>
      <c r="AV210" s="11" t="s">
        <v>83</v>
      </c>
      <c r="AW210" s="11" t="s">
        <v>36</v>
      </c>
      <c r="AX210" s="11" t="s">
        <v>81</v>
      </c>
      <c r="AY210" s="245" t="s">
        <v>127</v>
      </c>
    </row>
    <row r="211" s="1" customFormat="1" ht="16.5" customHeight="1">
      <c r="B211" s="45"/>
      <c r="C211" s="267" t="s">
        <v>352</v>
      </c>
      <c r="D211" s="267" t="s">
        <v>207</v>
      </c>
      <c r="E211" s="268" t="s">
        <v>353</v>
      </c>
      <c r="F211" s="269" t="s">
        <v>354</v>
      </c>
      <c r="G211" s="270" t="s">
        <v>210</v>
      </c>
      <c r="H211" s="271">
        <v>39.600000000000001</v>
      </c>
      <c r="I211" s="272"/>
      <c r="J211" s="273">
        <f>ROUND(I211*H211,2)</f>
        <v>0</v>
      </c>
      <c r="K211" s="269" t="s">
        <v>133</v>
      </c>
      <c r="L211" s="274"/>
      <c r="M211" s="275" t="s">
        <v>21</v>
      </c>
      <c r="N211" s="276" t="s">
        <v>44</v>
      </c>
      <c r="O211" s="46"/>
      <c r="P211" s="229">
        <f>O211*H211</f>
        <v>0</v>
      </c>
      <c r="Q211" s="229">
        <v>1</v>
      </c>
      <c r="R211" s="229">
        <f>Q211*H211</f>
        <v>39.600000000000001</v>
      </c>
      <c r="S211" s="229">
        <v>0</v>
      </c>
      <c r="T211" s="230">
        <f>S211*H211</f>
        <v>0</v>
      </c>
      <c r="AR211" s="23" t="s">
        <v>166</v>
      </c>
      <c r="AT211" s="23" t="s">
        <v>207</v>
      </c>
      <c r="AU211" s="23" t="s">
        <v>83</v>
      </c>
      <c r="AY211" s="23" t="s">
        <v>127</v>
      </c>
      <c r="BE211" s="231">
        <f>IF(N211="základní",J211,0)</f>
        <v>0</v>
      </c>
      <c r="BF211" s="231">
        <f>IF(N211="snížená",J211,0)</f>
        <v>0</v>
      </c>
      <c r="BG211" s="231">
        <f>IF(N211="zákl. přenesená",J211,0)</f>
        <v>0</v>
      </c>
      <c r="BH211" s="231">
        <f>IF(N211="sníž. přenesená",J211,0)</f>
        <v>0</v>
      </c>
      <c r="BI211" s="231">
        <f>IF(N211="nulová",J211,0)</f>
        <v>0</v>
      </c>
      <c r="BJ211" s="23" t="s">
        <v>81</v>
      </c>
      <c r="BK211" s="231">
        <f>ROUND(I211*H211,2)</f>
        <v>0</v>
      </c>
      <c r="BL211" s="23" t="s">
        <v>134</v>
      </c>
      <c r="BM211" s="23" t="s">
        <v>355</v>
      </c>
    </row>
    <row r="212" s="11" customFormat="1">
      <c r="B212" s="235"/>
      <c r="C212" s="236"/>
      <c r="D212" s="232" t="s">
        <v>164</v>
      </c>
      <c r="E212" s="236"/>
      <c r="F212" s="238" t="s">
        <v>356</v>
      </c>
      <c r="G212" s="236"/>
      <c r="H212" s="239">
        <v>39.600000000000001</v>
      </c>
      <c r="I212" s="240"/>
      <c r="J212" s="236"/>
      <c r="K212" s="236"/>
      <c r="L212" s="241"/>
      <c r="M212" s="242"/>
      <c r="N212" s="243"/>
      <c r="O212" s="243"/>
      <c r="P212" s="243"/>
      <c r="Q212" s="243"/>
      <c r="R212" s="243"/>
      <c r="S212" s="243"/>
      <c r="T212" s="244"/>
      <c r="AT212" s="245" t="s">
        <v>164</v>
      </c>
      <c r="AU212" s="245" t="s">
        <v>83</v>
      </c>
      <c r="AV212" s="11" t="s">
        <v>83</v>
      </c>
      <c r="AW212" s="11" t="s">
        <v>6</v>
      </c>
      <c r="AX212" s="11" t="s">
        <v>81</v>
      </c>
      <c r="AY212" s="245" t="s">
        <v>127</v>
      </c>
    </row>
    <row r="213" s="1" customFormat="1" ht="25.5" customHeight="1">
      <c r="B213" s="45"/>
      <c r="C213" s="220" t="s">
        <v>357</v>
      </c>
      <c r="D213" s="220" t="s">
        <v>129</v>
      </c>
      <c r="E213" s="221" t="s">
        <v>358</v>
      </c>
      <c r="F213" s="222" t="s">
        <v>359</v>
      </c>
      <c r="G213" s="223" t="s">
        <v>132</v>
      </c>
      <c r="H213" s="224">
        <v>33</v>
      </c>
      <c r="I213" s="225"/>
      <c r="J213" s="226">
        <f>ROUND(I213*H213,2)</f>
        <v>0</v>
      </c>
      <c r="K213" s="222" t="s">
        <v>133</v>
      </c>
      <c r="L213" s="71"/>
      <c r="M213" s="227" t="s">
        <v>21</v>
      </c>
      <c r="N213" s="228" t="s">
        <v>44</v>
      </c>
      <c r="O213" s="46"/>
      <c r="P213" s="229">
        <f>O213*H213</f>
        <v>0</v>
      </c>
      <c r="Q213" s="229">
        <v>0</v>
      </c>
      <c r="R213" s="229">
        <f>Q213*H213</f>
        <v>0</v>
      </c>
      <c r="S213" s="229">
        <v>0</v>
      </c>
      <c r="T213" s="230">
        <f>S213*H213</f>
        <v>0</v>
      </c>
      <c r="AR213" s="23" t="s">
        <v>134</v>
      </c>
      <c r="AT213" s="23" t="s">
        <v>129</v>
      </c>
      <c r="AU213" s="23" t="s">
        <v>83</v>
      </c>
      <c r="AY213" s="23" t="s">
        <v>127</v>
      </c>
      <c r="BE213" s="231">
        <f>IF(N213="základní",J213,0)</f>
        <v>0</v>
      </c>
      <c r="BF213" s="231">
        <f>IF(N213="snížená",J213,0)</f>
        <v>0</v>
      </c>
      <c r="BG213" s="231">
        <f>IF(N213="zákl. přenesená",J213,0)</f>
        <v>0</v>
      </c>
      <c r="BH213" s="231">
        <f>IF(N213="sníž. přenesená",J213,0)</f>
        <v>0</v>
      </c>
      <c r="BI213" s="231">
        <f>IF(N213="nulová",J213,0)</f>
        <v>0</v>
      </c>
      <c r="BJ213" s="23" t="s">
        <v>81</v>
      </c>
      <c r="BK213" s="231">
        <f>ROUND(I213*H213,2)</f>
        <v>0</v>
      </c>
      <c r="BL213" s="23" t="s">
        <v>134</v>
      </c>
      <c r="BM213" s="23" t="s">
        <v>360</v>
      </c>
    </row>
    <row r="214" s="1" customFormat="1">
      <c r="B214" s="45"/>
      <c r="C214" s="73"/>
      <c r="D214" s="232" t="s">
        <v>136</v>
      </c>
      <c r="E214" s="73"/>
      <c r="F214" s="233" t="s">
        <v>361</v>
      </c>
      <c r="G214" s="73"/>
      <c r="H214" s="73"/>
      <c r="I214" s="190"/>
      <c r="J214" s="73"/>
      <c r="K214" s="73"/>
      <c r="L214" s="71"/>
      <c r="M214" s="234"/>
      <c r="N214" s="46"/>
      <c r="O214" s="46"/>
      <c r="P214" s="46"/>
      <c r="Q214" s="46"/>
      <c r="R214" s="46"/>
      <c r="S214" s="46"/>
      <c r="T214" s="94"/>
      <c r="AT214" s="23" t="s">
        <v>136</v>
      </c>
      <c r="AU214" s="23" t="s">
        <v>83</v>
      </c>
    </row>
    <row r="215" s="11" customFormat="1">
      <c r="B215" s="235"/>
      <c r="C215" s="236"/>
      <c r="D215" s="232" t="s">
        <v>164</v>
      </c>
      <c r="E215" s="237" t="s">
        <v>21</v>
      </c>
      <c r="F215" s="238" t="s">
        <v>362</v>
      </c>
      <c r="G215" s="236"/>
      <c r="H215" s="239">
        <v>33</v>
      </c>
      <c r="I215" s="240"/>
      <c r="J215" s="236"/>
      <c r="K215" s="236"/>
      <c r="L215" s="241"/>
      <c r="M215" s="242"/>
      <c r="N215" s="243"/>
      <c r="O215" s="243"/>
      <c r="P215" s="243"/>
      <c r="Q215" s="243"/>
      <c r="R215" s="243"/>
      <c r="S215" s="243"/>
      <c r="T215" s="244"/>
      <c r="AT215" s="245" t="s">
        <v>164</v>
      </c>
      <c r="AU215" s="245" t="s">
        <v>83</v>
      </c>
      <c r="AV215" s="11" t="s">
        <v>83</v>
      </c>
      <c r="AW215" s="11" t="s">
        <v>36</v>
      </c>
      <c r="AX215" s="11" t="s">
        <v>81</v>
      </c>
      <c r="AY215" s="245" t="s">
        <v>127</v>
      </c>
    </row>
    <row r="216" s="1" customFormat="1" ht="25.5" customHeight="1">
      <c r="B216" s="45"/>
      <c r="C216" s="220" t="s">
        <v>363</v>
      </c>
      <c r="D216" s="220" t="s">
        <v>129</v>
      </c>
      <c r="E216" s="221" t="s">
        <v>364</v>
      </c>
      <c r="F216" s="222" t="s">
        <v>365</v>
      </c>
      <c r="G216" s="223" t="s">
        <v>132</v>
      </c>
      <c r="H216" s="224">
        <v>33</v>
      </c>
      <c r="I216" s="225"/>
      <c r="J216" s="226">
        <f>ROUND(I216*H216,2)</f>
        <v>0</v>
      </c>
      <c r="K216" s="222" t="s">
        <v>133</v>
      </c>
      <c r="L216" s="71"/>
      <c r="M216" s="227" t="s">
        <v>21</v>
      </c>
      <c r="N216" s="228" t="s">
        <v>44</v>
      </c>
      <c r="O216" s="46"/>
      <c r="P216" s="229">
        <f>O216*H216</f>
        <v>0</v>
      </c>
      <c r="Q216" s="229">
        <v>0</v>
      </c>
      <c r="R216" s="229">
        <f>Q216*H216</f>
        <v>0</v>
      </c>
      <c r="S216" s="229">
        <v>0</v>
      </c>
      <c r="T216" s="230">
        <f>S216*H216</f>
        <v>0</v>
      </c>
      <c r="AR216" s="23" t="s">
        <v>134</v>
      </c>
      <c r="AT216" s="23" t="s">
        <v>129</v>
      </c>
      <c r="AU216" s="23" t="s">
        <v>83</v>
      </c>
      <c r="AY216" s="23" t="s">
        <v>127</v>
      </c>
      <c r="BE216" s="231">
        <f>IF(N216="základní",J216,0)</f>
        <v>0</v>
      </c>
      <c r="BF216" s="231">
        <f>IF(N216="snížená",J216,0)</f>
        <v>0</v>
      </c>
      <c r="BG216" s="231">
        <f>IF(N216="zákl. přenesená",J216,0)</f>
        <v>0</v>
      </c>
      <c r="BH216" s="231">
        <f>IF(N216="sníž. přenesená",J216,0)</f>
        <v>0</v>
      </c>
      <c r="BI216" s="231">
        <f>IF(N216="nulová",J216,0)</f>
        <v>0</v>
      </c>
      <c r="BJ216" s="23" t="s">
        <v>81</v>
      </c>
      <c r="BK216" s="231">
        <f>ROUND(I216*H216,2)</f>
        <v>0</v>
      </c>
      <c r="BL216" s="23" t="s">
        <v>134</v>
      </c>
      <c r="BM216" s="23" t="s">
        <v>366</v>
      </c>
    </row>
    <row r="217" s="1" customFormat="1">
      <c r="B217" s="45"/>
      <c r="C217" s="73"/>
      <c r="D217" s="232" t="s">
        <v>136</v>
      </c>
      <c r="E217" s="73"/>
      <c r="F217" s="233" t="s">
        <v>367</v>
      </c>
      <c r="G217" s="73"/>
      <c r="H217" s="73"/>
      <c r="I217" s="190"/>
      <c r="J217" s="73"/>
      <c r="K217" s="73"/>
      <c r="L217" s="71"/>
      <c r="M217" s="234"/>
      <c r="N217" s="46"/>
      <c r="O217" s="46"/>
      <c r="P217" s="46"/>
      <c r="Q217" s="46"/>
      <c r="R217" s="46"/>
      <c r="S217" s="46"/>
      <c r="T217" s="94"/>
      <c r="AT217" s="23" t="s">
        <v>136</v>
      </c>
      <c r="AU217" s="23" t="s">
        <v>83</v>
      </c>
    </row>
    <row r="218" s="1" customFormat="1" ht="16.5" customHeight="1">
      <c r="B218" s="45"/>
      <c r="C218" s="267" t="s">
        <v>368</v>
      </c>
      <c r="D218" s="267" t="s">
        <v>207</v>
      </c>
      <c r="E218" s="268" t="s">
        <v>369</v>
      </c>
      <c r="F218" s="269" t="s">
        <v>370</v>
      </c>
      <c r="G218" s="270" t="s">
        <v>371</v>
      </c>
      <c r="H218" s="271">
        <v>0.495</v>
      </c>
      <c r="I218" s="272"/>
      <c r="J218" s="273">
        <f>ROUND(I218*H218,2)</f>
        <v>0</v>
      </c>
      <c r="K218" s="269" t="s">
        <v>133</v>
      </c>
      <c r="L218" s="274"/>
      <c r="M218" s="275" t="s">
        <v>21</v>
      </c>
      <c r="N218" s="276" t="s">
        <v>44</v>
      </c>
      <c r="O218" s="46"/>
      <c r="P218" s="229">
        <f>O218*H218</f>
        <v>0</v>
      </c>
      <c r="Q218" s="229">
        <v>0.001</v>
      </c>
      <c r="R218" s="229">
        <f>Q218*H218</f>
        <v>0.000495</v>
      </c>
      <c r="S218" s="229">
        <v>0</v>
      </c>
      <c r="T218" s="230">
        <f>S218*H218</f>
        <v>0</v>
      </c>
      <c r="AR218" s="23" t="s">
        <v>166</v>
      </c>
      <c r="AT218" s="23" t="s">
        <v>207</v>
      </c>
      <c r="AU218" s="23" t="s">
        <v>83</v>
      </c>
      <c r="AY218" s="23" t="s">
        <v>127</v>
      </c>
      <c r="BE218" s="231">
        <f>IF(N218="základní",J218,0)</f>
        <v>0</v>
      </c>
      <c r="BF218" s="231">
        <f>IF(N218="snížená",J218,0)</f>
        <v>0</v>
      </c>
      <c r="BG218" s="231">
        <f>IF(N218="zákl. přenesená",J218,0)</f>
        <v>0</v>
      </c>
      <c r="BH218" s="231">
        <f>IF(N218="sníž. přenesená",J218,0)</f>
        <v>0</v>
      </c>
      <c r="BI218" s="231">
        <f>IF(N218="nulová",J218,0)</f>
        <v>0</v>
      </c>
      <c r="BJ218" s="23" t="s">
        <v>81</v>
      </c>
      <c r="BK218" s="231">
        <f>ROUND(I218*H218,2)</f>
        <v>0</v>
      </c>
      <c r="BL218" s="23" t="s">
        <v>134</v>
      </c>
      <c r="BM218" s="23" t="s">
        <v>372</v>
      </c>
    </row>
    <row r="219" s="11" customFormat="1">
      <c r="B219" s="235"/>
      <c r="C219" s="236"/>
      <c r="D219" s="232" t="s">
        <v>164</v>
      </c>
      <c r="E219" s="236"/>
      <c r="F219" s="238" t="s">
        <v>373</v>
      </c>
      <c r="G219" s="236"/>
      <c r="H219" s="239">
        <v>0.495</v>
      </c>
      <c r="I219" s="240"/>
      <c r="J219" s="236"/>
      <c r="K219" s="236"/>
      <c r="L219" s="241"/>
      <c r="M219" s="242"/>
      <c r="N219" s="243"/>
      <c r="O219" s="243"/>
      <c r="P219" s="243"/>
      <c r="Q219" s="243"/>
      <c r="R219" s="243"/>
      <c r="S219" s="243"/>
      <c r="T219" s="244"/>
      <c r="AT219" s="245" t="s">
        <v>164</v>
      </c>
      <c r="AU219" s="245" t="s">
        <v>83</v>
      </c>
      <c r="AV219" s="11" t="s">
        <v>83</v>
      </c>
      <c r="AW219" s="11" t="s">
        <v>6</v>
      </c>
      <c r="AX219" s="11" t="s">
        <v>81</v>
      </c>
      <c r="AY219" s="245" t="s">
        <v>127</v>
      </c>
    </row>
    <row r="220" s="1" customFormat="1" ht="16.5" customHeight="1">
      <c r="B220" s="45"/>
      <c r="C220" s="220" t="s">
        <v>374</v>
      </c>
      <c r="D220" s="220" t="s">
        <v>129</v>
      </c>
      <c r="E220" s="221" t="s">
        <v>375</v>
      </c>
      <c r="F220" s="222" t="s">
        <v>376</v>
      </c>
      <c r="G220" s="223" t="s">
        <v>210</v>
      </c>
      <c r="H220" s="224">
        <v>4.8499999999999996</v>
      </c>
      <c r="I220" s="225"/>
      <c r="J220" s="226">
        <f>ROUND(I220*H220,2)</f>
        <v>0</v>
      </c>
      <c r="K220" s="222" t="s">
        <v>21</v>
      </c>
      <c r="L220" s="71"/>
      <c r="M220" s="227" t="s">
        <v>21</v>
      </c>
      <c r="N220" s="228" t="s">
        <v>44</v>
      </c>
      <c r="O220" s="46"/>
      <c r="P220" s="229">
        <f>O220*H220</f>
        <v>0</v>
      </c>
      <c r="Q220" s="229">
        <v>0</v>
      </c>
      <c r="R220" s="229">
        <f>Q220*H220</f>
        <v>0</v>
      </c>
      <c r="S220" s="229">
        <v>0</v>
      </c>
      <c r="T220" s="230">
        <f>S220*H220</f>
        <v>0</v>
      </c>
      <c r="AR220" s="23" t="s">
        <v>134</v>
      </c>
      <c r="AT220" s="23" t="s">
        <v>129</v>
      </c>
      <c r="AU220" s="23" t="s">
        <v>83</v>
      </c>
      <c r="AY220" s="23" t="s">
        <v>127</v>
      </c>
      <c r="BE220" s="231">
        <f>IF(N220="základní",J220,0)</f>
        <v>0</v>
      </c>
      <c r="BF220" s="231">
        <f>IF(N220="snížená",J220,0)</f>
        <v>0</v>
      </c>
      <c r="BG220" s="231">
        <f>IF(N220="zákl. přenesená",J220,0)</f>
        <v>0</v>
      </c>
      <c r="BH220" s="231">
        <f>IF(N220="sníž. přenesená",J220,0)</f>
        <v>0</v>
      </c>
      <c r="BI220" s="231">
        <f>IF(N220="nulová",J220,0)</f>
        <v>0</v>
      </c>
      <c r="BJ220" s="23" t="s">
        <v>81</v>
      </c>
      <c r="BK220" s="231">
        <f>ROUND(I220*H220,2)</f>
        <v>0</v>
      </c>
      <c r="BL220" s="23" t="s">
        <v>134</v>
      </c>
      <c r="BM220" s="23" t="s">
        <v>377</v>
      </c>
    </row>
    <row r="221" s="1" customFormat="1">
      <c r="B221" s="45"/>
      <c r="C221" s="73"/>
      <c r="D221" s="232" t="s">
        <v>136</v>
      </c>
      <c r="E221" s="73"/>
      <c r="F221" s="233" t="s">
        <v>378</v>
      </c>
      <c r="G221" s="73"/>
      <c r="H221" s="73"/>
      <c r="I221" s="190"/>
      <c r="J221" s="73"/>
      <c r="K221" s="73"/>
      <c r="L221" s="71"/>
      <c r="M221" s="234"/>
      <c r="N221" s="46"/>
      <c r="O221" s="46"/>
      <c r="P221" s="46"/>
      <c r="Q221" s="46"/>
      <c r="R221" s="46"/>
      <c r="S221" s="46"/>
      <c r="T221" s="94"/>
      <c r="AT221" s="23" t="s">
        <v>136</v>
      </c>
      <c r="AU221" s="23" t="s">
        <v>83</v>
      </c>
    </row>
    <row r="222" s="10" customFormat="1" ht="29.88" customHeight="1">
      <c r="B222" s="204"/>
      <c r="C222" s="205"/>
      <c r="D222" s="206" t="s">
        <v>72</v>
      </c>
      <c r="E222" s="218" t="s">
        <v>141</v>
      </c>
      <c r="F222" s="218" t="s">
        <v>379</v>
      </c>
      <c r="G222" s="205"/>
      <c r="H222" s="205"/>
      <c r="I222" s="208"/>
      <c r="J222" s="219">
        <f>BK222</f>
        <v>0</v>
      </c>
      <c r="K222" s="205"/>
      <c r="L222" s="210"/>
      <c r="M222" s="211"/>
      <c r="N222" s="212"/>
      <c r="O222" s="212"/>
      <c r="P222" s="213">
        <f>SUM(P223:P225)</f>
        <v>0</v>
      </c>
      <c r="Q222" s="212"/>
      <c r="R222" s="213">
        <f>SUM(R223:R225)</f>
        <v>6.8716900000000001</v>
      </c>
      <c r="S222" s="212"/>
      <c r="T222" s="214">
        <f>SUM(T223:T225)</f>
        <v>0</v>
      </c>
      <c r="AR222" s="215" t="s">
        <v>81</v>
      </c>
      <c r="AT222" s="216" t="s">
        <v>72</v>
      </c>
      <c r="AU222" s="216" t="s">
        <v>81</v>
      </c>
      <c r="AY222" s="215" t="s">
        <v>127</v>
      </c>
      <c r="BK222" s="217">
        <f>SUM(BK223:BK225)</f>
        <v>0</v>
      </c>
    </row>
    <row r="223" s="1" customFormat="1" ht="25.5" customHeight="1">
      <c r="B223" s="45"/>
      <c r="C223" s="220" t="s">
        <v>380</v>
      </c>
      <c r="D223" s="220" t="s">
        <v>129</v>
      </c>
      <c r="E223" s="221" t="s">
        <v>381</v>
      </c>
      <c r="F223" s="222" t="s">
        <v>382</v>
      </c>
      <c r="G223" s="223" t="s">
        <v>195</v>
      </c>
      <c r="H223" s="224">
        <v>17</v>
      </c>
      <c r="I223" s="225"/>
      <c r="J223" s="226">
        <f>ROUND(I223*H223,2)</f>
        <v>0</v>
      </c>
      <c r="K223" s="222" t="s">
        <v>133</v>
      </c>
      <c r="L223" s="71"/>
      <c r="M223" s="227" t="s">
        <v>21</v>
      </c>
      <c r="N223" s="228" t="s">
        <v>44</v>
      </c>
      <c r="O223" s="46"/>
      <c r="P223" s="229">
        <f>O223*H223</f>
        <v>0</v>
      </c>
      <c r="Q223" s="229">
        <v>0.29757</v>
      </c>
      <c r="R223" s="229">
        <f>Q223*H223</f>
        <v>5.0586900000000004</v>
      </c>
      <c r="S223" s="229">
        <v>0</v>
      </c>
      <c r="T223" s="230">
        <f>S223*H223</f>
        <v>0</v>
      </c>
      <c r="AR223" s="23" t="s">
        <v>134</v>
      </c>
      <c r="AT223" s="23" t="s">
        <v>129</v>
      </c>
      <c r="AU223" s="23" t="s">
        <v>83</v>
      </c>
      <c r="AY223" s="23" t="s">
        <v>127</v>
      </c>
      <c r="BE223" s="231">
        <f>IF(N223="základní",J223,0)</f>
        <v>0</v>
      </c>
      <c r="BF223" s="231">
        <f>IF(N223="snížená",J223,0)</f>
        <v>0</v>
      </c>
      <c r="BG223" s="231">
        <f>IF(N223="zákl. přenesená",J223,0)</f>
        <v>0</v>
      </c>
      <c r="BH223" s="231">
        <f>IF(N223="sníž. přenesená",J223,0)</f>
        <v>0</v>
      </c>
      <c r="BI223" s="231">
        <f>IF(N223="nulová",J223,0)</f>
        <v>0</v>
      </c>
      <c r="BJ223" s="23" t="s">
        <v>81</v>
      </c>
      <c r="BK223" s="231">
        <f>ROUND(I223*H223,2)</f>
        <v>0</v>
      </c>
      <c r="BL223" s="23" t="s">
        <v>134</v>
      </c>
      <c r="BM223" s="23" t="s">
        <v>383</v>
      </c>
    </row>
    <row r="224" s="1" customFormat="1">
      <c r="B224" s="45"/>
      <c r="C224" s="73"/>
      <c r="D224" s="232" t="s">
        <v>136</v>
      </c>
      <c r="E224" s="73"/>
      <c r="F224" s="233" t="s">
        <v>384</v>
      </c>
      <c r="G224" s="73"/>
      <c r="H224" s="73"/>
      <c r="I224" s="190"/>
      <c r="J224" s="73"/>
      <c r="K224" s="73"/>
      <c r="L224" s="71"/>
      <c r="M224" s="234"/>
      <c r="N224" s="46"/>
      <c r="O224" s="46"/>
      <c r="P224" s="46"/>
      <c r="Q224" s="46"/>
      <c r="R224" s="46"/>
      <c r="S224" s="46"/>
      <c r="T224" s="94"/>
      <c r="AT224" s="23" t="s">
        <v>136</v>
      </c>
      <c r="AU224" s="23" t="s">
        <v>83</v>
      </c>
    </row>
    <row r="225" s="1" customFormat="1" ht="16.5" customHeight="1">
      <c r="B225" s="45"/>
      <c r="C225" s="267" t="s">
        <v>385</v>
      </c>
      <c r="D225" s="267" t="s">
        <v>207</v>
      </c>
      <c r="E225" s="268" t="s">
        <v>386</v>
      </c>
      <c r="F225" s="269" t="s">
        <v>387</v>
      </c>
      <c r="G225" s="270" t="s">
        <v>144</v>
      </c>
      <c r="H225" s="271">
        <v>98</v>
      </c>
      <c r="I225" s="272"/>
      <c r="J225" s="273">
        <f>ROUND(I225*H225,2)</f>
        <v>0</v>
      </c>
      <c r="K225" s="269" t="s">
        <v>21</v>
      </c>
      <c r="L225" s="274"/>
      <c r="M225" s="275" t="s">
        <v>21</v>
      </c>
      <c r="N225" s="276" t="s">
        <v>44</v>
      </c>
      <c r="O225" s="46"/>
      <c r="P225" s="229">
        <f>O225*H225</f>
        <v>0</v>
      </c>
      <c r="Q225" s="229">
        <v>0.018499999999999999</v>
      </c>
      <c r="R225" s="229">
        <f>Q225*H225</f>
        <v>1.8129999999999999</v>
      </c>
      <c r="S225" s="229">
        <v>0</v>
      </c>
      <c r="T225" s="230">
        <f>S225*H225</f>
        <v>0</v>
      </c>
      <c r="AR225" s="23" t="s">
        <v>166</v>
      </c>
      <c r="AT225" s="23" t="s">
        <v>207</v>
      </c>
      <c r="AU225" s="23" t="s">
        <v>83</v>
      </c>
      <c r="AY225" s="23" t="s">
        <v>127</v>
      </c>
      <c r="BE225" s="231">
        <f>IF(N225="základní",J225,0)</f>
        <v>0</v>
      </c>
      <c r="BF225" s="231">
        <f>IF(N225="snížená",J225,0)</f>
        <v>0</v>
      </c>
      <c r="BG225" s="231">
        <f>IF(N225="zákl. přenesená",J225,0)</f>
        <v>0</v>
      </c>
      <c r="BH225" s="231">
        <f>IF(N225="sníž. přenesená",J225,0)</f>
        <v>0</v>
      </c>
      <c r="BI225" s="231">
        <f>IF(N225="nulová",J225,0)</f>
        <v>0</v>
      </c>
      <c r="BJ225" s="23" t="s">
        <v>81</v>
      </c>
      <c r="BK225" s="231">
        <f>ROUND(I225*H225,2)</f>
        <v>0</v>
      </c>
      <c r="BL225" s="23" t="s">
        <v>134</v>
      </c>
      <c r="BM225" s="23" t="s">
        <v>388</v>
      </c>
    </row>
    <row r="226" s="10" customFormat="1" ht="29.88" customHeight="1">
      <c r="B226" s="204"/>
      <c r="C226" s="205"/>
      <c r="D226" s="206" t="s">
        <v>72</v>
      </c>
      <c r="E226" s="218" t="s">
        <v>134</v>
      </c>
      <c r="F226" s="218" t="s">
        <v>389</v>
      </c>
      <c r="G226" s="205"/>
      <c r="H226" s="205"/>
      <c r="I226" s="208"/>
      <c r="J226" s="219">
        <f>BK226</f>
        <v>0</v>
      </c>
      <c r="K226" s="205"/>
      <c r="L226" s="210"/>
      <c r="M226" s="211"/>
      <c r="N226" s="212"/>
      <c r="O226" s="212"/>
      <c r="P226" s="213">
        <f>SUM(P227:P229)</f>
        <v>0</v>
      </c>
      <c r="Q226" s="212"/>
      <c r="R226" s="213">
        <f>SUM(R227:R229)</f>
        <v>0</v>
      </c>
      <c r="S226" s="212"/>
      <c r="T226" s="214">
        <f>SUM(T227:T229)</f>
        <v>0</v>
      </c>
      <c r="AR226" s="215" t="s">
        <v>81</v>
      </c>
      <c r="AT226" s="216" t="s">
        <v>72</v>
      </c>
      <c r="AU226" s="216" t="s">
        <v>81</v>
      </c>
      <c r="AY226" s="215" t="s">
        <v>127</v>
      </c>
      <c r="BK226" s="217">
        <f>SUM(BK227:BK229)</f>
        <v>0</v>
      </c>
    </row>
    <row r="227" s="1" customFormat="1" ht="25.5" customHeight="1">
      <c r="B227" s="45"/>
      <c r="C227" s="220" t="s">
        <v>390</v>
      </c>
      <c r="D227" s="220" t="s">
        <v>129</v>
      </c>
      <c r="E227" s="221" t="s">
        <v>391</v>
      </c>
      <c r="F227" s="222" t="s">
        <v>392</v>
      </c>
      <c r="G227" s="223" t="s">
        <v>215</v>
      </c>
      <c r="H227" s="224">
        <v>4.4000000000000004</v>
      </c>
      <c r="I227" s="225"/>
      <c r="J227" s="226">
        <f>ROUND(I227*H227,2)</f>
        <v>0</v>
      </c>
      <c r="K227" s="222" t="s">
        <v>133</v>
      </c>
      <c r="L227" s="71"/>
      <c r="M227" s="227" t="s">
        <v>21</v>
      </c>
      <c r="N227" s="228" t="s">
        <v>44</v>
      </c>
      <c r="O227" s="46"/>
      <c r="P227" s="229">
        <f>O227*H227</f>
        <v>0</v>
      </c>
      <c r="Q227" s="229">
        <v>0</v>
      </c>
      <c r="R227" s="229">
        <f>Q227*H227</f>
        <v>0</v>
      </c>
      <c r="S227" s="229">
        <v>0</v>
      </c>
      <c r="T227" s="230">
        <f>S227*H227</f>
        <v>0</v>
      </c>
      <c r="AR227" s="23" t="s">
        <v>134</v>
      </c>
      <c r="AT227" s="23" t="s">
        <v>129</v>
      </c>
      <c r="AU227" s="23" t="s">
        <v>83</v>
      </c>
      <c r="AY227" s="23" t="s">
        <v>127</v>
      </c>
      <c r="BE227" s="231">
        <f>IF(N227="základní",J227,0)</f>
        <v>0</v>
      </c>
      <c r="BF227" s="231">
        <f>IF(N227="snížená",J227,0)</f>
        <v>0</v>
      </c>
      <c r="BG227" s="231">
        <f>IF(N227="zákl. přenesená",J227,0)</f>
        <v>0</v>
      </c>
      <c r="BH227" s="231">
        <f>IF(N227="sníž. přenesená",J227,0)</f>
        <v>0</v>
      </c>
      <c r="BI227" s="231">
        <f>IF(N227="nulová",J227,0)</f>
        <v>0</v>
      </c>
      <c r="BJ227" s="23" t="s">
        <v>81</v>
      </c>
      <c r="BK227" s="231">
        <f>ROUND(I227*H227,2)</f>
        <v>0</v>
      </c>
      <c r="BL227" s="23" t="s">
        <v>134</v>
      </c>
      <c r="BM227" s="23" t="s">
        <v>393</v>
      </c>
    </row>
    <row r="228" s="1" customFormat="1">
      <c r="B228" s="45"/>
      <c r="C228" s="73"/>
      <c r="D228" s="232" t="s">
        <v>136</v>
      </c>
      <c r="E228" s="73"/>
      <c r="F228" s="233" t="s">
        <v>394</v>
      </c>
      <c r="G228" s="73"/>
      <c r="H228" s="73"/>
      <c r="I228" s="190"/>
      <c r="J228" s="73"/>
      <c r="K228" s="73"/>
      <c r="L228" s="71"/>
      <c r="M228" s="234"/>
      <c r="N228" s="46"/>
      <c r="O228" s="46"/>
      <c r="P228" s="46"/>
      <c r="Q228" s="46"/>
      <c r="R228" s="46"/>
      <c r="S228" s="46"/>
      <c r="T228" s="94"/>
      <c r="AT228" s="23" t="s">
        <v>136</v>
      </c>
      <c r="AU228" s="23" t="s">
        <v>83</v>
      </c>
    </row>
    <row r="229" s="11" customFormat="1">
      <c r="B229" s="235"/>
      <c r="C229" s="236"/>
      <c r="D229" s="232" t="s">
        <v>164</v>
      </c>
      <c r="E229" s="237" t="s">
        <v>21</v>
      </c>
      <c r="F229" s="238" t="s">
        <v>395</v>
      </c>
      <c r="G229" s="236"/>
      <c r="H229" s="239">
        <v>4.4000000000000004</v>
      </c>
      <c r="I229" s="240"/>
      <c r="J229" s="236"/>
      <c r="K229" s="236"/>
      <c r="L229" s="241"/>
      <c r="M229" s="242"/>
      <c r="N229" s="243"/>
      <c r="O229" s="243"/>
      <c r="P229" s="243"/>
      <c r="Q229" s="243"/>
      <c r="R229" s="243"/>
      <c r="S229" s="243"/>
      <c r="T229" s="244"/>
      <c r="AT229" s="245" t="s">
        <v>164</v>
      </c>
      <c r="AU229" s="245" t="s">
        <v>83</v>
      </c>
      <c r="AV229" s="11" t="s">
        <v>83</v>
      </c>
      <c r="AW229" s="11" t="s">
        <v>36</v>
      </c>
      <c r="AX229" s="11" t="s">
        <v>81</v>
      </c>
      <c r="AY229" s="245" t="s">
        <v>127</v>
      </c>
    </row>
    <row r="230" s="10" customFormat="1" ht="29.88" customHeight="1">
      <c r="B230" s="204"/>
      <c r="C230" s="205"/>
      <c r="D230" s="206" t="s">
        <v>72</v>
      </c>
      <c r="E230" s="218" t="s">
        <v>150</v>
      </c>
      <c r="F230" s="218" t="s">
        <v>396</v>
      </c>
      <c r="G230" s="205"/>
      <c r="H230" s="205"/>
      <c r="I230" s="208"/>
      <c r="J230" s="219">
        <f>BK230</f>
        <v>0</v>
      </c>
      <c r="K230" s="205"/>
      <c r="L230" s="210"/>
      <c r="M230" s="211"/>
      <c r="N230" s="212"/>
      <c r="O230" s="212"/>
      <c r="P230" s="213">
        <f>SUM(P231:P274)</f>
        <v>0</v>
      </c>
      <c r="Q230" s="212"/>
      <c r="R230" s="213">
        <f>SUM(R231:R274)</f>
        <v>351.53494000000001</v>
      </c>
      <c r="S230" s="212"/>
      <c r="T230" s="214">
        <f>SUM(T231:T274)</f>
        <v>0</v>
      </c>
      <c r="AR230" s="215" t="s">
        <v>81</v>
      </c>
      <c r="AT230" s="216" t="s">
        <v>72</v>
      </c>
      <c r="AU230" s="216" t="s">
        <v>81</v>
      </c>
      <c r="AY230" s="215" t="s">
        <v>127</v>
      </c>
      <c r="BK230" s="217">
        <f>SUM(BK231:BK274)</f>
        <v>0</v>
      </c>
    </row>
    <row r="231" s="1" customFormat="1" ht="25.5" customHeight="1">
      <c r="B231" s="45"/>
      <c r="C231" s="220" t="s">
        <v>397</v>
      </c>
      <c r="D231" s="220" t="s">
        <v>129</v>
      </c>
      <c r="E231" s="221" t="s">
        <v>398</v>
      </c>
      <c r="F231" s="222" t="s">
        <v>399</v>
      </c>
      <c r="G231" s="223" t="s">
        <v>132</v>
      </c>
      <c r="H231" s="224">
        <v>430</v>
      </c>
      <c r="I231" s="225"/>
      <c r="J231" s="226">
        <f>ROUND(I231*H231,2)</f>
        <v>0</v>
      </c>
      <c r="K231" s="222" t="s">
        <v>133</v>
      </c>
      <c r="L231" s="71"/>
      <c r="M231" s="227" t="s">
        <v>21</v>
      </c>
      <c r="N231" s="228" t="s">
        <v>44</v>
      </c>
      <c r="O231" s="46"/>
      <c r="P231" s="229">
        <f>O231*H231</f>
        <v>0</v>
      </c>
      <c r="Q231" s="229">
        <v>0</v>
      </c>
      <c r="R231" s="229">
        <f>Q231*H231</f>
        <v>0</v>
      </c>
      <c r="S231" s="229">
        <v>0</v>
      </c>
      <c r="T231" s="230">
        <f>S231*H231</f>
        <v>0</v>
      </c>
      <c r="AR231" s="23" t="s">
        <v>134</v>
      </c>
      <c r="AT231" s="23" t="s">
        <v>129</v>
      </c>
      <c r="AU231" s="23" t="s">
        <v>83</v>
      </c>
      <c r="AY231" s="23" t="s">
        <v>127</v>
      </c>
      <c r="BE231" s="231">
        <f>IF(N231="základní",J231,0)</f>
        <v>0</v>
      </c>
      <c r="BF231" s="231">
        <f>IF(N231="snížená",J231,0)</f>
        <v>0</v>
      </c>
      <c r="BG231" s="231">
        <f>IF(N231="zákl. přenesená",J231,0)</f>
        <v>0</v>
      </c>
      <c r="BH231" s="231">
        <f>IF(N231="sníž. přenesená",J231,0)</f>
        <v>0</v>
      </c>
      <c r="BI231" s="231">
        <f>IF(N231="nulová",J231,0)</f>
        <v>0</v>
      </c>
      <c r="BJ231" s="23" t="s">
        <v>81</v>
      </c>
      <c r="BK231" s="231">
        <f>ROUND(I231*H231,2)</f>
        <v>0</v>
      </c>
      <c r="BL231" s="23" t="s">
        <v>134</v>
      </c>
      <c r="BM231" s="23" t="s">
        <v>400</v>
      </c>
    </row>
    <row r="232" s="11" customFormat="1">
      <c r="B232" s="235"/>
      <c r="C232" s="236"/>
      <c r="D232" s="232" t="s">
        <v>164</v>
      </c>
      <c r="E232" s="237" t="s">
        <v>21</v>
      </c>
      <c r="F232" s="238" t="s">
        <v>401</v>
      </c>
      <c r="G232" s="236"/>
      <c r="H232" s="239">
        <v>430</v>
      </c>
      <c r="I232" s="240"/>
      <c r="J232" s="236"/>
      <c r="K232" s="236"/>
      <c r="L232" s="241"/>
      <c r="M232" s="242"/>
      <c r="N232" s="243"/>
      <c r="O232" s="243"/>
      <c r="P232" s="243"/>
      <c r="Q232" s="243"/>
      <c r="R232" s="243"/>
      <c r="S232" s="243"/>
      <c r="T232" s="244"/>
      <c r="AT232" s="245" t="s">
        <v>164</v>
      </c>
      <c r="AU232" s="245" t="s">
        <v>83</v>
      </c>
      <c r="AV232" s="11" t="s">
        <v>83</v>
      </c>
      <c r="AW232" s="11" t="s">
        <v>36</v>
      </c>
      <c r="AX232" s="11" t="s">
        <v>81</v>
      </c>
      <c r="AY232" s="245" t="s">
        <v>127</v>
      </c>
    </row>
    <row r="233" s="1" customFormat="1" ht="25.5" customHeight="1">
      <c r="B233" s="45"/>
      <c r="C233" s="220" t="s">
        <v>402</v>
      </c>
      <c r="D233" s="220" t="s">
        <v>129</v>
      </c>
      <c r="E233" s="221" t="s">
        <v>403</v>
      </c>
      <c r="F233" s="222" t="s">
        <v>404</v>
      </c>
      <c r="G233" s="223" t="s">
        <v>132</v>
      </c>
      <c r="H233" s="224">
        <v>2461</v>
      </c>
      <c r="I233" s="225"/>
      <c r="J233" s="226">
        <f>ROUND(I233*H233,2)</f>
        <v>0</v>
      </c>
      <c r="K233" s="222" t="s">
        <v>133</v>
      </c>
      <c r="L233" s="71"/>
      <c r="M233" s="227" t="s">
        <v>21</v>
      </c>
      <c r="N233" s="228" t="s">
        <v>44</v>
      </c>
      <c r="O233" s="46"/>
      <c r="P233" s="229">
        <f>O233*H233</f>
        <v>0</v>
      </c>
      <c r="Q233" s="229">
        <v>0</v>
      </c>
      <c r="R233" s="229">
        <f>Q233*H233</f>
        <v>0</v>
      </c>
      <c r="S233" s="229">
        <v>0</v>
      </c>
      <c r="T233" s="230">
        <f>S233*H233</f>
        <v>0</v>
      </c>
      <c r="AR233" s="23" t="s">
        <v>134</v>
      </c>
      <c r="AT233" s="23" t="s">
        <v>129</v>
      </c>
      <c r="AU233" s="23" t="s">
        <v>83</v>
      </c>
      <c r="AY233" s="23" t="s">
        <v>127</v>
      </c>
      <c r="BE233" s="231">
        <f>IF(N233="základní",J233,0)</f>
        <v>0</v>
      </c>
      <c r="BF233" s="231">
        <f>IF(N233="snížená",J233,0)</f>
        <v>0</v>
      </c>
      <c r="BG233" s="231">
        <f>IF(N233="zákl. přenesená",J233,0)</f>
        <v>0</v>
      </c>
      <c r="BH233" s="231">
        <f>IF(N233="sníž. přenesená",J233,0)</f>
        <v>0</v>
      </c>
      <c r="BI233" s="231">
        <f>IF(N233="nulová",J233,0)</f>
        <v>0</v>
      </c>
      <c r="BJ233" s="23" t="s">
        <v>81</v>
      </c>
      <c r="BK233" s="231">
        <f>ROUND(I233*H233,2)</f>
        <v>0</v>
      </c>
      <c r="BL233" s="23" t="s">
        <v>134</v>
      </c>
      <c r="BM233" s="23" t="s">
        <v>405</v>
      </c>
    </row>
    <row r="234" s="11" customFormat="1">
      <c r="B234" s="235"/>
      <c r="C234" s="236"/>
      <c r="D234" s="232" t="s">
        <v>164</v>
      </c>
      <c r="E234" s="237" t="s">
        <v>21</v>
      </c>
      <c r="F234" s="238" t="s">
        <v>406</v>
      </c>
      <c r="G234" s="236"/>
      <c r="H234" s="239">
        <v>2461</v>
      </c>
      <c r="I234" s="240"/>
      <c r="J234" s="236"/>
      <c r="K234" s="236"/>
      <c r="L234" s="241"/>
      <c r="M234" s="242"/>
      <c r="N234" s="243"/>
      <c r="O234" s="243"/>
      <c r="P234" s="243"/>
      <c r="Q234" s="243"/>
      <c r="R234" s="243"/>
      <c r="S234" s="243"/>
      <c r="T234" s="244"/>
      <c r="AT234" s="245" t="s">
        <v>164</v>
      </c>
      <c r="AU234" s="245" t="s">
        <v>83</v>
      </c>
      <c r="AV234" s="11" t="s">
        <v>83</v>
      </c>
      <c r="AW234" s="11" t="s">
        <v>36</v>
      </c>
      <c r="AX234" s="11" t="s">
        <v>81</v>
      </c>
      <c r="AY234" s="245" t="s">
        <v>127</v>
      </c>
    </row>
    <row r="235" s="1" customFormat="1" ht="25.5" customHeight="1">
      <c r="B235" s="45"/>
      <c r="C235" s="220" t="s">
        <v>407</v>
      </c>
      <c r="D235" s="220" t="s">
        <v>129</v>
      </c>
      <c r="E235" s="221" t="s">
        <v>408</v>
      </c>
      <c r="F235" s="222" t="s">
        <v>409</v>
      </c>
      <c r="G235" s="223" t="s">
        <v>132</v>
      </c>
      <c r="H235" s="224">
        <v>425</v>
      </c>
      <c r="I235" s="225"/>
      <c r="J235" s="226">
        <f>ROUND(I235*H235,2)</f>
        <v>0</v>
      </c>
      <c r="K235" s="222" t="s">
        <v>133</v>
      </c>
      <c r="L235" s="71"/>
      <c r="M235" s="227" t="s">
        <v>21</v>
      </c>
      <c r="N235" s="228" t="s">
        <v>44</v>
      </c>
      <c r="O235" s="46"/>
      <c r="P235" s="229">
        <f>O235*H235</f>
        <v>0</v>
      </c>
      <c r="Q235" s="229">
        <v>0</v>
      </c>
      <c r="R235" s="229">
        <f>Q235*H235</f>
        <v>0</v>
      </c>
      <c r="S235" s="229">
        <v>0</v>
      </c>
      <c r="T235" s="230">
        <f>S235*H235</f>
        <v>0</v>
      </c>
      <c r="AR235" s="23" t="s">
        <v>134</v>
      </c>
      <c r="AT235" s="23" t="s">
        <v>129</v>
      </c>
      <c r="AU235" s="23" t="s">
        <v>83</v>
      </c>
      <c r="AY235" s="23" t="s">
        <v>127</v>
      </c>
      <c r="BE235" s="231">
        <f>IF(N235="základní",J235,0)</f>
        <v>0</v>
      </c>
      <c r="BF235" s="231">
        <f>IF(N235="snížená",J235,0)</f>
        <v>0</v>
      </c>
      <c r="BG235" s="231">
        <f>IF(N235="zákl. přenesená",J235,0)</f>
        <v>0</v>
      </c>
      <c r="BH235" s="231">
        <f>IF(N235="sníž. přenesená",J235,0)</f>
        <v>0</v>
      </c>
      <c r="BI235" s="231">
        <f>IF(N235="nulová",J235,0)</f>
        <v>0</v>
      </c>
      <c r="BJ235" s="23" t="s">
        <v>81</v>
      </c>
      <c r="BK235" s="231">
        <f>ROUND(I235*H235,2)</f>
        <v>0</v>
      </c>
      <c r="BL235" s="23" t="s">
        <v>134</v>
      </c>
      <c r="BM235" s="23" t="s">
        <v>410</v>
      </c>
    </row>
    <row r="236" s="11" customFormat="1">
      <c r="B236" s="235"/>
      <c r="C236" s="236"/>
      <c r="D236" s="232" t="s">
        <v>164</v>
      </c>
      <c r="E236" s="237" t="s">
        <v>21</v>
      </c>
      <c r="F236" s="238" t="s">
        <v>411</v>
      </c>
      <c r="G236" s="236"/>
      <c r="H236" s="239">
        <v>425</v>
      </c>
      <c r="I236" s="240"/>
      <c r="J236" s="236"/>
      <c r="K236" s="236"/>
      <c r="L236" s="241"/>
      <c r="M236" s="242"/>
      <c r="N236" s="243"/>
      <c r="O236" s="243"/>
      <c r="P236" s="243"/>
      <c r="Q236" s="243"/>
      <c r="R236" s="243"/>
      <c r="S236" s="243"/>
      <c r="T236" s="244"/>
      <c r="AT236" s="245" t="s">
        <v>164</v>
      </c>
      <c r="AU236" s="245" t="s">
        <v>83</v>
      </c>
      <c r="AV236" s="11" t="s">
        <v>83</v>
      </c>
      <c r="AW236" s="11" t="s">
        <v>36</v>
      </c>
      <c r="AX236" s="11" t="s">
        <v>81</v>
      </c>
      <c r="AY236" s="245" t="s">
        <v>127</v>
      </c>
    </row>
    <row r="237" s="1" customFormat="1" ht="38.25" customHeight="1">
      <c r="B237" s="45"/>
      <c r="C237" s="220" t="s">
        <v>412</v>
      </c>
      <c r="D237" s="220" t="s">
        <v>129</v>
      </c>
      <c r="E237" s="221" t="s">
        <v>413</v>
      </c>
      <c r="F237" s="222" t="s">
        <v>414</v>
      </c>
      <c r="G237" s="223" t="s">
        <v>132</v>
      </c>
      <c r="H237" s="224">
        <v>2461</v>
      </c>
      <c r="I237" s="225"/>
      <c r="J237" s="226">
        <f>ROUND(I237*H237,2)</f>
        <v>0</v>
      </c>
      <c r="K237" s="222" t="s">
        <v>133</v>
      </c>
      <c r="L237" s="71"/>
      <c r="M237" s="227" t="s">
        <v>21</v>
      </c>
      <c r="N237" s="228" t="s">
        <v>44</v>
      </c>
      <c r="O237" s="46"/>
      <c r="P237" s="229">
        <f>O237*H237</f>
        <v>0</v>
      </c>
      <c r="Q237" s="229">
        <v>0</v>
      </c>
      <c r="R237" s="229">
        <f>Q237*H237</f>
        <v>0</v>
      </c>
      <c r="S237" s="229">
        <v>0</v>
      </c>
      <c r="T237" s="230">
        <f>S237*H237</f>
        <v>0</v>
      </c>
      <c r="AR237" s="23" t="s">
        <v>134</v>
      </c>
      <c r="AT237" s="23" t="s">
        <v>129</v>
      </c>
      <c r="AU237" s="23" t="s">
        <v>83</v>
      </c>
      <c r="AY237" s="23" t="s">
        <v>127</v>
      </c>
      <c r="BE237" s="231">
        <f>IF(N237="základní",J237,0)</f>
        <v>0</v>
      </c>
      <c r="BF237" s="231">
        <f>IF(N237="snížená",J237,0)</f>
        <v>0</v>
      </c>
      <c r="BG237" s="231">
        <f>IF(N237="zákl. přenesená",J237,0)</f>
        <v>0</v>
      </c>
      <c r="BH237" s="231">
        <f>IF(N237="sníž. přenesená",J237,0)</f>
        <v>0</v>
      </c>
      <c r="BI237" s="231">
        <f>IF(N237="nulová",J237,0)</f>
        <v>0</v>
      </c>
      <c r="BJ237" s="23" t="s">
        <v>81</v>
      </c>
      <c r="BK237" s="231">
        <f>ROUND(I237*H237,2)</f>
        <v>0</v>
      </c>
      <c r="BL237" s="23" t="s">
        <v>134</v>
      </c>
      <c r="BM237" s="23" t="s">
        <v>415</v>
      </c>
    </row>
    <row r="238" s="1" customFormat="1">
      <c r="B238" s="45"/>
      <c r="C238" s="73"/>
      <c r="D238" s="232" t="s">
        <v>136</v>
      </c>
      <c r="E238" s="73"/>
      <c r="F238" s="233" t="s">
        <v>416</v>
      </c>
      <c r="G238" s="73"/>
      <c r="H238" s="73"/>
      <c r="I238" s="190"/>
      <c r="J238" s="73"/>
      <c r="K238" s="73"/>
      <c r="L238" s="71"/>
      <c r="M238" s="234"/>
      <c r="N238" s="46"/>
      <c r="O238" s="46"/>
      <c r="P238" s="46"/>
      <c r="Q238" s="46"/>
      <c r="R238" s="46"/>
      <c r="S238" s="46"/>
      <c r="T238" s="94"/>
      <c r="AT238" s="23" t="s">
        <v>136</v>
      </c>
      <c r="AU238" s="23" t="s">
        <v>83</v>
      </c>
    </row>
    <row r="239" s="11" customFormat="1">
      <c r="B239" s="235"/>
      <c r="C239" s="236"/>
      <c r="D239" s="232" t="s">
        <v>164</v>
      </c>
      <c r="E239" s="237" t="s">
        <v>21</v>
      </c>
      <c r="F239" s="238" t="s">
        <v>406</v>
      </c>
      <c r="G239" s="236"/>
      <c r="H239" s="239">
        <v>2461</v>
      </c>
      <c r="I239" s="240"/>
      <c r="J239" s="236"/>
      <c r="K239" s="236"/>
      <c r="L239" s="241"/>
      <c r="M239" s="242"/>
      <c r="N239" s="243"/>
      <c r="O239" s="243"/>
      <c r="P239" s="243"/>
      <c r="Q239" s="243"/>
      <c r="R239" s="243"/>
      <c r="S239" s="243"/>
      <c r="T239" s="244"/>
      <c r="AT239" s="245" t="s">
        <v>164</v>
      </c>
      <c r="AU239" s="245" t="s">
        <v>83</v>
      </c>
      <c r="AV239" s="11" t="s">
        <v>83</v>
      </c>
      <c r="AW239" s="11" t="s">
        <v>36</v>
      </c>
      <c r="AX239" s="11" t="s">
        <v>81</v>
      </c>
      <c r="AY239" s="245" t="s">
        <v>127</v>
      </c>
    </row>
    <row r="240" s="1" customFormat="1" ht="25.5" customHeight="1">
      <c r="B240" s="45"/>
      <c r="C240" s="220" t="s">
        <v>417</v>
      </c>
      <c r="D240" s="220" t="s">
        <v>129</v>
      </c>
      <c r="E240" s="221" t="s">
        <v>418</v>
      </c>
      <c r="F240" s="222" t="s">
        <v>419</v>
      </c>
      <c r="G240" s="223" t="s">
        <v>132</v>
      </c>
      <c r="H240" s="224">
        <v>2461</v>
      </c>
      <c r="I240" s="225"/>
      <c r="J240" s="226">
        <f>ROUND(I240*H240,2)</f>
        <v>0</v>
      </c>
      <c r="K240" s="222" t="s">
        <v>133</v>
      </c>
      <c r="L240" s="71"/>
      <c r="M240" s="227" t="s">
        <v>21</v>
      </c>
      <c r="N240" s="228" t="s">
        <v>44</v>
      </c>
      <c r="O240" s="46"/>
      <c r="P240" s="229">
        <f>O240*H240</f>
        <v>0</v>
      </c>
      <c r="Q240" s="229">
        <v>0</v>
      </c>
      <c r="R240" s="229">
        <f>Q240*H240</f>
        <v>0</v>
      </c>
      <c r="S240" s="229">
        <v>0</v>
      </c>
      <c r="T240" s="230">
        <f>S240*H240</f>
        <v>0</v>
      </c>
      <c r="AR240" s="23" t="s">
        <v>134</v>
      </c>
      <c r="AT240" s="23" t="s">
        <v>129</v>
      </c>
      <c r="AU240" s="23" t="s">
        <v>83</v>
      </c>
      <c r="AY240" s="23" t="s">
        <v>127</v>
      </c>
      <c r="BE240" s="231">
        <f>IF(N240="základní",J240,0)</f>
        <v>0</v>
      </c>
      <c r="BF240" s="231">
        <f>IF(N240="snížená",J240,0)</f>
        <v>0</v>
      </c>
      <c r="BG240" s="231">
        <f>IF(N240="zákl. přenesená",J240,0)</f>
        <v>0</v>
      </c>
      <c r="BH240" s="231">
        <f>IF(N240="sníž. přenesená",J240,0)</f>
        <v>0</v>
      </c>
      <c r="BI240" s="231">
        <f>IF(N240="nulová",J240,0)</f>
        <v>0</v>
      </c>
      <c r="BJ240" s="23" t="s">
        <v>81</v>
      </c>
      <c r="BK240" s="231">
        <f>ROUND(I240*H240,2)</f>
        <v>0</v>
      </c>
      <c r="BL240" s="23" t="s">
        <v>134</v>
      </c>
      <c r="BM240" s="23" t="s">
        <v>420</v>
      </c>
    </row>
    <row r="241" s="1" customFormat="1">
      <c r="B241" s="45"/>
      <c r="C241" s="73"/>
      <c r="D241" s="232" t="s">
        <v>136</v>
      </c>
      <c r="E241" s="73"/>
      <c r="F241" s="233" t="s">
        <v>421</v>
      </c>
      <c r="G241" s="73"/>
      <c r="H241" s="73"/>
      <c r="I241" s="190"/>
      <c r="J241" s="73"/>
      <c r="K241" s="73"/>
      <c r="L241" s="71"/>
      <c r="M241" s="234"/>
      <c r="N241" s="46"/>
      <c r="O241" s="46"/>
      <c r="P241" s="46"/>
      <c r="Q241" s="46"/>
      <c r="R241" s="46"/>
      <c r="S241" s="46"/>
      <c r="T241" s="94"/>
      <c r="AT241" s="23" t="s">
        <v>136</v>
      </c>
      <c r="AU241" s="23" t="s">
        <v>83</v>
      </c>
    </row>
    <row r="242" s="11" customFormat="1">
      <c r="B242" s="235"/>
      <c r="C242" s="236"/>
      <c r="D242" s="232" t="s">
        <v>164</v>
      </c>
      <c r="E242" s="237" t="s">
        <v>21</v>
      </c>
      <c r="F242" s="238" t="s">
        <v>406</v>
      </c>
      <c r="G242" s="236"/>
      <c r="H242" s="239">
        <v>2461</v>
      </c>
      <c r="I242" s="240"/>
      <c r="J242" s="236"/>
      <c r="K242" s="236"/>
      <c r="L242" s="241"/>
      <c r="M242" s="242"/>
      <c r="N242" s="243"/>
      <c r="O242" s="243"/>
      <c r="P242" s="243"/>
      <c r="Q242" s="243"/>
      <c r="R242" s="243"/>
      <c r="S242" s="243"/>
      <c r="T242" s="244"/>
      <c r="AT242" s="245" t="s">
        <v>164</v>
      </c>
      <c r="AU242" s="245" t="s">
        <v>83</v>
      </c>
      <c r="AV242" s="11" t="s">
        <v>83</v>
      </c>
      <c r="AW242" s="11" t="s">
        <v>36</v>
      </c>
      <c r="AX242" s="11" t="s">
        <v>81</v>
      </c>
      <c r="AY242" s="245" t="s">
        <v>127</v>
      </c>
    </row>
    <row r="243" s="1" customFormat="1" ht="16.5" customHeight="1">
      <c r="B243" s="45"/>
      <c r="C243" s="220" t="s">
        <v>422</v>
      </c>
      <c r="D243" s="220" t="s">
        <v>129</v>
      </c>
      <c r="E243" s="221" t="s">
        <v>423</v>
      </c>
      <c r="F243" s="222" t="s">
        <v>424</v>
      </c>
      <c r="G243" s="223" t="s">
        <v>132</v>
      </c>
      <c r="H243" s="224">
        <v>2461</v>
      </c>
      <c r="I243" s="225"/>
      <c r="J243" s="226">
        <f>ROUND(I243*H243,2)</f>
        <v>0</v>
      </c>
      <c r="K243" s="222" t="s">
        <v>133</v>
      </c>
      <c r="L243" s="71"/>
      <c r="M243" s="227" t="s">
        <v>21</v>
      </c>
      <c r="N243" s="228" t="s">
        <v>44</v>
      </c>
      <c r="O243" s="46"/>
      <c r="P243" s="229">
        <f>O243*H243</f>
        <v>0</v>
      </c>
      <c r="Q243" s="229">
        <v>0</v>
      </c>
      <c r="R243" s="229">
        <f>Q243*H243</f>
        <v>0</v>
      </c>
      <c r="S243" s="229">
        <v>0</v>
      </c>
      <c r="T243" s="230">
        <f>S243*H243</f>
        <v>0</v>
      </c>
      <c r="AR243" s="23" t="s">
        <v>134</v>
      </c>
      <c r="AT243" s="23" t="s">
        <v>129</v>
      </c>
      <c r="AU243" s="23" t="s">
        <v>83</v>
      </c>
      <c r="AY243" s="23" t="s">
        <v>127</v>
      </c>
      <c r="BE243" s="231">
        <f>IF(N243="základní",J243,0)</f>
        <v>0</v>
      </c>
      <c r="BF243" s="231">
        <f>IF(N243="snížená",J243,0)</f>
        <v>0</v>
      </c>
      <c r="BG243" s="231">
        <f>IF(N243="zákl. přenesená",J243,0)</f>
        <v>0</v>
      </c>
      <c r="BH243" s="231">
        <f>IF(N243="sníž. přenesená",J243,0)</f>
        <v>0</v>
      </c>
      <c r="BI243" s="231">
        <f>IF(N243="nulová",J243,0)</f>
        <v>0</v>
      </c>
      <c r="BJ243" s="23" t="s">
        <v>81</v>
      </c>
      <c r="BK243" s="231">
        <f>ROUND(I243*H243,2)</f>
        <v>0</v>
      </c>
      <c r="BL243" s="23" t="s">
        <v>134</v>
      </c>
      <c r="BM243" s="23" t="s">
        <v>425</v>
      </c>
    </row>
    <row r="244" s="1" customFormat="1">
      <c r="B244" s="45"/>
      <c r="C244" s="73"/>
      <c r="D244" s="232" t="s">
        <v>136</v>
      </c>
      <c r="E244" s="73"/>
      <c r="F244" s="233" t="s">
        <v>426</v>
      </c>
      <c r="G244" s="73"/>
      <c r="H244" s="73"/>
      <c r="I244" s="190"/>
      <c r="J244" s="73"/>
      <c r="K244" s="73"/>
      <c r="L244" s="71"/>
      <c r="M244" s="234"/>
      <c r="N244" s="46"/>
      <c r="O244" s="46"/>
      <c r="P244" s="46"/>
      <c r="Q244" s="46"/>
      <c r="R244" s="46"/>
      <c r="S244" s="46"/>
      <c r="T244" s="94"/>
      <c r="AT244" s="23" t="s">
        <v>136</v>
      </c>
      <c r="AU244" s="23" t="s">
        <v>83</v>
      </c>
    </row>
    <row r="245" s="11" customFormat="1">
      <c r="B245" s="235"/>
      <c r="C245" s="236"/>
      <c r="D245" s="232" t="s">
        <v>164</v>
      </c>
      <c r="E245" s="237" t="s">
        <v>21</v>
      </c>
      <c r="F245" s="238" t="s">
        <v>406</v>
      </c>
      <c r="G245" s="236"/>
      <c r="H245" s="239">
        <v>2461</v>
      </c>
      <c r="I245" s="240"/>
      <c r="J245" s="236"/>
      <c r="K245" s="236"/>
      <c r="L245" s="241"/>
      <c r="M245" s="242"/>
      <c r="N245" s="243"/>
      <c r="O245" s="243"/>
      <c r="P245" s="243"/>
      <c r="Q245" s="243"/>
      <c r="R245" s="243"/>
      <c r="S245" s="243"/>
      <c r="T245" s="244"/>
      <c r="AT245" s="245" t="s">
        <v>164</v>
      </c>
      <c r="AU245" s="245" t="s">
        <v>83</v>
      </c>
      <c r="AV245" s="11" t="s">
        <v>83</v>
      </c>
      <c r="AW245" s="11" t="s">
        <v>36</v>
      </c>
      <c r="AX245" s="11" t="s">
        <v>81</v>
      </c>
      <c r="AY245" s="245" t="s">
        <v>127</v>
      </c>
    </row>
    <row r="246" s="1" customFormat="1" ht="25.5" customHeight="1">
      <c r="B246" s="45"/>
      <c r="C246" s="220" t="s">
        <v>427</v>
      </c>
      <c r="D246" s="220" t="s">
        <v>129</v>
      </c>
      <c r="E246" s="221" t="s">
        <v>428</v>
      </c>
      <c r="F246" s="222" t="s">
        <v>429</v>
      </c>
      <c r="G246" s="223" t="s">
        <v>132</v>
      </c>
      <c r="H246" s="224">
        <v>2461</v>
      </c>
      <c r="I246" s="225"/>
      <c r="J246" s="226">
        <f>ROUND(I246*H246,2)</f>
        <v>0</v>
      </c>
      <c r="K246" s="222" t="s">
        <v>133</v>
      </c>
      <c r="L246" s="71"/>
      <c r="M246" s="227" t="s">
        <v>21</v>
      </c>
      <c r="N246" s="228" t="s">
        <v>44</v>
      </c>
      <c r="O246" s="46"/>
      <c r="P246" s="229">
        <f>O246*H246</f>
        <v>0</v>
      </c>
      <c r="Q246" s="229">
        <v>0</v>
      </c>
      <c r="R246" s="229">
        <f>Q246*H246</f>
        <v>0</v>
      </c>
      <c r="S246" s="229">
        <v>0</v>
      </c>
      <c r="T246" s="230">
        <f>S246*H246</f>
        <v>0</v>
      </c>
      <c r="AR246" s="23" t="s">
        <v>134</v>
      </c>
      <c r="AT246" s="23" t="s">
        <v>129</v>
      </c>
      <c r="AU246" s="23" t="s">
        <v>83</v>
      </c>
      <c r="AY246" s="23" t="s">
        <v>127</v>
      </c>
      <c r="BE246" s="231">
        <f>IF(N246="základní",J246,0)</f>
        <v>0</v>
      </c>
      <c r="BF246" s="231">
        <f>IF(N246="snížená",J246,0)</f>
        <v>0</v>
      </c>
      <c r="BG246" s="231">
        <f>IF(N246="zákl. přenesená",J246,0)</f>
        <v>0</v>
      </c>
      <c r="BH246" s="231">
        <f>IF(N246="sníž. přenesená",J246,0)</f>
        <v>0</v>
      </c>
      <c r="BI246" s="231">
        <f>IF(N246="nulová",J246,0)</f>
        <v>0</v>
      </c>
      <c r="BJ246" s="23" t="s">
        <v>81</v>
      </c>
      <c r="BK246" s="231">
        <f>ROUND(I246*H246,2)</f>
        <v>0</v>
      </c>
      <c r="BL246" s="23" t="s">
        <v>134</v>
      </c>
      <c r="BM246" s="23" t="s">
        <v>430</v>
      </c>
    </row>
    <row r="247" s="11" customFormat="1">
      <c r="B247" s="235"/>
      <c r="C247" s="236"/>
      <c r="D247" s="232" t="s">
        <v>164</v>
      </c>
      <c r="E247" s="237" t="s">
        <v>21</v>
      </c>
      <c r="F247" s="238" t="s">
        <v>406</v>
      </c>
      <c r="G247" s="236"/>
      <c r="H247" s="239">
        <v>2461</v>
      </c>
      <c r="I247" s="240"/>
      <c r="J247" s="236"/>
      <c r="K247" s="236"/>
      <c r="L247" s="241"/>
      <c r="M247" s="242"/>
      <c r="N247" s="243"/>
      <c r="O247" s="243"/>
      <c r="P247" s="243"/>
      <c r="Q247" s="243"/>
      <c r="R247" s="243"/>
      <c r="S247" s="243"/>
      <c r="T247" s="244"/>
      <c r="AT247" s="245" t="s">
        <v>164</v>
      </c>
      <c r="AU247" s="245" t="s">
        <v>83</v>
      </c>
      <c r="AV247" s="11" t="s">
        <v>83</v>
      </c>
      <c r="AW247" s="11" t="s">
        <v>36</v>
      </c>
      <c r="AX247" s="11" t="s">
        <v>81</v>
      </c>
      <c r="AY247" s="245" t="s">
        <v>127</v>
      </c>
    </row>
    <row r="248" s="1" customFormat="1" ht="38.25" customHeight="1">
      <c r="B248" s="45"/>
      <c r="C248" s="220" t="s">
        <v>431</v>
      </c>
      <c r="D248" s="220" t="s">
        <v>129</v>
      </c>
      <c r="E248" s="221" t="s">
        <v>432</v>
      </c>
      <c r="F248" s="222" t="s">
        <v>433</v>
      </c>
      <c r="G248" s="223" t="s">
        <v>132</v>
      </c>
      <c r="H248" s="224">
        <v>2461</v>
      </c>
      <c r="I248" s="225"/>
      <c r="J248" s="226">
        <f>ROUND(I248*H248,2)</f>
        <v>0</v>
      </c>
      <c r="K248" s="222" t="s">
        <v>133</v>
      </c>
      <c r="L248" s="71"/>
      <c r="M248" s="227" t="s">
        <v>21</v>
      </c>
      <c r="N248" s="228" t="s">
        <v>44</v>
      </c>
      <c r="O248" s="46"/>
      <c r="P248" s="229">
        <f>O248*H248</f>
        <v>0</v>
      </c>
      <c r="Q248" s="229">
        <v>0</v>
      </c>
      <c r="R248" s="229">
        <f>Q248*H248</f>
        <v>0</v>
      </c>
      <c r="S248" s="229">
        <v>0</v>
      </c>
      <c r="T248" s="230">
        <f>S248*H248</f>
        <v>0</v>
      </c>
      <c r="AR248" s="23" t="s">
        <v>134</v>
      </c>
      <c r="AT248" s="23" t="s">
        <v>129</v>
      </c>
      <c r="AU248" s="23" t="s">
        <v>83</v>
      </c>
      <c r="AY248" s="23" t="s">
        <v>127</v>
      </c>
      <c r="BE248" s="231">
        <f>IF(N248="základní",J248,0)</f>
        <v>0</v>
      </c>
      <c r="BF248" s="231">
        <f>IF(N248="snížená",J248,0)</f>
        <v>0</v>
      </c>
      <c r="BG248" s="231">
        <f>IF(N248="zákl. přenesená",J248,0)</f>
        <v>0</v>
      </c>
      <c r="BH248" s="231">
        <f>IF(N248="sníž. přenesená",J248,0)</f>
        <v>0</v>
      </c>
      <c r="BI248" s="231">
        <f>IF(N248="nulová",J248,0)</f>
        <v>0</v>
      </c>
      <c r="BJ248" s="23" t="s">
        <v>81</v>
      </c>
      <c r="BK248" s="231">
        <f>ROUND(I248*H248,2)</f>
        <v>0</v>
      </c>
      <c r="BL248" s="23" t="s">
        <v>134</v>
      </c>
      <c r="BM248" s="23" t="s">
        <v>434</v>
      </c>
    </row>
    <row r="249" s="1" customFormat="1">
      <c r="B249" s="45"/>
      <c r="C249" s="73"/>
      <c r="D249" s="232" t="s">
        <v>136</v>
      </c>
      <c r="E249" s="73"/>
      <c r="F249" s="233" t="s">
        <v>435</v>
      </c>
      <c r="G249" s="73"/>
      <c r="H249" s="73"/>
      <c r="I249" s="190"/>
      <c r="J249" s="73"/>
      <c r="K249" s="73"/>
      <c r="L249" s="71"/>
      <c r="M249" s="234"/>
      <c r="N249" s="46"/>
      <c r="O249" s="46"/>
      <c r="P249" s="46"/>
      <c r="Q249" s="46"/>
      <c r="R249" s="46"/>
      <c r="S249" s="46"/>
      <c r="T249" s="94"/>
      <c r="AT249" s="23" t="s">
        <v>136</v>
      </c>
      <c r="AU249" s="23" t="s">
        <v>83</v>
      </c>
    </row>
    <row r="250" s="11" customFormat="1">
      <c r="B250" s="235"/>
      <c r="C250" s="236"/>
      <c r="D250" s="232" t="s">
        <v>164</v>
      </c>
      <c r="E250" s="237" t="s">
        <v>21</v>
      </c>
      <c r="F250" s="238" t="s">
        <v>406</v>
      </c>
      <c r="G250" s="236"/>
      <c r="H250" s="239">
        <v>2461</v>
      </c>
      <c r="I250" s="240"/>
      <c r="J250" s="236"/>
      <c r="K250" s="236"/>
      <c r="L250" s="241"/>
      <c r="M250" s="242"/>
      <c r="N250" s="243"/>
      <c r="O250" s="243"/>
      <c r="P250" s="243"/>
      <c r="Q250" s="243"/>
      <c r="R250" s="243"/>
      <c r="S250" s="243"/>
      <c r="T250" s="244"/>
      <c r="AT250" s="245" t="s">
        <v>164</v>
      </c>
      <c r="AU250" s="245" t="s">
        <v>83</v>
      </c>
      <c r="AV250" s="11" t="s">
        <v>83</v>
      </c>
      <c r="AW250" s="11" t="s">
        <v>36</v>
      </c>
      <c r="AX250" s="11" t="s">
        <v>81</v>
      </c>
      <c r="AY250" s="245" t="s">
        <v>127</v>
      </c>
    </row>
    <row r="251" s="1" customFormat="1" ht="38.25" customHeight="1">
      <c r="B251" s="45"/>
      <c r="C251" s="220" t="s">
        <v>436</v>
      </c>
      <c r="D251" s="220" t="s">
        <v>129</v>
      </c>
      <c r="E251" s="221" t="s">
        <v>437</v>
      </c>
      <c r="F251" s="222" t="s">
        <v>438</v>
      </c>
      <c r="G251" s="223" t="s">
        <v>132</v>
      </c>
      <c r="H251" s="224">
        <v>845</v>
      </c>
      <c r="I251" s="225"/>
      <c r="J251" s="226">
        <f>ROUND(I251*H251,2)</f>
        <v>0</v>
      </c>
      <c r="K251" s="222" t="s">
        <v>133</v>
      </c>
      <c r="L251" s="71"/>
      <c r="M251" s="227" t="s">
        <v>21</v>
      </c>
      <c r="N251" s="228" t="s">
        <v>44</v>
      </c>
      <c r="O251" s="46"/>
      <c r="P251" s="229">
        <f>O251*H251</f>
        <v>0</v>
      </c>
      <c r="Q251" s="229">
        <v>0.1837</v>
      </c>
      <c r="R251" s="229">
        <f>Q251*H251</f>
        <v>155.22650000000002</v>
      </c>
      <c r="S251" s="229">
        <v>0</v>
      </c>
      <c r="T251" s="230">
        <f>S251*H251</f>
        <v>0</v>
      </c>
      <c r="AR251" s="23" t="s">
        <v>134</v>
      </c>
      <c r="AT251" s="23" t="s">
        <v>129</v>
      </c>
      <c r="AU251" s="23" t="s">
        <v>83</v>
      </c>
      <c r="AY251" s="23" t="s">
        <v>127</v>
      </c>
      <c r="BE251" s="231">
        <f>IF(N251="základní",J251,0)</f>
        <v>0</v>
      </c>
      <c r="BF251" s="231">
        <f>IF(N251="snížená",J251,0)</f>
        <v>0</v>
      </c>
      <c r="BG251" s="231">
        <f>IF(N251="zákl. přenesená",J251,0)</f>
        <v>0</v>
      </c>
      <c r="BH251" s="231">
        <f>IF(N251="sníž. přenesená",J251,0)</f>
        <v>0</v>
      </c>
      <c r="BI251" s="231">
        <f>IF(N251="nulová",J251,0)</f>
        <v>0</v>
      </c>
      <c r="BJ251" s="23" t="s">
        <v>81</v>
      </c>
      <c r="BK251" s="231">
        <f>ROUND(I251*H251,2)</f>
        <v>0</v>
      </c>
      <c r="BL251" s="23" t="s">
        <v>134</v>
      </c>
      <c r="BM251" s="23" t="s">
        <v>439</v>
      </c>
    </row>
    <row r="252" s="1" customFormat="1">
      <c r="B252" s="45"/>
      <c r="C252" s="73"/>
      <c r="D252" s="232" t="s">
        <v>136</v>
      </c>
      <c r="E252" s="73"/>
      <c r="F252" s="233" t="s">
        <v>440</v>
      </c>
      <c r="G252" s="73"/>
      <c r="H252" s="73"/>
      <c r="I252" s="190"/>
      <c r="J252" s="73"/>
      <c r="K252" s="73"/>
      <c r="L252" s="71"/>
      <c r="M252" s="234"/>
      <c r="N252" s="46"/>
      <c r="O252" s="46"/>
      <c r="P252" s="46"/>
      <c r="Q252" s="46"/>
      <c r="R252" s="46"/>
      <c r="S252" s="46"/>
      <c r="T252" s="94"/>
      <c r="AT252" s="23" t="s">
        <v>136</v>
      </c>
      <c r="AU252" s="23" t="s">
        <v>83</v>
      </c>
    </row>
    <row r="253" s="11" customFormat="1">
      <c r="B253" s="235"/>
      <c r="C253" s="236"/>
      <c r="D253" s="232" t="s">
        <v>164</v>
      </c>
      <c r="E253" s="237" t="s">
        <v>21</v>
      </c>
      <c r="F253" s="238" t="s">
        <v>441</v>
      </c>
      <c r="G253" s="236"/>
      <c r="H253" s="239">
        <v>412</v>
      </c>
      <c r="I253" s="240"/>
      <c r="J253" s="236"/>
      <c r="K253" s="236"/>
      <c r="L253" s="241"/>
      <c r="M253" s="242"/>
      <c r="N253" s="243"/>
      <c r="O253" s="243"/>
      <c r="P253" s="243"/>
      <c r="Q253" s="243"/>
      <c r="R253" s="243"/>
      <c r="S253" s="243"/>
      <c r="T253" s="244"/>
      <c r="AT253" s="245" t="s">
        <v>164</v>
      </c>
      <c r="AU253" s="245" t="s">
        <v>83</v>
      </c>
      <c r="AV253" s="11" t="s">
        <v>83</v>
      </c>
      <c r="AW253" s="11" t="s">
        <v>36</v>
      </c>
      <c r="AX253" s="11" t="s">
        <v>73</v>
      </c>
      <c r="AY253" s="245" t="s">
        <v>127</v>
      </c>
    </row>
    <row r="254" s="11" customFormat="1">
      <c r="B254" s="235"/>
      <c r="C254" s="236"/>
      <c r="D254" s="232" t="s">
        <v>164</v>
      </c>
      <c r="E254" s="237" t="s">
        <v>21</v>
      </c>
      <c r="F254" s="238" t="s">
        <v>411</v>
      </c>
      <c r="G254" s="236"/>
      <c r="H254" s="239">
        <v>425</v>
      </c>
      <c r="I254" s="240"/>
      <c r="J254" s="236"/>
      <c r="K254" s="236"/>
      <c r="L254" s="241"/>
      <c r="M254" s="242"/>
      <c r="N254" s="243"/>
      <c r="O254" s="243"/>
      <c r="P254" s="243"/>
      <c r="Q254" s="243"/>
      <c r="R254" s="243"/>
      <c r="S254" s="243"/>
      <c r="T254" s="244"/>
      <c r="AT254" s="245" t="s">
        <v>164</v>
      </c>
      <c r="AU254" s="245" t="s">
        <v>83</v>
      </c>
      <c r="AV254" s="11" t="s">
        <v>83</v>
      </c>
      <c r="AW254" s="11" t="s">
        <v>36</v>
      </c>
      <c r="AX254" s="11" t="s">
        <v>73</v>
      </c>
      <c r="AY254" s="245" t="s">
        <v>127</v>
      </c>
    </row>
    <row r="255" s="11" customFormat="1">
      <c r="B255" s="235"/>
      <c r="C255" s="236"/>
      <c r="D255" s="232" t="s">
        <v>164</v>
      </c>
      <c r="E255" s="237" t="s">
        <v>21</v>
      </c>
      <c r="F255" s="238" t="s">
        <v>442</v>
      </c>
      <c r="G255" s="236"/>
      <c r="H255" s="239">
        <v>3</v>
      </c>
      <c r="I255" s="240"/>
      <c r="J255" s="236"/>
      <c r="K255" s="236"/>
      <c r="L255" s="241"/>
      <c r="M255" s="242"/>
      <c r="N255" s="243"/>
      <c r="O255" s="243"/>
      <c r="P255" s="243"/>
      <c r="Q255" s="243"/>
      <c r="R255" s="243"/>
      <c r="S255" s="243"/>
      <c r="T255" s="244"/>
      <c r="AT255" s="245" t="s">
        <v>164</v>
      </c>
      <c r="AU255" s="245" t="s">
        <v>83</v>
      </c>
      <c r="AV255" s="11" t="s">
        <v>83</v>
      </c>
      <c r="AW255" s="11" t="s">
        <v>36</v>
      </c>
      <c r="AX255" s="11" t="s">
        <v>73</v>
      </c>
      <c r="AY255" s="245" t="s">
        <v>127</v>
      </c>
    </row>
    <row r="256" s="11" customFormat="1">
      <c r="B256" s="235"/>
      <c r="C256" s="236"/>
      <c r="D256" s="232" t="s">
        <v>164</v>
      </c>
      <c r="E256" s="237" t="s">
        <v>21</v>
      </c>
      <c r="F256" s="238" t="s">
        <v>443</v>
      </c>
      <c r="G256" s="236"/>
      <c r="H256" s="239">
        <v>5</v>
      </c>
      <c r="I256" s="240"/>
      <c r="J256" s="236"/>
      <c r="K256" s="236"/>
      <c r="L256" s="241"/>
      <c r="M256" s="242"/>
      <c r="N256" s="243"/>
      <c r="O256" s="243"/>
      <c r="P256" s="243"/>
      <c r="Q256" s="243"/>
      <c r="R256" s="243"/>
      <c r="S256" s="243"/>
      <c r="T256" s="244"/>
      <c r="AT256" s="245" t="s">
        <v>164</v>
      </c>
      <c r="AU256" s="245" t="s">
        <v>83</v>
      </c>
      <c r="AV256" s="11" t="s">
        <v>83</v>
      </c>
      <c r="AW256" s="11" t="s">
        <v>36</v>
      </c>
      <c r="AX256" s="11" t="s">
        <v>73</v>
      </c>
      <c r="AY256" s="245" t="s">
        <v>127</v>
      </c>
    </row>
    <row r="257" s="12" customFormat="1">
      <c r="B257" s="246"/>
      <c r="C257" s="247"/>
      <c r="D257" s="232" t="s">
        <v>164</v>
      </c>
      <c r="E257" s="248" t="s">
        <v>21</v>
      </c>
      <c r="F257" s="249" t="s">
        <v>174</v>
      </c>
      <c r="G257" s="247"/>
      <c r="H257" s="250">
        <v>845</v>
      </c>
      <c r="I257" s="251"/>
      <c r="J257" s="247"/>
      <c r="K257" s="247"/>
      <c r="L257" s="252"/>
      <c r="M257" s="253"/>
      <c r="N257" s="254"/>
      <c r="O257" s="254"/>
      <c r="P257" s="254"/>
      <c r="Q257" s="254"/>
      <c r="R257" s="254"/>
      <c r="S257" s="254"/>
      <c r="T257" s="255"/>
      <c r="AT257" s="256" t="s">
        <v>164</v>
      </c>
      <c r="AU257" s="256" t="s">
        <v>83</v>
      </c>
      <c r="AV257" s="12" t="s">
        <v>134</v>
      </c>
      <c r="AW257" s="12" t="s">
        <v>36</v>
      </c>
      <c r="AX257" s="12" t="s">
        <v>81</v>
      </c>
      <c r="AY257" s="256" t="s">
        <v>127</v>
      </c>
    </row>
    <row r="258" s="1" customFormat="1" ht="16.5" customHeight="1">
      <c r="B258" s="45"/>
      <c r="C258" s="267" t="s">
        <v>444</v>
      </c>
      <c r="D258" s="267" t="s">
        <v>207</v>
      </c>
      <c r="E258" s="268" t="s">
        <v>445</v>
      </c>
      <c r="F258" s="269" t="s">
        <v>446</v>
      </c>
      <c r="G258" s="270" t="s">
        <v>210</v>
      </c>
      <c r="H258" s="271">
        <v>2.04</v>
      </c>
      <c r="I258" s="272"/>
      <c r="J258" s="273">
        <f>ROUND(I258*H258,2)</f>
        <v>0</v>
      </c>
      <c r="K258" s="269" t="s">
        <v>133</v>
      </c>
      <c r="L258" s="274"/>
      <c r="M258" s="275" t="s">
        <v>21</v>
      </c>
      <c r="N258" s="276" t="s">
        <v>44</v>
      </c>
      <c r="O258" s="46"/>
      <c r="P258" s="229">
        <f>O258*H258</f>
        <v>0</v>
      </c>
      <c r="Q258" s="229">
        <v>1</v>
      </c>
      <c r="R258" s="229">
        <f>Q258*H258</f>
        <v>2.04</v>
      </c>
      <c r="S258" s="229">
        <v>0</v>
      </c>
      <c r="T258" s="230">
        <f>S258*H258</f>
        <v>0</v>
      </c>
      <c r="AR258" s="23" t="s">
        <v>166</v>
      </c>
      <c r="AT258" s="23" t="s">
        <v>207</v>
      </c>
      <c r="AU258" s="23" t="s">
        <v>83</v>
      </c>
      <c r="AY258" s="23" t="s">
        <v>127</v>
      </c>
      <c r="BE258" s="231">
        <f>IF(N258="základní",J258,0)</f>
        <v>0</v>
      </c>
      <c r="BF258" s="231">
        <f>IF(N258="snížená",J258,0)</f>
        <v>0</v>
      </c>
      <c r="BG258" s="231">
        <f>IF(N258="zákl. přenesená",J258,0)</f>
        <v>0</v>
      </c>
      <c r="BH258" s="231">
        <f>IF(N258="sníž. přenesená",J258,0)</f>
        <v>0</v>
      </c>
      <c r="BI258" s="231">
        <f>IF(N258="nulová",J258,0)</f>
        <v>0</v>
      </c>
      <c r="BJ258" s="23" t="s">
        <v>81</v>
      </c>
      <c r="BK258" s="231">
        <f>ROUND(I258*H258,2)</f>
        <v>0</v>
      </c>
      <c r="BL258" s="23" t="s">
        <v>134</v>
      </c>
      <c r="BM258" s="23" t="s">
        <v>447</v>
      </c>
    </row>
    <row r="259" s="11" customFormat="1">
      <c r="B259" s="235"/>
      <c r="C259" s="236"/>
      <c r="D259" s="232" t="s">
        <v>164</v>
      </c>
      <c r="E259" s="237" t="s">
        <v>21</v>
      </c>
      <c r="F259" s="238" t="s">
        <v>448</v>
      </c>
      <c r="G259" s="236"/>
      <c r="H259" s="239">
        <v>0.75</v>
      </c>
      <c r="I259" s="240"/>
      <c r="J259" s="236"/>
      <c r="K259" s="236"/>
      <c r="L259" s="241"/>
      <c r="M259" s="242"/>
      <c r="N259" s="243"/>
      <c r="O259" s="243"/>
      <c r="P259" s="243"/>
      <c r="Q259" s="243"/>
      <c r="R259" s="243"/>
      <c r="S259" s="243"/>
      <c r="T259" s="244"/>
      <c r="AT259" s="245" t="s">
        <v>164</v>
      </c>
      <c r="AU259" s="245" t="s">
        <v>83</v>
      </c>
      <c r="AV259" s="11" t="s">
        <v>83</v>
      </c>
      <c r="AW259" s="11" t="s">
        <v>36</v>
      </c>
      <c r="AX259" s="11" t="s">
        <v>73</v>
      </c>
      <c r="AY259" s="245" t="s">
        <v>127</v>
      </c>
    </row>
    <row r="260" s="11" customFormat="1">
      <c r="B260" s="235"/>
      <c r="C260" s="236"/>
      <c r="D260" s="232" t="s">
        <v>164</v>
      </c>
      <c r="E260" s="237" t="s">
        <v>21</v>
      </c>
      <c r="F260" s="238" t="s">
        <v>449</v>
      </c>
      <c r="G260" s="236"/>
      <c r="H260" s="239">
        <v>1.25</v>
      </c>
      <c r="I260" s="240"/>
      <c r="J260" s="236"/>
      <c r="K260" s="236"/>
      <c r="L260" s="241"/>
      <c r="M260" s="242"/>
      <c r="N260" s="243"/>
      <c r="O260" s="243"/>
      <c r="P260" s="243"/>
      <c r="Q260" s="243"/>
      <c r="R260" s="243"/>
      <c r="S260" s="243"/>
      <c r="T260" s="244"/>
      <c r="AT260" s="245" t="s">
        <v>164</v>
      </c>
      <c r="AU260" s="245" t="s">
        <v>83</v>
      </c>
      <c r="AV260" s="11" t="s">
        <v>83</v>
      </c>
      <c r="AW260" s="11" t="s">
        <v>36</v>
      </c>
      <c r="AX260" s="11" t="s">
        <v>73</v>
      </c>
      <c r="AY260" s="245" t="s">
        <v>127</v>
      </c>
    </row>
    <row r="261" s="12" customFormat="1">
      <c r="B261" s="246"/>
      <c r="C261" s="247"/>
      <c r="D261" s="232" t="s">
        <v>164</v>
      </c>
      <c r="E261" s="248" t="s">
        <v>21</v>
      </c>
      <c r="F261" s="249" t="s">
        <v>174</v>
      </c>
      <c r="G261" s="247"/>
      <c r="H261" s="250">
        <v>2</v>
      </c>
      <c r="I261" s="251"/>
      <c r="J261" s="247"/>
      <c r="K261" s="247"/>
      <c r="L261" s="252"/>
      <c r="M261" s="253"/>
      <c r="N261" s="254"/>
      <c r="O261" s="254"/>
      <c r="P261" s="254"/>
      <c r="Q261" s="254"/>
      <c r="R261" s="254"/>
      <c r="S261" s="254"/>
      <c r="T261" s="255"/>
      <c r="AT261" s="256" t="s">
        <v>164</v>
      </c>
      <c r="AU261" s="256" t="s">
        <v>83</v>
      </c>
      <c r="AV261" s="12" t="s">
        <v>134</v>
      </c>
      <c r="AW261" s="12" t="s">
        <v>36</v>
      </c>
      <c r="AX261" s="12" t="s">
        <v>81</v>
      </c>
      <c r="AY261" s="256" t="s">
        <v>127</v>
      </c>
    </row>
    <row r="262" s="11" customFormat="1">
      <c r="B262" s="235"/>
      <c r="C262" s="236"/>
      <c r="D262" s="232" t="s">
        <v>164</v>
      </c>
      <c r="E262" s="236"/>
      <c r="F262" s="238" t="s">
        <v>450</v>
      </c>
      <c r="G262" s="236"/>
      <c r="H262" s="239">
        <v>2.04</v>
      </c>
      <c r="I262" s="240"/>
      <c r="J262" s="236"/>
      <c r="K262" s="236"/>
      <c r="L262" s="241"/>
      <c r="M262" s="242"/>
      <c r="N262" s="243"/>
      <c r="O262" s="243"/>
      <c r="P262" s="243"/>
      <c r="Q262" s="243"/>
      <c r="R262" s="243"/>
      <c r="S262" s="243"/>
      <c r="T262" s="244"/>
      <c r="AT262" s="245" t="s">
        <v>164</v>
      </c>
      <c r="AU262" s="245" t="s">
        <v>83</v>
      </c>
      <c r="AV262" s="11" t="s">
        <v>83</v>
      </c>
      <c r="AW262" s="11" t="s">
        <v>6</v>
      </c>
      <c r="AX262" s="11" t="s">
        <v>81</v>
      </c>
      <c r="AY262" s="245" t="s">
        <v>127</v>
      </c>
    </row>
    <row r="263" s="1" customFormat="1" ht="16.5" customHeight="1">
      <c r="B263" s="45"/>
      <c r="C263" s="267" t="s">
        <v>451</v>
      </c>
      <c r="D263" s="267" t="s">
        <v>207</v>
      </c>
      <c r="E263" s="268" t="s">
        <v>452</v>
      </c>
      <c r="F263" s="269" t="s">
        <v>453</v>
      </c>
      <c r="G263" s="270" t="s">
        <v>210</v>
      </c>
      <c r="H263" s="271">
        <v>84.048000000000002</v>
      </c>
      <c r="I263" s="272"/>
      <c r="J263" s="273">
        <f>ROUND(I263*H263,2)</f>
        <v>0</v>
      </c>
      <c r="K263" s="269" t="s">
        <v>21</v>
      </c>
      <c r="L263" s="274"/>
      <c r="M263" s="275" t="s">
        <v>21</v>
      </c>
      <c r="N263" s="276" t="s">
        <v>44</v>
      </c>
      <c r="O263" s="46"/>
      <c r="P263" s="229">
        <f>O263*H263</f>
        <v>0</v>
      </c>
      <c r="Q263" s="229">
        <v>1</v>
      </c>
      <c r="R263" s="229">
        <f>Q263*H263</f>
        <v>84.048000000000002</v>
      </c>
      <c r="S263" s="229">
        <v>0</v>
      </c>
      <c r="T263" s="230">
        <f>S263*H263</f>
        <v>0</v>
      </c>
      <c r="AR263" s="23" t="s">
        <v>166</v>
      </c>
      <c r="AT263" s="23" t="s">
        <v>207</v>
      </c>
      <c r="AU263" s="23" t="s">
        <v>83</v>
      </c>
      <c r="AY263" s="23" t="s">
        <v>127</v>
      </c>
      <c r="BE263" s="231">
        <f>IF(N263="základní",J263,0)</f>
        <v>0</v>
      </c>
      <c r="BF263" s="231">
        <f>IF(N263="snížená",J263,0)</f>
        <v>0</v>
      </c>
      <c r="BG263" s="231">
        <f>IF(N263="zákl. přenesená",J263,0)</f>
        <v>0</v>
      </c>
      <c r="BH263" s="231">
        <f>IF(N263="sníž. přenesená",J263,0)</f>
        <v>0</v>
      </c>
      <c r="BI263" s="231">
        <f>IF(N263="nulová",J263,0)</f>
        <v>0</v>
      </c>
      <c r="BJ263" s="23" t="s">
        <v>81</v>
      </c>
      <c r="BK263" s="231">
        <f>ROUND(I263*H263,2)</f>
        <v>0</v>
      </c>
      <c r="BL263" s="23" t="s">
        <v>134</v>
      </c>
      <c r="BM263" s="23" t="s">
        <v>454</v>
      </c>
    </row>
    <row r="264" s="11" customFormat="1">
      <c r="B264" s="235"/>
      <c r="C264" s="236"/>
      <c r="D264" s="232" t="s">
        <v>164</v>
      </c>
      <c r="E264" s="237" t="s">
        <v>21</v>
      </c>
      <c r="F264" s="238" t="s">
        <v>455</v>
      </c>
      <c r="G264" s="236"/>
      <c r="H264" s="239">
        <v>82.400000000000006</v>
      </c>
      <c r="I264" s="240"/>
      <c r="J264" s="236"/>
      <c r="K264" s="236"/>
      <c r="L264" s="241"/>
      <c r="M264" s="242"/>
      <c r="N264" s="243"/>
      <c r="O264" s="243"/>
      <c r="P264" s="243"/>
      <c r="Q264" s="243"/>
      <c r="R264" s="243"/>
      <c r="S264" s="243"/>
      <c r="T264" s="244"/>
      <c r="AT264" s="245" t="s">
        <v>164</v>
      </c>
      <c r="AU264" s="245" t="s">
        <v>83</v>
      </c>
      <c r="AV264" s="11" t="s">
        <v>83</v>
      </c>
      <c r="AW264" s="11" t="s">
        <v>36</v>
      </c>
      <c r="AX264" s="11" t="s">
        <v>81</v>
      </c>
      <c r="AY264" s="245" t="s">
        <v>127</v>
      </c>
    </row>
    <row r="265" s="11" customFormat="1">
      <c r="B265" s="235"/>
      <c r="C265" s="236"/>
      <c r="D265" s="232" t="s">
        <v>164</v>
      </c>
      <c r="E265" s="236"/>
      <c r="F265" s="238" t="s">
        <v>456</v>
      </c>
      <c r="G265" s="236"/>
      <c r="H265" s="239">
        <v>84.048000000000002</v>
      </c>
      <c r="I265" s="240"/>
      <c r="J265" s="236"/>
      <c r="K265" s="236"/>
      <c r="L265" s="241"/>
      <c r="M265" s="242"/>
      <c r="N265" s="243"/>
      <c r="O265" s="243"/>
      <c r="P265" s="243"/>
      <c r="Q265" s="243"/>
      <c r="R265" s="243"/>
      <c r="S265" s="243"/>
      <c r="T265" s="244"/>
      <c r="AT265" s="245" t="s">
        <v>164</v>
      </c>
      <c r="AU265" s="245" t="s">
        <v>83</v>
      </c>
      <c r="AV265" s="11" t="s">
        <v>83</v>
      </c>
      <c r="AW265" s="11" t="s">
        <v>6</v>
      </c>
      <c r="AX265" s="11" t="s">
        <v>81</v>
      </c>
      <c r="AY265" s="245" t="s">
        <v>127</v>
      </c>
    </row>
    <row r="266" s="1" customFormat="1" ht="16.5" customHeight="1">
      <c r="B266" s="45"/>
      <c r="C266" s="267" t="s">
        <v>457</v>
      </c>
      <c r="D266" s="267" t="s">
        <v>207</v>
      </c>
      <c r="E266" s="268" t="s">
        <v>458</v>
      </c>
      <c r="F266" s="269" t="s">
        <v>459</v>
      </c>
      <c r="G266" s="270" t="s">
        <v>210</v>
      </c>
      <c r="H266" s="271">
        <v>106.25</v>
      </c>
      <c r="I266" s="272"/>
      <c r="J266" s="273">
        <f>ROUND(I266*H266,2)</f>
        <v>0</v>
      </c>
      <c r="K266" s="269" t="s">
        <v>21</v>
      </c>
      <c r="L266" s="274"/>
      <c r="M266" s="275" t="s">
        <v>21</v>
      </c>
      <c r="N266" s="276" t="s">
        <v>44</v>
      </c>
      <c r="O266" s="46"/>
      <c r="P266" s="229">
        <f>O266*H266</f>
        <v>0</v>
      </c>
      <c r="Q266" s="229">
        <v>1</v>
      </c>
      <c r="R266" s="229">
        <f>Q266*H266</f>
        <v>106.25</v>
      </c>
      <c r="S266" s="229">
        <v>0</v>
      </c>
      <c r="T266" s="230">
        <f>S266*H266</f>
        <v>0</v>
      </c>
      <c r="AR266" s="23" t="s">
        <v>166</v>
      </c>
      <c r="AT266" s="23" t="s">
        <v>207</v>
      </c>
      <c r="AU266" s="23" t="s">
        <v>83</v>
      </c>
      <c r="AY266" s="23" t="s">
        <v>127</v>
      </c>
      <c r="BE266" s="231">
        <f>IF(N266="základní",J266,0)</f>
        <v>0</v>
      </c>
      <c r="BF266" s="231">
        <f>IF(N266="snížená",J266,0)</f>
        <v>0</v>
      </c>
      <c r="BG266" s="231">
        <f>IF(N266="zákl. přenesená",J266,0)</f>
        <v>0</v>
      </c>
      <c r="BH266" s="231">
        <f>IF(N266="sníž. přenesená",J266,0)</f>
        <v>0</v>
      </c>
      <c r="BI266" s="231">
        <f>IF(N266="nulová",J266,0)</f>
        <v>0</v>
      </c>
      <c r="BJ266" s="23" t="s">
        <v>81</v>
      </c>
      <c r="BK266" s="231">
        <f>ROUND(I266*H266,2)</f>
        <v>0</v>
      </c>
      <c r="BL266" s="23" t="s">
        <v>134</v>
      </c>
      <c r="BM266" s="23" t="s">
        <v>460</v>
      </c>
    </row>
    <row r="267" s="1" customFormat="1">
      <c r="B267" s="45"/>
      <c r="C267" s="73"/>
      <c r="D267" s="232" t="s">
        <v>461</v>
      </c>
      <c r="E267" s="73"/>
      <c r="F267" s="233" t="s">
        <v>462</v>
      </c>
      <c r="G267" s="73"/>
      <c r="H267" s="73"/>
      <c r="I267" s="190"/>
      <c r="J267" s="73"/>
      <c r="K267" s="73"/>
      <c r="L267" s="71"/>
      <c r="M267" s="234"/>
      <c r="N267" s="46"/>
      <c r="O267" s="46"/>
      <c r="P267" s="46"/>
      <c r="Q267" s="46"/>
      <c r="R267" s="46"/>
      <c r="S267" s="46"/>
      <c r="T267" s="94"/>
      <c r="AT267" s="23" t="s">
        <v>461</v>
      </c>
      <c r="AU267" s="23" t="s">
        <v>83</v>
      </c>
    </row>
    <row r="268" s="11" customFormat="1">
      <c r="B268" s="235"/>
      <c r="C268" s="236"/>
      <c r="D268" s="232" t="s">
        <v>164</v>
      </c>
      <c r="E268" s="237" t="s">
        <v>21</v>
      </c>
      <c r="F268" s="238" t="s">
        <v>463</v>
      </c>
      <c r="G268" s="236"/>
      <c r="H268" s="239">
        <v>106.25</v>
      </c>
      <c r="I268" s="240"/>
      <c r="J268" s="236"/>
      <c r="K268" s="236"/>
      <c r="L268" s="241"/>
      <c r="M268" s="242"/>
      <c r="N268" s="243"/>
      <c r="O268" s="243"/>
      <c r="P268" s="243"/>
      <c r="Q268" s="243"/>
      <c r="R268" s="243"/>
      <c r="S268" s="243"/>
      <c r="T268" s="244"/>
      <c r="AT268" s="245" t="s">
        <v>164</v>
      </c>
      <c r="AU268" s="245" t="s">
        <v>83</v>
      </c>
      <c r="AV268" s="11" t="s">
        <v>83</v>
      </c>
      <c r="AW268" s="11" t="s">
        <v>36</v>
      </c>
      <c r="AX268" s="11" t="s">
        <v>81</v>
      </c>
      <c r="AY268" s="245" t="s">
        <v>127</v>
      </c>
    </row>
    <row r="269" s="1" customFormat="1" ht="51" customHeight="1">
      <c r="B269" s="45"/>
      <c r="C269" s="220" t="s">
        <v>464</v>
      </c>
      <c r="D269" s="220" t="s">
        <v>129</v>
      </c>
      <c r="E269" s="221" t="s">
        <v>465</v>
      </c>
      <c r="F269" s="222" t="s">
        <v>466</v>
      </c>
      <c r="G269" s="223" t="s">
        <v>132</v>
      </c>
      <c r="H269" s="224">
        <v>18</v>
      </c>
      <c r="I269" s="225"/>
      <c r="J269" s="226">
        <f>ROUND(I269*H269,2)</f>
        <v>0</v>
      </c>
      <c r="K269" s="222" t="s">
        <v>133</v>
      </c>
      <c r="L269" s="71"/>
      <c r="M269" s="227" t="s">
        <v>21</v>
      </c>
      <c r="N269" s="228" t="s">
        <v>44</v>
      </c>
      <c r="O269" s="46"/>
      <c r="P269" s="229">
        <f>O269*H269</f>
        <v>0</v>
      </c>
      <c r="Q269" s="229">
        <v>0.085650000000000004</v>
      </c>
      <c r="R269" s="229">
        <f>Q269*H269</f>
        <v>1.5417000000000001</v>
      </c>
      <c r="S269" s="229">
        <v>0</v>
      </c>
      <c r="T269" s="230">
        <f>S269*H269</f>
        <v>0</v>
      </c>
      <c r="AR269" s="23" t="s">
        <v>134</v>
      </c>
      <c r="AT269" s="23" t="s">
        <v>129</v>
      </c>
      <c r="AU269" s="23" t="s">
        <v>83</v>
      </c>
      <c r="AY269" s="23" t="s">
        <v>127</v>
      </c>
      <c r="BE269" s="231">
        <f>IF(N269="základní",J269,0)</f>
        <v>0</v>
      </c>
      <c r="BF269" s="231">
        <f>IF(N269="snížená",J269,0)</f>
        <v>0</v>
      </c>
      <c r="BG269" s="231">
        <f>IF(N269="zákl. přenesená",J269,0)</f>
        <v>0</v>
      </c>
      <c r="BH269" s="231">
        <f>IF(N269="sníž. přenesená",J269,0)</f>
        <v>0</v>
      </c>
      <c r="BI269" s="231">
        <f>IF(N269="nulová",J269,0)</f>
        <v>0</v>
      </c>
      <c r="BJ269" s="23" t="s">
        <v>81</v>
      </c>
      <c r="BK269" s="231">
        <f>ROUND(I269*H269,2)</f>
        <v>0</v>
      </c>
      <c r="BL269" s="23" t="s">
        <v>134</v>
      </c>
      <c r="BM269" s="23" t="s">
        <v>467</v>
      </c>
    </row>
    <row r="270" s="1" customFormat="1">
      <c r="B270" s="45"/>
      <c r="C270" s="73"/>
      <c r="D270" s="232" t="s">
        <v>136</v>
      </c>
      <c r="E270" s="73"/>
      <c r="F270" s="233" t="s">
        <v>468</v>
      </c>
      <c r="G270" s="73"/>
      <c r="H270" s="73"/>
      <c r="I270" s="190"/>
      <c r="J270" s="73"/>
      <c r="K270" s="73"/>
      <c r="L270" s="71"/>
      <c r="M270" s="234"/>
      <c r="N270" s="46"/>
      <c r="O270" s="46"/>
      <c r="P270" s="46"/>
      <c r="Q270" s="46"/>
      <c r="R270" s="46"/>
      <c r="S270" s="46"/>
      <c r="T270" s="94"/>
      <c r="AT270" s="23" t="s">
        <v>136</v>
      </c>
      <c r="AU270" s="23" t="s">
        <v>83</v>
      </c>
    </row>
    <row r="271" s="11" customFormat="1">
      <c r="B271" s="235"/>
      <c r="C271" s="236"/>
      <c r="D271" s="232" t="s">
        <v>164</v>
      </c>
      <c r="E271" s="237" t="s">
        <v>21</v>
      </c>
      <c r="F271" s="238" t="s">
        <v>469</v>
      </c>
      <c r="G271" s="236"/>
      <c r="H271" s="239">
        <v>18</v>
      </c>
      <c r="I271" s="240"/>
      <c r="J271" s="236"/>
      <c r="K271" s="236"/>
      <c r="L271" s="241"/>
      <c r="M271" s="242"/>
      <c r="N271" s="243"/>
      <c r="O271" s="243"/>
      <c r="P271" s="243"/>
      <c r="Q271" s="243"/>
      <c r="R271" s="243"/>
      <c r="S271" s="243"/>
      <c r="T271" s="244"/>
      <c r="AT271" s="245" t="s">
        <v>164</v>
      </c>
      <c r="AU271" s="245" t="s">
        <v>83</v>
      </c>
      <c r="AV271" s="11" t="s">
        <v>83</v>
      </c>
      <c r="AW271" s="11" t="s">
        <v>36</v>
      </c>
      <c r="AX271" s="11" t="s">
        <v>81</v>
      </c>
      <c r="AY271" s="245" t="s">
        <v>127</v>
      </c>
    </row>
    <row r="272" s="1" customFormat="1" ht="16.5" customHeight="1">
      <c r="B272" s="45"/>
      <c r="C272" s="267" t="s">
        <v>470</v>
      </c>
      <c r="D272" s="267" t="s">
        <v>207</v>
      </c>
      <c r="E272" s="268" t="s">
        <v>471</v>
      </c>
      <c r="F272" s="269" t="s">
        <v>472</v>
      </c>
      <c r="G272" s="270" t="s">
        <v>132</v>
      </c>
      <c r="H272" s="271">
        <v>18.539999999999999</v>
      </c>
      <c r="I272" s="272"/>
      <c r="J272" s="273">
        <f>ROUND(I272*H272,2)</f>
        <v>0</v>
      </c>
      <c r="K272" s="269" t="s">
        <v>21</v>
      </c>
      <c r="L272" s="274"/>
      <c r="M272" s="275" t="s">
        <v>21</v>
      </c>
      <c r="N272" s="276" t="s">
        <v>44</v>
      </c>
      <c r="O272" s="46"/>
      <c r="P272" s="229">
        <f>O272*H272</f>
        <v>0</v>
      </c>
      <c r="Q272" s="229">
        <v>0.13100000000000001</v>
      </c>
      <c r="R272" s="229">
        <f>Q272*H272</f>
        <v>2.4287399999999999</v>
      </c>
      <c r="S272" s="229">
        <v>0</v>
      </c>
      <c r="T272" s="230">
        <f>S272*H272</f>
        <v>0</v>
      </c>
      <c r="AR272" s="23" t="s">
        <v>166</v>
      </c>
      <c r="AT272" s="23" t="s">
        <v>207</v>
      </c>
      <c r="AU272" s="23" t="s">
        <v>83</v>
      </c>
      <c r="AY272" s="23" t="s">
        <v>127</v>
      </c>
      <c r="BE272" s="231">
        <f>IF(N272="základní",J272,0)</f>
        <v>0</v>
      </c>
      <c r="BF272" s="231">
        <f>IF(N272="snížená",J272,0)</f>
        <v>0</v>
      </c>
      <c r="BG272" s="231">
        <f>IF(N272="zákl. přenesená",J272,0)</f>
        <v>0</v>
      </c>
      <c r="BH272" s="231">
        <f>IF(N272="sníž. přenesená",J272,0)</f>
        <v>0</v>
      </c>
      <c r="BI272" s="231">
        <f>IF(N272="nulová",J272,0)</f>
        <v>0</v>
      </c>
      <c r="BJ272" s="23" t="s">
        <v>81</v>
      </c>
      <c r="BK272" s="231">
        <f>ROUND(I272*H272,2)</f>
        <v>0</v>
      </c>
      <c r="BL272" s="23" t="s">
        <v>134</v>
      </c>
      <c r="BM272" s="23" t="s">
        <v>473</v>
      </c>
    </row>
    <row r="273" s="11" customFormat="1">
      <c r="B273" s="235"/>
      <c r="C273" s="236"/>
      <c r="D273" s="232" t="s">
        <v>164</v>
      </c>
      <c r="E273" s="237" t="s">
        <v>21</v>
      </c>
      <c r="F273" s="238" t="s">
        <v>474</v>
      </c>
      <c r="G273" s="236"/>
      <c r="H273" s="239">
        <v>18</v>
      </c>
      <c r="I273" s="240"/>
      <c r="J273" s="236"/>
      <c r="K273" s="236"/>
      <c r="L273" s="241"/>
      <c r="M273" s="242"/>
      <c r="N273" s="243"/>
      <c r="O273" s="243"/>
      <c r="P273" s="243"/>
      <c r="Q273" s="243"/>
      <c r="R273" s="243"/>
      <c r="S273" s="243"/>
      <c r="T273" s="244"/>
      <c r="AT273" s="245" t="s">
        <v>164</v>
      </c>
      <c r="AU273" s="245" t="s">
        <v>83</v>
      </c>
      <c r="AV273" s="11" t="s">
        <v>83</v>
      </c>
      <c r="AW273" s="11" t="s">
        <v>36</v>
      </c>
      <c r="AX273" s="11" t="s">
        <v>81</v>
      </c>
      <c r="AY273" s="245" t="s">
        <v>127</v>
      </c>
    </row>
    <row r="274" s="11" customFormat="1">
      <c r="B274" s="235"/>
      <c r="C274" s="236"/>
      <c r="D274" s="232" t="s">
        <v>164</v>
      </c>
      <c r="E274" s="236"/>
      <c r="F274" s="238" t="s">
        <v>475</v>
      </c>
      <c r="G274" s="236"/>
      <c r="H274" s="239">
        <v>18.539999999999999</v>
      </c>
      <c r="I274" s="240"/>
      <c r="J274" s="236"/>
      <c r="K274" s="236"/>
      <c r="L274" s="241"/>
      <c r="M274" s="242"/>
      <c r="N274" s="243"/>
      <c r="O274" s="243"/>
      <c r="P274" s="243"/>
      <c r="Q274" s="243"/>
      <c r="R274" s="243"/>
      <c r="S274" s="243"/>
      <c r="T274" s="244"/>
      <c r="AT274" s="245" t="s">
        <v>164</v>
      </c>
      <c r="AU274" s="245" t="s">
        <v>83</v>
      </c>
      <c r="AV274" s="11" t="s">
        <v>83</v>
      </c>
      <c r="AW274" s="11" t="s">
        <v>6</v>
      </c>
      <c r="AX274" s="11" t="s">
        <v>81</v>
      </c>
      <c r="AY274" s="245" t="s">
        <v>127</v>
      </c>
    </row>
    <row r="275" s="10" customFormat="1" ht="29.88" customHeight="1">
      <c r="B275" s="204"/>
      <c r="C275" s="205"/>
      <c r="D275" s="206" t="s">
        <v>72</v>
      </c>
      <c r="E275" s="218" t="s">
        <v>166</v>
      </c>
      <c r="F275" s="218" t="s">
        <v>476</v>
      </c>
      <c r="G275" s="205"/>
      <c r="H275" s="205"/>
      <c r="I275" s="208"/>
      <c r="J275" s="219">
        <f>BK275</f>
        <v>0</v>
      </c>
      <c r="K275" s="205"/>
      <c r="L275" s="210"/>
      <c r="M275" s="211"/>
      <c r="N275" s="212"/>
      <c r="O275" s="212"/>
      <c r="P275" s="213">
        <f>SUM(P276:P300)</f>
        <v>0</v>
      </c>
      <c r="Q275" s="212"/>
      <c r="R275" s="213">
        <f>SUM(R276:R300)</f>
        <v>25.146740000000001</v>
      </c>
      <c r="S275" s="212"/>
      <c r="T275" s="214">
        <f>SUM(T276:T300)</f>
        <v>1.74</v>
      </c>
      <c r="AR275" s="215" t="s">
        <v>81</v>
      </c>
      <c r="AT275" s="216" t="s">
        <v>72</v>
      </c>
      <c r="AU275" s="216" t="s">
        <v>81</v>
      </c>
      <c r="AY275" s="215" t="s">
        <v>127</v>
      </c>
      <c r="BK275" s="217">
        <f>SUM(BK276:BK300)</f>
        <v>0</v>
      </c>
    </row>
    <row r="276" s="1" customFormat="1" ht="25.5" customHeight="1">
      <c r="B276" s="45"/>
      <c r="C276" s="220" t="s">
        <v>477</v>
      </c>
      <c r="D276" s="220" t="s">
        <v>129</v>
      </c>
      <c r="E276" s="221" t="s">
        <v>478</v>
      </c>
      <c r="F276" s="222" t="s">
        <v>479</v>
      </c>
      <c r="G276" s="223" t="s">
        <v>195</v>
      </c>
      <c r="H276" s="224">
        <v>44</v>
      </c>
      <c r="I276" s="225"/>
      <c r="J276" s="226">
        <f>ROUND(I276*H276,2)</f>
        <v>0</v>
      </c>
      <c r="K276" s="222" t="s">
        <v>133</v>
      </c>
      <c r="L276" s="71"/>
      <c r="M276" s="227" t="s">
        <v>21</v>
      </c>
      <c r="N276" s="228" t="s">
        <v>44</v>
      </c>
      <c r="O276" s="46"/>
      <c r="P276" s="229">
        <f>O276*H276</f>
        <v>0</v>
      </c>
      <c r="Q276" s="229">
        <v>0.00362</v>
      </c>
      <c r="R276" s="229">
        <f>Q276*H276</f>
        <v>0.15928000000000001</v>
      </c>
      <c r="S276" s="229">
        <v>0</v>
      </c>
      <c r="T276" s="230">
        <f>S276*H276</f>
        <v>0</v>
      </c>
      <c r="AR276" s="23" t="s">
        <v>134</v>
      </c>
      <c r="AT276" s="23" t="s">
        <v>129</v>
      </c>
      <c r="AU276" s="23" t="s">
        <v>83</v>
      </c>
      <c r="AY276" s="23" t="s">
        <v>127</v>
      </c>
      <c r="BE276" s="231">
        <f>IF(N276="základní",J276,0)</f>
        <v>0</v>
      </c>
      <c r="BF276" s="231">
        <f>IF(N276="snížená",J276,0)</f>
        <v>0</v>
      </c>
      <c r="BG276" s="231">
        <f>IF(N276="zákl. přenesená",J276,0)</f>
        <v>0</v>
      </c>
      <c r="BH276" s="231">
        <f>IF(N276="sníž. přenesená",J276,0)</f>
        <v>0</v>
      </c>
      <c r="BI276" s="231">
        <f>IF(N276="nulová",J276,0)</f>
        <v>0</v>
      </c>
      <c r="BJ276" s="23" t="s">
        <v>81</v>
      </c>
      <c r="BK276" s="231">
        <f>ROUND(I276*H276,2)</f>
        <v>0</v>
      </c>
      <c r="BL276" s="23" t="s">
        <v>134</v>
      </c>
      <c r="BM276" s="23" t="s">
        <v>480</v>
      </c>
    </row>
    <row r="277" s="1" customFormat="1">
      <c r="B277" s="45"/>
      <c r="C277" s="73"/>
      <c r="D277" s="232" t="s">
        <v>136</v>
      </c>
      <c r="E277" s="73"/>
      <c r="F277" s="233" t="s">
        <v>481</v>
      </c>
      <c r="G277" s="73"/>
      <c r="H277" s="73"/>
      <c r="I277" s="190"/>
      <c r="J277" s="73"/>
      <c r="K277" s="73"/>
      <c r="L277" s="71"/>
      <c r="M277" s="234"/>
      <c r="N277" s="46"/>
      <c r="O277" s="46"/>
      <c r="P277" s="46"/>
      <c r="Q277" s="46"/>
      <c r="R277" s="46"/>
      <c r="S277" s="46"/>
      <c r="T277" s="94"/>
      <c r="AT277" s="23" t="s">
        <v>136</v>
      </c>
      <c r="AU277" s="23" t="s">
        <v>83</v>
      </c>
    </row>
    <row r="278" s="11" customFormat="1">
      <c r="B278" s="235"/>
      <c r="C278" s="236"/>
      <c r="D278" s="232" t="s">
        <v>164</v>
      </c>
      <c r="E278" s="237" t="s">
        <v>21</v>
      </c>
      <c r="F278" s="238" t="s">
        <v>482</v>
      </c>
      <c r="G278" s="236"/>
      <c r="H278" s="239">
        <v>44</v>
      </c>
      <c r="I278" s="240"/>
      <c r="J278" s="236"/>
      <c r="K278" s="236"/>
      <c r="L278" s="241"/>
      <c r="M278" s="242"/>
      <c r="N278" s="243"/>
      <c r="O278" s="243"/>
      <c r="P278" s="243"/>
      <c r="Q278" s="243"/>
      <c r="R278" s="243"/>
      <c r="S278" s="243"/>
      <c r="T278" s="244"/>
      <c r="AT278" s="245" t="s">
        <v>164</v>
      </c>
      <c r="AU278" s="245" t="s">
        <v>83</v>
      </c>
      <c r="AV278" s="11" t="s">
        <v>83</v>
      </c>
      <c r="AW278" s="11" t="s">
        <v>36</v>
      </c>
      <c r="AX278" s="11" t="s">
        <v>81</v>
      </c>
      <c r="AY278" s="245" t="s">
        <v>127</v>
      </c>
    </row>
    <row r="279" s="1" customFormat="1" ht="16.5" customHeight="1">
      <c r="B279" s="45"/>
      <c r="C279" s="220" t="s">
        <v>483</v>
      </c>
      <c r="D279" s="220" t="s">
        <v>129</v>
      </c>
      <c r="E279" s="221" t="s">
        <v>484</v>
      </c>
      <c r="F279" s="222" t="s">
        <v>485</v>
      </c>
      <c r="G279" s="223" t="s">
        <v>144</v>
      </c>
      <c r="H279" s="224">
        <v>12</v>
      </c>
      <c r="I279" s="225"/>
      <c r="J279" s="226">
        <f>ROUND(I279*H279,2)</f>
        <v>0</v>
      </c>
      <c r="K279" s="222" t="s">
        <v>133</v>
      </c>
      <c r="L279" s="71"/>
      <c r="M279" s="227" t="s">
        <v>21</v>
      </c>
      <c r="N279" s="228" t="s">
        <v>44</v>
      </c>
      <c r="O279" s="46"/>
      <c r="P279" s="229">
        <f>O279*H279</f>
        <v>0</v>
      </c>
      <c r="Q279" s="229">
        <v>0.34089999999999998</v>
      </c>
      <c r="R279" s="229">
        <f>Q279*H279</f>
        <v>4.0907999999999998</v>
      </c>
      <c r="S279" s="229">
        <v>0</v>
      </c>
      <c r="T279" s="230">
        <f>S279*H279</f>
        <v>0</v>
      </c>
      <c r="AR279" s="23" t="s">
        <v>134</v>
      </c>
      <c r="AT279" s="23" t="s">
        <v>129</v>
      </c>
      <c r="AU279" s="23" t="s">
        <v>83</v>
      </c>
      <c r="AY279" s="23" t="s">
        <v>127</v>
      </c>
      <c r="BE279" s="231">
        <f>IF(N279="základní",J279,0)</f>
        <v>0</v>
      </c>
      <c r="BF279" s="231">
        <f>IF(N279="snížená",J279,0)</f>
        <v>0</v>
      </c>
      <c r="BG279" s="231">
        <f>IF(N279="zákl. přenesená",J279,0)</f>
        <v>0</v>
      </c>
      <c r="BH279" s="231">
        <f>IF(N279="sníž. přenesená",J279,0)</f>
        <v>0</v>
      </c>
      <c r="BI279" s="231">
        <f>IF(N279="nulová",J279,0)</f>
        <v>0</v>
      </c>
      <c r="BJ279" s="23" t="s">
        <v>81</v>
      </c>
      <c r="BK279" s="231">
        <f>ROUND(I279*H279,2)</f>
        <v>0</v>
      </c>
      <c r="BL279" s="23" t="s">
        <v>134</v>
      </c>
      <c r="BM279" s="23" t="s">
        <v>486</v>
      </c>
    </row>
    <row r="280" s="1" customFormat="1">
      <c r="B280" s="45"/>
      <c r="C280" s="73"/>
      <c r="D280" s="232" t="s">
        <v>136</v>
      </c>
      <c r="E280" s="73"/>
      <c r="F280" s="233" t="s">
        <v>487</v>
      </c>
      <c r="G280" s="73"/>
      <c r="H280" s="73"/>
      <c r="I280" s="190"/>
      <c r="J280" s="73"/>
      <c r="K280" s="73"/>
      <c r="L280" s="71"/>
      <c r="M280" s="234"/>
      <c r="N280" s="46"/>
      <c r="O280" s="46"/>
      <c r="P280" s="46"/>
      <c r="Q280" s="46"/>
      <c r="R280" s="46"/>
      <c r="S280" s="46"/>
      <c r="T280" s="94"/>
      <c r="AT280" s="23" t="s">
        <v>136</v>
      </c>
      <c r="AU280" s="23" t="s">
        <v>83</v>
      </c>
    </row>
    <row r="281" s="1" customFormat="1" ht="16.5" customHeight="1">
      <c r="B281" s="45"/>
      <c r="C281" s="267" t="s">
        <v>488</v>
      </c>
      <c r="D281" s="267" t="s">
        <v>207</v>
      </c>
      <c r="E281" s="268" t="s">
        <v>489</v>
      </c>
      <c r="F281" s="269" t="s">
        <v>490</v>
      </c>
      <c r="G281" s="270" t="s">
        <v>144</v>
      </c>
      <c r="H281" s="271">
        <v>12</v>
      </c>
      <c r="I281" s="272"/>
      <c r="J281" s="273">
        <f>ROUND(I281*H281,2)</f>
        <v>0</v>
      </c>
      <c r="K281" s="269" t="s">
        <v>133</v>
      </c>
      <c r="L281" s="274"/>
      <c r="M281" s="275" t="s">
        <v>21</v>
      </c>
      <c r="N281" s="276" t="s">
        <v>44</v>
      </c>
      <c r="O281" s="46"/>
      <c r="P281" s="229">
        <f>O281*H281</f>
        <v>0</v>
      </c>
      <c r="Q281" s="229">
        <v>0.111</v>
      </c>
      <c r="R281" s="229">
        <f>Q281*H281</f>
        <v>1.3320000000000001</v>
      </c>
      <c r="S281" s="229">
        <v>0</v>
      </c>
      <c r="T281" s="230">
        <f>S281*H281</f>
        <v>0</v>
      </c>
      <c r="AR281" s="23" t="s">
        <v>166</v>
      </c>
      <c r="AT281" s="23" t="s">
        <v>207</v>
      </c>
      <c r="AU281" s="23" t="s">
        <v>83</v>
      </c>
      <c r="AY281" s="23" t="s">
        <v>127</v>
      </c>
      <c r="BE281" s="231">
        <f>IF(N281="základní",J281,0)</f>
        <v>0</v>
      </c>
      <c r="BF281" s="231">
        <f>IF(N281="snížená",J281,0)</f>
        <v>0</v>
      </c>
      <c r="BG281" s="231">
        <f>IF(N281="zákl. přenesená",J281,0)</f>
        <v>0</v>
      </c>
      <c r="BH281" s="231">
        <f>IF(N281="sníž. přenesená",J281,0)</f>
        <v>0</v>
      </c>
      <c r="BI281" s="231">
        <f>IF(N281="nulová",J281,0)</f>
        <v>0</v>
      </c>
      <c r="BJ281" s="23" t="s">
        <v>81</v>
      </c>
      <c r="BK281" s="231">
        <f>ROUND(I281*H281,2)</f>
        <v>0</v>
      </c>
      <c r="BL281" s="23" t="s">
        <v>134</v>
      </c>
      <c r="BM281" s="23" t="s">
        <v>491</v>
      </c>
    </row>
    <row r="282" s="1" customFormat="1" ht="16.5" customHeight="1">
      <c r="B282" s="45"/>
      <c r="C282" s="267" t="s">
        <v>492</v>
      </c>
      <c r="D282" s="267" t="s">
        <v>207</v>
      </c>
      <c r="E282" s="268" t="s">
        <v>493</v>
      </c>
      <c r="F282" s="269" t="s">
        <v>494</v>
      </c>
      <c r="G282" s="270" t="s">
        <v>144</v>
      </c>
      <c r="H282" s="271">
        <v>12</v>
      </c>
      <c r="I282" s="272"/>
      <c r="J282" s="273">
        <f>ROUND(I282*H282,2)</f>
        <v>0</v>
      </c>
      <c r="K282" s="269" t="s">
        <v>133</v>
      </c>
      <c r="L282" s="274"/>
      <c r="M282" s="275" t="s">
        <v>21</v>
      </c>
      <c r="N282" s="276" t="s">
        <v>44</v>
      </c>
      <c r="O282" s="46"/>
      <c r="P282" s="229">
        <f>O282*H282</f>
        <v>0</v>
      </c>
      <c r="Q282" s="229">
        <v>0.027</v>
      </c>
      <c r="R282" s="229">
        <f>Q282*H282</f>
        <v>0.32400000000000001</v>
      </c>
      <c r="S282" s="229">
        <v>0</v>
      </c>
      <c r="T282" s="230">
        <f>S282*H282</f>
        <v>0</v>
      </c>
      <c r="AR282" s="23" t="s">
        <v>166</v>
      </c>
      <c r="AT282" s="23" t="s">
        <v>207</v>
      </c>
      <c r="AU282" s="23" t="s">
        <v>83</v>
      </c>
      <c r="AY282" s="23" t="s">
        <v>127</v>
      </c>
      <c r="BE282" s="231">
        <f>IF(N282="základní",J282,0)</f>
        <v>0</v>
      </c>
      <c r="BF282" s="231">
        <f>IF(N282="snížená",J282,0)</f>
        <v>0</v>
      </c>
      <c r="BG282" s="231">
        <f>IF(N282="zákl. přenesená",J282,0)</f>
        <v>0</v>
      </c>
      <c r="BH282" s="231">
        <f>IF(N282="sníž. přenesená",J282,0)</f>
        <v>0</v>
      </c>
      <c r="BI282" s="231">
        <f>IF(N282="nulová",J282,0)</f>
        <v>0</v>
      </c>
      <c r="BJ282" s="23" t="s">
        <v>81</v>
      </c>
      <c r="BK282" s="231">
        <f>ROUND(I282*H282,2)</f>
        <v>0</v>
      </c>
      <c r="BL282" s="23" t="s">
        <v>134</v>
      </c>
      <c r="BM282" s="23" t="s">
        <v>495</v>
      </c>
    </row>
    <row r="283" s="1" customFormat="1" ht="16.5" customHeight="1">
      <c r="B283" s="45"/>
      <c r="C283" s="267" t="s">
        <v>496</v>
      </c>
      <c r="D283" s="267" t="s">
        <v>207</v>
      </c>
      <c r="E283" s="268" t="s">
        <v>497</v>
      </c>
      <c r="F283" s="269" t="s">
        <v>498</v>
      </c>
      <c r="G283" s="270" t="s">
        <v>144</v>
      </c>
      <c r="H283" s="271">
        <v>12</v>
      </c>
      <c r="I283" s="272"/>
      <c r="J283" s="273">
        <f>ROUND(I283*H283,2)</f>
        <v>0</v>
      </c>
      <c r="K283" s="269" t="s">
        <v>133</v>
      </c>
      <c r="L283" s="274"/>
      <c r="M283" s="275" t="s">
        <v>21</v>
      </c>
      <c r="N283" s="276" t="s">
        <v>44</v>
      </c>
      <c r="O283" s="46"/>
      <c r="P283" s="229">
        <f>O283*H283</f>
        <v>0</v>
      </c>
      <c r="Q283" s="229">
        <v>0.097000000000000003</v>
      </c>
      <c r="R283" s="229">
        <f>Q283*H283</f>
        <v>1.1640000000000002</v>
      </c>
      <c r="S283" s="229">
        <v>0</v>
      </c>
      <c r="T283" s="230">
        <f>S283*H283</f>
        <v>0</v>
      </c>
      <c r="AR283" s="23" t="s">
        <v>166</v>
      </c>
      <c r="AT283" s="23" t="s">
        <v>207</v>
      </c>
      <c r="AU283" s="23" t="s">
        <v>83</v>
      </c>
      <c r="AY283" s="23" t="s">
        <v>127</v>
      </c>
      <c r="BE283" s="231">
        <f>IF(N283="základní",J283,0)</f>
        <v>0</v>
      </c>
      <c r="BF283" s="231">
        <f>IF(N283="snížená",J283,0)</f>
        <v>0</v>
      </c>
      <c r="BG283" s="231">
        <f>IF(N283="zákl. přenesená",J283,0)</f>
        <v>0</v>
      </c>
      <c r="BH283" s="231">
        <f>IF(N283="sníž. přenesená",J283,0)</f>
        <v>0</v>
      </c>
      <c r="BI283" s="231">
        <f>IF(N283="nulová",J283,0)</f>
        <v>0</v>
      </c>
      <c r="BJ283" s="23" t="s">
        <v>81</v>
      </c>
      <c r="BK283" s="231">
        <f>ROUND(I283*H283,2)</f>
        <v>0</v>
      </c>
      <c r="BL283" s="23" t="s">
        <v>134</v>
      </c>
      <c r="BM283" s="23" t="s">
        <v>499</v>
      </c>
    </row>
    <row r="284" s="1" customFormat="1" ht="16.5" customHeight="1">
      <c r="B284" s="45"/>
      <c r="C284" s="267" t="s">
        <v>500</v>
      </c>
      <c r="D284" s="267" t="s">
        <v>207</v>
      </c>
      <c r="E284" s="268" t="s">
        <v>501</v>
      </c>
      <c r="F284" s="269" t="s">
        <v>502</v>
      </c>
      <c r="G284" s="270" t="s">
        <v>144</v>
      </c>
      <c r="H284" s="271">
        <v>12</v>
      </c>
      <c r="I284" s="272"/>
      <c r="J284" s="273">
        <f>ROUND(I284*H284,2)</f>
        <v>0</v>
      </c>
      <c r="K284" s="269" t="s">
        <v>133</v>
      </c>
      <c r="L284" s="274"/>
      <c r="M284" s="275" t="s">
        <v>21</v>
      </c>
      <c r="N284" s="276" t="s">
        <v>44</v>
      </c>
      <c r="O284" s="46"/>
      <c r="P284" s="229">
        <f>O284*H284</f>
        <v>0</v>
      </c>
      <c r="Q284" s="229">
        <v>0.059999999999999998</v>
      </c>
      <c r="R284" s="229">
        <f>Q284*H284</f>
        <v>0.71999999999999997</v>
      </c>
      <c r="S284" s="229">
        <v>0</v>
      </c>
      <c r="T284" s="230">
        <f>S284*H284</f>
        <v>0</v>
      </c>
      <c r="AR284" s="23" t="s">
        <v>166</v>
      </c>
      <c r="AT284" s="23" t="s">
        <v>207</v>
      </c>
      <c r="AU284" s="23" t="s">
        <v>83</v>
      </c>
      <c r="AY284" s="23" t="s">
        <v>127</v>
      </c>
      <c r="BE284" s="231">
        <f>IF(N284="základní",J284,0)</f>
        <v>0</v>
      </c>
      <c r="BF284" s="231">
        <f>IF(N284="snížená",J284,0)</f>
        <v>0</v>
      </c>
      <c r="BG284" s="231">
        <f>IF(N284="zákl. přenesená",J284,0)</f>
        <v>0</v>
      </c>
      <c r="BH284" s="231">
        <f>IF(N284="sníž. přenesená",J284,0)</f>
        <v>0</v>
      </c>
      <c r="BI284" s="231">
        <f>IF(N284="nulová",J284,0)</f>
        <v>0</v>
      </c>
      <c r="BJ284" s="23" t="s">
        <v>81</v>
      </c>
      <c r="BK284" s="231">
        <f>ROUND(I284*H284,2)</f>
        <v>0</v>
      </c>
      <c r="BL284" s="23" t="s">
        <v>134</v>
      </c>
      <c r="BM284" s="23" t="s">
        <v>503</v>
      </c>
    </row>
    <row r="285" s="1" customFormat="1" ht="16.5" customHeight="1">
      <c r="B285" s="45"/>
      <c r="C285" s="220" t="s">
        <v>504</v>
      </c>
      <c r="D285" s="220" t="s">
        <v>129</v>
      </c>
      <c r="E285" s="221" t="s">
        <v>505</v>
      </c>
      <c r="F285" s="222" t="s">
        <v>485</v>
      </c>
      <c r="G285" s="223" t="s">
        <v>144</v>
      </c>
      <c r="H285" s="224">
        <v>12</v>
      </c>
      <c r="I285" s="225"/>
      <c r="J285" s="226">
        <f>ROUND(I285*H285,2)</f>
        <v>0</v>
      </c>
      <c r="K285" s="222" t="s">
        <v>21</v>
      </c>
      <c r="L285" s="71"/>
      <c r="M285" s="227" t="s">
        <v>21</v>
      </c>
      <c r="N285" s="228" t="s">
        <v>44</v>
      </c>
      <c r="O285" s="46"/>
      <c r="P285" s="229">
        <f>O285*H285</f>
        <v>0</v>
      </c>
      <c r="Q285" s="229">
        <v>0</v>
      </c>
      <c r="R285" s="229">
        <f>Q285*H285</f>
        <v>0</v>
      </c>
      <c r="S285" s="229">
        <v>0.12</v>
      </c>
      <c r="T285" s="230">
        <f>S285*H285</f>
        <v>1.44</v>
      </c>
      <c r="AR285" s="23" t="s">
        <v>134</v>
      </c>
      <c r="AT285" s="23" t="s">
        <v>129</v>
      </c>
      <c r="AU285" s="23" t="s">
        <v>83</v>
      </c>
      <c r="AY285" s="23" t="s">
        <v>127</v>
      </c>
      <c r="BE285" s="231">
        <f>IF(N285="základní",J285,0)</f>
        <v>0</v>
      </c>
      <c r="BF285" s="231">
        <f>IF(N285="snížená",J285,0)</f>
        <v>0</v>
      </c>
      <c r="BG285" s="231">
        <f>IF(N285="zákl. přenesená",J285,0)</f>
        <v>0</v>
      </c>
      <c r="BH285" s="231">
        <f>IF(N285="sníž. přenesená",J285,0)</f>
        <v>0</v>
      </c>
      <c r="BI285" s="231">
        <f>IF(N285="nulová",J285,0)</f>
        <v>0</v>
      </c>
      <c r="BJ285" s="23" t="s">
        <v>81</v>
      </c>
      <c r="BK285" s="231">
        <f>ROUND(I285*H285,2)</f>
        <v>0</v>
      </c>
      <c r="BL285" s="23" t="s">
        <v>134</v>
      </c>
      <c r="BM285" s="23" t="s">
        <v>506</v>
      </c>
    </row>
    <row r="286" s="1" customFormat="1" ht="25.5" customHeight="1">
      <c r="B286" s="45"/>
      <c r="C286" s="220" t="s">
        <v>507</v>
      </c>
      <c r="D286" s="220" t="s">
        <v>129</v>
      </c>
      <c r="E286" s="221" t="s">
        <v>508</v>
      </c>
      <c r="F286" s="222" t="s">
        <v>509</v>
      </c>
      <c r="G286" s="223" t="s">
        <v>144</v>
      </c>
      <c r="H286" s="224">
        <v>2</v>
      </c>
      <c r="I286" s="225"/>
      <c r="J286" s="226">
        <f>ROUND(I286*H286,2)</f>
        <v>0</v>
      </c>
      <c r="K286" s="222" t="s">
        <v>133</v>
      </c>
      <c r="L286" s="71"/>
      <c r="M286" s="227" t="s">
        <v>21</v>
      </c>
      <c r="N286" s="228" t="s">
        <v>44</v>
      </c>
      <c r="O286" s="46"/>
      <c r="P286" s="229">
        <f>O286*H286</f>
        <v>0</v>
      </c>
      <c r="Q286" s="229">
        <v>0.21734000000000001</v>
      </c>
      <c r="R286" s="229">
        <f>Q286*H286</f>
        <v>0.43468000000000001</v>
      </c>
      <c r="S286" s="229">
        <v>0</v>
      </c>
      <c r="T286" s="230">
        <f>S286*H286</f>
        <v>0</v>
      </c>
      <c r="AR286" s="23" t="s">
        <v>134</v>
      </c>
      <c r="AT286" s="23" t="s">
        <v>129</v>
      </c>
      <c r="AU286" s="23" t="s">
        <v>83</v>
      </c>
      <c r="AY286" s="23" t="s">
        <v>127</v>
      </c>
      <c r="BE286" s="231">
        <f>IF(N286="základní",J286,0)</f>
        <v>0</v>
      </c>
      <c r="BF286" s="231">
        <f>IF(N286="snížená",J286,0)</f>
        <v>0</v>
      </c>
      <c r="BG286" s="231">
        <f>IF(N286="zákl. přenesená",J286,0)</f>
        <v>0</v>
      </c>
      <c r="BH286" s="231">
        <f>IF(N286="sníž. přenesená",J286,0)</f>
        <v>0</v>
      </c>
      <c r="BI286" s="231">
        <f>IF(N286="nulová",J286,0)</f>
        <v>0</v>
      </c>
      <c r="BJ286" s="23" t="s">
        <v>81</v>
      </c>
      <c r="BK286" s="231">
        <f>ROUND(I286*H286,2)</f>
        <v>0</v>
      </c>
      <c r="BL286" s="23" t="s">
        <v>134</v>
      </c>
      <c r="BM286" s="23" t="s">
        <v>510</v>
      </c>
    </row>
    <row r="287" s="1" customFormat="1">
      <c r="B287" s="45"/>
      <c r="C287" s="73"/>
      <c r="D287" s="232" t="s">
        <v>136</v>
      </c>
      <c r="E287" s="73"/>
      <c r="F287" s="233" t="s">
        <v>511</v>
      </c>
      <c r="G287" s="73"/>
      <c r="H287" s="73"/>
      <c r="I287" s="190"/>
      <c r="J287" s="73"/>
      <c r="K287" s="73"/>
      <c r="L287" s="71"/>
      <c r="M287" s="234"/>
      <c r="N287" s="46"/>
      <c r="O287" s="46"/>
      <c r="P287" s="46"/>
      <c r="Q287" s="46"/>
      <c r="R287" s="46"/>
      <c r="S287" s="46"/>
      <c r="T287" s="94"/>
      <c r="AT287" s="23" t="s">
        <v>136</v>
      </c>
      <c r="AU287" s="23" t="s">
        <v>83</v>
      </c>
    </row>
    <row r="288" s="1" customFormat="1" ht="25.5" customHeight="1">
      <c r="B288" s="45"/>
      <c r="C288" s="267" t="s">
        <v>512</v>
      </c>
      <c r="D288" s="267" t="s">
        <v>207</v>
      </c>
      <c r="E288" s="268" t="s">
        <v>513</v>
      </c>
      <c r="F288" s="269" t="s">
        <v>514</v>
      </c>
      <c r="G288" s="270" t="s">
        <v>144</v>
      </c>
      <c r="H288" s="271">
        <v>2</v>
      </c>
      <c r="I288" s="272"/>
      <c r="J288" s="273">
        <f>ROUND(I288*H288,2)</f>
        <v>0</v>
      </c>
      <c r="K288" s="269" t="s">
        <v>133</v>
      </c>
      <c r="L288" s="274"/>
      <c r="M288" s="275" t="s">
        <v>21</v>
      </c>
      <c r="N288" s="276" t="s">
        <v>44</v>
      </c>
      <c r="O288" s="46"/>
      <c r="P288" s="229">
        <f>O288*H288</f>
        <v>0</v>
      </c>
      <c r="Q288" s="229">
        <v>0.054600000000000003</v>
      </c>
      <c r="R288" s="229">
        <f>Q288*H288</f>
        <v>0.10920000000000001</v>
      </c>
      <c r="S288" s="229">
        <v>0</v>
      </c>
      <c r="T288" s="230">
        <f>S288*H288</f>
        <v>0</v>
      </c>
      <c r="AR288" s="23" t="s">
        <v>166</v>
      </c>
      <c r="AT288" s="23" t="s">
        <v>207</v>
      </c>
      <c r="AU288" s="23" t="s">
        <v>83</v>
      </c>
      <c r="AY288" s="23" t="s">
        <v>127</v>
      </c>
      <c r="BE288" s="231">
        <f>IF(N288="základní",J288,0)</f>
        <v>0</v>
      </c>
      <c r="BF288" s="231">
        <f>IF(N288="snížená",J288,0)</f>
        <v>0</v>
      </c>
      <c r="BG288" s="231">
        <f>IF(N288="zákl. přenesená",J288,0)</f>
        <v>0</v>
      </c>
      <c r="BH288" s="231">
        <f>IF(N288="sníž. přenesená",J288,0)</f>
        <v>0</v>
      </c>
      <c r="BI288" s="231">
        <f>IF(N288="nulová",J288,0)</f>
        <v>0</v>
      </c>
      <c r="BJ288" s="23" t="s">
        <v>81</v>
      </c>
      <c r="BK288" s="231">
        <f>ROUND(I288*H288,2)</f>
        <v>0</v>
      </c>
      <c r="BL288" s="23" t="s">
        <v>134</v>
      </c>
      <c r="BM288" s="23" t="s">
        <v>515</v>
      </c>
    </row>
    <row r="289" s="1" customFormat="1" ht="25.5" customHeight="1">
      <c r="B289" s="45"/>
      <c r="C289" s="220" t="s">
        <v>516</v>
      </c>
      <c r="D289" s="220" t="s">
        <v>129</v>
      </c>
      <c r="E289" s="221" t="s">
        <v>517</v>
      </c>
      <c r="F289" s="222" t="s">
        <v>518</v>
      </c>
      <c r="G289" s="223" t="s">
        <v>144</v>
      </c>
      <c r="H289" s="224">
        <v>2</v>
      </c>
      <c r="I289" s="225"/>
      <c r="J289" s="226">
        <f>ROUND(I289*H289,2)</f>
        <v>0</v>
      </c>
      <c r="K289" s="222" t="s">
        <v>133</v>
      </c>
      <c r="L289" s="71"/>
      <c r="M289" s="227" t="s">
        <v>21</v>
      </c>
      <c r="N289" s="228" t="s">
        <v>44</v>
      </c>
      <c r="O289" s="46"/>
      <c r="P289" s="229">
        <f>O289*H289</f>
        <v>0</v>
      </c>
      <c r="Q289" s="229">
        <v>0</v>
      </c>
      <c r="R289" s="229">
        <f>Q289*H289</f>
        <v>0</v>
      </c>
      <c r="S289" s="229">
        <v>0.14999999999999999</v>
      </c>
      <c r="T289" s="230">
        <f>S289*H289</f>
        <v>0.29999999999999999</v>
      </c>
      <c r="AR289" s="23" t="s">
        <v>134</v>
      </c>
      <c r="AT289" s="23" t="s">
        <v>129</v>
      </c>
      <c r="AU289" s="23" t="s">
        <v>83</v>
      </c>
      <c r="AY289" s="23" t="s">
        <v>127</v>
      </c>
      <c r="BE289" s="231">
        <f>IF(N289="základní",J289,0)</f>
        <v>0</v>
      </c>
      <c r="BF289" s="231">
        <f>IF(N289="snížená",J289,0)</f>
        <v>0</v>
      </c>
      <c r="BG289" s="231">
        <f>IF(N289="zákl. přenesená",J289,0)</f>
        <v>0</v>
      </c>
      <c r="BH289" s="231">
        <f>IF(N289="sníž. přenesená",J289,0)</f>
        <v>0</v>
      </c>
      <c r="BI289" s="231">
        <f>IF(N289="nulová",J289,0)</f>
        <v>0</v>
      </c>
      <c r="BJ289" s="23" t="s">
        <v>81</v>
      </c>
      <c r="BK289" s="231">
        <f>ROUND(I289*H289,2)</f>
        <v>0</v>
      </c>
      <c r="BL289" s="23" t="s">
        <v>134</v>
      </c>
      <c r="BM289" s="23" t="s">
        <v>519</v>
      </c>
    </row>
    <row r="290" s="1" customFormat="1" ht="25.5" customHeight="1">
      <c r="B290" s="45"/>
      <c r="C290" s="220" t="s">
        <v>520</v>
      </c>
      <c r="D290" s="220" t="s">
        <v>129</v>
      </c>
      <c r="E290" s="221" t="s">
        <v>521</v>
      </c>
      <c r="F290" s="222" t="s">
        <v>522</v>
      </c>
      <c r="G290" s="223" t="s">
        <v>144</v>
      </c>
      <c r="H290" s="224">
        <v>12</v>
      </c>
      <c r="I290" s="225"/>
      <c r="J290" s="226">
        <f>ROUND(I290*H290,2)</f>
        <v>0</v>
      </c>
      <c r="K290" s="222" t="s">
        <v>133</v>
      </c>
      <c r="L290" s="71"/>
      <c r="M290" s="227" t="s">
        <v>21</v>
      </c>
      <c r="N290" s="228" t="s">
        <v>44</v>
      </c>
      <c r="O290" s="46"/>
      <c r="P290" s="229">
        <f>O290*H290</f>
        <v>0</v>
      </c>
      <c r="Q290" s="229">
        <v>0.21734000000000001</v>
      </c>
      <c r="R290" s="229">
        <f>Q290*H290</f>
        <v>2.6080800000000002</v>
      </c>
      <c r="S290" s="229">
        <v>0</v>
      </c>
      <c r="T290" s="230">
        <f>S290*H290</f>
        <v>0</v>
      </c>
      <c r="AR290" s="23" t="s">
        <v>134</v>
      </c>
      <c r="AT290" s="23" t="s">
        <v>129</v>
      </c>
      <c r="AU290" s="23" t="s">
        <v>83</v>
      </c>
      <c r="AY290" s="23" t="s">
        <v>127</v>
      </c>
      <c r="BE290" s="231">
        <f>IF(N290="základní",J290,0)</f>
        <v>0</v>
      </c>
      <c r="BF290" s="231">
        <f>IF(N290="snížená",J290,0)</f>
        <v>0</v>
      </c>
      <c r="BG290" s="231">
        <f>IF(N290="zákl. přenesená",J290,0)</f>
        <v>0</v>
      </c>
      <c r="BH290" s="231">
        <f>IF(N290="sníž. přenesená",J290,0)</f>
        <v>0</v>
      </c>
      <c r="BI290" s="231">
        <f>IF(N290="nulová",J290,0)</f>
        <v>0</v>
      </c>
      <c r="BJ290" s="23" t="s">
        <v>81</v>
      </c>
      <c r="BK290" s="231">
        <f>ROUND(I290*H290,2)</f>
        <v>0</v>
      </c>
      <c r="BL290" s="23" t="s">
        <v>134</v>
      </c>
      <c r="BM290" s="23" t="s">
        <v>523</v>
      </c>
    </row>
    <row r="291" s="1" customFormat="1">
      <c r="B291" s="45"/>
      <c r="C291" s="73"/>
      <c r="D291" s="232" t="s">
        <v>136</v>
      </c>
      <c r="E291" s="73"/>
      <c r="F291" s="233" t="s">
        <v>524</v>
      </c>
      <c r="G291" s="73"/>
      <c r="H291" s="73"/>
      <c r="I291" s="190"/>
      <c r="J291" s="73"/>
      <c r="K291" s="73"/>
      <c r="L291" s="71"/>
      <c r="M291" s="234"/>
      <c r="N291" s="46"/>
      <c r="O291" s="46"/>
      <c r="P291" s="46"/>
      <c r="Q291" s="46"/>
      <c r="R291" s="46"/>
      <c r="S291" s="46"/>
      <c r="T291" s="94"/>
      <c r="AT291" s="23" t="s">
        <v>136</v>
      </c>
      <c r="AU291" s="23" t="s">
        <v>83</v>
      </c>
    </row>
    <row r="292" s="1" customFormat="1" ht="16.5" customHeight="1">
      <c r="B292" s="45"/>
      <c r="C292" s="267" t="s">
        <v>525</v>
      </c>
      <c r="D292" s="267" t="s">
        <v>207</v>
      </c>
      <c r="E292" s="268" t="s">
        <v>526</v>
      </c>
      <c r="F292" s="269" t="s">
        <v>527</v>
      </c>
      <c r="G292" s="270" t="s">
        <v>144</v>
      </c>
      <c r="H292" s="271">
        <v>12</v>
      </c>
      <c r="I292" s="272"/>
      <c r="J292" s="273">
        <f>ROUND(I292*H292,2)</f>
        <v>0</v>
      </c>
      <c r="K292" s="269" t="s">
        <v>133</v>
      </c>
      <c r="L292" s="274"/>
      <c r="M292" s="275" t="s">
        <v>21</v>
      </c>
      <c r="N292" s="276" t="s">
        <v>44</v>
      </c>
      <c r="O292" s="46"/>
      <c r="P292" s="229">
        <f>O292*H292</f>
        <v>0</v>
      </c>
      <c r="Q292" s="229">
        <v>0.058000000000000003</v>
      </c>
      <c r="R292" s="229">
        <f>Q292*H292</f>
        <v>0.69600000000000006</v>
      </c>
      <c r="S292" s="229">
        <v>0</v>
      </c>
      <c r="T292" s="230">
        <f>S292*H292</f>
        <v>0</v>
      </c>
      <c r="AR292" s="23" t="s">
        <v>166</v>
      </c>
      <c r="AT292" s="23" t="s">
        <v>207</v>
      </c>
      <c r="AU292" s="23" t="s">
        <v>83</v>
      </c>
      <c r="AY292" s="23" t="s">
        <v>127</v>
      </c>
      <c r="BE292" s="231">
        <f>IF(N292="základní",J292,0)</f>
        <v>0</v>
      </c>
      <c r="BF292" s="231">
        <f>IF(N292="snížená",J292,0)</f>
        <v>0</v>
      </c>
      <c r="BG292" s="231">
        <f>IF(N292="zákl. přenesená",J292,0)</f>
        <v>0</v>
      </c>
      <c r="BH292" s="231">
        <f>IF(N292="sníž. přenesená",J292,0)</f>
        <v>0</v>
      </c>
      <c r="BI292" s="231">
        <f>IF(N292="nulová",J292,0)</f>
        <v>0</v>
      </c>
      <c r="BJ292" s="23" t="s">
        <v>81</v>
      </c>
      <c r="BK292" s="231">
        <f>ROUND(I292*H292,2)</f>
        <v>0</v>
      </c>
      <c r="BL292" s="23" t="s">
        <v>134</v>
      </c>
      <c r="BM292" s="23" t="s">
        <v>528</v>
      </c>
    </row>
    <row r="293" s="1" customFormat="1" ht="16.5" customHeight="1">
      <c r="B293" s="45"/>
      <c r="C293" s="220" t="s">
        <v>529</v>
      </c>
      <c r="D293" s="220" t="s">
        <v>129</v>
      </c>
      <c r="E293" s="221" t="s">
        <v>530</v>
      </c>
      <c r="F293" s="222" t="s">
        <v>531</v>
      </c>
      <c r="G293" s="223" t="s">
        <v>144</v>
      </c>
      <c r="H293" s="224">
        <v>10</v>
      </c>
      <c r="I293" s="225"/>
      <c r="J293" s="226">
        <f>ROUND(I293*H293,2)</f>
        <v>0</v>
      </c>
      <c r="K293" s="222" t="s">
        <v>133</v>
      </c>
      <c r="L293" s="71"/>
      <c r="M293" s="227" t="s">
        <v>21</v>
      </c>
      <c r="N293" s="228" t="s">
        <v>44</v>
      </c>
      <c r="O293" s="46"/>
      <c r="P293" s="229">
        <f>O293*H293</f>
        <v>0</v>
      </c>
      <c r="Q293" s="229">
        <v>0.42080000000000001</v>
      </c>
      <c r="R293" s="229">
        <f>Q293*H293</f>
        <v>4.2080000000000002</v>
      </c>
      <c r="S293" s="229">
        <v>0</v>
      </c>
      <c r="T293" s="230">
        <f>S293*H293</f>
        <v>0</v>
      </c>
      <c r="AR293" s="23" t="s">
        <v>134</v>
      </c>
      <c r="AT293" s="23" t="s">
        <v>129</v>
      </c>
      <c r="AU293" s="23" t="s">
        <v>83</v>
      </c>
      <c r="AY293" s="23" t="s">
        <v>127</v>
      </c>
      <c r="BE293" s="231">
        <f>IF(N293="základní",J293,0)</f>
        <v>0</v>
      </c>
      <c r="BF293" s="231">
        <f>IF(N293="snížená",J293,0)</f>
        <v>0</v>
      </c>
      <c r="BG293" s="231">
        <f>IF(N293="zákl. přenesená",J293,0)</f>
        <v>0</v>
      </c>
      <c r="BH293" s="231">
        <f>IF(N293="sníž. přenesená",J293,0)</f>
        <v>0</v>
      </c>
      <c r="BI293" s="231">
        <f>IF(N293="nulová",J293,0)</f>
        <v>0</v>
      </c>
      <c r="BJ293" s="23" t="s">
        <v>81</v>
      </c>
      <c r="BK293" s="231">
        <f>ROUND(I293*H293,2)</f>
        <v>0</v>
      </c>
      <c r="BL293" s="23" t="s">
        <v>134</v>
      </c>
      <c r="BM293" s="23" t="s">
        <v>532</v>
      </c>
    </row>
    <row r="294" s="1" customFormat="1">
      <c r="B294" s="45"/>
      <c r="C294" s="73"/>
      <c r="D294" s="232" t="s">
        <v>136</v>
      </c>
      <c r="E294" s="73"/>
      <c r="F294" s="233" t="s">
        <v>533</v>
      </c>
      <c r="G294" s="73"/>
      <c r="H294" s="73"/>
      <c r="I294" s="190"/>
      <c r="J294" s="73"/>
      <c r="K294" s="73"/>
      <c r="L294" s="71"/>
      <c r="M294" s="234"/>
      <c r="N294" s="46"/>
      <c r="O294" s="46"/>
      <c r="P294" s="46"/>
      <c r="Q294" s="46"/>
      <c r="R294" s="46"/>
      <c r="S294" s="46"/>
      <c r="T294" s="94"/>
      <c r="AT294" s="23" t="s">
        <v>136</v>
      </c>
      <c r="AU294" s="23" t="s">
        <v>83</v>
      </c>
    </row>
    <row r="295" s="1" customFormat="1" ht="16.5" customHeight="1">
      <c r="B295" s="45"/>
      <c r="C295" s="220" t="s">
        <v>534</v>
      </c>
      <c r="D295" s="220" t="s">
        <v>129</v>
      </c>
      <c r="E295" s="221" t="s">
        <v>535</v>
      </c>
      <c r="F295" s="222" t="s">
        <v>536</v>
      </c>
      <c r="G295" s="223" t="s">
        <v>144</v>
      </c>
      <c r="H295" s="224">
        <v>4</v>
      </c>
      <c r="I295" s="225"/>
      <c r="J295" s="226">
        <f>ROUND(I295*H295,2)</f>
        <v>0</v>
      </c>
      <c r="K295" s="222" t="s">
        <v>133</v>
      </c>
      <c r="L295" s="71"/>
      <c r="M295" s="227" t="s">
        <v>21</v>
      </c>
      <c r="N295" s="228" t="s">
        <v>44</v>
      </c>
      <c r="O295" s="46"/>
      <c r="P295" s="229">
        <f>O295*H295</f>
        <v>0</v>
      </c>
      <c r="Q295" s="229">
        <v>0.32973999999999998</v>
      </c>
      <c r="R295" s="229">
        <f>Q295*H295</f>
        <v>1.3189599999999999</v>
      </c>
      <c r="S295" s="229">
        <v>0</v>
      </c>
      <c r="T295" s="230">
        <f>S295*H295</f>
        <v>0</v>
      </c>
      <c r="AR295" s="23" t="s">
        <v>134</v>
      </c>
      <c r="AT295" s="23" t="s">
        <v>129</v>
      </c>
      <c r="AU295" s="23" t="s">
        <v>83</v>
      </c>
      <c r="AY295" s="23" t="s">
        <v>127</v>
      </c>
      <c r="BE295" s="231">
        <f>IF(N295="základní",J295,0)</f>
        <v>0</v>
      </c>
      <c r="BF295" s="231">
        <f>IF(N295="snížená",J295,0)</f>
        <v>0</v>
      </c>
      <c r="BG295" s="231">
        <f>IF(N295="zákl. přenesená",J295,0)</f>
        <v>0</v>
      </c>
      <c r="BH295" s="231">
        <f>IF(N295="sníž. přenesená",J295,0)</f>
        <v>0</v>
      </c>
      <c r="BI295" s="231">
        <f>IF(N295="nulová",J295,0)</f>
        <v>0</v>
      </c>
      <c r="BJ295" s="23" t="s">
        <v>81</v>
      </c>
      <c r="BK295" s="231">
        <f>ROUND(I295*H295,2)</f>
        <v>0</v>
      </c>
      <c r="BL295" s="23" t="s">
        <v>134</v>
      </c>
      <c r="BM295" s="23" t="s">
        <v>537</v>
      </c>
    </row>
    <row r="296" s="1" customFormat="1">
      <c r="B296" s="45"/>
      <c r="C296" s="73"/>
      <c r="D296" s="232" t="s">
        <v>136</v>
      </c>
      <c r="E296" s="73"/>
      <c r="F296" s="233" t="s">
        <v>533</v>
      </c>
      <c r="G296" s="73"/>
      <c r="H296" s="73"/>
      <c r="I296" s="190"/>
      <c r="J296" s="73"/>
      <c r="K296" s="73"/>
      <c r="L296" s="71"/>
      <c r="M296" s="234"/>
      <c r="N296" s="46"/>
      <c r="O296" s="46"/>
      <c r="P296" s="46"/>
      <c r="Q296" s="46"/>
      <c r="R296" s="46"/>
      <c r="S296" s="46"/>
      <c r="T296" s="94"/>
      <c r="AT296" s="23" t="s">
        <v>136</v>
      </c>
      <c r="AU296" s="23" t="s">
        <v>83</v>
      </c>
    </row>
    <row r="297" s="1" customFormat="1" ht="25.5" customHeight="1">
      <c r="B297" s="45"/>
      <c r="C297" s="220" t="s">
        <v>538</v>
      </c>
      <c r="D297" s="220" t="s">
        <v>129</v>
      </c>
      <c r="E297" s="221" t="s">
        <v>539</v>
      </c>
      <c r="F297" s="222" t="s">
        <v>540</v>
      </c>
      <c r="G297" s="223" t="s">
        <v>144</v>
      </c>
      <c r="H297" s="224">
        <v>18</v>
      </c>
      <c r="I297" s="225"/>
      <c r="J297" s="226">
        <f>ROUND(I297*H297,2)</f>
        <v>0</v>
      </c>
      <c r="K297" s="222" t="s">
        <v>133</v>
      </c>
      <c r="L297" s="71"/>
      <c r="M297" s="227" t="s">
        <v>21</v>
      </c>
      <c r="N297" s="228" t="s">
        <v>44</v>
      </c>
      <c r="O297" s="46"/>
      <c r="P297" s="229">
        <f>O297*H297</f>
        <v>0</v>
      </c>
      <c r="Q297" s="229">
        <v>0.31108000000000002</v>
      </c>
      <c r="R297" s="229">
        <f>Q297*H297</f>
        <v>5.5994400000000004</v>
      </c>
      <c r="S297" s="229">
        <v>0</v>
      </c>
      <c r="T297" s="230">
        <f>S297*H297</f>
        <v>0</v>
      </c>
      <c r="AR297" s="23" t="s">
        <v>134</v>
      </c>
      <c r="AT297" s="23" t="s">
        <v>129</v>
      </c>
      <c r="AU297" s="23" t="s">
        <v>83</v>
      </c>
      <c r="AY297" s="23" t="s">
        <v>127</v>
      </c>
      <c r="BE297" s="231">
        <f>IF(N297="základní",J297,0)</f>
        <v>0</v>
      </c>
      <c r="BF297" s="231">
        <f>IF(N297="snížená",J297,0)</f>
        <v>0</v>
      </c>
      <c r="BG297" s="231">
        <f>IF(N297="zákl. přenesená",J297,0)</f>
        <v>0</v>
      </c>
      <c r="BH297" s="231">
        <f>IF(N297="sníž. přenesená",J297,0)</f>
        <v>0</v>
      </c>
      <c r="BI297" s="231">
        <f>IF(N297="nulová",J297,0)</f>
        <v>0</v>
      </c>
      <c r="BJ297" s="23" t="s">
        <v>81</v>
      </c>
      <c r="BK297" s="231">
        <f>ROUND(I297*H297,2)</f>
        <v>0</v>
      </c>
      <c r="BL297" s="23" t="s">
        <v>134</v>
      </c>
      <c r="BM297" s="23" t="s">
        <v>541</v>
      </c>
    </row>
    <row r="298" s="1" customFormat="1">
      <c r="B298" s="45"/>
      <c r="C298" s="73"/>
      <c r="D298" s="232" t="s">
        <v>136</v>
      </c>
      <c r="E298" s="73"/>
      <c r="F298" s="233" t="s">
        <v>533</v>
      </c>
      <c r="G298" s="73"/>
      <c r="H298" s="73"/>
      <c r="I298" s="190"/>
      <c r="J298" s="73"/>
      <c r="K298" s="73"/>
      <c r="L298" s="71"/>
      <c r="M298" s="234"/>
      <c r="N298" s="46"/>
      <c r="O298" s="46"/>
      <c r="P298" s="46"/>
      <c r="Q298" s="46"/>
      <c r="R298" s="46"/>
      <c r="S298" s="46"/>
      <c r="T298" s="94"/>
      <c r="AT298" s="23" t="s">
        <v>136</v>
      </c>
      <c r="AU298" s="23" t="s">
        <v>83</v>
      </c>
    </row>
    <row r="299" s="1" customFormat="1" ht="25.5" customHeight="1">
      <c r="B299" s="45"/>
      <c r="C299" s="220" t="s">
        <v>542</v>
      </c>
      <c r="D299" s="220" t="s">
        <v>129</v>
      </c>
      <c r="E299" s="221" t="s">
        <v>543</v>
      </c>
      <c r="F299" s="222" t="s">
        <v>544</v>
      </c>
      <c r="G299" s="223" t="s">
        <v>144</v>
      </c>
      <c r="H299" s="224">
        <v>9</v>
      </c>
      <c r="I299" s="225"/>
      <c r="J299" s="226">
        <f>ROUND(I299*H299,2)</f>
        <v>0</v>
      </c>
      <c r="K299" s="222" t="s">
        <v>133</v>
      </c>
      <c r="L299" s="71"/>
      <c r="M299" s="227" t="s">
        <v>21</v>
      </c>
      <c r="N299" s="228" t="s">
        <v>44</v>
      </c>
      <c r="O299" s="46"/>
      <c r="P299" s="229">
        <f>O299*H299</f>
        <v>0</v>
      </c>
      <c r="Q299" s="229">
        <v>0.26469999999999999</v>
      </c>
      <c r="R299" s="229">
        <f>Q299*H299</f>
        <v>2.3822999999999999</v>
      </c>
      <c r="S299" s="229">
        <v>0</v>
      </c>
      <c r="T299" s="230">
        <f>S299*H299</f>
        <v>0</v>
      </c>
      <c r="AR299" s="23" t="s">
        <v>134</v>
      </c>
      <c r="AT299" s="23" t="s">
        <v>129</v>
      </c>
      <c r="AU299" s="23" t="s">
        <v>83</v>
      </c>
      <c r="AY299" s="23" t="s">
        <v>127</v>
      </c>
      <c r="BE299" s="231">
        <f>IF(N299="základní",J299,0)</f>
        <v>0</v>
      </c>
      <c r="BF299" s="231">
        <f>IF(N299="snížená",J299,0)</f>
        <v>0</v>
      </c>
      <c r="BG299" s="231">
        <f>IF(N299="zákl. přenesená",J299,0)</f>
        <v>0</v>
      </c>
      <c r="BH299" s="231">
        <f>IF(N299="sníž. přenesená",J299,0)</f>
        <v>0</v>
      </c>
      <c r="BI299" s="231">
        <f>IF(N299="nulová",J299,0)</f>
        <v>0</v>
      </c>
      <c r="BJ299" s="23" t="s">
        <v>81</v>
      </c>
      <c r="BK299" s="231">
        <f>ROUND(I299*H299,2)</f>
        <v>0</v>
      </c>
      <c r="BL299" s="23" t="s">
        <v>134</v>
      </c>
      <c r="BM299" s="23" t="s">
        <v>545</v>
      </c>
    </row>
    <row r="300" s="1" customFormat="1">
      <c r="B300" s="45"/>
      <c r="C300" s="73"/>
      <c r="D300" s="232" t="s">
        <v>136</v>
      </c>
      <c r="E300" s="73"/>
      <c r="F300" s="233" t="s">
        <v>533</v>
      </c>
      <c r="G300" s="73"/>
      <c r="H300" s="73"/>
      <c r="I300" s="190"/>
      <c r="J300" s="73"/>
      <c r="K300" s="73"/>
      <c r="L300" s="71"/>
      <c r="M300" s="234"/>
      <c r="N300" s="46"/>
      <c r="O300" s="46"/>
      <c r="P300" s="46"/>
      <c r="Q300" s="46"/>
      <c r="R300" s="46"/>
      <c r="S300" s="46"/>
      <c r="T300" s="94"/>
      <c r="AT300" s="23" t="s">
        <v>136</v>
      </c>
      <c r="AU300" s="23" t="s">
        <v>83</v>
      </c>
    </row>
    <row r="301" s="10" customFormat="1" ht="29.88" customHeight="1">
      <c r="B301" s="204"/>
      <c r="C301" s="205"/>
      <c r="D301" s="206" t="s">
        <v>72</v>
      </c>
      <c r="E301" s="218" t="s">
        <v>175</v>
      </c>
      <c r="F301" s="218" t="s">
        <v>546</v>
      </c>
      <c r="G301" s="205"/>
      <c r="H301" s="205"/>
      <c r="I301" s="208"/>
      <c r="J301" s="219">
        <f>BK301</f>
        <v>0</v>
      </c>
      <c r="K301" s="205"/>
      <c r="L301" s="210"/>
      <c r="M301" s="211"/>
      <c r="N301" s="212"/>
      <c r="O301" s="212"/>
      <c r="P301" s="213">
        <f>SUM(P302:P358)</f>
        <v>0</v>
      </c>
      <c r="Q301" s="212"/>
      <c r="R301" s="213">
        <f>SUM(R302:R358)</f>
        <v>131.28232678000001</v>
      </c>
      <c r="S301" s="212"/>
      <c r="T301" s="214">
        <f>SUM(T302:T358)</f>
        <v>0.17200000000000001</v>
      </c>
      <c r="AR301" s="215" t="s">
        <v>81</v>
      </c>
      <c r="AT301" s="216" t="s">
        <v>72</v>
      </c>
      <c r="AU301" s="216" t="s">
        <v>81</v>
      </c>
      <c r="AY301" s="215" t="s">
        <v>127</v>
      </c>
      <c r="BK301" s="217">
        <f>SUM(BK302:BK358)</f>
        <v>0</v>
      </c>
    </row>
    <row r="302" s="1" customFormat="1" ht="16.5" customHeight="1">
      <c r="B302" s="45"/>
      <c r="C302" s="220" t="s">
        <v>547</v>
      </c>
      <c r="D302" s="220" t="s">
        <v>129</v>
      </c>
      <c r="E302" s="221" t="s">
        <v>548</v>
      </c>
      <c r="F302" s="222" t="s">
        <v>549</v>
      </c>
      <c r="G302" s="223" t="s">
        <v>195</v>
      </c>
      <c r="H302" s="224">
        <v>20</v>
      </c>
      <c r="I302" s="225"/>
      <c r="J302" s="226">
        <f>ROUND(I302*H302,2)</f>
        <v>0</v>
      </c>
      <c r="K302" s="222" t="s">
        <v>133</v>
      </c>
      <c r="L302" s="71"/>
      <c r="M302" s="227" t="s">
        <v>21</v>
      </c>
      <c r="N302" s="228" t="s">
        <v>44</v>
      </c>
      <c r="O302" s="46"/>
      <c r="P302" s="229">
        <f>O302*H302</f>
        <v>0</v>
      </c>
      <c r="Q302" s="229">
        <v>0.040079999999999998</v>
      </c>
      <c r="R302" s="229">
        <f>Q302*H302</f>
        <v>0.80159999999999998</v>
      </c>
      <c r="S302" s="229">
        <v>0</v>
      </c>
      <c r="T302" s="230">
        <f>S302*H302</f>
        <v>0</v>
      </c>
      <c r="AR302" s="23" t="s">
        <v>134</v>
      </c>
      <c r="AT302" s="23" t="s">
        <v>129</v>
      </c>
      <c r="AU302" s="23" t="s">
        <v>83</v>
      </c>
      <c r="AY302" s="23" t="s">
        <v>127</v>
      </c>
      <c r="BE302" s="231">
        <f>IF(N302="základní",J302,0)</f>
        <v>0</v>
      </c>
      <c r="BF302" s="231">
        <f>IF(N302="snížená",J302,0)</f>
        <v>0</v>
      </c>
      <c r="BG302" s="231">
        <f>IF(N302="zákl. přenesená",J302,0)</f>
        <v>0</v>
      </c>
      <c r="BH302" s="231">
        <f>IF(N302="sníž. přenesená",J302,0)</f>
        <v>0</v>
      </c>
      <c r="BI302" s="231">
        <f>IF(N302="nulová",J302,0)</f>
        <v>0</v>
      </c>
      <c r="BJ302" s="23" t="s">
        <v>81</v>
      </c>
      <c r="BK302" s="231">
        <f>ROUND(I302*H302,2)</f>
        <v>0</v>
      </c>
      <c r="BL302" s="23" t="s">
        <v>134</v>
      </c>
      <c r="BM302" s="23" t="s">
        <v>550</v>
      </c>
    </row>
    <row r="303" s="1" customFormat="1">
      <c r="B303" s="45"/>
      <c r="C303" s="73"/>
      <c r="D303" s="232" t="s">
        <v>136</v>
      </c>
      <c r="E303" s="73"/>
      <c r="F303" s="233" t="s">
        <v>551</v>
      </c>
      <c r="G303" s="73"/>
      <c r="H303" s="73"/>
      <c r="I303" s="190"/>
      <c r="J303" s="73"/>
      <c r="K303" s="73"/>
      <c r="L303" s="71"/>
      <c r="M303" s="234"/>
      <c r="N303" s="46"/>
      <c r="O303" s="46"/>
      <c r="P303" s="46"/>
      <c r="Q303" s="46"/>
      <c r="R303" s="46"/>
      <c r="S303" s="46"/>
      <c r="T303" s="94"/>
      <c r="AT303" s="23" t="s">
        <v>136</v>
      </c>
      <c r="AU303" s="23" t="s">
        <v>83</v>
      </c>
    </row>
    <row r="304" s="11" customFormat="1">
      <c r="B304" s="235"/>
      <c r="C304" s="236"/>
      <c r="D304" s="232" t="s">
        <v>164</v>
      </c>
      <c r="E304" s="237" t="s">
        <v>21</v>
      </c>
      <c r="F304" s="238" t="s">
        <v>552</v>
      </c>
      <c r="G304" s="236"/>
      <c r="H304" s="239">
        <v>20</v>
      </c>
      <c r="I304" s="240"/>
      <c r="J304" s="236"/>
      <c r="K304" s="236"/>
      <c r="L304" s="241"/>
      <c r="M304" s="242"/>
      <c r="N304" s="243"/>
      <c r="O304" s="243"/>
      <c r="P304" s="243"/>
      <c r="Q304" s="243"/>
      <c r="R304" s="243"/>
      <c r="S304" s="243"/>
      <c r="T304" s="244"/>
      <c r="AT304" s="245" t="s">
        <v>164</v>
      </c>
      <c r="AU304" s="245" t="s">
        <v>83</v>
      </c>
      <c r="AV304" s="11" t="s">
        <v>83</v>
      </c>
      <c r="AW304" s="11" t="s">
        <v>36</v>
      </c>
      <c r="AX304" s="11" t="s">
        <v>81</v>
      </c>
      <c r="AY304" s="245" t="s">
        <v>127</v>
      </c>
    </row>
    <row r="305" s="1" customFormat="1" ht="25.5" customHeight="1">
      <c r="B305" s="45"/>
      <c r="C305" s="267" t="s">
        <v>553</v>
      </c>
      <c r="D305" s="267" t="s">
        <v>207</v>
      </c>
      <c r="E305" s="268" t="s">
        <v>554</v>
      </c>
      <c r="F305" s="269" t="s">
        <v>555</v>
      </c>
      <c r="G305" s="270" t="s">
        <v>195</v>
      </c>
      <c r="H305" s="271">
        <v>20</v>
      </c>
      <c r="I305" s="272"/>
      <c r="J305" s="273">
        <f>ROUND(I305*H305,2)</f>
        <v>0</v>
      </c>
      <c r="K305" s="269" t="s">
        <v>21</v>
      </c>
      <c r="L305" s="274"/>
      <c r="M305" s="275" t="s">
        <v>21</v>
      </c>
      <c r="N305" s="276" t="s">
        <v>44</v>
      </c>
      <c r="O305" s="46"/>
      <c r="P305" s="229">
        <f>O305*H305</f>
        <v>0</v>
      </c>
      <c r="Q305" s="229">
        <v>0</v>
      </c>
      <c r="R305" s="229">
        <f>Q305*H305</f>
        <v>0</v>
      </c>
      <c r="S305" s="229">
        <v>0</v>
      </c>
      <c r="T305" s="230">
        <f>S305*H305</f>
        <v>0</v>
      </c>
      <c r="AR305" s="23" t="s">
        <v>166</v>
      </c>
      <c r="AT305" s="23" t="s">
        <v>207</v>
      </c>
      <c r="AU305" s="23" t="s">
        <v>83</v>
      </c>
      <c r="AY305" s="23" t="s">
        <v>127</v>
      </c>
      <c r="BE305" s="231">
        <f>IF(N305="základní",J305,0)</f>
        <v>0</v>
      </c>
      <c r="BF305" s="231">
        <f>IF(N305="snížená",J305,0)</f>
        <v>0</v>
      </c>
      <c r="BG305" s="231">
        <f>IF(N305="zákl. přenesená",J305,0)</f>
        <v>0</v>
      </c>
      <c r="BH305" s="231">
        <f>IF(N305="sníž. přenesená",J305,0)</f>
        <v>0</v>
      </c>
      <c r="BI305" s="231">
        <f>IF(N305="nulová",J305,0)</f>
        <v>0</v>
      </c>
      <c r="BJ305" s="23" t="s">
        <v>81</v>
      </c>
      <c r="BK305" s="231">
        <f>ROUND(I305*H305,2)</f>
        <v>0</v>
      </c>
      <c r="BL305" s="23" t="s">
        <v>134</v>
      </c>
      <c r="BM305" s="23" t="s">
        <v>556</v>
      </c>
    </row>
    <row r="306" s="11" customFormat="1">
      <c r="B306" s="235"/>
      <c r="C306" s="236"/>
      <c r="D306" s="232" t="s">
        <v>164</v>
      </c>
      <c r="E306" s="237" t="s">
        <v>21</v>
      </c>
      <c r="F306" s="238" t="s">
        <v>552</v>
      </c>
      <c r="G306" s="236"/>
      <c r="H306" s="239">
        <v>20</v>
      </c>
      <c r="I306" s="240"/>
      <c r="J306" s="236"/>
      <c r="K306" s="236"/>
      <c r="L306" s="241"/>
      <c r="M306" s="242"/>
      <c r="N306" s="243"/>
      <c r="O306" s="243"/>
      <c r="P306" s="243"/>
      <c r="Q306" s="243"/>
      <c r="R306" s="243"/>
      <c r="S306" s="243"/>
      <c r="T306" s="244"/>
      <c r="AT306" s="245" t="s">
        <v>164</v>
      </c>
      <c r="AU306" s="245" t="s">
        <v>83</v>
      </c>
      <c r="AV306" s="11" t="s">
        <v>83</v>
      </c>
      <c r="AW306" s="11" t="s">
        <v>36</v>
      </c>
      <c r="AX306" s="11" t="s">
        <v>81</v>
      </c>
      <c r="AY306" s="245" t="s">
        <v>127</v>
      </c>
    </row>
    <row r="307" s="1" customFormat="1" ht="25.5" customHeight="1">
      <c r="B307" s="45"/>
      <c r="C307" s="220" t="s">
        <v>557</v>
      </c>
      <c r="D307" s="220" t="s">
        <v>129</v>
      </c>
      <c r="E307" s="221" t="s">
        <v>558</v>
      </c>
      <c r="F307" s="222" t="s">
        <v>559</v>
      </c>
      <c r="G307" s="223" t="s">
        <v>144</v>
      </c>
      <c r="H307" s="224">
        <v>3</v>
      </c>
      <c r="I307" s="225"/>
      <c r="J307" s="226">
        <f>ROUND(I307*H307,2)</f>
        <v>0</v>
      </c>
      <c r="K307" s="222" t="s">
        <v>133</v>
      </c>
      <c r="L307" s="71"/>
      <c r="M307" s="227" t="s">
        <v>21</v>
      </c>
      <c r="N307" s="228" t="s">
        <v>44</v>
      </c>
      <c r="O307" s="46"/>
      <c r="P307" s="229">
        <f>O307*H307</f>
        <v>0</v>
      </c>
      <c r="Q307" s="229">
        <v>0.00069999999999999999</v>
      </c>
      <c r="R307" s="229">
        <f>Q307*H307</f>
        <v>0.0020999999999999999</v>
      </c>
      <c r="S307" s="229">
        <v>0</v>
      </c>
      <c r="T307" s="230">
        <f>S307*H307</f>
        <v>0</v>
      </c>
      <c r="AR307" s="23" t="s">
        <v>134</v>
      </c>
      <c r="AT307" s="23" t="s">
        <v>129</v>
      </c>
      <c r="AU307" s="23" t="s">
        <v>83</v>
      </c>
      <c r="AY307" s="23" t="s">
        <v>127</v>
      </c>
      <c r="BE307" s="231">
        <f>IF(N307="základní",J307,0)</f>
        <v>0</v>
      </c>
      <c r="BF307" s="231">
        <f>IF(N307="snížená",J307,0)</f>
        <v>0</v>
      </c>
      <c r="BG307" s="231">
        <f>IF(N307="zákl. přenesená",J307,0)</f>
        <v>0</v>
      </c>
      <c r="BH307" s="231">
        <f>IF(N307="sníž. přenesená",J307,0)</f>
        <v>0</v>
      </c>
      <c r="BI307" s="231">
        <f>IF(N307="nulová",J307,0)</f>
        <v>0</v>
      </c>
      <c r="BJ307" s="23" t="s">
        <v>81</v>
      </c>
      <c r="BK307" s="231">
        <f>ROUND(I307*H307,2)</f>
        <v>0</v>
      </c>
      <c r="BL307" s="23" t="s">
        <v>134</v>
      </c>
      <c r="BM307" s="23" t="s">
        <v>560</v>
      </c>
    </row>
    <row r="308" s="1" customFormat="1">
      <c r="B308" s="45"/>
      <c r="C308" s="73"/>
      <c r="D308" s="232" t="s">
        <v>136</v>
      </c>
      <c r="E308" s="73"/>
      <c r="F308" s="233" t="s">
        <v>561</v>
      </c>
      <c r="G308" s="73"/>
      <c r="H308" s="73"/>
      <c r="I308" s="190"/>
      <c r="J308" s="73"/>
      <c r="K308" s="73"/>
      <c r="L308" s="71"/>
      <c r="M308" s="234"/>
      <c r="N308" s="46"/>
      <c r="O308" s="46"/>
      <c r="P308" s="46"/>
      <c r="Q308" s="46"/>
      <c r="R308" s="46"/>
      <c r="S308" s="46"/>
      <c r="T308" s="94"/>
      <c r="AT308" s="23" t="s">
        <v>136</v>
      </c>
      <c r="AU308" s="23" t="s">
        <v>83</v>
      </c>
    </row>
    <row r="309" s="11" customFormat="1">
      <c r="B309" s="235"/>
      <c r="C309" s="236"/>
      <c r="D309" s="232" t="s">
        <v>164</v>
      </c>
      <c r="E309" s="237" t="s">
        <v>21</v>
      </c>
      <c r="F309" s="238" t="s">
        <v>562</v>
      </c>
      <c r="G309" s="236"/>
      <c r="H309" s="239">
        <v>1</v>
      </c>
      <c r="I309" s="240"/>
      <c r="J309" s="236"/>
      <c r="K309" s="236"/>
      <c r="L309" s="241"/>
      <c r="M309" s="242"/>
      <c r="N309" s="243"/>
      <c r="O309" s="243"/>
      <c r="P309" s="243"/>
      <c r="Q309" s="243"/>
      <c r="R309" s="243"/>
      <c r="S309" s="243"/>
      <c r="T309" s="244"/>
      <c r="AT309" s="245" t="s">
        <v>164</v>
      </c>
      <c r="AU309" s="245" t="s">
        <v>83</v>
      </c>
      <c r="AV309" s="11" t="s">
        <v>83</v>
      </c>
      <c r="AW309" s="11" t="s">
        <v>36</v>
      </c>
      <c r="AX309" s="11" t="s">
        <v>73</v>
      </c>
      <c r="AY309" s="245" t="s">
        <v>127</v>
      </c>
    </row>
    <row r="310" s="11" customFormat="1">
      <c r="B310" s="235"/>
      <c r="C310" s="236"/>
      <c r="D310" s="232" t="s">
        <v>164</v>
      </c>
      <c r="E310" s="237" t="s">
        <v>21</v>
      </c>
      <c r="F310" s="238" t="s">
        <v>563</v>
      </c>
      <c r="G310" s="236"/>
      <c r="H310" s="239">
        <v>1</v>
      </c>
      <c r="I310" s="240"/>
      <c r="J310" s="236"/>
      <c r="K310" s="236"/>
      <c r="L310" s="241"/>
      <c r="M310" s="242"/>
      <c r="N310" s="243"/>
      <c r="O310" s="243"/>
      <c r="P310" s="243"/>
      <c r="Q310" s="243"/>
      <c r="R310" s="243"/>
      <c r="S310" s="243"/>
      <c r="T310" s="244"/>
      <c r="AT310" s="245" t="s">
        <v>164</v>
      </c>
      <c r="AU310" s="245" t="s">
        <v>83</v>
      </c>
      <c r="AV310" s="11" t="s">
        <v>83</v>
      </c>
      <c r="AW310" s="11" t="s">
        <v>36</v>
      </c>
      <c r="AX310" s="11" t="s">
        <v>73</v>
      </c>
      <c r="AY310" s="245" t="s">
        <v>127</v>
      </c>
    </row>
    <row r="311" s="11" customFormat="1">
      <c r="B311" s="235"/>
      <c r="C311" s="236"/>
      <c r="D311" s="232" t="s">
        <v>164</v>
      </c>
      <c r="E311" s="237" t="s">
        <v>21</v>
      </c>
      <c r="F311" s="238" t="s">
        <v>564</v>
      </c>
      <c r="G311" s="236"/>
      <c r="H311" s="239">
        <v>1</v>
      </c>
      <c r="I311" s="240"/>
      <c r="J311" s="236"/>
      <c r="K311" s="236"/>
      <c r="L311" s="241"/>
      <c r="M311" s="242"/>
      <c r="N311" s="243"/>
      <c r="O311" s="243"/>
      <c r="P311" s="243"/>
      <c r="Q311" s="243"/>
      <c r="R311" s="243"/>
      <c r="S311" s="243"/>
      <c r="T311" s="244"/>
      <c r="AT311" s="245" t="s">
        <v>164</v>
      </c>
      <c r="AU311" s="245" t="s">
        <v>83</v>
      </c>
      <c r="AV311" s="11" t="s">
        <v>83</v>
      </c>
      <c r="AW311" s="11" t="s">
        <v>36</v>
      </c>
      <c r="AX311" s="11" t="s">
        <v>73</v>
      </c>
      <c r="AY311" s="245" t="s">
        <v>127</v>
      </c>
    </row>
    <row r="312" s="12" customFormat="1">
      <c r="B312" s="246"/>
      <c r="C312" s="247"/>
      <c r="D312" s="232" t="s">
        <v>164</v>
      </c>
      <c r="E312" s="248" t="s">
        <v>21</v>
      </c>
      <c r="F312" s="249" t="s">
        <v>174</v>
      </c>
      <c r="G312" s="247"/>
      <c r="H312" s="250">
        <v>3</v>
      </c>
      <c r="I312" s="251"/>
      <c r="J312" s="247"/>
      <c r="K312" s="247"/>
      <c r="L312" s="252"/>
      <c r="M312" s="253"/>
      <c r="N312" s="254"/>
      <c r="O312" s="254"/>
      <c r="P312" s="254"/>
      <c r="Q312" s="254"/>
      <c r="R312" s="254"/>
      <c r="S312" s="254"/>
      <c r="T312" s="255"/>
      <c r="AT312" s="256" t="s">
        <v>164</v>
      </c>
      <c r="AU312" s="256" t="s">
        <v>83</v>
      </c>
      <c r="AV312" s="12" t="s">
        <v>134</v>
      </c>
      <c r="AW312" s="12" t="s">
        <v>36</v>
      </c>
      <c r="AX312" s="12" t="s">
        <v>81</v>
      </c>
      <c r="AY312" s="256" t="s">
        <v>127</v>
      </c>
    </row>
    <row r="313" s="1" customFormat="1" ht="16.5" customHeight="1">
      <c r="B313" s="45"/>
      <c r="C313" s="267" t="s">
        <v>565</v>
      </c>
      <c r="D313" s="267" t="s">
        <v>207</v>
      </c>
      <c r="E313" s="268" t="s">
        <v>566</v>
      </c>
      <c r="F313" s="269" t="s">
        <v>567</v>
      </c>
      <c r="G313" s="270" t="s">
        <v>144</v>
      </c>
      <c r="H313" s="271">
        <v>1</v>
      </c>
      <c r="I313" s="272"/>
      <c r="J313" s="273">
        <f>ROUND(I313*H313,2)</f>
        <v>0</v>
      </c>
      <c r="K313" s="269" t="s">
        <v>133</v>
      </c>
      <c r="L313" s="274"/>
      <c r="M313" s="275" t="s">
        <v>21</v>
      </c>
      <c r="N313" s="276" t="s">
        <v>44</v>
      </c>
      <c r="O313" s="46"/>
      <c r="P313" s="229">
        <f>O313*H313</f>
        <v>0</v>
      </c>
      <c r="Q313" s="229">
        <v>0.0035999999999999999</v>
      </c>
      <c r="R313" s="229">
        <f>Q313*H313</f>
        <v>0.0035999999999999999</v>
      </c>
      <c r="S313" s="229">
        <v>0</v>
      </c>
      <c r="T313" s="230">
        <f>S313*H313</f>
        <v>0</v>
      </c>
      <c r="AR313" s="23" t="s">
        <v>166</v>
      </c>
      <c r="AT313" s="23" t="s">
        <v>207</v>
      </c>
      <c r="AU313" s="23" t="s">
        <v>83</v>
      </c>
      <c r="AY313" s="23" t="s">
        <v>127</v>
      </c>
      <c r="BE313" s="231">
        <f>IF(N313="základní",J313,0)</f>
        <v>0</v>
      </c>
      <c r="BF313" s="231">
        <f>IF(N313="snížená",J313,0)</f>
        <v>0</v>
      </c>
      <c r="BG313" s="231">
        <f>IF(N313="zákl. přenesená",J313,0)</f>
        <v>0</v>
      </c>
      <c r="BH313" s="231">
        <f>IF(N313="sníž. přenesená",J313,0)</f>
        <v>0</v>
      </c>
      <c r="BI313" s="231">
        <f>IF(N313="nulová",J313,0)</f>
        <v>0</v>
      </c>
      <c r="BJ313" s="23" t="s">
        <v>81</v>
      </c>
      <c r="BK313" s="231">
        <f>ROUND(I313*H313,2)</f>
        <v>0</v>
      </c>
      <c r="BL313" s="23" t="s">
        <v>134</v>
      </c>
      <c r="BM313" s="23" t="s">
        <v>568</v>
      </c>
    </row>
    <row r="314" s="11" customFormat="1">
      <c r="B314" s="235"/>
      <c r="C314" s="236"/>
      <c r="D314" s="232" t="s">
        <v>164</v>
      </c>
      <c r="E314" s="237" t="s">
        <v>21</v>
      </c>
      <c r="F314" s="238" t="s">
        <v>564</v>
      </c>
      <c r="G314" s="236"/>
      <c r="H314" s="239">
        <v>1</v>
      </c>
      <c r="I314" s="240"/>
      <c r="J314" s="236"/>
      <c r="K314" s="236"/>
      <c r="L314" s="241"/>
      <c r="M314" s="242"/>
      <c r="N314" s="243"/>
      <c r="O314" s="243"/>
      <c r="P314" s="243"/>
      <c r="Q314" s="243"/>
      <c r="R314" s="243"/>
      <c r="S314" s="243"/>
      <c r="T314" s="244"/>
      <c r="AT314" s="245" t="s">
        <v>164</v>
      </c>
      <c r="AU314" s="245" t="s">
        <v>83</v>
      </c>
      <c r="AV314" s="11" t="s">
        <v>83</v>
      </c>
      <c r="AW314" s="11" t="s">
        <v>36</v>
      </c>
      <c r="AX314" s="11" t="s">
        <v>81</v>
      </c>
      <c r="AY314" s="245" t="s">
        <v>127</v>
      </c>
    </row>
    <row r="315" s="1" customFormat="1" ht="16.5" customHeight="1">
      <c r="B315" s="45"/>
      <c r="C315" s="267" t="s">
        <v>569</v>
      </c>
      <c r="D315" s="267" t="s">
        <v>207</v>
      </c>
      <c r="E315" s="268" t="s">
        <v>570</v>
      </c>
      <c r="F315" s="269" t="s">
        <v>571</v>
      </c>
      <c r="G315" s="270" t="s">
        <v>144</v>
      </c>
      <c r="H315" s="271">
        <v>2</v>
      </c>
      <c r="I315" s="272"/>
      <c r="J315" s="273">
        <f>ROUND(I315*H315,2)</f>
        <v>0</v>
      </c>
      <c r="K315" s="269" t="s">
        <v>133</v>
      </c>
      <c r="L315" s="274"/>
      <c r="M315" s="275" t="s">
        <v>21</v>
      </c>
      <c r="N315" s="276" t="s">
        <v>44</v>
      </c>
      <c r="O315" s="46"/>
      <c r="P315" s="229">
        <f>O315*H315</f>
        <v>0</v>
      </c>
      <c r="Q315" s="229">
        <v>0.0077000000000000002</v>
      </c>
      <c r="R315" s="229">
        <f>Q315*H315</f>
        <v>0.015400000000000001</v>
      </c>
      <c r="S315" s="229">
        <v>0</v>
      </c>
      <c r="T315" s="230">
        <f>S315*H315</f>
        <v>0</v>
      </c>
      <c r="AR315" s="23" t="s">
        <v>166</v>
      </c>
      <c r="AT315" s="23" t="s">
        <v>207</v>
      </c>
      <c r="AU315" s="23" t="s">
        <v>83</v>
      </c>
      <c r="AY315" s="23" t="s">
        <v>127</v>
      </c>
      <c r="BE315" s="231">
        <f>IF(N315="základní",J315,0)</f>
        <v>0</v>
      </c>
      <c r="BF315" s="231">
        <f>IF(N315="snížená",J315,0)</f>
        <v>0</v>
      </c>
      <c r="BG315" s="231">
        <f>IF(N315="zákl. přenesená",J315,0)</f>
        <v>0</v>
      </c>
      <c r="BH315" s="231">
        <f>IF(N315="sníž. přenesená",J315,0)</f>
        <v>0</v>
      </c>
      <c r="BI315" s="231">
        <f>IF(N315="nulová",J315,0)</f>
        <v>0</v>
      </c>
      <c r="BJ315" s="23" t="s">
        <v>81</v>
      </c>
      <c r="BK315" s="231">
        <f>ROUND(I315*H315,2)</f>
        <v>0</v>
      </c>
      <c r="BL315" s="23" t="s">
        <v>134</v>
      </c>
      <c r="BM315" s="23" t="s">
        <v>572</v>
      </c>
    </row>
    <row r="316" s="11" customFormat="1">
      <c r="B316" s="235"/>
      <c r="C316" s="236"/>
      <c r="D316" s="232" t="s">
        <v>164</v>
      </c>
      <c r="E316" s="237" t="s">
        <v>21</v>
      </c>
      <c r="F316" s="238" t="s">
        <v>562</v>
      </c>
      <c r="G316" s="236"/>
      <c r="H316" s="239">
        <v>1</v>
      </c>
      <c r="I316" s="240"/>
      <c r="J316" s="236"/>
      <c r="K316" s="236"/>
      <c r="L316" s="241"/>
      <c r="M316" s="242"/>
      <c r="N316" s="243"/>
      <c r="O316" s="243"/>
      <c r="P316" s="243"/>
      <c r="Q316" s="243"/>
      <c r="R316" s="243"/>
      <c r="S316" s="243"/>
      <c r="T316" s="244"/>
      <c r="AT316" s="245" t="s">
        <v>164</v>
      </c>
      <c r="AU316" s="245" t="s">
        <v>83</v>
      </c>
      <c r="AV316" s="11" t="s">
        <v>83</v>
      </c>
      <c r="AW316" s="11" t="s">
        <v>36</v>
      </c>
      <c r="AX316" s="11" t="s">
        <v>73</v>
      </c>
      <c r="AY316" s="245" t="s">
        <v>127</v>
      </c>
    </row>
    <row r="317" s="11" customFormat="1">
      <c r="B317" s="235"/>
      <c r="C317" s="236"/>
      <c r="D317" s="232" t="s">
        <v>164</v>
      </c>
      <c r="E317" s="237" t="s">
        <v>21</v>
      </c>
      <c r="F317" s="238" t="s">
        <v>563</v>
      </c>
      <c r="G317" s="236"/>
      <c r="H317" s="239">
        <v>1</v>
      </c>
      <c r="I317" s="240"/>
      <c r="J317" s="236"/>
      <c r="K317" s="236"/>
      <c r="L317" s="241"/>
      <c r="M317" s="242"/>
      <c r="N317" s="243"/>
      <c r="O317" s="243"/>
      <c r="P317" s="243"/>
      <c r="Q317" s="243"/>
      <c r="R317" s="243"/>
      <c r="S317" s="243"/>
      <c r="T317" s="244"/>
      <c r="AT317" s="245" t="s">
        <v>164</v>
      </c>
      <c r="AU317" s="245" t="s">
        <v>83</v>
      </c>
      <c r="AV317" s="11" t="s">
        <v>83</v>
      </c>
      <c r="AW317" s="11" t="s">
        <v>36</v>
      </c>
      <c r="AX317" s="11" t="s">
        <v>73</v>
      </c>
      <c r="AY317" s="245" t="s">
        <v>127</v>
      </c>
    </row>
    <row r="318" s="12" customFormat="1">
      <c r="B318" s="246"/>
      <c r="C318" s="247"/>
      <c r="D318" s="232" t="s">
        <v>164</v>
      </c>
      <c r="E318" s="248" t="s">
        <v>21</v>
      </c>
      <c r="F318" s="249" t="s">
        <v>174</v>
      </c>
      <c r="G318" s="247"/>
      <c r="H318" s="250">
        <v>2</v>
      </c>
      <c r="I318" s="251"/>
      <c r="J318" s="247"/>
      <c r="K318" s="247"/>
      <c r="L318" s="252"/>
      <c r="M318" s="253"/>
      <c r="N318" s="254"/>
      <c r="O318" s="254"/>
      <c r="P318" s="254"/>
      <c r="Q318" s="254"/>
      <c r="R318" s="254"/>
      <c r="S318" s="254"/>
      <c r="T318" s="255"/>
      <c r="AT318" s="256" t="s">
        <v>164</v>
      </c>
      <c r="AU318" s="256" t="s">
        <v>83</v>
      </c>
      <c r="AV318" s="12" t="s">
        <v>134</v>
      </c>
      <c r="AW318" s="12" t="s">
        <v>36</v>
      </c>
      <c r="AX318" s="12" t="s">
        <v>81</v>
      </c>
      <c r="AY318" s="256" t="s">
        <v>127</v>
      </c>
    </row>
    <row r="319" s="1" customFormat="1" ht="16.5" customHeight="1">
      <c r="B319" s="45"/>
      <c r="C319" s="220" t="s">
        <v>573</v>
      </c>
      <c r="D319" s="220" t="s">
        <v>129</v>
      </c>
      <c r="E319" s="221" t="s">
        <v>574</v>
      </c>
      <c r="F319" s="222" t="s">
        <v>575</v>
      </c>
      <c r="G319" s="223" t="s">
        <v>144</v>
      </c>
      <c r="H319" s="224">
        <v>3</v>
      </c>
      <c r="I319" s="225"/>
      <c r="J319" s="226">
        <f>ROUND(I319*H319,2)</f>
        <v>0</v>
      </c>
      <c r="K319" s="222" t="s">
        <v>133</v>
      </c>
      <c r="L319" s="71"/>
      <c r="M319" s="227" t="s">
        <v>21</v>
      </c>
      <c r="N319" s="228" t="s">
        <v>44</v>
      </c>
      <c r="O319" s="46"/>
      <c r="P319" s="229">
        <f>O319*H319</f>
        <v>0</v>
      </c>
      <c r="Q319" s="229">
        <v>0.10940999999999999</v>
      </c>
      <c r="R319" s="229">
        <f>Q319*H319</f>
        <v>0.32822999999999997</v>
      </c>
      <c r="S319" s="229">
        <v>0</v>
      </c>
      <c r="T319" s="230">
        <f>S319*H319</f>
        <v>0</v>
      </c>
      <c r="AR319" s="23" t="s">
        <v>134</v>
      </c>
      <c r="AT319" s="23" t="s">
        <v>129</v>
      </c>
      <c r="AU319" s="23" t="s">
        <v>83</v>
      </c>
      <c r="AY319" s="23" t="s">
        <v>127</v>
      </c>
      <c r="BE319" s="231">
        <f>IF(N319="základní",J319,0)</f>
        <v>0</v>
      </c>
      <c r="BF319" s="231">
        <f>IF(N319="snížená",J319,0)</f>
        <v>0</v>
      </c>
      <c r="BG319" s="231">
        <f>IF(N319="zákl. přenesená",J319,0)</f>
        <v>0</v>
      </c>
      <c r="BH319" s="231">
        <f>IF(N319="sníž. přenesená",J319,0)</f>
        <v>0</v>
      </c>
      <c r="BI319" s="231">
        <f>IF(N319="nulová",J319,0)</f>
        <v>0</v>
      </c>
      <c r="BJ319" s="23" t="s">
        <v>81</v>
      </c>
      <c r="BK319" s="231">
        <f>ROUND(I319*H319,2)</f>
        <v>0</v>
      </c>
      <c r="BL319" s="23" t="s">
        <v>134</v>
      </c>
      <c r="BM319" s="23" t="s">
        <v>576</v>
      </c>
    </row>
    <row r="320" s="1" customFormat="1">
      <c r="B320" s="45"/>
      <c r="C320" s="73"/>
      <c r="D320" s="232" t="s">
        <v>136</v>
      </c>
      <c r="E320" s="73"/>
      <c r="F320" s="233" t="s">
        <v>577</v>
      </c>
      <c r="G320" s="73"/>
      <c r="H320" s="73"/>
      <c r="I320" s="190"/>
      <c r="J320" s="73"/>
      <c r="K320" s="73"/>
      <c r="L320" s="71"/>
      <c r="M320" s="234"/>
      <c r="N320" s="46"/>
      <c r="O320" s="46"/>
      <c r="P320" s="46"/>
      <c r="Q320" s="46"/>
      <c r="R320" s="46"/>
      <c r="S320" s="46"/>
      <c r="T320" s="94"/>
      <c r="AT320" s="23" t="s">
        <v>136</v>
      </c>
      <c r="AU320" s="23" t="s">
        <v>83</v>
      </c>
    </row>
    <row r="321" s="1" customFormat="1" ht="16.5" customHeight="1">
      <c r="B321" s="45"/>
      <c r="C321" s="267" t="s">
        <v>578</v>
      </c>
      <c r="D321" s="267" t="s">
        <v>207</v>
      </c>
      <c r="E321" s="268" t="s">
        <v>579</v>
      </c>
      <c r="F321" s="269" t="s">
        <v>580</v>
      </c>
      <c r="G321" s="270" t="s">
        <v>144</v>
      </c>
      <c r="H321" s="271">
        <v>3</v>
      </c>
      <c r="I321" s="272"/>
      <c r="J321" s="273">
        <f>ROUND(I321*H321,2)</f>
        <v>0</v>
      </c>
      <c r="K321" s="269" t="s">
        <v>133</v>
      </c>
      <c r="L321" s="274"/>
      <c r="M321" s="275" t="s">
        <v>21</v>
      </c>
      <c r="N321" s="276" t="s">
        <v>44</v>
      </c>
      <c r="O321" s="46"/>
      <c r="P321" s="229">
        <f>O321*H321</f>
        <v>0</v>
      </c>
      <c r="Q321" s="229">
        <v>0.0061000000000000004</v>
      </c>
      <c r="R321" s="229">
        <f>Q321*H321</f>
        <v>0.0183</v>
      </c>
      <c r="S321" s="229">
        <v>0</v>
      </c>
      <c r="T321" s="230">
        <f>S321*H321</f>
        <v>0</v>
      </c>
      <c r="AR321" s="23" t="s">
        <v>166</v>
      </c>
      <c r="AT321" s="23" t="s">
        <v>207</v>
      </c>
      <c r="AU321" s="23" t="s">
        <v>83</v>
      </c>
      <c r="AY321" s="23" t="s">
        <v>127</v>
      </c>
      <c r="BE321" s="231">
        <f>IF(N321="základní",J321,0)</f>
        <v>0</v>
      </c>
      <c r="BF321" s="231">
        <f>IF(N321="snížená",J321,0)</f>
        <v>0</v>
      </c>
      <c r="BG321" s="231">
        <f>IF(N321="zákl. přenesená",J321,0)</f>
        <v>0</v>
      </c>
      <c r="BH321" s="231">
        <f>IF(N321="sníž. přenesená",J321,0)</f>
        <v>0</v>
      </c>
      <c r="BI321" s="231">
        <f>IF(N321="nulová",J321,0)</f>
        <v>0</v>
      </c>
      <c r="BJ321" s="23" t="s">
        <v>81</v>
      </c>
      <c r="BK321" s="231">
        <f>ROUND(I321*H321,2)</f>
        <v>0</v>
      </c>
      <c r="BL321" s="23" t="s">
        <v>134</v>
      </c>
      <c r="BM321" s="23" t="s">
        <v>581</v>
      </c>
    </row>
    <row r="322" s="1" customFormat="1" ht="16.5" customHeight="1">
      <c r="B322" s="45"/>
      <c r="C322" s="267" t="s">
        <v>582</v>
      </c>
      <c r="D322" s="267" t="s">
        <v>207</v>
      </c>
      <c r="E322" s="268" t="s">
        <v>583</v>
      </c>
      <c r="F322" s="269" t="s">
        <v>584</v>
      </c>
      <c r="G322" s="270" t="s">
        <v>144</v>
      </c>
      <c r="H322" s="271">
        <v>3</v>
      </c>
      <c r="I322" s="272"/>
      <c r="J322" s="273">
        <f>ROUND(I322*H322,2)</f>
        <v>0</v>
      </c>
      <c r="K322" s="269" t="s">
        <v>133</v>
      </c>
      <c r="L322" s="274"/>
      <c r="M322" s="275" t="s">
        <v>21</v>
      </c>
      <c r="N322" s="276" t="s">
        <v>44</v>
      </c>
      <c r="O322" s="46"/>
      <c r="P322" s="229">
        <f>O322*H322</f>
        <v>0</v>
      </c>
      <c r="Q322" s="229">
        <v>0.00010000000000000001</v>
      </c>
      <c r="R322" s="229">
        <f>Q322*H322</f>
        <v>0.00030000000000000003</v>
      </c>
      <c r="S322" s="229">
        <v>0</v>
      </c>
      <c r="T322" s="230">
        <f>S322*H322</f>
        <v>0</v>
      </c>
      <c r="AR322" s="23" t="s">
        <v>166</v>
      </c>
      <c r="AT322" s="23" t="s">
        <v>207</v>
      </c>
      <c r="AU322" s="23" t="s">
        <v>83</v>
      </c>
      <c r="AY322" s="23" t="s">
        <v>127</v>
      </c>
      <c r="BE322" s="231">
        <f>IF(N322="základní",J322,0)</f>
        <v>0</v>
      </c>
      <c r="BF322" s="231">
        <f>IF(N322="snížená",J322,0)</f>
        <v>0</v>
      </c>
      <c r="BG322" s="231">
        <f>IF(N322="zákl. přenesená",J322,0)</f>
        <v>0</v>
      </c>
      <c r="BH322" s="231">
        <f>IF(N322="sníž. přenesená",J322,0)</f>
        <v>0</v>
      </c>
      <c r="BI322" s="231">
        <f>IF(N322="nulová",J322,0)</f>
        <v>0</v>
      </c>
      <c r="BJ322" s="23" t="s">
        <v>81</v>
      </c>
      <c r="BK322" s="231">
        <f>ROUND(I322*H322,2)</f>
        <v>0</v>
      </c>
      <c r="BL322" s="23" t="s">
        <v>134</v>
      </c>
      <c r="BM322" s="23" t="s">
        <v>585</v>
      </c>
    </row>
    <row r="323" s="1" customFormat="1" ht="16.5" customHeight="1">
      <c r="B323" s="45"/>
      <c r="C323" s="267" t="s">
        <v>586</v>
      </c>
      <c r="D323" s="267" t="s">
        <v>207</v>
      </c>
      <c r="E323" s="268" t="s">
        <v>587</v>
      </c>
      <c r="F323" s="269" t="s">
        <v>588</v>
      </c>
      <c r="G323" s="270" t="s">
        <v>144</v>
      </c>
      <c r="H323" s="271">
        <v>6</v>
      </c>
      <c r="I323" s="272"/>
      <c r="J323" s="273">
        <f>ROUND(I323*H323,2)</f>
        <v>0</v>
      </c>
      <c r="K323" s="269" t="s">
        <v>133</v>
      </c>
      <c r="L323" s="274"/>
      <c r="M323" s="275" t="s">
        <v>21</v>
      </c>
      <c r="N323" s="276" t="s">
        <v>44</v>
      </c>
      <c r="O323" s="46"/>
      <c r="P323" s="229">
        <f>O323*H323</f>
        <v>0</v>
      </c>
      <c r="Q323" s="229">
        <v>0.00035</v>
      </c>
      <c r="R323" s="229">
        <f>Q323*H323</f>
        <v>0.0020999999999999999</v>
      </c>
      <c r="S323" s="229">
        <v>0</v>
      </c>
      <c r="T323" s="230">
        <f>S323*H323</f>
        <v>0</v>
      </c>
      <c r="AR323" s="23" t="s">
        <v>166</v>
      </c>
      <c r="AT323" s="23" t="s">
        <v>207</v>
      </c>
      <c r="AU323" s="23" t="s">
        <v>83</v>
      </c>
      <c r="AY323" s="23" t="s">
        <v>127</v>
      </c>
      <c r="BE323" s="231">
        <f>IF(N323="základní",J323,0)</f>
        <v>0</v>
      </c>
      <c r="BF323" s="231">
        <f>IF(N323="snížená",J323,0)</f>
        <v>0</v>
      </c>
      <c r="BG323" s="231">
        <f>IF(N323="zákl. přenesená",J323,0)</f>
        <v>0</v>
      </c>
      <c r="BH323" s="231">
        <f>IF(N323="sníž. přenesená",J323,0)</f>
        <v>0</v>
      </c>
      <c r="BI323" s="231">
        <f>IF(N323="nulová",J323,0)</f>
        <v>0</v>
      </c>
      <c r="BJ323" s="23" t="s">
        <v>81</v>
      </c>
      <c r="BK323" s="231">
        <f>ROUND(I323*H323,2)</f>
        <v>0</v>
      </c>
      <c r="BL323" s="23" t="s">
        <v>134</v>
      </c>
      <c r="BM323" s="23" t="s">
        <v>589</v>
      </c>
    </row>
    <row r="324" s="1" customFormat="1" ht="38.25" customHeight="1">
      <c r="B324" s="45"/>
      <c r="C324" s="220" t="s">
        <v>590</v>
      </c>
      <c r="D324" s="220" t="s">
        <v>129</v>
      </c>
      <c r="E324" s="221" t="s">
        <v>591</v>
      </c>
      <c r="F324" s="222" t="s">
        <v>592</v>
      </c>
      <c r="G324" s="223" t="s">
        <v>144</v>
      </c>
      <c r="H324" s="224">
        <v>2</v>
      </c>
      <c r="I324" s="225"/>
      <c r="J324" s="226">
        <f>ROUND(I324*H324,2)</f>
        <v>0</v>
      </c>
      <c r="K324" s="222" t="s">
        <v>133</v>
      </c>
      <c r="L324" s="71"/>
      <c r="M324" s="227" t="s">
        <v>21</v>
      </c>
      <c r="N324" s="228" t="s">
        <v>44</v>
      </c>
      <c r="O324" s="46"/>
      <c r="P324" s="229">
        <f>O324*H324</f>
        <v>0</v>
      </c>
      <c r="Q324" s="229">
        <v>0</v>
      </c>
      <c r="R324" s="229">
        <f>Q324*H324</f>
        <v>0</v>
      </c>
      <c r="S324" s="229">
        <v>0.082000000000000003</v>
      </c>
      <c r="T324" s="230">
        <f>S324*H324</f>
        <v>0.16400000000000001</v>
      </c>
      <c r="AR324" s="23" t="s">
        <v>134</v>
      </c>
      <c r="AT324" s="23" t="s">
        <v>129</v>
      </c>
      <c r="AU324" s="23" t="s">
        <v>83</v>
      </c>
      <c r="AY324" s="23" t="s">
        <v>127</v>
      </c>
      <c r="BE324" s="231">
        <f>IF(N324="základní",J324,0)</f>
        <v>0</v>
      </c>
      <c r="BF324" s="231">
        <f>IF(N324="snížená",J324,0)</f>
        <v>0</v>
      </c>
      <c r="BG324" s="231">
        <f>IF(N324="zákl. přenesená",J324,0)</f>
        <v>0</v>
      </c>
      <c r="BH324" s="231">
        <f>IF(N324="sníž. přenesená",J324,0)</f>
        <v>0</v>
      </c>
      <c r="BI324" s="231">
        <f>IF(N324="nulová",J324,0)</f>
        <v>0</v>
      </c>
      <c r="BJ324" s="23" t="s">
        <v>81</v>
      </c>
      <c r="BK324" s="231">
        <f>ROUND(I324*H324,2)</f>
        <v>0</v>
      </c>
      <c r="BL324" s="23" t="s">
        <v>134</v>
      </c>
      <c r="BM324" s="23" t="s">
        <v>593</v>
      </c>
    </row>
    <row r="325" s="1" customFormat="1">
      <c r="B325" s="45"/>
      <c r="C325" s="73"/>
      <c r="D325" s="232" t="s">
        <v>136</v>
      </c>
      <c r="E325" s="73"/>
      <c r="F325" s="233" t="s">
        <v>594</v>
      </c>
      <c r="G325" s="73"/>
      <c r="H325" s="73"/>
      <c r="I325" s="190"/>
      <c r="J325" s="73"/>
      <c r="K325" s="73"/>
      <c r="L325" s="71"/>
      <c r="M325" s="234"/>
      <c r="N325" s="46"/>
      <c r="O325" s="46"/>
      <c r="P325" s="46"/>
      <c r="Q325" s="46"/>
      <c r="R325" s="46"/>
      <c r="S325" s="46"/>
      <c r="T325" s="94"/>
      <c r="AT325" s="23" t="s">
        <v>136</v>
      </c>
      <c r="AU325" s="23" t="s">
        <v>83</v>
      </c>
    </row>
    <row r="326" s="1" customFormat="1" ht="38.25" customHeight="1">
      <c r="B326" s="45"/>
      <c r="C326" s="220" t="s">
        <v>595</v>
      </c>
      <c r="D326" s="220" t="s">
        <v>129</v>
      </c>
      <c r="E326" s="221" t="s">
        <v>596</v>
      </c>
      <c r="F326" s="222" t="s">
        <v>597</v>
      </c>
      <c r="G326" s="223" t="s">
        <v>144</v>
      </c>
      <c r="H326" s="224">
        <v>2</v>
      </c>
      <c r="I326" s="225"/>
      <c r="J326" s="226">
        <f>ROUND(I326*H326,2)</f>
        <v>0</v>
      </c>
      <c r="K326" s="222" t="s">
        <v>133</v>
      </c>
      <c r="L326" s="71"/>
      <c r="M326" s="227" t="s">
        <v>21</v>
      </c>
      <c r="N326" s="228" t="s">
        <v>44</v>
      </c>
      <c r="O326" s="46"/>
      <c r="P326" s="229">
        <f>O326*H326</f>
        <v>0</v>
      </c>
      <c r="Q326" s="229">
        <v>0</v>
      </c>
      <c r="R326" s="229">
        <f>Q326*H326</f>
        <v>0</v>
      </c>
      <c r="S326" s="229">
        <v>0.0040000000000000001</v>
      </c>
      <c r="T326" s="230">
        <f>S326*H326</f>
        <v>0.0080000000000000002</v>
      </c>
      <c r="AR326" s="23" t="s">
        <v>134</v>
      </c>
      <c r="AT326" s="23" t="s">
        <v>129</v>
      </c>
      <c r="AU326" s="23" t="s">
        <v>83</v>
      </c>
      <c r="AY326" s="23" t="s">
        <v>127</v>
      </c>
      <c r="BE326" s="231">
        <f>IF(N326="základní",J326,0)</f>
        <v>0</v>
      </c>
      <c r="BF326" s="231">
        <f>IF(N326="snížená",J326,0)</f>
        <v>0</v>
      </c>
      <c r="BG326" s="231">
        <f>IF(N326="zákl. přenesená",J326,0)</f>
        <v>0</v>
      </c>
      <c r="BH326" s="231">
        <f>IF(N326="sníž. přenesená",J326,0)</f>
        <v>0</v>
      </c>
      <c r="BI326" s="231">
        <f>IF(N326="nulová",J326,0)</f>
        <v>0</v>
      </c>
      <c r="BJ326" s="23" t="s">
        <v>81</v>
      </c>
      <c r="BK326" s="231">
        <f>ROUND(I326*H326,2)</f>
        <v>0</v>
      </c>
      <c r="BL326" s="23" t="s">
        <v>134</v>
      </c>
      <c r="BM326" s="23" t="s">
        <v>598</v>
      </c>
    </row>
    <row r="327" s="1" customFormat="1">
      <c r="B327" s="45"/>
      <c r="C327" s="73"/>
      <c r="D327" s="232" t="s">
        <v>136</v>
      </c>
      <c r="E327" s="73"/>
      <c r="F327" s="233" t="s">
        <v>599</v>
      </c>
      <c r="G327" s="73"/>
      <c r="H327" s="73"/>
      <c r="I327" s="190"/>
      <c r="J327" s="73"/>
      <c r="K327" s="73"/>
      <c r="L327" s="71"/>
      <c r="M327" s="234"/>
      <c r="N327" s="46"/>
      <c r="O327" s="46"/>
      <c r="P327" s="46"/>
      <c r="Q327" s="46"/>
      <c r="R327" s="46"/>
      <c r="S327" s="46"/>
      <c r="T327" s="94"/>
      <c r="AT327" s="23" t="s">
        <v>136</v>
      </c>
      <c r="AU327" s="23" t="s">
        <v>83</v>
      </c>
    </row>
    <row r="328" s="11" customFormat="1">
      <c r="B328" s="235"/>
      <c r="C328" s="236"/>
      <c r="D328" s="232" t="s">
        <v>164</v>
      </c>
      <c r="E328" s="237" t="s">
        <v>21</v>
      </c>
      <c r="F328" s="238" t="s">
        <v>600</v>
      </c>
      <c r="G328" s="236"/>
      <c r="H328" s="239">
        <v>1</v>
      </c>
      <c r="I328" s="240"/>
      <c r="J328" s="236"/>
      <c r="K328" s="236"/>
      <c r="L328" s="241"/>
      <c r="M328" s="242"/>
      <c r="N328" s="243"/>
      <c r="O328" s="243"/>
      <c r="P328" s="243"/>
      <c r="Q328" s="243"/>
      <c r="R328" s="243"/>
      <c r="S328" s="243"/>
      <c r="T328" s="244"/>
      <c r="AT328" s="245" t="s">
        <v>164</v>
      </c>
      <c r="AU328" s="245" t="s">
        <v>83</v>
      </c>
      <c r="AV328" s="11" t="s">
        <v>83</v>
      </c>
      <c r="AW328" s="11" t="s">
        <v>36</v>
      </c>
      <c r="AX328" s="11" t="s">
        <v>73</v>
      </c>
      <c r="AY328" s="245" t="s">
        <v>127</v>
      </c>
    </row>
    <row r="329" s="11" customFormat="1">
      <c r="B329" s="235"/>
      <c r="C329" s="236"/>
      <c r="D329" s="232" t="s">
        <v>164</v>
      </c>
      <c r="E329" s="237" t="s">
        <v>21</v>
      </c>
      <c r="F329" s="238" t="s">
        <v>601</v>
      </c>
      <c r="G329" s="236"/>
      <c r="H329" s="239">
        <v>1</v>
      </c>
      <c r="I329" s="240"/>
      <c r="J329" s="236"/>
      <c r="K329" s="236"/>
      <c r="L329" s="241"/>
      <c r="M329" s="242"/>
      <c r="N329" s="243"/>
      <c r="O329" s="243"/>
      <c r="P329" s="243"/>
      <c r="Q329" s="243"/>
      <c r="R329" s="243"/>
      <c r="S329" s="243"/>
      <c r="T329" s="244"/>
      <c r="AT329" s="245" t="s">
        <v>164</v>
      </c>
      <c r="AU329" s="245" t="s">
        <v>83</v>
      </c>
      <c r="AV329" s="11" t="s">
        <v>83</v>
      </c>
      <c r="AW329" s="11" t="s">
        <v>36</v>
      </c>
      <c r="AX329" s="11" t="s">
        <v>73</v>
      </c>
      <c r="AY329" s="245" t="s">
        <v>127</v>
      </c>
    </row>
    <row r="330" s="12" customFormat="1">
      <c r="B330" s="246"/>
      <c r="C330" s="247"/>
      <c r="D330" s="232" t="s">
        <v>164</v>
      </c>
      <c r="E330" s="248" t="s">
        <v>21</v>
      </c>
      <c r="F330" s="249" t="s">
        <v>174</v>
      </c>
      <c r="G330" s="247"/>
      <c r="H330" s="250">
        <v>2</v>
      </c>
      <c r="I330" s="251"/>
      <c r="J330" s="247"/>
      <c r="K330" s="247"/>
      <c r="L330" s="252"/>
      <c r="M330" s="253"/>
      <c r="N330" s="254"/>
      <c r="O330" s="254"/>
      <c r="P330" s="254"/>
      <c r="Q330" s="254"/>
      <c r="R330" s="254"/>
      <c r="S330" s="254"/>
      <c r="T330" s="255"/>
      <c r="AT330" s="256" t="s">
        <v>164</v>
      </c>
      <c r="AU330" s="256" t="s">
        <v>83</v>
      </c>
      <c r="AV330" s="12" t="s">
        <v>134</v>
      </c>
      <c r="AW330" s="12" t="s">
        <v>36</v>
      </c>
      <c r="AX330" s="12" t="s">
        <v>81</v>
      </c>
      <c r="AY330" s="256" t="s">
        <v>127</v>
      </c>
    </row>
    <row r="331" s="1" customFormat="1" ht="25.5" customHeight="1">
      <c r="B331" s="45"/>
      <c r="C331" s="220" t="s">
        <v>602</v>
      </c>
      <c r="D331" s="220" t="s">
        <v>129</v>
      </c>
      <c r="E331" s="221" t="s">
        <v>603</v>
      </c>
      <c r="F331" s="222" t="s">
        <v>604</v>
      </c>
      <c r="G331" s="223" t="s">
        <v>132</v>
      </c>
      <c r="H331" s="224">
        <v>0.75</v>
      </c>
      <c r="I331" s="225"/>
      <c r="J331" s="226">
        <f>ROUND(I331*H331,2)</f>
        <v>0</v>
      </c>
      <c r="K331" s="222" t="s">
        <v>133</v>
      </c>
      <c r="L331" s="71"/>
      <c r="M331" s="227" t="s">
        <v>21</v>
      </c>
      <c r="N331" s="228" t="s">
        <v>44</v>
      </c>
      <c r="O331" s="46"/>
      <c r="P331" s="229">
        <f>O331*H331</f>
        <v>0</v>
      </c>
      <c r="Q331" s="229">
        <v>0.0025999999999999999</v>
      </c>
      <c r="R331" s="229">
        <f>Q331*H331</f>
        <v>0.0019499999999999999</v>
      </c>
      <c r="S331" s="229">
        <v>0</v>
      </c>
      <c r="T331" s="230">
        <f>S331*H331</f>
        <v>0</v>
      </c>
      <c r="AR331" s="23" t="s">
        <v>134</v>
      </c>
      <c r="AT331" s="23" t="s">
        <v>129</v>
      </c>
      <c r="AU331" s="23" t="s">
        <v>83</v>
      </c>
      <c r="AY331" s="23" t="s">
        <v>127</v>
      </c>
      <c r="BE331" s="231">
        <f>IF(N331="základní",J331,0)</f>
        <v>0</v>
      </c>
      <c r="BF331" s="231">
        <f>IF(N331="snížená",J331,0)</f>
        <v>0</v>
      </c>
      <c r="BG331" s="231">
        <f>IF(N331="zákl. přenesená",J331,0)</f>
        <v>0</v>
      </c>
      <c r="BH331" s="231">
        <f>IF(N331="sníž. přenesená",J331,0)</f>
        <v>0</v>
      </c>
      <c r="BI331" s="231">
        <f>IF(N331="nulová",J331,0)</f>
        <v>0</v>
      </c>
      <c r="BJ331" s="23" t="s">
        <v>81</v>
      </c>
      <c r="BK331" s="231">
        <f>ROUND(I331*H331,2)</f>
        <v>0</v>
      </c>
      <c r="BL331" s="23" t="s">
        <v>134</v>
      </c>
      <c r="BM331" s="23" t="s">
        <v>605</v>
      </c>
    </row>
    <row r="332" s="1" customFormat="1">
      <c r="B332" s="45"/>
      <c r="C332" s="73"/>
      <c r="D332" s="232" t="s">
        <v>136</v>
      </c>
      <c r="E332" s="73"/>
      <c r="F332" s="233" t="s">
        <v>606</v>
      </c>
      <c r="G332" s="73"/>
      <c r="H332" s="73"/>
      <c r="I332" s="190"/>
      <c r="J332" s="73"/>
      <c r="K332" s="73"/>
      <c r="L332" s="71"/>
      <c r="M332" s="234"/>
      <c r="N332" s="46"/>
      <c r="O332" s="46"/>
      <c r="P332" s="46"/>
      <c r="Q332" s="46"/>
      <c r="R332" s="46"/>
      <c r="S332" s="46"/>
      <c r="T332" s="94"/>
      <c r="AT332" s="23" t="s">
        <v>136</v>
      </c>
      <c r="AU332" s="23" t="s">
        <v>83</v>
      </c>
    </row>
    <row r="333" s="11" customFormat="1">
      <c r="B333" s="235"/>
      <c r="C333" s="236"/>
      <c r="D333" s="232" t="s">
        <v>164</v>
      </c>
      <c r="E333" s="237" t="s">
        <v>21</v>
      </c>
      <c r="F333" s="238" t="s">
        <v>607</v>
      </c>
      <c r="G333" s="236"/>
      <c r="H333" s="239">
        <v>0.75</v>
      </c>
      <c r="I333" s="240"/>
      <c r="J333" s="236"/>
      <c r="K333" s="236"/>
      <c r="L333" s="241"/>
      <c r="M333" s="242"/>
      <c r="N333" s="243"/>
      <c r="O333" s="243"/>
      <c r="P333" s="243"/>
      <c r="Q333" s="243"/>
      <c r="R333" s="243"/>
      <c r="S333" s="243"/>
      <c r="T333" s="244"/>
      <c r="AT333" s="245" t="s">
        <v>164</v>
      </c>
      <c r="AU333" s="245" t="s">
        <v>83</v>
      </c>
      <c r="AV333" s="11" t="s">
        <v>83</v>
      </c>
      <c r="AW333" s="11" t="s">
        <v>36</v>
      </c>
      <c r="AX333" s="11" t="s">
        <v>81</v>
      </c>
      <c r="AY333" s="245" t="s">
        <v>127</v>
      </c>
    </row>
    <row r="334" s="1" customFormat="1" ht="25.5" customHeight="1">
      <c r="B334" s="45"/>
      <c r="C334" s="220" t="s">
        <v>608</v>
      </c>
      <c r="D334" s="220" t="s">
        <v>129</v>
      </c>
      <c r="E334" s="221" t="s">
        <v>609</v>
      </c>
      <c r="F334" s="222" t="s">
        <v>610</v>
      </c>
      <c r="G334" s="223" t="s">
        <v>132</v>
      </c>
      <c r="H334" s="224">
        <v>0.75</v>
      </c>
      <c r="I334" s="225"/>
      <c r="J334" s="226">
        <f>ROUND(I334*H334,2)</f>
        <v>0</v>
      </c>
      <c r="K334" s="222" t="s">
        <v>133</v>
      </c>
      <c r="L334" s="71"/>
      <c r="M334" s="227" t="s">
        <v>21</v>
      </c>
      <c r="N334" s="228" t="s">
        <v>44</v>
      </c>
      <c r="O334" s="46"/>
      <c r="P334" s="229">
        <f>O334*H334</f>
        <v>0</v>
      </c>
      <c r="Q334" s="229">
        <v>1.0000000000000001E-05</v>
      </c>
      <c r="R334" s="229">
        <f>Q334*H334</f>
        <v>7.500000000000001E-06</v>
      </c>
      <c r="S334" s="229">
        <v>0</v>
      </c>
      <c r="T334" s="230">
        <f>S334*H334</f>
        <v>0</v>
      </c>
      <c r="AR334" s="23" t="s">
        <v>134</v>
      </c>
      <c r="AT334" s="23" t="s">
        <v>129</v>
      </c>
      <c r="AU334" s="23" t="s">
        <v>83</v>
      </c>
      <c r="AY334" s="23" t="s">
        <v>127</v>
      </c>
      <c r="BE334" s="231">
        <f>IF(N334="základní",J334,0)</f>
        <v>0</v>
      </c>
      <c r="BF334" s="231">
        <f>IF(N334="snížená",J334,0)</f>
        <v>0</v>
      </c>
      <c r="BG334" s="231">
        <f>IF(N334="zákl. přenesená",J334,0)</f>
        <v>0</v>
      </c>
      <c r="BH334" s="231">
        <f>IF(N334="sníž. přenesená",J334,0)</f>
        <v>0</v>
      </c>
      <c r="BI334" s="231">
        <f>IF(N334="nulová",J334,0)</f>
        <v>0</v>
      </c>
      <c r="BJ334" s="23" t="s">
        <v>81</v>
      </c>
      <c r="BK334" s="231">
        <f>ROUND(I334*H334,2)</f>
        <v>0</v>
      </c>
      <c r="BL334" s="23" t="s">
        <v>134</v>
      </c>
      <c r="BM334" s="23" t="s">
        <v>611</v>
      </c>
    </row>
    <row r="335" s="1" customFormat="1">
      <c r="B335" s="45"/>
      <c r="C335" s="73"/>
      <c r="D335" s="232" t="s">
        <v>136</v>
      </c>
      <c r="E335" s="73"/>
      <c r="F335" s="233" t="s">
        <v>612</v>
      </c>
      <c r="G335" s="73"/>
      <c r="H335" s="73"/>
      <c r="I335" s="190"/>
      <c r="J335" s="73"/>
      <c r="K335" s="73"/>
      <c r="L335" s="71"/>
      <c r="M335" s="234"/>
      <c r="N335" s="46"/>
      <c r="O335" s="46"/>
      <c r="P335" s="46"/>
      <c r="Q335" s="46"/>
      <c r="R335" s="46"/>
      <c r="S335" s="46"/>
      <c r="T335" s="94"/>
      <c r="AT335" s="23" t="s">
        <v>136</v>
      </c>
      <c r="AU335" s="23" t="s">
        <v>83</v>
      </c>
    </row>
    <row r="336" s="1" customFormat="1" ht="38.25" customHeight="1">
      <c r="B336" s="45"/>
      <c r="C336" s="220" t="s">
        <v>613</v>
      </c>
      <c r="D336" s="220" t="s">
        <v>129</v>
      </c>
      <c r="E336" s="221" t="s">
        <v>614</v>
      </c>
      <c r="F336" s="222" t="s">
        <v>615</v>
      </c>
      <c r="G336" s="223" t="s">
        <v>195</v>
      </c>
      <c r="H336" s="224">
        <v>501.5</v>
      </c>
      <c r="I336" s="225"/>
      <c r="J336" s="226">
        <f>ROUND(I336*H336,2)</f>
        <v>0</v>
      </c>
      <c r="K336" s="222" t="s">
        <v>21</v>
      </c>
      <c r="L336" s="71"/>
      <c r="M336" s="227" t="s">
        <v>21</v>
      </c>
      <c r="N336" s="228" t="s">
        <v>44</v>
      </c>
      <c r="O336" s="46"/>
      <c r="P336" s="229">
        <f>O336*H336</f>
        <v>0</v>
      </c>
      <c r="Q336" s="229">
        <v>0.16850351999999999</v>
      </c>
      <c r="R336" s="229">
        <f>Q336*H336</f>
        <v>84.504515279999993</v>
      </c>
      <c r="S336" s="229">
        <v>0</v>
      </c>
      <c r="T336" s="230">
        <f>S336*H336</f>
        <v>0</v>
      </c>
      <c r="AR336" s="23" t="s">
        <v>134</v>
      </c>
      <c r="AT336" s="23" t="s">
        <v>129</v>
      </c>
      <c r="AU336" s="23" t="s">
        <v>83</v>
      </c>
      <c r="AY336" s="23" t="s">
        <v>127</v>
      </c>
      <c r="BE336" s="231">
        <f>IF(N336="základní",J336,0)</f>
        <v>0</v>
      </c>
      <c r="BF336" s="231">
        <f>IF(N336="snížená",J336,0)</f>
        <v>0</v>
      </c>
      <c r="BG336" s="231">
        <f>IF(N336="zákl. přenesená",J336,0)</f>
        <v>0</v>
      </c>
      <c r="BH336" s="231">
        <f>IF(N336="sníž. přenesená",J336,0)</f>
        <v>0</v>
      </c>
      <c r="BI336" s="231">
        <f>IF(N336="nulová",J336,0)</f>
        <v>0</v>
      </c>
      <c r="BJ336" s="23" t="s">
        <v>81</v>
      </c>
      <c r="BK336" s="231">
        <f>ROUND(I336*H336,2)</f>
        <v>0</v>
      </c>
      <c r="BL336" s="23" t="s">
        <v>134</v>
      </c>
      <c r="BM336" s="23" t="s">
        <v>616</v>
      </c>
    </row>
    <row r="337" s="1" customFormat="1">
      <c r="B337" s="45"/>
      <c r="C337" s="73"/>
      <c r="D337" s="232" t="s">
        <v>136</v>
      </c>
      <c r="E337" s="73"/>
      <c r="F337" s="233" t="s">
        <v>617</v>
      </c>
      <c r="G337" s="73"/>
      <c r="H337" s="73"/>
      <c r="I337" s="190"/>
      <c r="J337" s="73"/>
      <c r="K337" s="73"/>
      <c r="L337" s="71"/>
      <c r="M337" s="234"/>
      <c r="N337" s="46"/>
      <c r="O337" s="46"/>
      <c r="P337" s="46"/>
      <c r="Q337" s="46"/>
      <c r="R337" s="46"/>
      <c r="S337" s="46"/>
      <c r="T337" s="94"/>
      <c r="AT337" s="23" t="s">
        <v>136</v>
      </c>
      <c r="AU337" s="23" t="s">
        <v>83</v>
      </c>
    </row>
    <row r="338" s="11" customFormat="1">
      <c r="B338" s="235"/>
      <c r="C338" s="236"/>
      <c r="D338" s="232" t="s">
        <v>164</v>
      </c>
      <c r="E338" s="237" t="s">
        <v>21</v>
      </c>
      <c r="F338" s="238" t="s">
        <v>618</v>
      </c>
      <c r="G338" s="236"/>
      <c r="H338" s="239">
        <v>330</v>
      </c>
      <c r="I338" s="240"/>
      <c r="J338" s="236"/>
      <c r="K338" s="236"/>
      <c r="L338" s="241"/>
      <c r="M338" s="242"/>
      <c r="N338" s="243"/>
      <c r="O338" s="243"/>
      <c r="P338" s="243"/>
      <c r="Q338" s="243"/>
      <c r="R338" s="243"/>
      <c r="S338" s="243"/>
      <c r="T338" s="244"/>
      <c r="AT338" s="245" t="s">
        <v>164</v>
      </c>
      <c r="AU338" s="245" t="s">
        <v>83</v>
      </c>
      <c r="AV338" s="11" t="s">
        <v>83</v>
      </c>
      <c r="AW338" s="11" t="s">
        <v>36</v>
      </c>
      <c r="AX338" s="11" t="s">
        <v>73</v>
      </c>
      <c r="AY338" s="245" t="s">
        <v>127</v>
      </c>
    </row>
    <row r="339" s="11" customFormat="1">
      <c r="B339" s="235"/>
      <c r="C339" s="236"/>
      <c r="D339" s="232" t="s">
        <v>164</v>
      </c>
      <c r="E339" s="237" t="s">
        <v>21</v>
      </c>
      <c r="F339" s="238" t="s">
        <v>619</v>
      </c>
      <c r="G339" s="236"/>
      <c r="H339" s="239">
        <v>171.5</v>
      </c>
      <c r="I339" s="240"/>
      <c r="J339" s="236"/>
      <c r="K339" s="236"/>
      <c r="L339" s="241"/>
      <c r="M339" s="242"/>
      <c r="N339" s="243"/>
      <c r="O339" s="243"/>
      <c r="P339" s="243"/>
      <c r="Q339" s="243"/>
      <c r="R339" s="243"/>
      <c r="S339" s="243"/>
      <c r="T339" s="244"/>
      <c r="AT339" s="245" t="s">
        <v>164</v>
      </c>
      <c r="AU339" s="245" t="s">
        <v>83</v>
      </c>
      <c r="AV339" s="11" t="s">
        <v>83</v>
      </c>
      <c r="AW339" s="11" t="s">
        <v>36</v>
      </c>
      <c r="AX339" s="11" t="s">
        <v>73</v>
      </c>
      <c r="AY339" s="245" t="s">
        <v>127</v>
      </c>
    </row>
    <row r="340" s="12" customFormat="1">
      <c r="B340" s="246"/>
      <c r="C340" s="247"/>
      <c r="D340" s="232" t="s">
        <v>164</v>
      </c>
      <c r="E340" s="248" t="s">
        <v>21</v>
      </c>
      <c r="F340" s="249" t="s">
        <v>174</v>
      </c>
      <c r="G340" s="247"/>
      <c r="H340" s="250">
        <v>501.5</v>
      </c>
      <c r="I340" s="251"/>
      <c r="J340" s="247"/>
      <c r="K340" s="247"/>
      <c r="L340" s="252"/>
      <c r="M340" s="253"/>
      <c r="N340" s="254"/>
      <c r="O340" s="254"/>
      <c r="P340" s="254"/>
      <c r="Q340" s="254"/>
      <c r="R340" s="254"/>
      <c r="S340" s="254"/>
      <c r="T340" s="255"/>
      <c r="AT340" s="256" t="s">
        <v>164</v>
      </c>
      <c r="AU340" s="256" t="s">
        <v>83</v>
      </c>
      <c r="AV340" s="12" t="s">
        <v>134</v>
      </c>
      <c r="AW340" s="12" t="s">
        <v>36</v>
      </c>
      <c r="AX340" s="12" t="s">
        <v>81</v>
      </c>
      <c r="AY340" s="256" t="s">
        <v>127</v>
      </c>
    </row>
    <row r="341" s="1" customFormat="1" ht="16.5" customHeight="1">
      <c r="B341" s="45"/>
      <c r="C341" s="267" t="s">
        <v>620</v>
      </c>
      <c r="D341" s="267" t="s">
        <v>207</v>
      </c>
      <c r="E341" s="268" t="s">
        <v>621</v>
      </c>
      <c r="F341" s="269" t="s">
        <v>622</v>
      </c>
      <c r="G341" s="270" t="s">
        <v>144</v>
      </c>
      <c r="H341" s="271">
        <v>172</v>
      </c>
      <c r="I341" s="272"/>
      <c r="J341" s="273">
        <f>ROUND(I341*H341,2)</f>
        <v>0</v>
      </c>
      <c r="K341" s="269" t="s">
        <v>133</v>
      </c>
      <c r="L341" s="274"/>
      <c r="M341" s="275" t="s">
        <v>21</v>
      </c>
      <c r="N341" s="276" t="s">
        <v>44</v>
      </c>
      <c r="O341" s="46"/>
      <c r="P341" s="229">
        <f>O341*H341</f>
        <v>0</v>
      </c>
      <c r="Q341" s="229">
        <v>0.082100000000000006</v>
      </c>
      <c r="R341" s="229">
        <f>Q341*H341</f>
        <v>14.121200000000002</v>
      </c>
      <c r="S341" s="229">
        <v>0</v>
      </c>
      <c r="T341" s="230">
        <f>S341*H341</f>
        <v>0</v>
      </c>
      <c r="AR341" s="23" t="s">
        <v>166</v>
      </c>
      <c r="AT341" s="23" t="s">
        <v>207</v>
      </c>
      <c r="AU341" s="23" t="s">
        <v>83</v>
      </c>
      <c r="AY341" s="23" t="s">
        <v>127</v>
      </c>
      <c r="BE341" s="231">
        <f>IF(N341="základní",J341,0)</f>
        <v>0</v>
      </c>
      <c r="BF341" s="231">
        <f>IF(N341="snížená",J341,0)</f>
        <v>0</v>
      </c>
      <c r="BG341" s="231">
        <f>IF(N341="zákl. přenesená",J341,0)</f>
        <v>0</v>
      </c>
      <c r="BH341" s="231">
        <f>IF(N341="sníž. přenesená",J341,0)</f>
        <v>0</v>
      </c>
      <c r="BI341" s="231">
        <f>IF(N341="nulová",J341,0)</f>
        <v>0</v>
      </c>
      <c r="BJ341" s="23" t="s">
        <v>81</v>
      </c>
      <c r="BK341" s="231">
        <f>ROUND(I341*H341,2)</f>
        <v>0</v>
      </c>
      <c r="BL341" s="23" t="s">
        <v>134</v>
      </c>
      <c r="BM341" s="23" t="s">
        <v>623</v>
      </c>
    </row>
    <row r="342" s="1" customFormat="1" ht="25.5" customHeight="1">
      <c r="B342" s="45"/>
      <c r="C342" s="267" t="s">
        <v>624</v>
      </c>
      <c r="D342" s="267" t="s">
        <v>207</v>
      </c>
      <c r="E342" s="268" t="s">
        <v>625</v>
      </c>
      <c r="F342" s="269" t="s">
        <v>626</v>
      </c>
      <c r="G342" s="270" t="s">
        <v>144</v>
      </c>
      <c r="H342" s="271">
        <v>330</v>
      </c>
      <c r="I342" s="272"/>
      <c r="J342" s="273">
        <f>ROUND(I342*H342,2)</f>
        <v>0</v>
      </c>
      <c r="K342" s="269" t="s">
        <v>21</v>
      </c>
      <c r="L342" s="274"/>
      <c r="M342" s="275" t="s">
        <v>21</v>
      </c>
      <c r="N342" s="276" t="s">
        <v>44</v>
      </c>
      <c r="O342" s="46"/>
      <c r="P342" s="229">
        <f>O342*H342</f>
        <v>0</v>
      </c>
      <c r="Q342" s="229">
        <v>0.058299999999999998</v>
      </c>
      <c r="R342" s="229">
        <f>Q342*H342</f>
        <v>19.239000000000001</v>
      </c>
      <c r="S342" s="229">
        <v>0</v>
      </c>
      <c r="T342" s="230">
        <f>S342*H342</f>
        <v>0</v>
      </c>
      <c r="AR342" s="23" t="s">
        <v>166</v>
      </c>
      <c r="AT342" s="23" t="s">
        <v>207</v>
      </c>
      <c r="AU342" s="23" t="s">
        <v>83</v>
      </c>
      <c r="AY342" s="23" t="s">
        <v>127</v>
      </c>
      <c r="BE342" s="231">
        <f>IF(N342="základní",J342,0)</f>
        <v>0</v>
      </c>
      <c r="BF342" s="231">
        <f>IF(N342="snížená",J342,0)</f>
        <v>0</v>
      </c>
      <c r="BG342" s="231">
        <f>IF(N342="zákl. přenesená",J342,0)</f>
        <v>0</v>
      </c>
      <c r="BH342" s="231">
        <f>IF(N342="sníž. přenesená",J342,0)</f>
        <v>0</v>
      </c>
      <c r="BI342" s="231">
        <f>IF(N342="nulová",J342,0)</f>
        <v>0</v>
      </c>
      <c r="BJ342" s="23" t="s">
        <v>81</v>
      </c>
      <c r="BK342" s="231">
        <f>ROUND(I342*H342,2)</f>
        <v>0</v>
      </c>
      <c r="BL342" s="23" t="s">
        <v>134</v>
      </c>
      <c r="BM342" s="23" t="s">
        <v>627</v>
      </c>
    </row>
    <row r="343" s="1" customFormat="1" ht="25.5" customHeight="1">
      <c r="B343" s="45"/>
      <c r="C343" s="220" t="s">
        <v>628</v>
      </c>
      <c r="D343" s="220" t="s">
        <v>129</v>
      </c>
      <c r="E343" s="221" t="s">
        <v>629</v>
      </c>
      <c r="F343" s="222" t="s">
        <v>630</v>
      </c>
      <c r="G343" s="223" t="s">
        <v>195</v>
      </c>
      <c r="H343" s="224">
        <v>502</v>
      </c>
      <c r="I343" s="225"/>
      <c r="J343" s="226">
        <f>ROUND(I343*H343,2)</f>
        <v>0</v>
      </c>
      <c r="K343" s="222" t="s">
        <v>133</v>
      </c>
      <c r="L343" s="71"/>
      <c r="M343" s="227" t="s">
        <v>21</v>
      </c>
      <c r="N343" s="228" t="s">
        <v>44</v>
      </c>
      <c r="O343" s="46"/>
      <c r="P343" s="229">
        <f>O343*H343</f>
        <v>0</v>
      </c>
      <c r="Q343" s="229">
        <v>0</v>
      </c>
      <c r="R343" s="229">
        <f>Q343*H343</f>
        <v>0</v>
      </c>
      <c r="S343" s="229">
        <v>0</v>
      </c>
      <c r="T343" s="230">
        <f>S343*H343</f>
        <v>0</v>
      </c>
      <c r="AR343" s="23" t="s">
        <v>134</v>
      </c>
      <c r="AT343" s="23" t="s">
        <v>129</v>
      </c>
      <c r="AU343" s="23" t="s">
        <v>83</v>
      </c>
      <c r="AY343" s="23" t="s">
        <v>127</v>
      </c>
      <c r="BE343" s="231">
        <f>IF(N343="základní",J343,0)</f>
        <v>0</v>
      </c>
      <c r="BF343" s="231">
        <f>IF(N343="snížená",J343,0)</f>
        <v>0</v>
      </c>
      <c r="BG343" s="231">
        <f>IF(N343="zákl. přenesená",J343,0)</f>
        <v>0</v>
      </c>
      <c r="BH343" s="231">
        <f>IF(N343="sníž. přenesená",J343,0)</f>
        <v>0</v>
      </c>
      <c r="BI343" s="231">
        <f>IF(N343="nulová",J343,0)</f>
        <v>0</v>
      </c>
      <c r="BJ343" s="23" t="s">
        <v>81</v>
      </c>
      <c r="BK343" s="231">
        <f>ROUND(I343*H343,2)</f>
        <v>0</v>
      </c>
      <c r="BL343" s="23" t="s">
        <v>134</v>
      </c>
      <c r="BM343" s="23" t="s">
        <v>631</v>
      </c>
    </row>
    <row r="344" s="1" customFormat="1">
      <c r="B344" s="45"/>
      <c r="C344" s="73"/>
      <c r="D344" s="232" t="s">
        <v>136</v>
      </c>
      <c r="E344" s="73"/>
      <c r="F344" s="233" t="s">
        <v>632</v>
      </c>
      <c r="G344" s="73"/>
      <c r="H344" s="73"/>
      <c r="I344" s="190"/>
      <c r="J344" s="73"/>
      <c r="K344" s="73"/>
      <c r="L344" s="71"/>
      <c r="M344" s="234"/>
      <c r="N344" s="46"/>
      <c r="O344" s="46"/>
      <c r="P344" s="46"/>
      <c r="Q344" s="46"/>
      <c r="R344" s="46"/>
      <c r="S344" s="46"/>
      <c r="T344" s="94"/>
      <c r="AT344" s="23" t="s">
        <v>136</v>
      </c>
      <c r="AU344" s="23" t="s">
        <v>83</v>
      </c>
    </row>
    <row r="345" s="1" customFormat="1" ht="38.25" customHeight="1">
      <c r="B345" s="45"/>
      <c r="C345" s="220" t="s">
        <v>633</v>
      </c>
      <c r="D345" s="220" t="s">
        <v>129</v>
      </c>
      <c r="E345" s="221" t="s">
        <v>634</v>
      </c>
      <c r="F345" s="222" t="s">
        <v>635</v>
      </c>
      <c r="G345" s="223" t="s">
        <v>195</v>
      </c>
      <c r="H345" s="224">
        <v>502</v>
      </c>
      <c r="I345" s="225"/>
      <c r="J345" s="226">
        <f>ROUND(I345*H345,2)</f>
        <v>0</v>
      </c>
      <c r="K345" s="222" t="s">
        <v>133</v>
      </c>
      <c r="L345" s="71"/>
      <c r="M345" s="227" t="s">
        <v>21</v>
      </c>
      <c r="N345" s="228" t="s">
        <v>44</v>
      </c>
      <c r="O345" s="46"/>
      <c r="P345" s="229">
        <f>O345*H345</f>
        <v>0</v>
      </c>
      <c r="Q345" s="229">
        <v>0.00011</v>
      </c>
      <c r="R345" s="229">
        <f>Q345*H345</f>
        <v>0.055220000000000005</v>
      </c>
      <c r="S345" s="229">
        <v>0</v>
      </c>
      <c r="T345" s="230">
        <f>S345*H345</f>
        <v>0</v>
      </c>
      <c r="AR345" s="23" t="s">
        <v>134</v>
      </c>
      <c r="AT345" s="23" t="s">
        <v>129</v>
      </c>
      <c r="AU345" s="23" t="s">
        <v>83</v>
      </c>
      <c r="AY345" s="23" t="s">
        <v>127</v>
      </c>
      <c r="BE345" s="231">
        <f>IF(N345="základní",J345,0)</f>
        <v>0</v>
      </c>
      <c r="BF345" s="231">
        <f>IF(N345="snížená",J345,0)</f>
        <v>0</v>
      </c>
      <c r="BG345" s="231">
        <f>IF(N345="zákl. přenesená",J345,0)</f>
        <v>0</v>
      </c>
      <c r="BH345" s="231">
        <f>IF(N345="sníž. přenesená",J345,0)</f>
        <v>0</v>
      </c>
      <c r="BI345" s="231">
        <f>IF(N345="nulová",J345,0)</f>
        <v>0</v>
      </c>
      <c r="BJ345" s="23" t="s">
        <v>81</v>
      </c>
      <c r="BK345" s="231">
        <f>ROUND(I345*H345,2)</f>
        <v>0</v>
      </c>
      <c r="BL345" s="23" t="s">
        <v>134</v>
      </c>
      <c r="BM345" s="23" t="s">
        <v>636</v>
      </c>
    </row>
    <row r="346" s="1" customFormat="1">
      <c r="B346" s="45"/>
      <c r="C346" s="73"/>
      <c r="D346" s="232" t="s">
        <v>136</v>
      </c>
      <c r="E346" s="73"/>
      <c r="F346" s="233" t="s">
        <v>637</v>
      </c>
      <c r="G346" s="73"/>
      <c r="H346" s="73"/>
      <c r="I346" s="190"/>
      <c r="J346" s="73"/>
      <c r="K346" s="73"/>
      <c r="L346" s="71"/>
      <c r="M346" s="234"/>
      <c r="N346" s="46"/>
      <c r="O346" s="46"/>
      <c r="P346" s="46"/>
      <c r="Q346" s="46"/>
      <c r="R346" s="46"/>
      <c r="S346" s="46"/>
      <c r="T346" s="94"/>
      <c r="AT346" s="23" t="s">
        <v>136</v>
      </c>
      <c r="AU346" s="23" t="s">
        <v>83</v>
      </c>
    </row>
    <row r="347" s="11" customFormat="1">
      <c r="B347" s="235"/>
      <c r="C347" s="236"/>
      <c r="D347" s="232" t="s">
        <v>164</v>
      </c>
      <c r="E347" s="237" t="s">
        <v>21</v>
      </c>
      <c r="F347" s="238" t="s">
        <v>638</v>
      </c>
      <c r="G347" s="236"/>
      <c r="H347" s="239">
        <v>502</v>
      </c>
      <c r="I347" s="240"/>
      <c r="J347" s="236"/>
      <c r="K347" s="236"/>
      <c r="L347" s="241"/>
      <c r="M347" s="242"/>
      <c r="N347" s="243"/>
      <c r="O347" s="243"/>
      <c r="P347" s="243"/>
      <c r="Q347" s="243"/>
      <c r="R347" s="243"/>
      <c r="S347" s="243"/>
      <c r="T347" s="244"/>
      <c r="AT347" s="245" t="s">
        <v>164</v>
      </c>
      <c r="AU347" s="245" t="s">
        <v>83</v>
      </c>
      <c r="AV347" s="11" t="s">
        <v>83</v>
      </c>
      <c r="AW347" s="11" t="s">
        <v>36</v>
      </c>
      <c r="AX347" s="11" t="s">
        <v>81</v>
      </c>
      <c r="AY347" s="245" t="s">
        <v>127</v>
      </c>
    </row>
    <row r="348" s="1" customFormat="1" ht="38.25" customHeight="1">
      <c r="B348" s="45"/>
      <c r="C348" s="220" t="s">
        <v>639</v>
      </c>
      <c r="D348" s="220" t="s">
        <v>129</v>
      </c>
      <c r="E348" s="221" t="s">
        <v>640</v>
      </c>
      <c r="F348" s="222" t="s">
        <v>641</v>
      </c>
      <c r="G348" s="223" t="s">
        <v>195</v>
      </c>
      <c r="H348" s="224">
        <v>30</v>
      </c>
      <c r="I348" s="225"/>
      <c r="J348" s="226">
        <f>ROUND(I348*H348,2)</f>
        <v>0</v>
      </c>
      <c r="K348" s="222" t="s">
        <v>133</v>
      </c>
      <c r="L348" s="71"/>
      <c r="M348" s="227" t="s">
        <v>21</v>
      </c>
      <c r="N348" s="228" t="s">
        <v>44</v>
      </c>
      <c r="O348" s="46"/>
      <c r="P348" s="229">
        <f>O348*H348</f>
        <v>0</v>
      </c>
      <c r="Q348" s="229">
        <v>0.00060999999999999997</v>
      </c>
      <c r="R348" s="229">
        <f>Q348*H348</f>
        <v>0.0183</v>
      </c>
      <c r="S348" s="229">
        <v>0</v>
      </c>
      <c r="T348" s="230">
        <f>S348*H348</f>
        <v>0</v>
      </c>
      <c r="AR348" s="23" t="s">
        <v>134</v>
      </c>
      <c r="AT348" s="23" t="s">
        <v>129</v>
      </c>
      <c r="AU348" s="23" t="s">
        <v>83</v>
      </c>
      <c r="AY348" s="23" t="s">
        <v>127</v>
      </c>
      <c r="BE348" s="231">
        <f>IF(N348="základní",J348,0)</f>
        <v>0</v>
      </c>
      <c r="BF348" s="231">
        <f>IF(N348="snížená",J348,0)</f>
        <v>0</v>
      </c>
      <c r="BG348" s="231">
        <f>IF(N348="zákl. přenesená",J348,0)</f>
        <v>0</v>
      </c>
      <c r="BH348" s="231">
        <f>IF(N348="sníž. přenesená",J348,0)</f>
        <v>0</v>
      </c>
      <c r="BI348" s="231">
        <f>IF(N348="nulová",J348,0)</f>
        <v>0</v>
      </c>
      <c r="BJ348" s="23" t="s">
        <v>81</v>
      </c>
      <c r="BK348" s="231">
        <f>ROUND(I348*H348,2)</f>
        <v>0</v>
      </c>
      <c r="BL348" s="23" t="s">
        <v>134</v>
      </c>
      <c r="BM348" s="23" t="s">
        <v>642</v>
      </c>
    </row>
    <row r="349" s="1" customFormat="1">
      <c r="B349" s="45"/>
      <c r="C349" s="73"/>
      <c r="D349" s="232" t="s">
        <v>136</v>
      </c>
      <c r="E349" s="73"/>
      <c r="F349" s="233" t="s">
        <v>643</v>
      </c>
      <c r="G349" s="73"/>
      <c r="H349" s="73"/>
      <c r="I349" s="190"/>
      <c r="J349" s="73"/>
      <c r="K349" s="73"/>
      <c r="L349" s="71"/>
      <c r="M349" s="234"/>
      <c r="N349" s="46"/>
      <c r="O349" s="46"/>
      <c r="P349" s="46"/>
      <c r="Q349" s="46"/>
      <c r="R349" s="46"/>
      <c r="S349" s="46"/>
      <c r="T349" s="94"/>
      <c r="AT349" s="23" t="s">
        <v>136</v>
      </c>
      <c r="AU349" s="23" t="s">
        <v>83</v>
      </c>
    </row>
    <row r="350" s="1" customFormat="1" ht="16.5" customHeight="1">
      <c r="B350" s="45"/>
      <c r="C350" s="220" t="s">
        <v>644</v>
      </c>
      <c r="D350" s="220" t="s">
        <v>129</v>
      </c>
      <c r="E350" s="221" t="s">
        <v>645</v>
      </c>
      <c r="F350" s="222" t="s">
        <v>646</v>
      </c>
      <c r="G350" s="223" t="s">
        <v>195</v>
      </c>
      <c r="H350" s="224">
        <v>30</v>
      </c>
      <c r="I350" s="225"/>
      <c r="J350" s="226">
        <f>ROUND(I350*H350,2)</f>
        <v>0</v>
      </c>
      <c r="K350" s="222" t="s">
        <v>133</v>
      </c>
      <c r="L350" s="71"/>
      <c r="M350" s="227" t="s">
        <v>21</v>
      </c>
      <c r="N350" s="228" t="s">
        <v>44</v>
      </c>
      <c r="O350" s="46"/>
      <c r="P350" s="229">
        <f>O350*H350</f>
        <v>0</v>
      </c>
      <c r="Q350" s="229">
        <v>0</v>
      </c>
      <c r="R350" s="229">
        <f>Q350*H350</f>
        <v>0</v>
      </c>
      <c r="S350" s="229">
        <v>0</v>
      </c>
      <c r="T350" s="230">
        <f>S350*H350</f>
        <v>0</v>
      </c>
      <c r="AR350" s="23" t="s">
        <v>134</v>
      </c>
      <c r="AT350" s="23" t="s">
        <v>129</v>
      </c>
      <c r="AU350" s="23" t="s">
        <v>83</v>
      </c>
      <c r="AY350" s="23" t="s">
        <v>127</v>
      </c>
      <c r="BE350" s="231">
        <f>IF(N350="základní",J350,0)</f>
        <v>0</v>
      </c>
      <c r="BF350" s="231">
        <f>IF(N350="snížená",J350,0)</f>
        <v>0</v>
      </c>
      <c r="BG350" s="231">
        <f>IF(N350="zákl. přenesená",J350,0)</f>
        <v>0</v>
      </c>
      <c r="BH350" s="231">
        <f>IF(N350="sníž. přenesená",J350,0)</f>
        <v>0</v>
      </c>
      <c r="BI350" s="231">
        <f>IF(N350="nulová",J350,0)</f>
        <v>0</v>
      </c>
      <c r="BJ350" s="23" t="s">
        <v>81</v>
      </c>
      <c r="BK350" s="231">
        <f>ROUND(I350*H350,2)</f>
        <v>0</v>
      </c>
      <c r="BL350" s="23" t="s">
        <v>134</v>
      </c>
      <c r="BM350" s="23" t="s">
        <v>647</v>
      </c>
    </row>
    <row r="351" s="1" customFormat="1">
      <c r="B351" s="45"/>
      <c r="C351" s="73"/>
      <c r="D351" s="232" t="s">
        <v>136</v>
      </c>
      <c r="E351" s="73"/>
      <c r="F351" s="233" t="s">
        <v>648</v>
      </c>
      <c r="G351" s="73"/>
      <c r="H351" s="73"/>
      <c r="I351" s="190"/>
      <c r="J351" s="73"/>
      <c r="K351" s="73"/>
      <c r="L351" s="71"/>
      <c r="M351" s="234"/>
      <c r="N351" s="46"/>
      <c r="O351" s="46"/>
      <c r="P351" s="46"/>
      <c r="Q351" s="46"/>
      <c r="R351" s="46"/>
      <c r="S351" s="46"/>
      <c r="T351" s="94"/>
      <c r="AT351" s="23" t="s">
        <v>136</v>
      </c>
      <c r="AU351" s="23" t="s">
        <v>83</v>
      </c>
    </row>
    <row r="352" s="1" customFormat="1" ht="38.25" customHeight="1">
      <c r="B352" s="45"/>
      <c r="C352" s="220" t="s">
        <v>649</v>
      </c>
      <c r="D352" s="220" t="s">
        <v>129</v>
      </c>
      <c r="E352" s="221" t="s">
        <v>650</v>
      </c>
      <c r="F352" s="222" t="s">
        <v>651</v>
      </c>
      <c r="G352" s="223" t="s">
        <v>195</v>
      </c>
      <c r="H352" s="224">
        <v>34</v>
      </c>
      <c r="I352" s="225"/>
      <c r="J352" s="226">
        <f>ROUND(I352*H352,2)</f>
        <v>0</v>
      </c>
      <c r="K352" s="222" t="s">
        <v>21</v>
      </c>
      <c r="L352" s="71"/>
      <c r="M352" s="227" t="s">
        <v>21</v>
      </c>
      <c r="N352" s="228" t="s">
        <v>44</v>
      </c>
      <c r="O352" s="46"/>
      <c r="P352" s="229">
        <f>O352*H352</f>
        <v>0</v>
      </c>
      <c r="Q352" s="229">
        <v>0.17735600000000001</v>
      </c>
      <c r="R352" s="229">
        <f>Q352*H352</f>
        <v>6.0301040000000006</v>
      </c>
      <c r="S352" s="229">
        <v>0</v>
      </c>
      <c r="T352" s="230">
        <f>S352*H352</f>
        <v>0</v>
      </c>
      <c r="AR352" s="23" t="s">
        <v>134</v>
      </c>
      <c r="AT352" s="23" t="s">
        <v>129</v>
      </c>
      <c r="AU352" s="23" t="s">
        <v>83</v>
      </c>
      <c r="AY352" s="23" t="s">
        <v>127</v>
      </c>
      <c r="BE352" s="231">
        <f>IF(N352="základní",J352,0)</f>
        <v>0</v>
      </c>
      <c r="BF352" s="231">
        <f>IF(N352="snížená",J352,0)</f>
        <v>0</v>
      </c>
      <c r="BG352" s="231">
        <f>IF(N352="zákl. přenesená",J352,0)</f>
        <v>0</v>
      </c>
      <c r="BH352" s="231">
        <f>IF(N352="sníž. přenesená",J352,0)</f>
        <v>0</v>
      </c>
      <c r="BI352" s="231">
        <f>IF(N352="nulová",J352,0)</f>
        <v>0</v>
      </c>
      <c r="BJ352" s="23" t="s">
        <v>81</v>
      </c>
      <c r="BK352" s="231">
        <f>ROUND(I352*H352,2)</f>
        <v>0</v>
      </c>
      <c r="BL352" s="23" t="s">
        <v>134</v>
      </c>
      <c r="BM352" s="23" t="s">
        <v>652</v>
      </c>
    </row>
    <row r="353" s="1" customFormat="1">
      <c r="B353" s="45"/>
      <c r="C353" s="73"/>
      <c r="D353" s="232" t="s">
        <v>136</v>
      </c>
      <c r="E353" s="73"/>
      <c r="F353" s="233" t="s">
        <v>653</v>
      </c>
      <c r="G353" s="73"/>
      <c r="H353" s="73"/>
      <c r="I353" s="190"/>
      <c r="J353" s="73"/>
      <c r="K353" s="73"/>
      <c r="L353" s="71"/>
      <c r="M353" s="234"/>
      <c r="N353" s="46"/>
      <c r="O353" s="46"/>
      <c r="P353" s="46"/>
      <c r="Q353" s="46"/>
      <c r="R353" s="46"/>
      <c r="S353" s="46"/>
      <c r="T353" s="94"/>
      <c r="AT353" s="23" t="s">
        <v>136</v>
      </c>
      <c r="AU353" s="23" t="s">
        <v>83</v>
      </c>
    </row>
    <row r="354" s="1" customFormat="1" ht="16.5" customHeight="1">
      <c r="B354" s="45"/>
      <c r="C354" s="267" t="s">
        <v>654</v>
      </c>
      <c r="D354" s="267" t="s">
        <v>207</v>
      </c>
      <c r="E354" s="268" t="s">
        <v>655</v>
      </c>
      <c r="F354" s="269" t="s">
        <v>656</v>
      </c>
      <c r="G354" s="270" t="s">
        <v>144</v>
      </c>
      <c r="H354" s="271">
        <v>227</v>
      </c>
      <c r="I354" s="272"/>
      <c r="J354" s="273">
        <f>ROUND(I354*H354,2)</f>
        <v>0</v>
      </c>
      <c r="K354" s="269" t="s">
        <v>21</v>
      </c>
      <c r="L354" s="274"/>
      <c r="M354" s="275" t="s">
        <v>21</v>
      </c>
      <c r="N354" s="276" t="s">
        <v>44</v>
      </c>
      <c r="O354" s="46"/>
      <c r="P354" s="229">
        <f>O354*H354</f>
        <v>0</v>
      </c>
      <c r="Q354" s="229">
        <v>0.012999999999999999</v>
      </c>
      <c r="R354" s="229">
        <f>Q354*H354</f>
        <v>2.9510000000000001</v>
      </c>
      <c r="S354" s="229">
        <v>0</v>
      </c>
      <c r="T354" s="230">
        <f>S354*H354</f>
        <v>0</v>
      </c>
      <c r="AR354" s="23" t="s">
        <v>166</v>
      </c>
      <c r="AT354" s="23" t="s">
        <v>207</v>
      </c>
      <c r="AU354" s="23" t="s">
        <v>83</v>
      </c>
      <c r="AY354" s="23" t="s">
        <v>127</v>
      </c>
      <c r="BE354" s="231">
        <f>IF(N354="základní",J354,0)</f>
        <v>0</v>
      </c>
      <c r="BF354" s="231">
        <f>IF(N354="snížená",J354,0)</f>
        <v>0</v>
      </c>
      <c r="BG354" s="231">
        <f>IF(N354="zákl. přenesená",J354,0)</f>
        <v>0</v>
      </c>
      <c r="BH354" s="231">
        <f>IF(N354="sníž. přenesená",J354,0)</f>
        <v>0</v>
      </c>
      <c r="BI354" s="231">
        <f>IF(N354="nulová",J354,0)</f>
        <v>0</v>
      </c>
      <c r="BJ354" s="23" t="s">
        <v>81</v>
      </c>
      <c r="BK354" s="231">
        <f>ROUND(I354*H354,2)</f>
        <v>0</v>
      </c>
      <c r="BL354" s="23" t="s">
        <v>134</v>
      </c>
      <c r="BM354" s="23" t="s">
        <v>657</v>
      </c>
    </row>
    <row r="355" s="11" customFormat="1">
      <c r="B355" s="235"/>
      <c r="C355" s="236"/>
      <c r="D355" s="232" t="s">
        <v>164</v>
      </c>
      <c r="E355" s="237" t="s">
        <v>21</v>
      </c>
      <c r="F355" s="238" t="s">
        <v>658</v>
      </c>
      <c r="G355" s="236"/>
      <c r="H355" s="239">
        <v>227</v>
      </c>
      <c r="I355" s="240"/>
      <c r="J355" s="236"/>
      <c r="K355" s="236"/>
      <c r="L355" s="241"/>
      <c r="M355" s="242"/>
      <c r="N355" s="243"/>
      <c r="O355" s="243"/>
      <c r="P355" s="243"/>
      <c r="Q355" s="243"/>
      <c r="R355" s="243"/>
      <c r="S355" s="243"/>
      <c r="T355" s="244"/>
      <c r="AT355" s="245" t="s">
        <v>164</v>
      </c>
      <c r="AU355" s="245" t="s">
        <v>83</v>
      </c>
      <c r="AV355" s="11" t="s">
        <v>83</v>
      </c>
      <c r="AW355" s="11" t="s">
        <v>36</v>
      </c>
      <c r="AX355" s="11" t="s">
        <v>81</v>
      </c>
      <c r="AY355" s="245" t="s">
        <v>127</v>
      </c>
    </row>
    <row r="356" s="1" customFormat="1" ht="25.5" customHeight="1">
      <c r="B356" s="45"/>
      <c r="C356" s="220" t="s">
        <v>659</v>
      </c>
      <c r="D356" s="220" t="s">
        <v>129</v>
      </c>
      <c r="E356" s="221" t="s">
        <v>660</v>
      </c>
      <c r="F356" s="222" t="s">
        <v>661</v>
      </c>
      <c r="G356" s="223" t="s">
        <v>195</v>
      </c>
      <c r="H356" s="224">
        <v>5</v>
      </c>
      <c r="I356" s="225"/>
      <c r="J356" s="226">
        <f>ROUND(I356*H356,2)</f>
        <v>0</v>
      </c>
      <c r="K356" s="222" t="s">
        <v>133</v>
      </c>
      <c r="L356" s="71"/>
      <c r="M356" s="227" t="s">
        <v>21</v>
      </c>
      <c r="N356" s="228" t="s">
        <v>44</v>
      </c>
      <c r="O356" s="46"/>
      <c r="P356" s="229">
        <f>O356*H356</f>
        <v>0</v>
      </c>
      <c r="Q356" s="229">
        <v>0.63788</v>
      </c>
      <c r="R356" s="229">
        <f>Q356*H356</f>
        <v>3.1894</v>
      </c>
      <c r="S356" s="229">
        <v>0</v>
      </c>
      <c r="T356" s="230">
        <f>S356*H356</f>
        <v>0</v>
      </c>
      <c r="AR356" s="23" t="s">
        <v>134</v>
      </c>
      <c r="AT356" s="23" t="s">
        <v>129</v>
      </c>
      <c r="AU356" s="23" t="s">
        <v>83</v>
      </c>
      <c r="AY356" s="23" t="s">
        <v>127</v>
      </c>
      <c r="BE356" s="231">
        <f>IF(N356="základní",J356,0)</f>
        <v>0</v>
      </c>
      <c r="BF356" s="231">
        <f>IF(N356="snížená",J356,0)</f>
        <v>0</v>
      </c>
      <c r="BG356" s="231">
        <f>IF(N356="zákl. přenesená",J356,0)</f>
        <v>0</v>
      </c>
      <c r="BH356" s="231">
        <f>IF(N356="sníž. přenesená",J356,0)</f>
        <v>0</v>
      </c>
      <c r="BI356" s="231">
        <f>IF(N356="nulová",J356,0)</f>
        <v>0</v>
      </c>
      <c r="BJ356" s="23" t="s">
        <v>81</v>
      </c>
      <c r="BK356" s="231">
        <f>ROUND(I356*H356,2)</f>
        <v>0</v>
      </c>
      <c r="BL356" s="23" t="s">
        <v>134</v>
      </c>
      <c r="BM356" s="23" t="s">
        <v>662</v>
      </c>
    </row>
    <row r="357" s="1" customFormat="1">
      <c r="B357" s="45"/>
      <c r="C357" s="73"/>
      <c r="D357" s="232" t="s">
        <v>136</v>
      </c>
      <c r="E357" s="73"/>
      <c r="F357" s="233" t="s">
        <v>663</v>
      </c>
      <c r="G357" s="73"/>
      <c r="H357" s="73"/>
      <c r="I357" s="190"/>
      <c r="J357" s="73"/>
      <c r="K357" s="73"/>
      <c r="L357" s="71"/>
      <c r="M357" s="234"/>
      <c r="N357" s="46"/>
      <c r="O357" s="46"/>
      <c r="P357" s="46"/>
      <c r="Q357" s="46"/>
      <c r="R357" s="46"/>
      <c r="S357" s="46"/>
      <c r="T357" s="94"/>
      <c r="AT357" s="23" t="s">
        <v>136</v>
      </c>
      <c r="AU357" s="23" t="s">
        <v>83</v>
      </c>
    </row>
    <row r="358" s="1" customFormat="1" ht="16.5" customHeight="1">
      <c r="B358" s="45"/>
      <c r="C358" s="220" t="s">
        <v>664</v>
      </c>
      <c r="D358" s="220" t="s">
        <v>129</v>
      </c>
      <c r="E358" s="221" t="s">
        <v>665</v>
      </c>
      <c r="F358" s="222" t="s">
        <v>666</v>
      </c>
      <c r="G358" s="223" t="s">
        <v>667</v>
      </c>
      <c r="H358" s="224">
        <v>2</v>
      </c>
      <c r="I358" s="225"/>
      <c r="J358" s="226">
        <f>ROUND(I358*H358,2)</f>
        <v>0</v>
      </c>
      <c r="K358" s="222" t="s">
        <v>21</v>
      </c>
      <c r="L358" s="71"/>
      <c r="M358" s="227" t="s">
        <v>21</v>
      </c>
      <c r="N358" s="228" t="s">
        <v>44</v>
      </c>
      <c r="O358" s="46"/>
      <c r="P358" s="229">
        <f>O358*H358</f>
        <v>0</v>
      </c>
      <c r="Q358" s="229">
        <v>0</v>
      </c>
      <c r="R358" s="229">
        <f>Q358*H358</f>
        <v>0</v>
      </c>
      <c r="S358" s="229">
        <v>0</v>
      </c>
      <c r="T358" s="230">
        <f>S358*H358</f>
        <v>0</v>
      </c>
      <c r="AR358" s="23" t="s">
        <v>134</v>
      </c>
      <c r="AT358" s="23" t="s">
        <v>129</v>
      </c>
      <c r="AU358" s="23" t="s">
        <v>83</v>
      </c>
      <c r="AY358" s="23" t="s">
        <v>127</v>
      </c>
      <c r="BE358" s="231">
        <f>IF(N358="základní",J358,0)</f>
        <v>0</v>
      </c>
      <c r="BF358" s="231">
        <f>IF(N358="snížená",J358,0)</f>
        <v>0</v>
      </c>
      <c r="BG358" s="231">
        <f>IF(N358="zákl. přenesená",J358,0)</f>
        <v>0</v>
      </c>
      <c r="BH358" s="231">
        <f>IF(N358="sníž. přenesená",J358,0)</f>
        <v>0</v>
      </c>
      <c r="BI358" s="231">
        <f>IF(N358="nulová",J358,0)</f>
        <v>0</v>
      </c>
      <c r="BJ358" s="23" t="s">
        <v>81</v>
      </c>
      <c r="BK358" s="231">
        <f>ROUND(I358*H358,2)</f>
        <v>0</v>
      </c>
      <c r="BL358" s="23" t="s">
        <v>134</v>
      </c>
      <c r="BM358" s="23" t="s">
        <v>668</v>
      </c>
    </row>
    <row r="359" s="10" customFormat="1" ht="29.88" customHeight="1">
      <c r="B359" s="204"/>
      <c r="C359" s="205"/>
      <c r="D359" s="206" t="s">
        <v>72</v>
      </c>
      <c r="E359" s="218" t="s">
        <v>669</v>
      </c>
      <c r="F359" s="218" t="s">
        <v>670</v>
      </c>
      <c r="G359" s="205"/>
      <c r="H359" s="205"/>
      <c r="I359" s="208"/>
      <c r="J359" s="219">
        <f>BK359</f>
        <v>0</v>
      </c>
      <c r="K359" s="205"/>
      <c r="L359" s="210"/>
      <c r="M359" s="211"/>
      <c r="N359" s="212"/>
      <c r="O359" s="212"/>
      <c r="P359" s="213">
        <f>SUM(P360:P378)</f>
        <v>0</v>
      </c>
      <c r="Q359" s="212"/>
      <c r="R359" s="213">
        <f>SUM(R360:R378)</f>
        <v>0</v>
      </c>
      <c r="S359" s="212"/>
      <c r="T359" s="214">
        <f>SUM(T360:T378)</f>
        <v>0</v>
      </c>
      <c r="AR359" s="215" t="s">
        <v>81</v>
      </c>
      <c r="AT359" s="216" t="s">
        <v>72</v>
      </c>
      <c r="AU359" s="216" t="s">
        <v>81</v>
      </c>
      <c r="AY359" s="215" t="s">
        <v>127</v>
      </c>
      <c r="BK359" s="217">
        <f>SUM(BK360:BK378)</f>
        <v>0</v>
      </c>
    </row>
    <row r="360" s="1" customFormat="1" ht="25.5" customHeight="1">
      <c r="B360" s="45"/>
      <c r="C360" s="220" t="s">
        <v>671</v>
      </c>
      <c r="D360" s="220" t="s">
        <v>129</v>
      </c>
      <c r="E360" s="221" t="s">
        <v>672</v>
      </c>
      <c r="F360" s="222" t="s">
        <v>673</v>
      </c>
      <c r="G360" s="223" t="s">
        <v>210</v>
      </c>
      <c r="H360" s="224">
        <v>1151.4469999999999</v>
      </c>
      <c r="I360" s="225"/>
      <c r="J360" s="226">
        <f>ROUND(I360*H360,2)</f>
        <v>0</v>
      </c>
      <c r="K360" s="222" t="s">
        <v>133</v>
      </c>
      <c r="L360" s="71"/>
      <c r="M360" s="227" t="s">
        <v>21</v>
      </c>
      <c r="N360" s="228" t="s">
        <v>44</v>
      </c>
      <c r="O360" s="46"/>
      <c r="P360" s="229">
        <f>O360*H360</f>
        <v>0</v>
      </c>
      <c r="Q360" s="229">
        <v>0</v>
      </c>
      <c r="R360" s="229">
        <f>Q360*H360</f>
        <v>0</v>
      </c>
      <c r="S360" s="229">
        <v>0</v>
      </c>
      <c r="T360" s="230">
        <f>S360*H360</f>
        <v>0</v>
      </c>
      <c r="AR360" s="23" t="s">
        <v>134</v>
      </c>
      <c r="AT360" s="23" t="s">
        <v>129</v>
      </c>
      <c r="AU360" s="23" t="s">
        <v>83</v>
      </c>
      <c r="AY360" s="23" t="s">
        <v>127</v>
      </c>
      <c r="BE360" s="231">
        <f>IF(N360="základní",J360,0)</f>
        <v>0</v>
      </c>
      <c r="BF360" s="231">
        <f>IF(N360="snížená",J360,0)</f>
        <v>0</v>
      </c>
      <c r="BG360" s="231">
        <f>IF(N360="zákl. přenesená",J360,0)</f>
        <v>0</v>
      </c>
      <c r="BH360" s="231">
        <f>IF(N360="sníž. přenesená",J360,0)</f>
        <v>0</v>
      </c>
      <c r="BI360" s="231">
        <f>IF(N360="nulová",J360,0)</f>
        <v>0</v>
      </c>
      <c r="BJ360" s="23" t="s">
        <v>81</v>
      </c>
      <c r="BK360" s="231">
        <f>ROUND(I360*H360,2)</f>
        <v>0</v>
      </c>
      <c r="BL360" s="23" t="s">
        <v>134</v>
      </c>
      <c r="BM360" s="23" t="s">
        <v>674</v>
      </c>
    </row>
    <row r="361" s="1" customFormat="1">
      <c r="B361" s="45"/>
      <c r="C361" s="73"/>
      <c r="D361" s="232" t="s">
        <v>136</v>
      </c>
      <c r="E361" s="73"/>
      <c r="F361" s="233" t="s">
        <v>675</v>
      </c>
      <c r="G361" s="73"/>
      <c r="H361" s="73"/>
      <c r="I361" s="190"/>
      <c r="J361" s="73"/>
      <c r="K361" s="73"/>
      <c r="L361" s="71"/>
      <c r="M361" s="234"/>
      <c r="N361" s="46"/>
      <c r="O361" s="46"/>
      <c r="P361" s="46"/>
      <c r="Q361" s="46"/>
      <c r="R361" s="46"/>
      <c r="S361" s="46"/>
      <c r="T361" s="94"/>
      <c r="AT361" s="23" t="s">
        <v>136</v>
      </c>
      <c r="AU361" s="23" t="s">
        <v>83</v>
      </c>
    </row>
    <row r="362" s="11" customFormat="1">
      <c r="B362" s="235"/>
      <c r="C362" s="236"/>
      <c r="D362" s="232" t="s">
        <v>164</v>
      </c>
      <c r="E362" s="237" t="s">
        <v>21</v>
      </c>
      <c r="F362" s="238" t="s">
        <v>676</v>
      </c>
      <c r="G362" s="236"/>
      <c r="H362" s="239">
        <v>905.38</v>
      </c>
      <c r="I362" s="240"/>
      <c r="J362" s="236"/>
      <c r="K362" s="236"/>
      <c r="L362" s="241"/>
      <c r="M362" s="242"/>
      <c r="N362" s="243"/>
      <c r="O362" s="243"/>
      <c r="P362" s="243"/>
      <c r="Q362" s="243"/>
      <c r="R362" s="243"/>
      <c r="S362" s="243"/>
      <c r="T362" s="244"/>
      <c r="AT362" s="245" t="s">
        <v>164</v>
      </c>
      <c r="AU362" s="245" t="s">
        <v>83</v>
      </c>
      <c r="AV362" s="11" t="s">
        <v>83</v>
      </c>
      <c r="AW362" s="11" t="s">
        <v>36</v>
      </c>
      <c r="AX362" s="11" t="s">
        <v>73</v>
      </c>
      <c r="AY362" s="245" t="s">
        <v>127</v>
      </c>
    </row>
    <row r="363" s="11" customFormat="1">
      <c r="B363" s="235"/>
      <c r="C363" s="236"/>
      <c r="D363" s="232" t="s">
        <v>164</v>
      </c>
      <c r="E363" s="237" t="s">
        <v>21</v>
      </c>
      <c r="F363" s="238" t="s">
        <v>677</v>
      </c>
      <c r="G363" s="236"/>
      <c r="H363" s="239">
        <v>246.06700000000001</v>
      </c>
      <c r="I363" s="240"/>
      <c r="J363" s="236"/>
      <c r="K363" s="236"/>
      <c r="L363" s="241"/>
      <c r="M363" s="242"/>
      <c r="N363" s="243"/>
      <c r="O363" s="243"/>
      <c r="P363" s="243"/>
      <c r="Q363" s="243"/>
      <c r="R363" s="243"/>
      <c r="S363" s="243"/>
      <c r="T363" s="244"/>
      <c r="AT363" s="245" t="s">
        <v>164</v>
      </c>
      <c r="AU363" s="245" t="s">
        <v>83</v>
      </c>
      <c r="AV363" s="11" t="s">
        <v>83</v>
      </c>
      <c r="AW363" s="11" t="s">
        <v>36</v>
      </c>
      <c r="AX363" s="11" t="s">
        <v>73</v>
      </c>
      <c r="AY363" s="245" t="s">
        <v>127</v>
      </c>
    </row>
    <row r="364" s="12" customFormat="1">
      <c r="B364" s="246"/>
      <c r="C364" s="247"/>
      <c r="D364" s="232" t="s">
        <v>164</v>
      </c>
      <c r="E364" s="248" t="s">
        <v>21</v>
      </c>
      <c r="F364" s="249" t="s">
        <v>174</v>
      </c>
      <c r="G364" s="247"/>
      <c r="H364" s="250">
        <v>1151.4469999999999</v>
      </c>
      <c r="I364" s="251"/>
      <c r="J364" s="247"/>
      <c r="K364" s="247"/>
      <c r="L364" s="252"/>
      <c r="M364" s="253"/>
      <c r="N364" s="254"/>
      <c r="O364" s="254"/>
      <c r="P364" s="254"/>
      <c r="Q364" s="254"/>
      <c r="R364" s="254"/>
      <c r="S364" s="254"/>
      <c r="T364" s="255"/>
      <c r="AT364" s="256" t="s">
        <v>164</v>
      </c>
      <c r="AU364" s="256" t="s">
        <v>83</v>
      </c>
      <c r="AV364" s="12" t="s">
        <v>134</v>
      </c>
      <c r="AW364" s="12" t="s">
        <v>36</v>
      </c>
      <c r="AX364" s="12" t="s">
        <v>81</v>
      </c>
      <c r="AY364" s="256" t="s">
        <v>127</v>
      </c>
    </row>
    <row r="365" s="1" customFormat="1" ht="25.5" customHeight="1">
      <c r="B365" s="45"/>
      <c r="C365" s="220" t="s">
        <v>678</v>
      </c>
      <c r="D365" s="220" t="s">
        <v>129</v>
      </c>
      <c r="E365" s="221" t="s">
        <v>679</v>
      </c>
      <c r="F365" s="222" t="s">
        <v>680</v>
      </c>
      <c r="G365" s="223" t="s">
        <v>210</v>
      </c>
      <c r="H365" s="224">
        <v>40300.644999999997</v>
      </c>
      <c r="I365" s="225"/>
      <c r="J365" s="226">
        <f>ROUND(I365*H365,2)</f>
        <v>0</v>
      </c>
      <c r="K365" s="222" t="s">
        <v>133</v>
      </c>
      <c r="L365" s="71"/>
      <c r="M365" s="227" t="s">
        <v>21</v>
      </c>
      <c r="N365" s="228" t="s">
        <v>44</v>
      </c>
      <c r="O365" s="46"/>
      <c r="P365" s="229">
        <f>O365*H365</f>
        <v>0</v>
      </c>
      <c r="Q365" s="229">
        <v>0</v>
      </c>
      <c r="R365" s="229">
        <f>Q365*H365</f>
        <v>0</v>
      </c>
      <c r="S365" s="229">
        <v>0</v>
      </c>
      <c r="T365" s="230">
        <f>S365*H365</f>
        <v>0</v>
      </c>
      <c r="AR365" s="23" t="s">
        <v>134</v>
      </c>
      <c r="AT365" s="23" t="s">
        <v>129</v>
      </c>
      <c r="AU365" s="23" t="s">
        <v>83</v>
      </c>
      <c r="AY365" s="23" t="s">
        <v>127</v>
      </c>
      <c r="BE365" s="231">
        <f>IF(N365="základní",J365,0)</f>
        <v>0</v>
      </c>
      <c r="BF365" s="231">
        <f>IF(N365="snížená",J365,0)</f>
        <v>0</v>
      </c>
      <c r="BG365" s="231">
        <f>IF(N365="zákl. přenesená",J365,0)</f>
        <v>0</v>
      </c>
      <c r="BH365" s="231">
        <f>IF(N365="sníž. přenesená",J365,0)</f>
        <v>0</v>
      </c>
      <c r="BI365" s="231">
        <f>IF(N365="nulová",J365,0)</f>
        <v>0</v>
      </c>
      <c r="BJ365" s="23" t="s">
        <v>81</v>
      </c>
      <c r="BK365" s="231">
        <f>ROUND(I365*H365,2)</f>
        <v>0</v>
      </c>
      <c r="BL365" s="23" t="s">
        <v>134</v>
      </c>
      <c r="BM365" s="23" t="s">
        <v>681</v>
      </c>
    </row>
    <row r="366" s="1" customFormat="1">
      <c r="B366" s="45"/>
      <c r="C366" s="73"/>
      <c r="D366" s="232" t="s">
        <v>136</v>
      </c>
      <c r="E366" s="73"/>
      <c r="F366" s="233" t="s">
        <v>675</v>
      </c>
      <c r="G366" s="73"/>
      <c r="H366" s="73"/>
      <c r="I366" s="190"/>
      <c r="J366" s="73"/>
      <c r="K366" s="73"/>
      <c r="L366" s="71"/>
      <c r="M366" s="234"/>
      <c r="N366" s="46"/>
      <c r="O366" s="46"/>
      <c r="P366" s="46"/>
      <c r="Q366" s="46"/>
      <c r="R366" s="46"/>
      <c r="S366" s="46"/>
      <c r="T366" s="94"/>
      <c r="AT366" s="23" t="s">
        <v>136</v>
      </c>
      <c r="AU366" s="23" t="s">
        <v>83</v>
      </c>
    </row>
    <row r="367" s="11" customFormat="1">
      <c r="B367" s="235"/>
      <c r="C367" s="236"/>
      <c r="D367" s="232" t="s">
        <v>164</v>
      </c>
      <c r="E367" s="236"/>
      <c r="F367" s="238" t="s">
        <v>682</v>
      </c>
      <c r="G367" s="236"/>
      <c r="H367" s="239">
        <v>40300.644999999997</v>
      </c>
      <c r="I367" s="240"/>
      <c r="J367" s="236"/>
      <c r="K367" s="236"/>
      <c r="L367" s="241"/>
      <c r="M367" s="242"/>
      <c r="N367" s="243"/>
      <c r="O367" s="243"/>
      <c r="P367" s="243"/>
      <c r="Q367" s="243"/>
      <c r="R367" s="243"/>
      <c r="S367" s="243"/>
      <c r="T367" s="244"/>
      <c r="AT367" s="245" t="s">
        <v>164</v>
      </c>
      <c r="AU367" s="245" t="s">
        <v>83</v>
      </c>
      <c r="AV367" s="11" t="s">
        <v>83</v>
      </c>
      <c r="AW367" s="11" t="s">
        <v>6</v>
      </c>
      <c r="AX367" s="11" t="s">
        <v>81</v>
      </c>
      <c r="AY367" s="245" t="s">
        <v>127</v>
      </c>
    </row>
    <row r="368" s="1" customFormat="1" ht="25.5" customHeight="1">
      <c r="B368" s="45"/>
      <c r="C368" s="220" t="s">
        <v>683</v>
      </c>
      <c r="D368" s="220" t="s">
        <v>129</v>
      </c>
      <c r="E368" s="221" t="s">
        <v>684</v>
      </c>
      <c r="F368" s="222" t="s">
        <v>685</v>
      </c>
      <c r="G368" s="223" t="s">
        <v>210</v>
      </c>
      <c r="H368" s="224">
        <v>1546.8720000000001</v>
      </c>
      <c r="I368" s="225"/>
      <c r="J368" s="226">
        <f>ROUND(I368*H368,2)</f>
        <v>0</v>
      </c>
      <c r="K368" s="222" t="s">
        <v>133</v>
      </c>
      <c r="L368" s="71"/>
      <c r="M368" s="227" t="s">
        <v>21</v>
      </c>
      <c r="N368" s="228" t="s">
        <v>44</v>
      </c>
      <c r="O368" s="46"/>
      <c r="P368" s="229">
        <f>O368*H368</f>
        <v>0</v>
      </c>
      <c r="Q368" s="229">
        <v>0</v>
      </c>
      <c r="R368" s="229">
        <f>Q368*H368</f>
        <v>0</v>
      </c>
      <c r="S368" s="229">
        <v>0</v>
      </c>
      <c r="T368" s="230">
        <f>S368*H368</f>
        <v>0</v>
      </c>
      <c r="AR368" s="23" t="s">
        <v>134</v>
      </c>
      <c r="AT368" s="23" t="s">
        <v>129</v>
      </c>
      <c r="AU368" s="23" t="s">
        <v>83</v>
      </c>
      <c r="AY368" s="23" t="s">
        <v>127</v>
      </c>
      <c r="BE368" s="231">
        <f>IF(N368="základní",J368,0)</f>
        <v>0</v>
      </c>
      <c r="BF368" s="231">
        <f>IF(N368="snížená",J368,0)</f>
        <v>0</v>
      </c>
      <c r="BG368" s="231">
        <f>IF(N368="zákl. přenesená",J368,0)</f>
        <v>0</v>
      </c>
      <c r="BH368" s="231">
        <f>IF(N368="sníž. přenesená",J368,0)</f>
        <v>0</v>
      </c>
      <c r="BI368" s="231">
        <f>IF(N368="nulová",J368,0)</f>
        <v>0</v>
      </c>
      <c r="BJ368" s="23" t="s">
        <v>81</v>
      </c>
      <c r="BK368" s="231">
        <f>ROUND(I368*H368,2)</f>
        <v>0</v>
      </c>
      <c r="BL368" s="23" t="s">
        <v>134</v>
      </c>
      <c r="BM368" s="23" t="s">
        <v>686</v>
      </c>
    </row>
    <row r="369" s="1" customFormat="1">
      <c r="B369" s="45"/>
      <c r="C369" s="73"/>
      <c r="D369" s="232" t="s">
        <v>136</v>
      </c>
      <c r="E369" s="73"/>
      <c r="F369" s="233" t="s">
        <v>675</v>
      </c>
      <c r="G369" s="73"/>
      <c r="H369" s="73"/>
      <c r="I369" s="190"/>
      <c r="J369" s="73"/>
      <c r="K369" s="73"/>
      <c r="L369" s="71"/>
      <c r="M369" s="234"/>
      <c r="N369" s="46"/>
      <c r="O369" s="46"/>
      <c r="P369" s="46"/>
      <c r="Q369" s="46"/>
      <c r="R369" s="46"/>
      <c r="S369" s="46"/>
      <c r="T369" s="94"/>
      <c r="AT369" s="23" t="s">
        <v>136</v>
      </c>
      <c r="AU369" s="23" t="s">
        <v>83</v>
      </c>
    </row>
    <row r="370" s="11" customFormat="1">
      <c r="B370" s="235"/>
      <c r="C370" s="236"/>
      <c r="D370" s="232" t="s">
        <v>164</v>
      </c>
      <c r="E370" s="237" t="s">
        <v>21</v>
      </c>
      <c r="F370" s="238" t="s">
        <v>687</v>
      </c>
      <c r="G370" s="236"/>
      <c r="H370" s="239">
        <v>117.76000000000001</v>
      </c>
      <c r="I370" s="240"/>
      <c r="J370" s="236"/>
      <c r="K370" s="236"/>
      <c r="L370" s="241"/>
      <c r="M370" s="242"/>
      <c r="N370" s="243"/>
      <c r="O370" s="243"/>
      <c r="P370" s="243"/>
      <c r="Q370" s="243"/>
      <c r="R370" s="243"/>
      <c r="S370" s="243"/>
      <c r="T370" s="244"/>
      <c r="AT370" s="245" t="s">
        <v>164</v>
      </c>
      <c r="AU370" s="245" t="s">
        <v>83</v>
      </c>
      <c r="AV370" s="11" t="s">
        <v>83</v>
      </c>
      <c r="AW370" s="11" t="s">
        <v>36</v>
      </c>
      <c r="AX370" s="11" t="s">
        <v>73</v>
      </c>
      <c r="AY370" s="245" t="s">
        <v>127</v>
      </c>
    </row>
    <row r="371" s="11" customFormat="1">
      <c r="B371" s="235"/>
      <c r="C371" s="236"/>
      <c r="D371" s="232" t="s">
        <v>164</v>
      </c>
      <c r="E371" s="237" t="s">
        <v>21</v>
      </c>
      <c r="F371" s="238" t="s">
        <v>688</v>
      </c>
      <c r="G371" s="236"/>
      <c r="H371" s="239">
        <v>605.88</v>
      </c>
      <c r="I371" s="240"/>
      <c r="J371" s="236"/>
      <c r="K371" s="236"/>
      <c r="L371" s="241"/>
      <c r="M371" s="242"/>
      <c r="N371" s="243"/>
      <c r="O371" s="243"/>
      <c r="P371" s="243"/>
      <c r="Q371" s="243"/>
      <c r="R371" s="243"/>
      <c r="S371" s="243"/>
      <c r="T371" s="244"/>
      <c r="AT371" s="245" t="s">
        <v>164</v>
      </c>
      <c r="AU371" s="245" t="s">
        <v>83</v>
      </c>
      <c r="AV371" s="11" t="s">
        <v>83</v>
      </c>
      <c r="AW371" s="11" t="s">
        <v>36</v>
      </c>
      <c r="AX371" s="11" t="s">
        <v>73</v>
      </c>
      <c r="AY371" s="245" t="s">
        <v>127</v>
      </c>
    </row>
    <row r="372" s="11" customFormat="1">
      <c r="B372" s="235"/>
      <c r="C372" s="236"/>
      <c r="D372" s="232" t="s">
        <v>164</v>
      </c>
      <c r="E372" s="237" t="s">
        <v>21</v>
      </c>
      <c r="F372" s="238" t="s">
        <v>689</v>
      </c>
      <c r="G372" s="236"/>
      <c r="H372" s="239">
        <v>776.42499999999995</v>
      </c>
      <c r="I372" s="240"/>
      <c r="J372" s="236"/>
      <c r="K372" s="236"/>
      <c r="L372" s="241"/>
      <c r="M372" s="242"/>
      <c r="N372" s="243"/>
      <c r="O372" s="243"/>
      <c r="P372" s="243"/>
      <c r="Q372" s="243"/>
      <c r="R372" s="243"/>
      <c r="S372" s="243"/>
      <c r="T372" s="244"/>
      <c r="AT372" s="245" t="s">
        <v>164</v>
      </c>
      <c r="AU372" s="245" t="s">
        <v>83</v>
      </c>
      <c r="AV372" s="11" t="s">
        <v>83</v>
      </c>
      <c r="AW372" s="11" t="s">
        <v>36</v>
      </c>
      <c r="AX372" s="11" t="s">
        <v>73</v>
      </c>
      <c r="AY372" s="245" t="s">
        <v>127</v>
      </c>
    </row>
    <row r="373" s="11" customFormat="1">
      <c r="B373" s="235"/>
      <c r="C373" s="236"/>
      <c r="D373" s="232" t="s">
        <v>164</v>
      </c>
      <c r="E373" s="237" t="s">
        <v>21</v>
      </c>
      <c r="F373" s="238" t="s">
        <v>690</v>
      </c>
      <c r="G373" s="236"/>
      <c r="H373" s="239">
        <v>44.895000000000003</v>
      </c>
      <c r="I373" s="240"/>
      <c r="J373" s="236"/>
      <c r="K373" s="236"/>
      <c r="L373" s="241"/>
      <c r="M373" s="242"/>
      <c r="N373" s="243"/>
      <c r="O373" s="243"/>
      <c r="P373" s="243"/>
      <c r="Q373" s="243"/>
      <c r="R373" s="243"/>
      <c r="S373" s="243"/>
      <c r="T373" s="244"/>
      <c r="AT373" s="245" t="s">
        <v>164</v>
      </c>
      <c r="AU373" s="245" t="s">
        <v>83</v>
      </c>
      <c r="AV373" s="11" t="s">
        <v>83</v>
      </c>
      <c r="AW373" s="11" t="s">
        <v>36</v>
      </c>
      <c r="AX373" s="11" t="s">
        <v>73</v>
      </c>
      <c r="AY373" s="245" t="s">
        <v>127</v>
      </c>
    </row>
    <row r="374" s="11" customFormat="1">
      <c r="B374" s="235"/>
      <c r="C374" s="236"/>
      <c r="D374" s="232" t="s">
        <v>164</v>
      </c>
      <c r="E374" s="237" t="s">
        <v>21</v>
      </c>
      <c r="F374" s="238" t="s">
        <v>691</v>
      </c>
      <c r="G374" s="236"/>
      <c r="H374" s="239">
        <v>1.9119999999999999</v>
      </c>
      <c r="I374" s="240"/>
      <c r="J374" s="236"/>
      <c r="K374" s="236"/>
      <c r="L374" s="241"/>
      <c r="M374" s="242"/>
      <c r="N374" s="243"/>
      <c r="O374" s="243"/>
      <c r="P374" s="243"/>
      <c r="Q374" s="243"/>
      <c r="R374" s="243"/>
      <c r="S374" s="243"/>
      <c r="T374" s="244"/>
      <c r="AT374" s="245" t="s">
        <v>164</v>
      </c>
      <c r="AU374" s="245" t="s">
        <v>83</v>
      </c>
      <c r="AV374" s="11" t="s">
        <v>83</v>
      </c>
      <c r="AW374" s="11" t="s">
        <v>36</v>
      </c>
      <c r="AX374" s="11" t="s">
        <v>73</v>
      </c>
      <c r="AY374" s="245" t="s">
        <v>127</v>
      </c>
    </row>
    <row r="375" s="12" customFormat="1">
      <c r="B375" s="246"/>
      <c r="C375" s="247"/>
      <c r="D375" s="232" t="s">
        <v>164</v>
      </c>
      <c r="E375" s="248" t="s">
        <v>21</v>
      </c>
      <c r="F375" s="249" t="s">
        <v>174</v>
      </c>
      <c r="G375" s="247"/>
      <c r="H375" s="250">
        <v>1546.8720000000001</v>
      </c>
      <c r="I375" s="251"/>
      <c r="J375" s="247"/>
      <c r="K375" s="247"/>
      <c r="L375" s="252"/>
      <c r="M375" s="253"/>
      <c r="N375" s="254"/>
      <c r="O375" s="254"/>
      <c r="P375" s="254"/>
      <c r="Q375" s="254"/>
      <c r="R375" s="254"/>
      <c r="S375" s="254"/>
      <c r="T375" s="255"/>
      <c r="AT375" s="256" t="s">
        <v>164</v>
      </c>
      <c r="AU375" s="256" t="s">
        <v>83</v>
      </c>
      <c r="AV375" s="12" t="s">
        <v>134</v>
      </c>
      <c r="AW375" s="12" t="s">
        <v>36</v>
      </c>
      <c r="AX375" s="12" t="s">
        <v>81</v>
      </c>
      <c r="AY375" s="256" t="s">
        <v>127</v>
      </c>
    </row>
    <row r="376" s="1" customFormat="1" ht="25.5" customHeight="1">
      <c r="B376" s="45"/>
      <c r="C376" s="220" t="s">
        <v>692</v>
      </c>
      <c r="D376" s="220" t="s">
        <v>129</v>
      </c>
      <c r="E376" s="221" t="s">
        <v>693</v>
      </c>
      <c r="F376" s="222" t="s">
        <v>680</v>
      </c>
      <c r="G376" s="223" t="s">
        <v>210</v>
      </c>
      <c r="H376" s="224">
        <v>54140.519999999997</v>
      </c>
      <c r="I376" s="225"/>
      <c r="J376" s="226">
        <f>ROUND(I376*H376,2)</f>
        <v>0</v>
      </c>
      <c r="K376" s="222" t="s">
        <v>133</v>
      </c>
      <c r="L376" s="71"/>
      <c r="M376" s="227" t="s">
        <v>21</v>
      </c>
      <c r="N376" s="228" t="s">
        <v>44</v>
      </c>
      <c r="O376" s="46"/>
      <c r="P376" s="229">
        <f>O376*H376</f>
        <v>0</v>
      </c>
      <c r="Q376" s="229">
        <v>0</v>
      </c>
      <c r="R376" s="229">
        <f>Q376*H376</f>
        <v>0</v>
      </c>
      <c r="S376" s="229">
        <v>0</v>
      </c>
      <c r="T376" s="230">
        <f>S376*H376</f>
        <v>0</v>
      </c>
      <c r="AR376" s="23" t="s">
        <v>134</v>
      </c>
      <c r="AT376" s="23" t="s">
        <v>129</v>
      </c>
      <c r="AU376" s="23" t="s">
        <v>83</v>
      </c>
      <c r="AY376" s="23" t="s">
        <v>127</v>
      </c>
      <c r="BE376" s="231">
        <f>IF(N376="základní",J376,0)</f>
        <v>0</v>
      </c>
      <c r="BF376" s="231">
        <f>IF(N376="snížená",J376,0)</f>
        <v>0</v>
      </c>
      <c r="BG376" s="231">
        <f>IF(N376="zákl. přenesená",J376,0)</f>
        <v>0</v>
      </c>
      <c r="BH376" s="231">
        <f>IF(N376="sníž. přenesená",J376,0)</f>
        <v>0</v>
      </c>
      <c r="BI376" s="231">
        <f>IF(N376="nulová",J376,0)</f>
        <v>0</v>
      </c>
      <c r="BJ376" s="23" t="s">
        <v>81</v>
      </c>
      <c r="BK376" s="231">
        <f>ROUND(I376*H376,2)</f>
        <v>0</v>
      </c>
      <c r="BL376" s="23" t="s">
        <v>134</v>
      </c>
      <c r="BM376" s="23" t="s">
        <v>694</v>
      </c>
    </row>
    <row r="377" s="1" customFormat="1">
      <c r="B377" s="45"/>
      <c r="C377" s="73"/>
      <c r="D377" s="232" t="s">
        <v>136</v>
      </c>
      <c r="E377" s="73"/>
      <c r="F377" s="233" t="s">
        <v>675</v>
      </c>
      <c r="G377" s="73"/>
      <c r="H377" s="73"/>
      <c r="I377" s="190"/>
      <c r="J377" s="73"/>
      <c r="K377" s="73"/>
      <c r="L377" s="71"/>
      <c r="M377" s="234"/>
      <c r="N377" s="46"/>
      <c r="O377" s="46"/>
      <c r="P377" s="46"/>
      <c r="Q377" s="46"/>
      <c r="R377" s="46"/>
      <c r="S377" s="46"/>
      <c r="T377" s="94"/>
      <c r="AT377" s="23" t="s">
        <v>136</v>
      </c>
      <c r="AU377" s="23" t="s">
        <v>83</v>
      </c>
    </row>
    <row r="378" s="11" customFormat="1">
      <c r="B378" s="235"/>
      <c r="C378" s="236"/>
      <c r="D378" s="232" t="s">
        <v>164</v>
      </c>
      <c r="E378" s="236"/>
      <c r="F378" s="238" t="s">
        <v>695</v>
      </c>
      <c r="G378" s="236"/>
      <c r="H378" s="239">
        <v>54140.519999999997</v>
      </c>
      <c r="I378" s="240"/>
      <c r="J378" s="236"/>
      <c r="K378" s="236"/>
      <c r="L378" s="241"/>
      <c r="M378" s="242"/>
      <c r="N378" s="243"/>
      <c r="O378" s="243"/>
      <c r="P378" s="243"/>
      <c r="Q378" s="243"/>
      <c r="R378" s="243"/>
      <c r="S378" s="243"/>
      <c r="T378" s="244"/>
      <c r="AT378" s="245" t="s">
        <v>164</v>
      </c>
      <c r="AU378" s="245" t="s">
        <v>83</v>
      </c>
      <c r="AV378" s="11" t="s">
        <v>83</v>
      </c>
      <c r="AW378" s="11" t="s">
        <v>6</v>
      </c>
      <c r="AX378" s="11" t="s">
        <v>81</v>
      </c>
      <c r="AY378" s="245" t="s">
        <v>127</v>
      </c>
    </row>
    <row r="379" s="10" customFormat="1" ht="29.88" customHeight="1">
      <c r="B379" s="204"/>
      <c r="C379" s="205"/>
      <c r="D379" s="206" t="s">
        <v>72</v>
      </c>
      <c r="E379" s="218" t="s">
        <v>696</v>
      </c>
      <c r="F379" s="218" t="s">
        <v>697</v>
      </c>
      <c r="G379" s="205"/>
      <c r="H379" s="205"/>
      <c r="I379" s="208"/>
      <c r="J379" s="219">
        <f>BK379</f>
        <v>0</v>
      </c>
      <c r="K379" s="205"/>
      <c r="L379" s="210"/>
      <c r="M379" s="211"/>
      <c r="N379" s="212"/>
      <c r="O379" s="212"/>
      <c r="P379" s="213">
        <f>SUM(P380:P381)</f>
        <v>0</v>
      </c>
      <c r="Q379" s="212"/>
      <c r="R379" s="213">
        <f>SUM(R380:R381)</f>
        <v>0</v>
      </c>
      <c r="S379" s="212"/>
      <c r="T379" s="214">
        <f>SUM(T380:T381)</f>
        <v>0</v>
      </c>
      <c r="AR379" s="215" t="s">
        <v>81</v>
      </c>
      <c r="AT379" s="216" t="s">
        <v>72</v>
      </c>
      <c r="AU379" s="216" t="s">
        <v>81</v>
      </c>
      <c r="AY379" s="215" t="s">
        <v>127</v>
      </c>
      <c r="BK379" s="217">
        <f>SUM(BK380:BK381)</f>
        <v>0</v>
      </c>
    </row>
    <row r="380" s="1" customFormat="1" ht="25.5" customHeight="1">
      <c r="B380" s="45"/>
      <c r="C380" s="220" t="s">
        <v>698</v>
      </c>
      <c r="D380" s="220" t="s">
        <v>129</v>
      </c>
      <c r="E380" s="221" t="s">
        <v>699</v>
      </c>
      <c r="F380" s="222" t="s">
        <v>700</v>
      </c>
      <c r="G380" s="223" t="s">
        <v>210</v>
      </c>
      <c r="H380" s="224">
        <v>666.02200000000005</v>
      </c>
      <c r="I380" s="225"/>
      <c r="J380" s="226">
        <f>ROUND(I380*H380,2)</f>
        <v>0</v>
      </c>
      <c r="K380" s="222" t="s">
        <v>133</v>
      </c>
      <c r="L380" s="71"/>
      <c r="M380" s="227" t="s">
        <v>21</v>
      </c>
      <c r="N380" s="228" t="s">
        <v>44</v>
      </c>
      <c r="O380" s="46"/>
      <c r="P380" s="229">
        <f>O380*H380</f>
        <v>0</v>
      </c>
      <c r="Q380" s="229">
        <v>0</v>
      </c>
      <c r="R380" s="229">
        <f>Q380*H380</f>
        <v>0</v>
      </c>
      <c r="S380" s="229">
        <v>0</v>
      </c>
      <c r="T380" s="230">
        <f>S380*H380</f>
        <v>0</v>
      </c>
      <c r="AR380" s="23" t="s">
        <v>134</v>
      </c>
      <c r="AT380" s="23" t="s">
        <v>129</v>
      </c>
      <c r="AU380" s="23" t="s">
        <v>83</v>
      </c>
      <c r="AY380" s="23" t="s">
        <v>127</v>
      </c>
      <c r="BE380" s="231">
        <f>IF(N380="základní",J380,0)</f>
        <v>0</v>
      </c>
      <c r="BF380" s="231">
        <f>IF(N380="snížená",J380,0)</f>
        <v>0</v>
      </c>
      <c r="BG380" s="231">
        <f>IF(N380="zákl. přenesená",J380,0)</f>
        <v>0</v>
      </c>
      <c r="BH380" s="231">
        <f>IF(N380="sníž. přenesená",J380,0)</f>
        <v>0</v>
      </c>
      <c r="BI380" s="231">
        <f>IF(N380="nulová",J380,0)</f>
        <v>0</v>
      </c>
      <c r="BJ380" s="23" t="s">
        <v>81</v>
      </c>
      <c r="BK380" s="231">
        <f>ROUND(I380*H380,2)</f>
        <v>0</v>
      </c>
      <c r="BL380" s="23" t="s">
        <v>134</v>
      </c>
      <c r="BM380" s="23" t="s">
        <v>701</v>
      </c>
    </row>
    <row r="381" s="1" customFormat="1">
      <c r="B381" s="45"/>
      <c r="C381" s="73"/>
      <c r="D381" s="232" t="s">
        <v>136</v>
      </c>
      <c r="E381" s="73"/>
      <c r="F381" s="233" t="s">
        <v>702</v>
      </c>
      <c r="G381" s="73"/>
      <c r="H381" s="73"/>
      <c r="I381" s="190"/>
      <c r="J381" s="73"/>
      <c r="K381" s="73"/>
      <c r="L381" s="71"/>
      <c r="M381" s="234"/>
      <c r="N381" s="46"/>
      <c r="O381" s="46"/>
      <c r="P381" s="46"/>
      <c r="Q381" s="46"/>
      <c r="R381" s="46"/>
      <c r="S381" s="46"/>
      <c r="T381" s="94"/>
      <c r="AT381" s="23" t="s">
        <v>136</v>
      </c>
      <c r="AU381" s="23" t="s">
        <v>83</v>
      </c>
    </row>
    <row r="382" s="10" customFormat="1" ht="37.44" customHeight="1">
      <c r="B382" s="204"/>
      <c r="C382" s="205"/>
      <c r="D382" s="206" t="s">
        <v>72</v>
      </c>
      <c r="E382" s="207" t="s">
        <v>703</v>
      </c>
      <c r="F382" s="207" t="s">
        <v>704</v>
      </c>
      <c r="G382" s="205"/>
      <c r="H382" s="205"/>
      <c r="I382" s="208"/>
      <c r="J382" s="209">
        <f>BK382</f>
        <v>0</v>
      </c>
      <c r="K382" s="205"/>
      <c r="L382" s="210"/>
      <c r="M382" s="211"/>
      <c r="N382" s="212"/>
      <c r="O382" s="212"/>
      <c r="P382" s="213">
        <f>P383</f>
        <v>0</v>
      </c>
      <c r="Q382" s="212"/>
      <c r="R382" s="213">
        <f>R383</f>
        <v>1.0795000000000001</v>
      </c>
      <c r="S382" s="212"/>
      <c r="T382" s="214">
        <f>T383</f>
        <v>0</v>
      </c>
      <c r="AR382" s="215" t="s">
        <v>83</v>
      </c>
      <c r="AT382" s="216" t="s">
        <v>72</v>
      </c>
      <c r="AU382" s="216" t="s">
        <v>73</v>
      </c>
      <c r="AY382" s="215" t="s">
        <v>127</v>
      </c>
      <c r="BK382" s="217">
        <f>BK383</f>
        <v>0</v>
      </c>
    </row>
    <row r="383" s="10" customFormat="1" ht="19.92" customHeight="1">
      <c r="B383" s="204"/>
      <c r="C383" s="205"/>
      <c r="D383" s="206" t="s">
        <v>72</v>
      </c>
      <c r="E383" s="218" t="s">
        <v>705</v>
      </c>
      <c r="F383" s="218" t="s">
        <v>706</v>
      </c>
      <c r="G383" s="205"/>
      <c r="H383" s="205"/>
      <c r="I383" s="208"/>
      <c r="J383" s="219">
        <f>BK383</f>
        <v>0</v>
      </c>
      <c r="K383" s="205"/>
      <c r="L383" s="210"/>
      <c r="M383" s="211"/>
      <c r="N383" s="212"/>
      <c r="O383" s="212"/>
      <c r="P383" s="213">
        <f>SUM(P384:P388)</f>
        <v>0</v>
      </c>
      <c r="Q383" s="212"/>
      <c r="R383" s="213">
        <f>SUM(R384:R388)</f>
        <v>1.0795000000000001</v>
      </c>
      <c r="S383" s="212"/>
      <c r="T383" s="214">
        <f>SUM(T384:T388)</f>
        <v>0</v>
      </c>
      <c r="AR383" s="215" t="s">
        <v>83</v>
      </c>
      <c r="AT383" s="216" t="s">
        <v>72</v>
      </c>
      <c r="AU383" s="216" t="s">
        <v>81</v>
      </c>
      <c r="AY383" s="215" t="s">
        <v>127</v>
      </c>
      <c r="BK383" s="217">
        <f>SUM(BK384:BK388)</f>
        <v>0</v>
      </c>
    </row>
    <row r="384" s="1" customFormat="1" ht="16.5" customHeight="1">
      <c r="B384" s="45"/>
      <c r="C384" s="220" t="s">
        <v>707</v>
      </c>
      <c r="D384" s="220" t="s">
        <v>129</v>
      </c>
      <c r="E384" s="221" t="s">
        <v>708</v>
      </c>
      <c r="F384" s="222" t="s">
        <v>709</v>
      </c>
      <c r="G384" s="223" t="s">
        <v>132</v>
      </c>
      <c r="H384" s="224">
        <v>425</v>
      </c>
      <c r="I384" s="225"/>
      <c r="J384" s="226">
        <f>ROUND(I384*H384,2)</f>
        <v>0</v>
      </c>
      <c r="K384" s="222" t="s">
        <v>21</v>
      </c>
      <c r="L384" s="71"/>
      <c r="M384" s="227" t="s">
        <v>21</v>
      </c>
      <c r="N384" s="228" t="s">
        <v>44</v>
      </c>
      <c r="O384" s="46"/>
      <c r="P384" s="229">
        <f>O384*H384</f>
        <v>0</v>
      </c>
      <c r="Q384" s="229">
        <v>0</v>
      </c>
      <c r="R384" s="229">
        <f>Q384*H384</f>
        <v>0</v>
      </c>
      <c r="S384" s="229">
        <v>0</v>
      </c>
      <c r="T384" s="230">
        <f>S384*H384</f>
        <v>0</v>
      </c>
      <c r="AR384" s="23" t="s">
        <v>219</v>
      </c>
      <c r="AT384" s="23" t="s">
        <v>129</v>
      </c>
      <c r="AU384" s="23" t="s">
        <v>83</v>
      </c>
      <c r="AY384" s="23" t="s">
        <v>127</v>
      </c>
      <c r="BE384" s="231">
        <f>IF(N384="základní",J384,0)</f>
        <v>0</v>
      </c>
      <c r="BF384" s="231">
        <f>IF(N384="snížená",J384,0)</f>
        <v>0</v>
      </c>
      <c r="BG384" s="231">
        <f>IF(N384="zákl. přenesená",J384,0)</f>
        <v>0</v>
      </c>
      <c r="BH384" s="231">
        <f>IF(N384="sníž. přenesená",J384,0)</f>
        <v>0</v>
      </c>
      <c r="BI384" s="231">
        <f>IF(N384="nulová",J384,0)</f>
        <v>0</v>
      </c>
      <c r="BJ384" s="23" t="s">
        <v>81</v>
      </c>
      <c r="BK384" s="231">
        <f>ROUND(I384*H384,2)</f>
        <v>0</v>
      </c>
      <c r="BL384" s="23" t="s">
        <v>219</v>
      </c>
      <c r="BM384" s="23" t="s">
        <v>710</v>
      </c>
    </row>
    <row r="385" s="1" customFormat="1">
      <c r="B385" s="45"/>
      <c r="C385" s="73"/>
      <c r="D385" s="232" t="s">
        <v>136</v>
      </c>
      <c r="E385" s="73"/>
      <c r="F385" s="233" t="s">
        <v>711</v>
      </c>
      <c r="G385" s="73"/>
      <c r="H385" s="73"/>
      <c r="I385" s="190"/>
      <c r="J385" s="73"/>
      <c r="K385" s="73"/>
      <c r="L385" s="71"/>
      <c r="M385" s="234"/>
      <c r="N385" s="46"/>
      <c r="O385" s="46"/>
      <c r="P385" s="46"/>
      <c r="Q385" s="46"/>
      <c r="R385" s="46"/>
      <c r="S385" s="46"/>
      <c r="T385" s="94"/>
      <c r="AT385" s="23" t="s">
        <v>136</v>
      </c>
      <c r="AU385" s="23" t="s">
        <v>83</v>
      </c>
    </row>
    <row r="386" s="1" customFormat="1" ht="16.5" customHeight="1">
      <c r="B386" s="45"/>
      <c r="C386" s="267" t="s">
        <v>712</v>
      </c>
      <c r="D386" s="267" t="s">
        <v>207</v>
      </c>
      <c r="E386" s="268" t="s">
        <v>713</v>
      </c>
      <c r="F386" s="269" t="s">
        <v>714</v>
      </c>
      <c r="G386" s="270" t="s">
        <v>132</v>
      </c>
      <c r="H386" s="271">
        <v>425</v>
      </c>
      <c r="I386" s="272"/>
      <c r="J386" s="273">
        <f>ROUND(I386*H386,2)</f>
        <v>0</v>
      </c>
      <c r="K386" s="269" t="s">
        <v>21</v>
      </c>
      <c r="L386" s="274"/>
      <c r="M386" s="275" t="s">
        <v>21</v>
      </c>
      <c r="N386" s="276" t="s">
        <v>44</v>
      </c>
      <c r="O386" s="46"/>
      <c r="P386" s="229">
        <f>O386*H386</f>
        <v>0</v>
      </c>
      <c r="Q386" s="229">
        <v>0.0025400000000000002</v>
      </c>
      <c r="R386" s="229">
        <f>Q386*H386</f>
        <v>1.0795000000000001</v>
      </c>
      <c r="S386" s="229">
        <v>0</v>
      </c>
      <c r="T386" s="230">
        <f>S386*H386</f>
        <v>0</v>
      </c>
      <c r="AR386" s="23" t="s">
        <v>296</v>
      </c>
      <c r="AT386" s="23" t="s">
        <v>207</v>
      </c>
      <c r="AU386" s="23" t="s">
        <v>83</v>
      </c>
      <c r="AY386" s="23" t="s">
        <v>127</v>
      </c>
      <c r="BE386" s="231">
        <f>IF(N386="základní",J386,0)</f>
        <v>0</v>
      </c>
      <c r="BF386" s="231">
        <f>IF(N386="snížená",J386,0)</f>
        <v>0</v>
      </c>
      <c r="BG386" s="231">
        <f>IF(N386="zákl. přenesená",J386,0)</f>
        <v>0</v>
      </c>
      <c r="BH386" s="231">
        <f>IF(N386="sníž. přenesená",J386,0)</f>
        <v>0</v>
      </c>
      <c r="BI386" s="231">
        <f>IF(N386="nulová",J386,0)</f>
        <v>0</v>
      </c>
      <c r="BJ386" s="23" t="s">
        <v>81</v>
      </c>
      <c r="BK386" s="231">
        <f>ROUND(I386*H386,2)</f>
        <v>0</v>
      </c>
      <c r="BL386" s="23" t="s">
        <v>219</v>
      </c>
      <c r="BM386" s="23" t="s">
        <v>715</v>
      </c>
    </row>
    <row r="387" s="1" customFormat="1" ht="38.25" customHeight="1">
      <c r="B387" s="45"/>
      <c r="C387" s="220" t="s">
        <v>716</v>
      </c>
      <c r="D387" s="220" t="s">
        <v>129</v>
      </c>
      <c r="E387" s="221" t="s">
        <v>717</v>
      </c>
      <c r="F387" s="222" t="s">
        <v>718</v>
      </c>
      <c r="G387" s="223" t="s">
        <v>210</v>
      </c>
      <c r="H387" s="224">
        <v>1.0800000000000001</v>
      </c>
      <c r="I387" s="225"/>
      <c r="J387" s="226">
        <f>ROUND(I387*H387,2)</f>
        <v>0</v>
      </c>
      <c r="K387" s="222" t="s">
        <v>133</v>
      </c>
      <c r="L387" s="71"/>
      <c r="M387" s="227" t="s">
        <v>21</v>
      </c>
      <c r="N387" s="228" t="s">
        <v>44</v>
      </c>
      <c r="O387" s="46"/>
      <c r="P387" s="229">
        <f>O387*H387</f>
        <v>0</v>
      </c>
      <c r="Q387" s="229">
        <v>0</v>
      </c>
      <c r="R387" s="229">
        <f>Q387*H387</f>
        <v>0</v>
      </c>
      <c r="S387" s="229">
        <v>0</v>
      </c>
      <c r="T387" s="230">
        <f>S387*H387</f>
        <v>0</v>
      </c>
      <c r="AR387" s="23" t="s">
        <v>219</v>
      </c>
      <c r="AT387" s="23" t="s">
        <v>129</v>
      </c>
      <c r="AU387" s="23" t="s">
        <v>83</v>
      </c>
      <c r="AY387" s="23" t="s">
        <v>127</v>
      </c>
      <c r="BE387" s="231">
        <f>IF(N387="základní",J387,0)</f>
        <v>0</v>
      </c>
      <c r="BF387" s="231">
        <f>IF(N387="snížená",J387,0)</f>
        <v>0</v>
      </c>
      <c r="BG387" s="231">
        <f>IF(N387="zákl. přenesená",J387,0)</f>
        <v>0</v>
      </c>
      <c r="BH387" s="231">
        <f>IF(N387="sníž. přenesená",J387,0)</f>
        <v>0</v>
      </c>
      <c r="BI387" s="231">
        <f>IF(N387="nulová",J387,0)</f>
        <v>0</v>
      </c>
      <c r="BJ387" s="23" t="s">
        <v>81</v>
      </c>
      <c r="BK387" s="231">
        <f>ROUND(I387*H387,2)</f>
        <v>0</v>
      </c>
      <c r="BL387" s="23" t="s">
        <v>219</v>
      </c>
      <c r="BM387" s="23" t="s">
        <v>719</v>
      </c>
    </row>
    <row r="388" s="1" customFormat="1">
      <c r="B388" s="45"/>
      <c r="C388" s="73"/>
      <c r="D388" s="232" t="s">
        <v>136</v>
      </c>
      <c r="E388" s="73"/>
      <c r="F388" s="233" t="s">
        <v>720</v>
      </c>
      <c r="G388" s="73"/>
      <c r="H388" s="73"/>
      <c r="I388" s="190"/>
      <c r="J388" s="73"/>
      <c r="K388" s="73"/>
      <c r="L388" s="71"/>
      <c r="M388" s="277"/>
      <c r="N388" s="278"/>
      <c r="O388" s="278"/>
      <c r="P388" s="278"/>
      <c r="Q388" s="278"/>
      <c r="R388" s="278"/>
      <c r="S388" s="278"/>
      <c r="T388" s="279"/>
      <c r="AT388" s="23" t="s">
        <v>136</v>
      </c>
      <c r="AU388" s="23" t="s">
        <v>83</v>
      </c>
    </row>
    <row r="389" s="1" customFormat="1" ht="6.96" customHeight="1">
      <c r="B389" s="66"/>
      <c r="C389" s="67"/>
      <c r="D389" s="67"/>
      <c r="E389" s="67"/>
      <c r="F389" s="67"/>
      <c r="G389" s="67"/>
      <c r="H389" s="67"/>
      <c r="I389" s="165"/>
      <c r="J389" s="67"/>
      <c r="K389" s="67"/>
      <c r="L389" s="71"/>
    </row>
  </sheetData>
  <sheetProtection sheet="1" autoFilter="0" formatColumns="0" formatRows="0" objects="1" scenarios="1" spinCount="100000" saltValue="PvPIUbeafXmxHJMCfsxKGrqMsqy5YlkBtvTqoIZGTnjCe+KgmhBFKuPU2sJnDfvjMItUDcDxOQfFzo9hJ4GI3g==" hashValue="ezDP2QP+K0HM7qNRsvb62OJwckZVvwAfhC7T2vpNMxyH8zPMqxK0Kg5Xh/iH8NF5Q7rTY9SwR2BB1GJ67Wqy3A==" algorithmName="SHA-512" password="CC35"/>
  <autoFilter ref="C86:K388"/>
  <mergeCells count="10">
    <mergeCell ref="E7:H7"/>
    <mergeCell ref="E9:H9"/>
    <mergeCell ref="E24:H24"/>
    <mergeCell ref="E45:H45"/>
    <mergeCell ref="E47:H47"/>
    <mergeCell ref="J51:J52"/>
    <mergeCell ref="E77:H77"/>
    <mergeCell ref="E79:H79"/>
    <mergeCell ref="G1:H1"/>
    <mergeCell ref="L2:V2"/>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87</v>
      </c>
      <c r="G1" s="138" t="s">
        <v>88</v>
      </c>
      <c r="H1" s="138"/>
      <c r="I1" s="139"/>
      <c r="J1" s="138" t="s">
        <v>89</v>
      </c>
      <c r="K1" s="137" t="s">
        <v>90</v>
      </c>
      <c r="L1" s="138" t="s">
        <v>91</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86</v>
      </c>
    </row>
    <row r="3" ht="6.96" customHeight="1">
      <c r="B3" s="24"/>
      <c r="C3" s="25"/>
      <c r="D3" s="25"/>
      <c r="E3" s="25"/>
      <c r="F3" s="25"/>
      <c r="G3" s="25"/>
      <c r="H3" s="25"/>
      <c r="I3" s="140"/>
      <c r="J3" s="25"/>
      <c r="K3" s="26"/>
      <c r="AT3" s="23" t="s">
        <v>83</v>
      </c>
    </row>
    <row r="4" ht="36.96" customHeight="1">
      <c r="B4" s="27"/>
      <c r="C4" s="28"/>
      <c r="D4" s="29" t="s">
        <v>92</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Jáchymov_Rekonstrukce komunikace_ulice Husova a Žižkova</v>
      </c>
      <c r="F7" s="39"/>
      <c r="G7" s="39"/>
      <c r="H7" s="39"/>
      <c r="I7" s="141"/>
      <c r="J7" s="28"/>
      <c r="K7" s="30"/>
    </row>
    <row r="8" s="1" customFormat="1">
      <c r="B8" s="45"/>
      <c r="C8" s="46"/>
      <c r="D8" s="39" t="s">
        <v>93</v>
      </c>
      <c r="E8" s="46"/>
      <c r="F8" s="46"/>
      <c r="G8" s="46"/>
      <c r="H8" s="46"/>
      <c r="I8" s="143"/>
      <c r="J8" s="46"/>
      <c r="K8" s="50"/>
    </row>
    <row r="9" s="1" customFormat="1" ht="36.96" customHeight="1">
      <c r="B9" s="45"/>
      <c r="C9" s="46"/>
      <c r="D9" s="46"/>
      <c r="E9" s="144" t="s">
        <v>721</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9. 11. 2017</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21</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
        <v>21</v>
      </c>
      <c r="K20" s="50"/>
    </row>
    <row r="21" s="1" customFormat="1" ht="18" customHeight="1">
      <c r="B21" s="45"/>
      <c r="C21" s="46"/>
      <c r="D21" s="46"/>
      <c r="E21" s="34" t="s">
        <v>35</v>
      </c>
      <c r="F21" s="46"/>
      <c r="G21" s="46"/>
      <c r="H21" s="46"/>
      <c r="I21" s="145" t="s">
        <v>31</v>
      </c>
      <c r="J21" s="34" t="s">
        <v>21</v>
      </c>
      <c r="K21" s="50"/>
    </row>
    <row r="22" s="1" customFormat="1" ht="6.96" customHeight="1">
      <c r="B22" s="45"/>
      <c r="C22" s="46"/>
      <c r="D22" s="46"/>
      <c r="E22" s="46"/>
      <c r="F22" s="46"/>
      <c r="G22" s="46"/>
      <c r="H22" s="46"/>
      <c r="I22" s="143"/>
      <c r="J22" s="46"/>
      <c r="K22" s="50"/>
    </row>
    <row r="23" s="1" customFormat="1" ht="14.4" customHeight="1">
      <c r="B23" s="45"/>
      <c r="C23" s="46"/>
      <c r="D23" s="39" t="s">
        <v>37</v>
      </c>
      <c r="E23" s="46"/>
      <c r="F23" s="46"/>
      <c r="G23" s="46"/>
      <c r="H23" s="46"/>
      <c r="I23" s="143"/>
      <c r="J23" s="46"/>
      <c r="K23" s="50"/>
    </row>
    <row r="24" s="6" customFormat="1" ht="71.25" customHeight="1">
      <c r="B24" s="147"/>
      <c r="C24" s="148"/>
      <c r="D24" s="148"/>
      <c r="E24" s="43" t="s">
        <v>38</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39</v>
      </c>
      <c r="E27" s="46"/>
      <c r="F27" s="46"/>
      <c r="G27" s="46"/>
      <c r="H27" s="46"/>
      <c r="I27" s="143"/>
      <c r="J27" s="154">
        <f>ROUND(J79,2)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41</v>
      </c>
      <c r="G29" s="46"/>
      <c r="H29" s="46"/>
      <c r="I29" s="155" t="s">
        <v>40</v>
      </c>
      <c r="J29" s="51" t="s">
        <v>42</v>
      </c>
      <c r="K29" s="50"/>
    </row>
    <row r="30" s="1" customFormat="1" ht="14.4" customHeight="1">
      <c r="B30" s="45"/>
      <c r="C30" s="46"/>
      <c r="D30" s="54" t="s">
        <v>43</v>
      </c>
      <c r="E30" s="54" t="s">
        <v>44</v>
      </c>
      <c r="F30" s="156">
        <f>ROUND(SUM(BE79:BE101), 2)</f>
        <v>0</v>
      </c>
      <c r="G30" s="46"/>
      <c r="H30" s="46"/>
      <c r="I30" s="157">
        <v>0.20999999999999999</v>
      </c>
      <c r="J30" s="156">
        <f>ROUND(ROUND((SUM(BE79:BE101)), 2)*I30, 2)</f>
        <v>0</v>
      </c>
      <c r="K30" s="50"/>
    </row>
    <row r="31" s="1" customFormat="1" ht="14.4" customHeight="1">
      <c r="B31" s="45"/>
      <c r="C31" s="46"/>
      <c r="D31" s="46"/>
      <c r="E31" s="54" t="s">
        <v>45</v>
      </c>
      <c r="F31" s="156">
        <f>ROUND(SUM(BF79:BF101), 2)</f>
        <v>0</v>
      </c>
      <c r="G31" s="46"/>
      <c r="H31" s="46"/>
      <c r="I31" s="157">
        <v>0.14999999999999999</v>
      </c>
      <c r="J31" s="156">
        <f>ROUND(ROUND((SUM(BF79:BF101)), 2)*I31, 2)</f>
        <v>0</v>
      </c>
      <c r="K31" s="50"/>
    </row>
    <row r="32" hidden="1" s="1" customFormat="1" ht="14.4" customHeight="1">
      <c r="B32" s="45"/>
      <c r="C32" s="46"/>
      <c r="D32" s="46"/>
      <c r="E32" s="54" t="s">
        <v>46</v>
      </c>
      <c r="F32" s="156">
        <f>ROUND(SUM(BG79:BG101), 2)</f>
        <v>0</v>
      </c>
      <c r="G32" s="46"/>
      <c r="H32" s="46"/>
      <c r="I32" s="157">
        <v>0.20999999999999999</v>
      </c>
      <c r="J32" s="156">
        <v>0</v>
      </c>
      <c r="K32" s="50"/>
    </row>
    <row r="33" hidden="1" s="1" customFormat="1" ht="14.4" customHeight="1">
      <c r="B33" s="45"/>
      <c r="C33" s="46"/>
      <c r="D33" s="46"/>
      <c r="E33" s="54" t="s">
        <v>47</v>
      </c>
      <c r="F33" s="156">
        <f>ROUND(SUM(BH79:BH101), 2)</f>
        <v>0</v>
      </c>
      <c r="G33" s="46"/>
      <c r="H33" s="46"/>
      <c r="I33" s="157">
        <v>0.14999999999999999</v>
      </c>
      <c r="J33" s="156">
        <v>0</v>
      </c>
      <c r="K33" s="50"/>
    </row>
    <row r="34" hidden="1" s="1" customFormat="1" ht="14.4" customHeight="1">
      <c r="B34" s="45"/>
      <c r="C34" s="46"/>
      <c r="D34" s="46"/>
      <c r="E34" s="54" t="s">
        <v>48</v>
      </c>
      <c r="F34" s="156">
        <f>ROUND(SUM(BI79:BI101),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49</v>
      </c>
      <c r="E36" s="97"/>
      <c r="F36" s="97"/>
      <c r="G36" s="160" t="s">
        <v>50</v>
      </c>
      <c r="H36" s="161" t="s">
        <v>51</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95</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Jáchymov_Rekonstrukce komunikace_ulice Husova a Žižkova</v>
      </c>
      <c r="F45" s="39"/>
      <c r="G45" s="39"/>
      <c r="H45" s="39"/>
      <c r="I45" s="143"/>
      <c r="J45" s="46"/>
      <c r="K45" s="50"/>
    </row>
    <row r="46" s="1" customFormat="1" ht="14.4" customHeight="1">
      <c r="B46" s="45"/>
      <c r="C46" s="39" t="s">
        <v>93</v>
      </c>
      <c r="D46" s="46"/>
      <c r="E46" s="46"/>
      <c r="F46" s="46"/>
      <c r="G46" s="46"/>
      <c r="H46" s="46"/>
      <c r="I46" s="143"/>
      <c r="J46" s="46"/>
      <c r="K46" s="50"/>
    </row>
    <row r="47" s="1" customFormat="1" ht="17.25" customHeight="1">
      <c r="B47" s="45"/>
      <c r="C47" s="46"/>
      <c r="D47" s="46"/>
      <c r="E47" s="144" t="str">
        <f>E9</f>
        <v>VON 2 - Vedlejší a ostatní náklady</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9. 11. 2017</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Jáchymov</v>
      </c>
      <c r="G51" s="46"/>
      <c r="H51" s="46"/>
      <c r="I51" s="145" t="s">
        <v>34</v>
      </c>
      <c r="J51" s="43" t="str">
        <f>E21</f>
        <v>AZ Consult spol. s r.o.</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96</v>
      </c>
      <c r="D54" s="158"/>
      <c r="E54" s="158"/>
      <c r="F54" s="158"/>
      <c r="G54" s="158"/>
      <c r="H54" s="158"/>
      <c r="I54" s="172"/>
      <c r="J54" s="173" t="s">
        <v>97</v>
      </c>
      <c r="K54" s="174"/>
    </row>
    <row r="55" s="1" customFormat="1" ht="10.32" customHeight="1">
      <c r="B55" s="45"/>
      <c r="C55" s="46"/>
      <c r="D55" s="46"/>
      <c r="E55" s="46"/>
      <c r="F55" s="46"/>
      <c r="G55" s="46"/>
      <c r="H55" s="46"/>
      <c r="I55" s="143"/>
      <c r="J55" s="46"/>
      <c r="K55" s="50"/>
    </row>
    <row r="56" s="1" customFormat="1" ht="29.28" customHeight="1">
      <c r="B56" s="45"/>
      <c r="C56" s="175" t="s">
        <v>98</v>
      </c>
      <c r="D56" s="46"/>
      <c r="E56" s="46"/>
      <c r="F56" s="46"/>
      <c r="G56" s="46"/>
      <c r="H56" s="46"/>
      <c r="I56" s="143"/>
      <c r="J56" s="154">
        <f>J79</f>
        <v>0</v>
      </c>
      <c r="K56" s="50"/>
      <c r="AU56" s="23" t="s">
        <v>99</v>
      </c>
    </row>
    <row r="57" s="7" customFormat="1" ht="24.96" customHeight="1">
      <c r="B57" s="176"/>
      <c r="C57" s="177"/>
      <c r="D57" s="178" t="s">
        <v>722</v>
      </c>
      <c r="E57" s="179"/>
      <c r="F57" s="179"/>
      <c r="G57" s="179"/>
      <c r="H57" s="179"/>
      <c r="I57" s="180"/>
      <c r="J57" s="181">
        <f>J80</f>
        <v>0</v>
      </c>
      <c r="K57" s="182"/>
    </row>
    <row r="58" s="8" customFormat="1" ht="19.92" customHeight="1">
      <c r="B58" s="183"/>
      <c r="C58" s="184"/>
      <c r="D58" s="185" t="s">
        <v>723</v>
      </c>
      <c r="E58" s="186"/>
      <c r="F58" s="186"/>
      <c r="G58" s="186"/>
      <c r="H58" s="186"/>
      <c r="I58" s="187"/>
      <c r="J58" s="188">
        <f>J81</f>
        <v>0</v>
      </c>
      <c r="K58" s="189"/>
    </row>
    <row r="59" s="8" customFormat="1" ht="19.92" customHeight="1">
      <c r="B59" s="183"/>
      <c r="C59" s="184"/>
      <c r="D59" s="185" t="s">
        <v>724</v>
      </c>
      <c r="E59" s="186"/>
      <c r="F59" s="186"/>
      <c r="G59" s="186"/>
      <c r="H59" s="186"/>
      <c r="I59" s="187"/>
      <c r="J59" s="188">
        <f>J92</f>
        <v>0</v>
      </c>
      <c r="K59" s="189"/>
    </row>
    <row r="60" s="1" customFormat="1" ht="21.84" customHeight="1">
      <c r="B60" s="45"/>
      <c r="C60" s="46"/>
      <c r="D60" s="46"/>
      <c r="E60" s="46"/>
      <c r="F60" s="46"/>
      <c r="G60" s="46"/>
      <c r="H60" s="46"/>
      <c r="I60" s="143"/>
      <c r="J60" s="46"/>
      <c r="K60" s="50"/>
    </row>
    <row r="61" s="1" customFormat="1" ht="6.96" customHeight="1">
      <c r="B61" s="66"/>
      <c r="C61" s="67"/>
      <c r="D61" s="67"/>
      <c r="E61" s="67"/>
      <c r="F61" s="67"/>
      <c r="G61" s="67"/>
      <c r="H61" s="67"/>
      <c r="I61" s="165"/>
      <c r="J61" s="67"/>
      <c r="K61" s="68"/>
    </row>
    <row r="65" s="1" customFormat="1" ht="6.96" customHeight="1">
      <c r="B65" s="69"/>
      <c r="C65" s="70"/>
      <c r="D65" s="70"/>
      <c r="E65" s="70"/>
      <c r="F65" s="70"/>
      <c r="G65" s="70"/>
      <c r="H65" s="70"/>
      <c r="I65" s="168"/>
      <c r="J65" s="70"/>
      <c r="K65" s="70"/>
      <c r="L65" s="71"/>
    </row>
    <row r="66" s="1" customFormat="1" ht="36.96" customHeight="1">
      <c r="B66" s="45"/>
      <c r="C66" s="72" t="s">
        <v>111</v>
      </c>
      <c r="D66" s="73"/>
      <c r="E66" s="73"/>
      <c r="F66" s="73"/>
      <c r="G66" s="73"/>
      <c r="H66" s="73"/>
      <c r="I66" s="190"/>
      <c r="J66" s="73"/>
      <c r="K66" s="73"/>
      <c r="L66" s="71"/>
    </row>
    <row r="67" s="1" customFormat="1" ht="6.96" customHeight="1">
      <c r="B67" s="45"/>
      <c r="C67" s="73"/>
      <c r="D67" s="73"/>
      <c r="E67" s="73"/>
      <c r="F67" s="73"/>
      <c r="G67" s="73"/>
      <c r="H67" s="73"/>
      <c r="I67" s="190"/>
      <c r="J67" s="73"/>
      <c r="K67" s="73"/>
      <c r="L67" s="71"/>
    </row>
    <row r="68" s="1" customFormat="1" ht="14.4" customHeight="1">
      <c r="B68" s="45"/>
      <c r="C68" s="75" t="s">
        <v>18</v>
      </c>
      <c r="D68" s="73"/>
      <c r="E68" s="73"/>
      <c r="F68" s="73"/>
      <c r="G68" s="73"/>
      <c r="H68" s="73"/>
      <c r="I68" s="190"/>
      <c r="J68" s="73"/>
      <c r="K68" s="73"/>
      <c r="L68" s="71"/>
    </row>
    <row r="69" s="1" customFormat="1" ht="16.5" customHeight="1">
      <c r="B69" s="45"/>
      <c r="C69" s="73"/>
      <c r="D69" s="73"/>
      <c r="E69" s="191" t="str">
        <f>E7</f>
        <v>Jáchymov_Rekonstrukce komunikace_ulice Husova a Žižkova</v>
      </c>
      <c r="F69" s="75"/>
      <c r="G69" s="75"/>
      <c r="H69" s="75"/>
      <c r="I69" s="190"/>
      <c r="J69" s="73"/>
      <c r="K69" s="73"/>
      <c r="L69" s="71"/>
    </row>
    <row r="70" s="1" customFormat="1" ht="14.4" customHeight="1">
      <c r="B70" s="45"/>
      <c r="C70" s="75" t="s">
        <v>93</v>
      </c>
      <c r="D70" s="73"/>
      <c r="E70" s="73"/>
      <c r="F70" s="73"/>
      <c r="G70" s="73"/>
      <c r="H70" s="73"/>
      <c r="I70" s="190"/>
      <c r="J70" s="73"/>
      <c r="K70" s="73"/>
      <c r="L70" s="71"/>
    </row>
    <row r="71" s="1" customFormat="1" ht="17.25" customHeight="1">
      <c r="B71" s="45"/>
      <c r="C71" s="73"/>
      <c r="D71" s="73"/>
      <c r="E71" s="81" t="str">
        <f>E9</f>
        <v>VON 2 - Vedlejší a ostatní náklady</v>
      </c>
      <c r="F71" s="73"/>
      <c r="G71" s="73"/>
      <c r="H71" s="73"/>
      <c r="I71" s="190"/>
      <c r="J71" s="73"/>
      <c r="K71" s="73"/>
      <c r="L71" s="71"/>
    </row>
    <row r="72" s="1" customFormat="1" ht="6.96" customHeight="1">
      <c r="B72" s="45"/>
      <c r="C72" s="73"/>
      <c r="D72" s="73"/>
      <c r="E72" s="73"/>
      <c r="F72" s="73"/>
      <c r="G72" s="73"/>
      <c r="H72" s="73"/>
      <c r="I72" s="190"/>
      <c r="J72" s="73"/>
      <c r="K72" s="73"/>
      <c r="L72" s="71"/>
    </row>
    <row r="73" s="1" customFormat="1" ht="18" customHeight="1">
      <c r="B73" s="45"/>
      <c r="C73" s="75" t="s">
        <v>23</v>
      </c>
      <c r="D73" s="73"/>
      <c r="E73" s="73"/>
      <c r="F73" s="192" t="str">
        <f>F12</f>
        <v xml:space="preserve"> </v>
      </c>
      <c r="G73" s="73"/>
      <c r="H73" s="73"/>
      <c r="I73" s="193" t="s">
        <v>25</v>
      </c>
      <c r="J73" s="84" t="str">
        <f>IF(J12="","",J12)</f>
        <v>9. 11. 2017</v>
      </c>
      <c r="K73" s="73"/>
      <c r="L73" s="71"/>
    </row>
    <row r="74" s="1" customFormat="1" ht="6.96" customHeight="1">
      <c r="B74" s="45"/>
      <c r="C74" s="73"/>
      <c r="D74" s="73"/>
      <c r="E74" s="73"/>
      <c r="F74" s="73"/>
      <c r="G74" s="73"/>
      <c r="H74" s="73"/>
      <c r="I74" s="190"/>
      <c r="J74" s="73"/>
      <c r="K74" s="73"/>
      <c r="L74" s="71"/>
    </row>
    <row r="75" s="1" customFormat="1">
      <c r="B75" s="45"/>
      <c r="C75" s="75" t="s">
        <v>27</v>
      </c>
      <c r="D75" s="73"/>
      <c r="E75" s="73"/>
      <c r="F75" s="192" t="str">
        <f>E15</f>
        <v>Město Jáchymov</v>
      </c>
      <c r="G75" s="73"/>
      <c r="H75" s="73"/>
      <c r="I75" s="193" t="s">
        <v>34</v>
      </c>
      <c r="J75" s="192" t="str">
        <f>E21</f>
        <v>AZ Consult spol. s r.o.</v>
      </c>
      <c r="K75" s="73"/>
      <c r="L75" s="71"/>
    </row>
    <row r="76" s="1" customFormat="1" ht="14.4" customHeight="1">
      <c r="B76" s="45"/>
      <c r="C76" s="75" t="s">
        <v>32</v>
      </c>
      <c r="D76" s="73"/>
      <c r="E76" s="73"/>
      <c r="F76" s="192" t="str">
        <f>IF(E18="","",E18)</f>
        <v/>
      </c>
      <c r="G76" s="73"/>
      <c r="H76" s="73"/>
      <c r="I76" s="190"/>
      <c r="J76" s="73"/>
      <c r="K76" s="73"/>
      <c r="L76" s="71"/>
    </row>
    <row r="77" s="1" customFormat="1" ht="10.32" customHeight="1">
      <c r="B77" s="45"/>
      <c r="C77" s="73"/>
      <c r="D77" s="73"/>
      <c r="E77" s="73"/>
      <c r="F77" s="73"/>
      <c r="G77" s="73"/>
      <c r="H77" s="73"/>
      <c r="I77" s="190"/>
      <c r="J77" s="73"/>
      <c r="K77" s="73"/>
      <c r="L77" s="71"/>
    </row>
    <row r="78" s="9" customFormat="1" ht="29.28" customHeight="1">
      <c r="B78" s="194"/>
      <c r="C78" s="195" t="s">
        <v>112</v>
      </c>
      <c r="D78" s="196" t="s">
        <v>58</v>
      </c>
      <c r="E78" s="196" t="s">
        <v>54</v>
      </c>
      <c r="F78" s="196" t="s">
        <v>113</v>
      </c>
      <c r="G78" s="196" t="s">
        <v>114</v>
      </c>
      <c r="H78" s="196" t="s">
        <v>115</v>
      </c>
      <c r="I78" s="197" t="s">
        <v>116</v>
      </c>
      <c r="J78" s="196" t="s">
        <v>97</v>
      </c>
      <c r="K78" s="198" t="s">
        <v>117</v>
      </c>
      <c r="L78" s="199"/>
      <c r="M78" s="101" t="s">
        <v>118</v>
      </c>
      <c r="N78" s="102" t="s">
        <v>43</v>
      </c>
      <c r="O78" s="102" t="s">
        <v>119</v>
      </c>
      <c r="P78" s="102" t="s">
        <v>120</v>
      </c>
      <c r="Q78" s="102" t="s">
        <v>121</v>
      </c>
      <c r="R78" s="102" t="s">
        <v>122</v>
      </c>
      <c r="S78" s="102" t="s">
        <v>123</v>
      </c>
      <c r="T78" s="103" t="s">
        <v>124</v>
      </c>
    </row>
    <row r="79" s="1" customFormat="1" ht="29.28" customHeight="1">
      <c r="B79" s="45"/>
      <c r="C79" s="107" t="s">
        <v>98</v>
      </c>
      <c r="D79" s="73"/>
      <c r="E79" s="73"/>
      <c r="F79" s="73"/>
      <c r="G79" s="73"/>
      <c r="H79" s="73"/>
      <c r="I79" s="190"/>
      <c r="J79" s="200">
        <f>BK79</f>
        <v>0</v>
      </c>
      <c r="K79" s="73"/>
      <c r="L79" s="71"/>
      <c r="M79" s="104"/>
      <c r="N79" s="105"/>
      <c r="O79" s="105"/>
      <c r="P79" s="201">
        <f>P80</f>
        <v>0</v>
      </c>
      <c r="Q79" s="105"/>
      <c r="R79" s="201">
        <f>R80</f>
        <v>0</v>
      </c>
      <c r="S79" s="105"/>
      <c r="T79" s="202">
        <f>T80</f>
        <v>0</v>
      </c>
      <c r="AT79" s="23" t="s">
        <v>72</v>
      </c>
      <c r="AU79" s="23" t="s">
        <v>99</v>
      </c>
      <c r="BK79" s="203">
        <f>BK80</f>
        <v>0</v>
      </c>
    </row>
    <row r="80" s="10" customFormat="1" ht="37.44" customHeight="1">
      <c r="B80" s="204"/>
      <c r="C80" s="205"/>
      <c r="D80" s="206" t="s">
        <v>72</v>
      </c>
      <c r="E80" s="207" t="s">
        <v>725</v>
      </c>
      <c r="F80" s="207" t="s">
        <v>726</v>
      </c>
      <c r="G80" s="205"/>
      <c r="H80" s="205"/>
      <c r="I80" s="208"/>
      <c r="J80" s="209">
        <f>BK80</f>
        <v>0</v>
      </c>
      <c r="K80" s="205"/>
      <c r="L80" s="210"/>
      <c r="M80" s="211"/>
      <c r="N80" s="212"/>
      <c r="O80" s="212"/>
      <c r="P80" s="213">
        <f>P81+P92</f>
        <v>0</v>
      </c>
      <c r="Q80" s="212"/>
      <c r="R80" s="213">
        <f>R81+R92</f>
        <v>0</v>
      </c>
      <c r="S80" s="212"/>
      <c r="T80" s="214">
        <f>T81+T92</f>
        <v>0</v>
      </c>
      <c r="AR80" s="215" t="s">
        <v>150</v>
      </c>
      <c r="AT80" s="216" t="s">
        <v>72</v>
      </c>
      <c r="AU80" s="216" t="s">
        <v>73</v>
      </c>
      <c r="AY80" s="215" t="s">
        <v>127</v>
      </c>
      <c r="BK80" s="217">
        <f>BK81+BK92</f>
        <v>0</v>
      </c>
    </row>
    <row r="81" s="10" customFormat="1" ht="19.92" customHeight="1">
      <c r="B81" s="204"/>
      <c r="C81" s="205"/>
      <c r="D81" s="206" t="s">
        <v>72</v>
      </c>
      <c r="E81" s="218" t="s">
        <v>727</v>
      </c>
      <c r="F81" s="218" t="s">
        <v>728</v>
      </c>
      <c r="G81" s="205"/>
      <c r="H81" s="205"/>
      <c r="I81" s="208"/>
      <c r="J81" s="219">
        <f>BK81</f>
        <v>0</v>
      </c>
      <c r="K81" s="205"/>
      <c r="L81" s="210"/>
      <c r="M81" s="211"/>
      <c r="N81" s="212"/>
      <c r="O81" s="212"/>
      <c r="P81" s="213">
        <f>SUM(P82:P91)</f>
        <v>0</v>
      </c>
      <c r="Q81" s="212"/>
      <c r="R81" s="213">
        <f>SUM(R82:R91)</f>
        <v>0</v>
      </c>
      <c r="S81" s="212"/>
      <c r="T81" s="214">
        <f>SUM(T82:T91)</f>
        <v>0</v>
      </c>
      <c r="AR81" s="215" t="s">
        <v>150</v>
      </c>
      <c r="AT81" s="216" t="s">
        <v>72</v>
      </c>
      <c r="AU81" s="216" t="s">
        <v>81</v>
      </c>
      <c r="AY81" s="215" t="s">
        <v>127</v>
      </c>
      <c r="BK81" s="217">
        <f>SUM(BK82:BK91)</f>
        <v>0</v>
      </c>
    </row>
    <row r="82" s="1" customFormat="1" ht="25.5" customHeight="1">
      <c r="B82" s="45"/>
      <c r="C82" s="220" t="s">
        <v>81</v>
      </c>
      <c r="D82" s="220" t="s">
        <v>129</v>
      </c>
      <c r="E82" s="221" t="s">
        <v>729</v>
      </c>
      <c r="F82" s="222" t="s">
        <v>730</v>
      </c>
      <c r="G82" s="223" t="s">
        <v>731</v>
      </c>
      <c r="H82" s="224">
        <v>1</v>
      </c>
      <c r="I82" s="225"/>
      <c r="J82" s="226">
        <f>ROUND(I82*H82,2)</f>
        <v>0</v>
      </c>
      <c r="K82" s="222" t="s">
        <v>133</v>
      </c>
      <c r="L82" s="71"/>
      <c r="M82" s="227" t="s">
        <v>21</v>
      </c>
      <c r="N82" s="228" t="s">
        <v>44</v>
      </c>
      <c r="O82" s="46"/>
      <c r="P82" s="229">
        <f>O82*H82</f>
        <v>0</v>
      </c>
      <c r="Q82" s="229">
        <v>0</v>
      </c>
      <c r="R82" s="229">
        <f>Q82*H82</f>
        <v>0</v>
      </c>
      <c r="S82" s="229">
        <v>0</v>
      </c>
      <c r="T82" s="230">
        <f>S82*H82</f>
        <v>0</v>
      </c>
      <c r="AR82" s="23" t="s">
        <v>732</v>
      </c>
      <c r="AT82" s="23" t="s">
        <v>129</v>
      </c>
      <c r="AU82" s="23" t="s">
        <v>83</v>
      </c>
      <c r="AY82" s="23" t="s">
        <v>127</v>
      </c>
      <c r="BE82" s="231">
        <f>IF(N82="základní",J82,0)</f>
        <v>0</v>
      </c>
      <c r="BF82" s="231">
        <f>IF(N82="snížená",J82,0)</f>
        <v>0</v>
      </c>
      <c r="BG82" s="231">
        <f>IF(N82="zákl. přenesená",J82,0)</f>
        <v>0</v>
      </c>
      <c r="BH82" s="231">
        <f>IF(N82="sníž. přenesená",J82,0)</f>
        <v>0</v>
      </c>
      <c r="BI82" s="231">
        <f>IF(N82="nulová",J82,0)</f>
        <v>0</v>
      </c>
      <c r="BJ82" s="23" t="s">
        <v>81</v>
      </c>
      <c r="BK82" s="231">
        <f>ROUND(I82*H82,2)</f>
        <v>0</v>
      </c>
      <c r="BL82" s="23" t="s">
        <v>732</v>
      </c>
      <c r="BM82" s="23" t="s">
        <v>733</v>
      </c>
    </row>
    <row r="83" s="13" customFormat="1">
      <c r="B83" s="257"/>
      <c r="C83" s="258"/>
      <c r="D83" s="232" t="s">
        <v>164</v>
      </c>
      <c r="E83" s="259" t="s">
        <v>21</v>
      </c>
      <c r="F83" s="260" t="s">
        <v>734</v>
      </c>
      <c r="G83" s="258"/>
      <c r="H83" s="259" t="s">
        <v>21</v>
      </c>
      <c r="I83" s="261"/>
      <c r="J83" s="258"/>
      <c r="K83" s="258"/>
      <c r="L83" s="262"/>
      <c r="M83" s="263"/>
      <c r="N83" s="264"/>
      <c r="O83" s="264"/>
      <c r="P83" s="264"/>
      <c r="Q83" s="264"/>
      <c r="R83" s="264"/>
      <c r="S83" s="264"/>
      <c r="T83" s="265"/>
      <c r="AT83" s="266" t="s">
        <v>164</v>
      </c>
      <c r="AU83" s="266" t="s">
        <v>83</v>
      </c>
      <c r="AV83" s="13" t="s">
        <v>81</v>
      </c>
      <c r="AW83" s="13" t="s">
        <v>36</v>
      </c>
      <c r="AX83" s="13" t="s">
        <v>73</v>
      </c>
      <c r="AY83" s="266" t="s">
        <v>127</v>
      </c>
    </row>
    <row r="84" s="13" customFormat="1">
      <c r="B84" s="257"/>
      <c r="C84" s="258"/>
      <c r="D84" s="232" t="s">
        <v>164</v>
      </c>
      <c r="E84" s="259" t="s">
        <v>21</v>
      </c>
      <c r="F84" s="260" t="s">
        <v>735</v>
      </c>
      <c r="G84" s="258"/>
      <c r="H84" s="259" t="s">
        <v>21</v>
      </c>
      <c r="I84" s="261"/>
      <c r="J84" s="258"/>
      <c r="K84" s="258"/>
      <c r="L84" s="262"/>
      <c r="M84" s="263"/>
      <c r="N84" s="264"/>
      <c r="O84" s="264"/>
      <c r="P84" s="264"/>
      <c r="Q84" s="264"/>
      <c r="R84" s="264"/>
      <c r="S84" s="264"/>
      <c r="T84" s="265"/>
      <c r="AT84" s="266" t="s">
        <v>164</v>
      </c>
      <c r="AU84" s="266" t="s">
        <v>83</v>
      </c>
      <c r="AV84" s="13" t="s">
        <v>81</v>
      </c>
      <c r="AW84" s="13" t="s">
        <v>36</v>
      </c>
      <c r="AX84" s="13" t="s">
        <v>73</v>
      </c>
      <c r="AY84" s="266" t="s">
        <v>127</v>
      </c>
    </row>
    <row r="85" s="13" customFormat="1">
      <c r="B85" s="257"/>
      <c r="C85" s="258"/>
      <c r="D85" s="232" t="s">
        <v>164</v>
      </c>
      <c r="E85" s="259" t="s">
        <v>21</v>
      </c>
      <c r="F85" s="260" t="s">
        <v>736</v>
      </c>
      <c r="G85" s="258"/>
      <c r="H85" s="259" t="s">
        <v>21</v>
      </c>
      <c r="I85" s="261"/>
      <c r="J85" s="258"/>
      <c r="K85" s="258"/>
      <c r="L85" s="262"/>
      <c r="M85" s="263"/>
      <c r="N85" s="264"/>
      <c r="O85" s="264"/>
      <c r="P85" s="264"/>
      <c r="Q85" s="264"/>
      <c r="R85" s="264"/>
      <c r="S85" s="264"/>
      <c r="T85" s="265"/>
      <c r="AT85" s="266" t="s">
        <v>164</v>
      </c>
      <c r="AU85" s="266" t="s">
        <v>83</v>
      </c>
      <c r="AV85" s="13" t="s">
        <v>81</v>
      </c>
      <c r="AW85" s="13" t="s">
        <v>36</v>
      </c>
      <c r="AX85" s="13" t="s">
        <v>73</v>
      </c>
      <c r="AY85" s="266" t="s">
        <v>127</v>
      </c>
    </row>
    <row r="86" s="11" customFormat="1">
      <c r="B86" s="235"/>
      <c r="C86" s="236"/>
      <c r="D86" s="232" t="s">
        <v>164</v>
      </c>
      <c r="E86" s="237" t="s">
        <v>21</v>
      </c>
      <c r="F86" s="238" t="s">
        <v>81</v>
      </c>
      <c r="G86" s="236"/>
      <c r="H86" s="239">
        <v>1</v>
      </c>
      <c r="I86" s="240"/>
      <c r="J86" s="236"/>
      <c r="K86" s="236"/>
      <c r="L86" s="241"/>
      <c r="M86" s="242"/>
      <c r="N86" s="243"/>
      <c r="O86" s="243"/>
      <c r="P86" s="243"/>
      <c r="Q86" s="243"/>
      <c r="R86" s="243"/>
      <c r="S86" s="243"/>
      <c r="T86" s="244"/>
      <c r="AT86" s="245" t="s">
        <v>164</v>
      </c>
      <c r="AU86" s="245" t="s">
        <v>83</v>
      </c>
      <c r="AV86" s="11" t="s">
        <v>83</v>
      </c>
      <c r="AW86" s="11" t="s">
        <v>36</v>
      </c>
      <c r="AX86" s="11" t="s">
        <v>73</v>
      </c>
      <c r="AY86" s="245" t="s">
        <v>127</v>
      </c>
    </row>
    <row r="87" s="12" customFormat="1">
      <c r="B87" s="246"/>
      <c r="C87" s="247"/>
      <c r="D87" s="232" t="s">
        <v>164</v>
      </c>
      <c r="E87" s="248" t="s">
        <v>21</v>
      </c>
      <c r="F87" s="249" t="s">
        <v>174</v>
      </c>
      <c r="G87" s="247"/>
      <c r="H87" s="250">
        <v>1</v>
      </c>
      <c r="I87" s="251"/>
      <c r="J87" s="247"/>
      <c r="K87" s="247"/>
      <c r="L87" s="252"/>
      <c r="M87" s="253"/>
      <c r="N87" s="254"/>
      <c r="O87" s="254"/>
      <c r="P87" s="254"/>
      <c r="Q87" s="254"/>
      <c r="R87" s="254"/>
      <c r="S87" s="254"/>
      <c r="T87" s="255"/>
      <c r="AT87" s="256" t="s">
        <v>164</v>
      </c>
      <c r="AU87" s="256" t="s">
        <v>83</v>
      </c>
      <c r="AV87" s="12" t="s">
        <v>134</v>
      </c>
      <c r="AW87" s="12" t="s">
        <v>36</v>
      </c>
      <c r="AX87" s="12" t="s">
        <v>81</v>
      </c>
      <c r="AY87" s="256" t="s">
        <v>127</v>
      </c>
    </row>
    <row r="88" s="1" customFormat="1" ht="25.5" customHeight="1">
      <c r="B88" s="45"/>
      <c r="C88" s="220" t="s">
        <v>83</v>
      </c>
      <c r="D88" s="220" t="s">
        <v>129</v>
      </c>
      <c r="E88" s="221" t="s">
        <v>737</v>
      </c>
      <c r="F88" s="222" t="s">
        <v>738</v>
      </c>
      <c r="G88" s="223" t="s">
        <v>731</v>
      </c>
      <c r="H88" s="224">
        <v>1</v>
      </c>
      <c r="I88" s="225"/>
      <c r="J88" s="226">
        <f>ROUND(I88*H88,2)</f>
        <v>0</v>
      </c>
      <c r="K88" s="222" t="s">
        <v>21</v>
      </c>
      <c r="L88" s="71"/>
      <c r="M88" s="227" t="s">
        <v>21</v>
      </c>
      <c r="N88" s="228" t="s">
        <v>44</v>
      </c>
      <c r="O88" s="46"/>
      <c r="P88" s="229">
        <f>O88*H88</f>
        <v>0</v>
      </c>
      <c r="Q88" s="229">
        <v>0</v>
      </c>
      <c r="R88" s="229">
        <f>Q88*H88</f>
        <v>0</v>
      </c>
      <c r="S88" s="229">
        <v>0</v>
      </c>
      <c r="T88" s="230">
        <f>S88*H88</f>
        <v>0</v>
      </c>
      <c r="AR88" s="23" t="s">
        <v>732</v>
      </c>
      <c r="AT88" s="23" t="s">
        <v>129</v>
      </c>
      <c r="AU88" s="23" t="s">
        <v>83</v>
      </c>
      <c r="AY88" s="23" t="s">
        <v>127</v>
      </c>
      <c r="BE88" s="231">
        <f>IF(N88="základní",J88,0)</f>
        <v>0</v>
      </c>
      <c r="BF88" s="231">
        <f>IF(N88="snížená",J88,0)</f>
        <v>0</v>
      </c>
      <c r="BG88" s="231">
        <f>IF(N88="zákl. přenesená",J88,0)</f>
        <v>0</v>
      </c>
      <c r="BH88" s="231">
        <f>IF(N88="sníž. přenesená",J88,0)</f>
        <v>0</v>
      </c>
      <c r="BI88" s="231">
        <f>IF(N88="nulová",J88,0)</f>
        <v>0</v>
      </c>
      <c r="BJ88" s="23" t="s">
        <v>81</v>
      </c>
      <c r="BK88" s="231">
        <f>ROUND(I88*H88,2)</f>
        <v>0</v>
      </c>
      <c r="BL88" s="23" t="s">
        <v>732</v>
      </c>
      <c r="BM88" s="23" t="s">
        <v>739</v>
      </c>
    </row>
    <row r="89" s="1" customFormat="1" ht="25.5" customHeight="1">
      <c r="B89" s="45"/>
      <c r="C89" s="220" t="s">
        <v>141</v>
      </c>
      <c r="D89" s="220" t="s">
        <v>129</v>
      </c>
      <c r="E89" s="221" t="s">
        <v>740</v>
      </c>
      <c r="F89" s="222" t="s">
        <v>741</v>
      </c>
      <c r="G89" s="223" t="s">
        <v>731</v>
      </c>
      <c r="H89" s="224">
        <v>1</v>
      </c>
      <c r="I89" s="225"/>
      <c r="J89" s="226">
        <f>ROUND(I89*H89,2)</f>
        <v>0</v>
      </c>
      <c r="K89" s="222" t="s">
        <v>133</v>
      </c>
      <c r="L89" s="71"/>
      <c r="M89" s="227" t="s">
        <v>21</v>
      </c>
      <c r="N89" s="228" t="s">
        <v>44</v>
      </c>
      <c r="O89" s="46"/>
      <c r="P89" s="229">
        <f>O89*H89</f>
        <v>0</v>
      </c>
      <c r="Q89" s="229">
        <v>0</v>
      </c>
      <c r="R89" s="229">
        <f>Q89*H89</f>
        <v>0</v>
      </c>
      <c r="S89" s="229">
        <v>0</v>
      </c>
      <c r="T89" s="230">
        <f>S89*H89</f>
        <v>0</v>
      </c>
      <c r="AR89" s="23" t="s">
        <v>732</v>
      </c>
      <c r="AT89" s="23" t="s">
        <v>129</v>
      </c>
      <c r="AU89" s="23" t="s">
        <v>83</v>
      </c>
      <c r="AY89" s="23" t="s">
        <v>127</v>
      </c>
      <c r="BE89" s="231">
        <f>IF(N89="základní",J89,0)</f>
        <v>0</v>
      </c>
      <c r="BF89" s="231">
        <f>IF(N89="snížená",J89,0)</f>
        <v>0</v>
      </c>
      <c r="BG89" s="231">
        <f>IF(N89="zákl. přenesená",J89,0)</f>
        <v>0</v>
      </c>
      <c r="BH89" s="231">
        <f>IF(N89="sníž. přenesená",J89,0)</f>
        <v>0</v>
      </c>
      <c r="BI89" s="231">
        <f>IF(N89="nulová",J89,0)</f>
        <v>0</v>
      </c>
      <c r="BJ89" s="23" t="s">
        <v>81</v>
      </c>
      <c r="BK89" s="231">
        <f>ROUND(I89*H89,2)</f>
        <v>0</v>
      </c>
      <c r="BL89" s="23" t="s">
        <v>732</v>
      </c>
      <c r="BM89" s="23" t="s">
        <v>742</v>
      </c>
    </row>
    <row r="90" s="11" customFormat="1">
      <c r="B90" s="235"/>
      <c r="C90" s="236"/>
      <c r="D90" s="232" t="s">
        <v>164</v>
      </c>
      <c r="E90" s="237" t="s">
        <v>21</v>
      </c>
      <c r="F90" s="238" t="s">
        <v>743</v>
      </c>
      <c r="G90" s="236"/>
      <c r="H90" s="239">
        <v>1</v>
      </c>
      <c r="I90" s="240"/>
      <c r="J90" s="236"/>
      <c r="K90" s="236"/>
      <c r="L90" s="241"/>
      <c r="M90" s="242"/>
      <c r="N90" s="243"/>
      <c r="O90" s="243"/>
      <c r="P90" s="243"/>
      <c r="Q90" s="243"/>
      <c r="R90" s="243"/>
      <c r="S90" s="243"/>
      <c r="T90" s="244"/>
      <c r="AT90" s="245" t="s">
        <v>164</v>
      </c>
      <c r="AU90" s="245" t="s">
        <v>83</v>
      </c>
      <c r="AV90" s="11" t="s">
        <v>83</v>
      </c>
      <c r="AW90" s="11" t="s">
        <v>36</v>
      </c>
      <c r="AX90" s="11" t="s">
        <v>81</v>
      </c>
      <c r="AY90" s="245" t="s">
        <v>127</v>
      </c>
    </row>
    <row r="91" s="1" customFormat="1" ht="25.5" customHeight="1">
      <c r="B91" s="45"/>
      <c r="C91" s="220" t="s">
        <v>134</v>
      </c>
      <c r="D91" s="220" t="s">
        <v>129</v>
      </c>
      <c r="E91" s="221" t="s">
        <v>744</v>
      </c>
      <c r="F91" s="222" t="s">
        <v>745</v>
      </c>
      <c r="G91" s="223" t="s">
        <v>731</v>
      </c>
      <c r="H91" s="224">
        <v>1</v>
      </c>
      <c r="I91" s="225"/>
      <c r="J91" s="226">
        <f>ROUND(I91*H91,2)</f>
        <v>0</v>
      </c>
      <c r="K91" s="222" t="s">
        <v>133</v>
      </c>
      <c r="L91" s="71"/>
      <c r="M91" s="227" t="s">
        <v>21</v>
      </c>
      <c r="N91" s="228" t="s">
        <v>44</v>
      </c>
      <c r="O91" s="46"/>
      <c r="P91" s="229">
        <f>O91*H91</f>
        <v>0</v>
      </c>
      <c r="Q91" s="229">
        <v>0</v>
      </c>
      <c r="R91" s="229">
        <f>Q91*H91</f>
        <v>0</v>
      </c>
      <c r="S91" s="229">
        <v>0</v>
      </c>
      <c r="T91" s="230">
        <f>S91*H91</f>
        <v>0</v>
      </c>
      <c r="AR91" s="23" t="s">
        <v>732</v>
      </c>
      <c r="AT91" s="23" t="s">
        <v>129</v>
      </c>
      <c r="AU91" s="23" t="s">
        <v>83</v>
      </c>
      <c r="AY91" s="23" t="s">
        <v>127</v>
      </c>
      <c r="BE91" s="231">
        <f>IF(N91="základní",J91,0)</f>
        <v>0</v>
      </c>
      <c r="BF91" s="231">
        <f>IF(N91="snížená",J91,0)</f>
        <v>0</v>
      </c>
      <c r="BG91" s="231">
        <f>IF(N91="zákl. přenesená",J91,0)</f>
        <v>0</v>
      </c>
      <c r="BH91" s="231">
        <f>IF(N91="sníž. přenesená",J91,0)</f>
        <v>0</v>
      </c>
      <c r="BI91" s="231">
        <f>IF(N91="nulová",J91,0)</f>
        <v>0</v>
      </c>
      <c r="BJ91" s="23" t="s">
        <v>81</v>
      </c>
      <c r="BK91" s="231">
        <f>ROUND(I91*H91,2)</f>
        <v>0</v>
      </c>
      <c r="BL91" s="23" t="s">
        <v>732</v>
      </c>
      <c r="BM91" s="23" t="s">
        <v>746</v>
      </c>
    </row>
    <row r="92" s="10" customFormat="1" ht="29.88" customHeight="1">
      <c r="B92" s="204"/>
      <c r="C92" s="205"/>
      <c r="D92" s="206" t="s">
        <v>72</v>
      </c>
      <c r="E92" s="218" t="s">
        <v>747</v>
      </c>
      <c r="F92" s="218" t="s">
        <v>748</v>
      </c>
      <c r="G92" s="205"/>
      <c r="H92" s="205"/>
      <c r="I92" s="208"/>
      <c r="J92" s="219">
        <f>BK92</f>
        <v>0</v>
      </c>
      <c r="K92" s="205"/>
      <c r="L92" s="210"/>
      <c r="M92" s="211"/>
      <c r="N92" s="212"/>
      <c r="O92" s="212"/>
      <c r="P92" s="213">
        <f>SUM(P93:P101)</f>
        <v>0</v>
      </c>
      <c r="Q92" s="212"/>
      <c r="R92" s="213">
        <f>SUM(R93:R101)</f>
        <v>0</v>
      </c>
      <c r="S92" s="212"/>
      <c r="T92" s="214">
        <f>SUM(T93:T101)</f>
        <v>0</v>
      </c>
      <c r="AR92" s="215" t="s">
        <v>150</v>
      </c>
      <c r="AT92" s="216" t="s">
        <v>72</v>
      </c>
      <c r="AU92" s="216" t="s">
        <v>81</v>
      </c>
      <c r="AY92" s="215" t="s">
        <v>127</v>
      </c>
      <c r="BK92" s="217">
        <f>SUM(BK93:BK101)</f>
        <v>0</v>
      </c>
    </row>
    <row r="93" s="1" customFormat="1" ht="16.5" customHeight="1">
      <c r="B93" s="45"/>
      <c r="C93" s="220" t="s">
        <v>150</v>
      </c>
      <c r="D93" s="220" t="s">
        <v>129</v>
      </c>
      <c r="E93" s="221" t="s">
        <v>749</v>
      </c>
      <c r="F93" s="222" t="s">
        <v>750</v>
      </c>
      <c r="G93" s="223" t="s">
        <v>731</v>
      </c>
      <c r="H93" s="224">
        <v>1</v>
      </c>
      <c r="I93" s="225"/>
      <c r="J93" s="226">
        <f>ROUND(I93*H93,2)</f>
        <v>0</v>
      </c>
      <c r="K93" s="222" t="s">
        <v>133</v>
      </c>
      <c r="L93" s="71"/>
      <c r="M93" s="227" t="s">
        <v>21</v>
      </c>
      <c r="N93" s="228" t="s">
        <v>44</v>
      </c>
      <c r="O93" s="46"/>
      <c r="P93" s="229">
        <f>O93*H93</f>
        <v>0</v>
      </c>
      <c r="Q93" s="229">
        <v>0</v>
      </c>
      <c r="R93" s="229">
        <f>Q93*H93</f>
        <v>0</v>
      </c>
      <c r="S93" s="229">
        <v>0</v>
      </c>
      <c r="T93" s="230">
        <f>S93*H93</f>
        <v>0</v>
      </c>
      <c r="AR93" s="23" t="s">
        <v>732</v>
      </c>
      <c r="AT93" s="23" t="s">
        <v>129</v>
      </c>
      <c r="AU93" s="23" t="s">
        <v>83</v>
      </c>
      <c r="AY93" s="23" t="s">
        <v>127</v>
      </c>
      <c r="BE93" s="231">
        <f>IF(N93="základní",J93,0)</f>
        <v>0</v>
      </c>
      <c r="BF93" s="231">
        <f>IF(N93="snížená",J93,0)</f>
        <v>0</v>
      </c>
      <c r="BG93" s="231">
        <f>IF(N93="zákl. přenesená",J93,0)</f>
        <v>0</v>
      </c>
      <c r="BH93" s="231">
        <f>IF(N93="sníž. přenesená",J93,0)</f>
        <v>0</v>
      </c>
      <c r="BI93" s="231">
        <f>IF(N93="nulová",J93,0)</f>
        <v>0</v>
      </c>
      <c r="BJ93" s="23" t="s">
        <v>81</v>
      </c>
      <c r="BK93" s="231">
        <f>ROUND(I93*H93,2)</f>
        <v>0</v>
      </c>
      <c r="BL93" s="23" t="s">
        <v>732</v>
      </c>
      <c r="BM93" s="23" t="s">
        <v>751</v>
      </c>
    </row>
    <row r="94" s="13" customFormat="1">
      <c r="B94" s="257"/>
      <c r="C94" s="258"/>
      <c r="D94" s="232" t="s">
        <v>164</v>
      </c>
      <c r="E94" s="259" t="s">
        <v>21</v>
      </c>
      <c r="F94" s="260" t="s">
        <v>752</v>
      </c>
      <c r="G94" s="258"/>
      <c r="H94" s="259" t="s">
        <v>21</v>
      </c>
      <c r="I94" s="261"/>
      <c r="J94" s="258"/>
      <c r="K94" s="258"/>
      <c r="L94" s="262"/>
      <c r="M94" s="263"/>
      <c r="N94" s="264"/>
      <c r="O94" s="264"/>
      <c r="P94" s="264"/>
      <c r="Q94" s="264"/>
      <c r="R94" s="264"/>
      <c r="S94" s="264"/>
      <c r="T94" s="265"/>
      <c r="AT94" s="266" t="s">
        <v>164</v>
      </c>
      <c r="AU94" s="266" t="s">
        <v>83</v>
      </c>
      <c r="AV94" s="13" t="s">
        <v>81</v>
      </c>
      <c r="AW94" s="13" t="s">
        <v>36</v>
      </c>
      <c r="AX94" s="13" t="s">
        <v>73</v>
      </c>
      <c r="AY94" s="266" t="s">
        <v>127</v>
      </c>
    </row>
    <row r="95" s="13" customFormat="1">
      <c r="B95" s="257"/>
      <c r="C95" s="258"/>
      <c r="D95" s="232" t="s">
        <v>164</v>
      </c>
      <c r="E95" s="259" t="s">
        <v>21</v>
      </c>
      <c r="F95" s="260" t="s">
        <v>753</v>
      </c>
      <c r="G95" s="258"/>
      <c r="H95" s="259" t="s">
        <v>21</v>
      </c>
      <c r="I95" s="261"/>
      <c r="J95" s="258"/>
      <c r="K95" s="258"/>
      <c r="L95" s="262"/>
      <c r="M95" s="263"/>
      <c r="N95" s="264"/>
      <c r="O95" s="264"/>
      <c r="P95" s="264"/>
      <c r="Q95" s="264"/>
      <c r="R95" s="264"/>
      <c r="S95" s="264"/>
      <c r="T95" s="265"/>
      <c r="AT95" s="266" t="s">
        <v>164</v>
      </c>
      <c r="AU95" s="266" t="s">
        <v>83</v>
      </c>
      <c r="AV95" s="13" t="s">
        <v>81</v>
      </c>
      <c r="AW95" s="13" t="s">
        <v>36</v>
      </c>
      <c r="AX95" s="13" t="s">
        <v>73</v>
      </c>
      <c r="AY95" s="266" t="s">
        <v>127</v>
      </c>
    </row>
    <row r="96" s="13" customFormat="1">
      <c r="B96" s="257"/>
      <c r="C96" s="258"/>
      <c r="D96" s="232" t="s">
        <v>164</v>
      </c>
      <c r="E96" s="259" t="s">
        <v>21</v>
      </c>
      <c r="F96" s="260" t="s">
        <v>754</v>
      </c>
      <c r="G96" s="258"/>
      <c r="H96" s="259" t="s">
        <v>21</v>
      </c>
      <c r="I96" s="261"/>
      <c r="J96" s="258"/>
      <c r="K96" s="258"/>
      <c r="L96" s="262"/>
      <c r="M96" s="263"/>
      <c r="N96" s="264"/>
      <c r="O96" s="264"/>
      <c r="P96" s="264"/>
      <c r="Q96" s="264"/>
      <c r="R96" s="264"/>
      <c r="S96" s="264"/>
      <c r="T96" s="265"/>
      <c r="AT96" s="266" t="s">
        <v>164</v>
      </c>
      <c r="AU96" s="266" t="s">
        <v>83</v>
      </c>
      <c r="AV96" s="13" t="s">
        <v>81</v>
      </c>
      <c r="AW96" s="13" t="s">
        <v>36</v>
      </c>
      <c r="AX96" s="13" t="s">
        <v>73</v>
      </c>
      <c r="AY96" s="266" t="s">
        <v>127</v>
      </c>
    </row>
    <row r="97" s="13" customFormat="1">
      <c r="B97" s="257"/>
      <c r="C97" s="258"/>
      <c r="D97" s="232" t="s">
        <v>164</v>
      </c>
      <c r="E97" s="259" t="s">
        <v>21</v>
      </c>
      <c r="F97" s="260" t="s">
        <v>755</v>
      </c>
      <c r="G97" s="258"/>
      <c r="H97" s="259" t="s">
        <v>21</v>
      </c>
      <c r="I97" s="261"/>
      <c r="J97" s="258"/>
      <c r="K97" s="258"/>
      <c r="L97" s="262"/>
      <c r="M97" s="263"/>
      <c r="N97" s="264"/>
      <c r="O97" s="264"/>
      <c r="P97" s="264"/>
      <c r="Q97" s="264"/>
      <c r="R97" s="264"/>
      <c r="S97" s="264"/>
      <c r="T97" s="265"/>
      <c r="AT97" s="266" t="s">
        <v>164</v>
      </c>
      <c r="AU97" s="266" t="s">
        <v>83</v>
      </c>
      <c r="AV97" s="13" t="s">
        <v>81</v>
      </c>
      <c r="AW97" s="13" t="s">
        <v>36</v>
      </c>
      <c r="AX97" s="13" t="s">
        <v>73</v>
      </c>
      <c r="AY97" s="266" t="s">
        <v>127</v>
      </c>
    </row>
    <row r="98" s="13" customFormat="1">
      <c r="B98" s="257"/>
      <c r="C98" s="258"/>
      <c r="D98" s="232" t="s">
        <v>164</v>
      </c>
      <c r="E98" s="259" t="s">
        <v>21</v>
      </c>
      <c r="F98" s="260" t="s">
        <v>756</v>
      </c>
      <c r="G98" s="258"/>
      <c r="H98" s="259" t="s">
        <v>21</v>
      </c>
      <c r="I98" s="261"/>
      <c r="J98" s="258"/>
      <c r="K98" s="258"/>
      <c r="L98" s="262"/>
      <c r="M98" s="263"/>
      <c r="N98" s="264"/>
      <c r="O98" s="264"/>
      <c r="P98" s="264"/>
      <c r="Q98" s="264"/>
      <c r="R98" s="264"/>
      <c r="S98" s="264"/>
      <c r="T98" s="265"/>
      <c r="AT98" s="266" t="s">
        <v>164</v>
      </c>
      <c r="AU98" s="266" t="s">
        <v>83</v>
      </c>
      <c r="AV98" s="13" t="s">
        <v>81</v>
      </c>
      <c r="AW98" s="13" t="s">
        <v>36</v>
      </c>
      <c r="AX98" s="13" t="s">
        <v>73</v>
      </c>
      <c r="AY98" s="266" t="s">
        <v>127</v>
      </c>
    </row>
    <row r="99" s="11" customFormat="1">
      <c r="B99" s="235"/>
      <c r="C99" s="236"/>
      <c r="D99" s="232" t="s">
        <v>164</v>
      </c>
      <c r="E99" s="237" t="s">
        <v>21</v>
      </c>
      <c r="F99" s="238" t="s">
        <v>81</v>
      </c>
      <c r="G99" s="236"/>
      <c r="H99" s="239">
        <v>1</v>
      </c>
      <c r="I99" s="240"/>
      <c r="J99" s="236"/>
      <c r="K99" s="236"/>
      <c r="L99" s="241"/>
      <c r="M99" s="242"/>
      <c r="N99" s="243"/>
      <c r="O99" s="243"/>
      <c r="P99" s="243"/>
      <c r="Q99" s="243"/>
      <c r="R99" s="243"/>
      <c r="S99" s="243"/>
      <c r="T99" s="244"/>
      <c r="AT99" s="245" t="s">
        <v>164</v>
      </c>
      <c r="AU99" s="245" t="s">
        <v>83</v>
      </c>
      <c r="AV99" s="11" t="s">
        <v>83</v>
      </c>
      <c r="AW99" s="11" t="s">
        <v>36</v>
      </c>
      <c r="AX99" s="11" t="s">
        <v>81</v>
      </c>
      <c r="AY99" s="245" t="s">
        <v>127</v>
      </c>
    </row>
    <row r="100" s="1" customFormat="1" ht="25.5" customHeight="1">
      <c r="B100" s="45"/>
      <c r="C100" s="220" t="s">
        <v>155</v>
      </c>
      <c r="D100" s="220" t="s">
        <v>129</v>
      </c>
      <c r="E100" s="221" t="s">
        <v>757</v>
      </c>
      <c r="F100" s="222" t="s">
        <v>758</v>
      </c>
      <c r="G100" s="223" t="s">
        <v>759</v>
      </c>
      <c r="H100" s="224">
        <v>1</v>
      </c>
      <c r="I100" s="225"/>
      <c r="J100" s="226">
        <f>ROUND(I100*H100,2)</f>
        <v>0</v>
      </c>
      <c r="K100" s="222" t="s">
        <v>133</v>
      </c>
      <c r="L100" s="71"/>
      <c r="M100" s="227" t="s">
        <v>21</v>
      </c>
      <c r="N100" s="228" t="s">
        <v>44</v>
      </c>
      <c r="O100" s="46"/>
      <c r="P100" s="229">
        <f>O100*H100</f>
        <v>0</v>
      </c>
      <c r="Q100" s="229">
        <v>0</v>
      </c>
      <c r="R100" s="229">
        <f>Q100*H100</f>
        <v>0</v>
      </c>
      <c r="S100" s="229">
        <v>0</v>
      </c>
      <c r="T100" s="230">
        <f>S100*H100</f>
        <v>0</v>
      </c>
      <c r="AR100" s="23" t="s">
        <v>732</v>
      </c>
      <c r="AT100" s="23" t="s">
        <v>129</v>
      </c>
      <c r="AU100" s="23" t="s">
        <v>83</v>
      </c>
      <c r="AY100" s="23" t="s">
        <v>127</v>
      </c>
      <c r="BE100" s="231">
        <f>IF(N100="základní",J100,0)</f>
        <v>0</v>
      </c>
      <c r="BF100" s="231">
        <f>IF(N100="snížená",J100,0)</f>
        <v>0</v>
      </c>
      <c r="BG100" s="231">
        <f>IF(N100="zákl. přenesená",J100,0)</f>
        <v>0</v>
      </c>
      <c r="BH100" s="231">
        <f>IF(N100="sníž. přenesená",J100,0)</f>
        <v>0</v>
      </c>
      <c r="BI100" s="231">
        <f>IF(N100="nulová",J100,0)</f>
        <v>0</v>
      </c>
      <c r="BJ100" s="23" t="s">
        <v>81</v>
      </c>
      <c r="BK100" s="231">
        <f>ROUND(I100*H100,2)</f>
        <v>0</v>
      </c>
      <c r="BL100" s="23" t="s">
        <v>732</v>
      </c>
      <c r="BM100" s="23" t="s">
        <v>760</v>
      </c>
    </row>
    <row r="101" s="1" customFormat="1" ht="16.5" customHeight="1">
      <c r="B101" s="45"/>
      <c r="C101" s="220" t="s">
        <v>159</v>
      </c>
      <c r="D101" s="220" t="s">
        <v>129</v>
      </c>
      <c r="E101" s="221" t="s">
        <v>761</v>
      </c>
      <c r="F101" s="222" t="s">
        <v>762</v>
      </c>
      <c r="G101" s="223" t="s">
        <v>759</v>
      </c>
      <c r="H101" s="224">
        <v>1</v>
      </c>
      <c r="I101" s="225"/>
      <c r="J101" s="226">
        <f>ROUND(I101*H101,2)</f>
        <v>0</v>
      </c>
      <c r="K101" s="222" t="s">
        <v>133</v>
      </c>
      <c r="L101" s="71"/>
      <c r="M101" s="227" t="s">
        <v>21</v>
      </c>
      <c r="N101" s="280" t="s">
        <v>44</v>
      </c>
      <c r="O101" s="278"/>
      <c r="P101" s="281">
        <f>O101*H101</f>
        <v>0</v>
      </c>
      <c r="Q101" s="281">
        <v>0</v>
      </c>
      <c r="R101" s="281">
        <f>Q101*H101</f>
        <v>0</v>
      </c>
      <c r="S101" s="281">
        <v>0</v>
      </c>
      <c r="T101" s="282">
        <f>S101*H101</f>
        <v>0</v>
      </c>
      <c r="AR101" s="23" t="s">
        <v>732</v>
      </c>
      <c r="AT101" s="23" t="s">
        <v>129</v>
      </c>
      <c r="AU101" s="23" t="s">
        <v>83</v>
      </c>
      <c r="AY101" s="23" t="s">
        <v>127</v>
      </c>
      <c r="BE101" s="231">
        <f>IF(N101="základní",J101,0)</f>
        <v>0</v>
      </c>
      <c r="BF101" s="231">
        <f>IF(N101="snížená",J101,0)</f>
        <v>0</v>
      </c>
      <c r="BG101" s="231">
        <f>IF(N101="zákl. přenesená",J101,0)</f>
        <v>0</v>
      </c>
      <c r="BH101" s="231">
        <f>IF(N101="sníž. přenesená",J101,0)</f>
        <v>0</v>
      </c>
      <c r="BI101" s="231">
        <f>IF(N101="nulová",J101,0)</f>
        <v>0</v>
      </c>
      <c r="BJ101" s="23" t="s">
        <v>81</v>
      </c>
      <c r="BK101" s="231">
        <f>ROUND(I101*H101,2)</f>
        <v>0</v>
      </c>
      <c r="BL101" s="23" t="s">
        <v>732</v>
      </c>
      <c r="BM101" s="23" t="s">
        <v>763</v>
      </c>
    </row>
    <row r="102" s="1" customFormat="1" ht="6.96" customHeight="1">
      <c r="B102" s="66"/>
      <c r="C102" s="67"/>
      <c r="D102" s="67"/>
      <c r="E102" s="67"/>
      <c r="F102" s="67"/>
      <c r="G102" s="67"/>
      <c r="H102" s="67"/>
      <c r="I102" s="165"/>
      <c r="J102" s="67"/>
      <c r="K102" s="67"/>
      <c r="L102" s="71"/>
    </row>
  </sheetData>
  <sheetProtection sheet="1" autoFilter="0" formatColumns="0" formatRows="0" objects="1" scenarios="1" spinCount="100000" saltValue="eUJgHjj7IS/yEmd0uyhttxBrYTjZQwIpSF022UDdlHCQbtZ+3XDr96T7djrRCLGySbjaDjcwfAhJv64jXN0CRw==" hashValue="7mT/g+K7NYnZZuSCAabFZYJCkXae4lQZBpxbDYutFULmt4QsI1ceC/6sox3lbPpwdNJgNMykF7XXeXkPFO3jaA==" algorithmName="SHA-512" password="CC35"/>
  <autoFilter ref="C78:K101"/>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764</v>
      </c>
      <c r="D3" s="288"/>
      <c r="E3" s="288"/>
      <c r="F3" s="288"/>
      <c r="G3" s="288"/>
      <c r="H3" s="288"/>
      <c r="I3" s="288"/>
      <c r="J3" s="288"/>
      <c r="K3" s="289"/>
    </row>
    <row r="4" ht="25.5" customHeight="1">
      <c r="B4" s="290"/>
      <c r="C4" s="291" t="s">
        <v>765</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766</v>
      </c>
      <c r="D6" s="294"/>
      <c r="E6" s="294"/>
      <c r="F6" s="294"/>
      <c r="G6" s="294"/>
      <c r="H6" s="294"/>
      <c r="I6" s="294"/>
      <c r="J6" s="294"/>
      <c r="K6" s="292"/>
    </row>
    <row r="7" ht="15" customHeight="1">
      <c r="B7" s="295"/>
      <c r="C7" s="294" t="s">
        <v>767</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768</v>
      </c>
      <c r="D9" s="294"/>
      <c r="E9" s="294"/>
      <c r="F9" s="294"/>
      <c r="G9" s="294"/>
      <c r="H9" s="294"/>
      <c r="I9" s="294"/>
      <c r="J9" s="294"/>
      <c r="K9" s="292"/>
    </row>
    <row r="10" ht="15" customHeight="1">
      <c r="B10" s="295"/>
      <c r="C10" s="294"/>
      <c r="D10" s="294" t="s">
        <v>769</v>
      </c>
      <c r="E10" s="294"/>
      <c r="F10" s="294"/>
      <c r="G10" s="294"/>
      <c r="H10" s="294"/>
      <c r="I10" s="294"/>
      <c r="J10" s="294"/>
      <c r="K10" s="292"/>
    </row>
    <row r="11" ht="15" customHeight="1">
      <c r="B11" s="295"/>
      <c r="C11" s="296"/>
      <c r="D11" s="294" t="s">
        <v>770</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771</v>
      </c>
      <c r="E13" s="294"/>
      <c r="F13" s="294"/>
      <c r="G13" s="294"/>
      <c r="H13" s="294"/>
      <c r="I13" s="294"/>
      <c r="J13" s="294"/>
      <c r="K13" s="292"/>
    </row>
    <row r="14" ht="15" customHeight="1">
      <c r="B14" s="295"/>
      <c r="C14" s="296"/>
      <c r="D14" s="294" t="s">
        <v>772</v>
      </c>
      <c r="E14" s="294"/>
      <c r="F14" s="294"/>
      <c r="G14" s="294"/>
      <c r="H14" s="294"/>
      <c r="I14" s="294"/>
      <c r="J14" s="294"/>
      <c r="K14" s="292"/>
    </row>
    <row r="15" ht="15" customHeight="1">
      <c r="B15" s="295"/>
      <c r="C15" s="296"/>
      <c r="D15" s="294" t="s">
        <v>773</v>
      </c>
      <c r="E15" s="294"/>
      <c r="F15" s="294"/>
      <c r="G15" s="294"/>
      <c r="H15" s="294"/>
      <c r="I15" s="294"/>
      <c r="J15" s="294"/>
      <c r="K15" s="292"/>
    </row>
    <row r="16" ht="15" customHeight="1">
      <c r="B16" s="295"/>
      <c r="C16" s="296"/>
      <c r="D16" s="296"/>
      <c r="E16" s="297" t="s">
        <v>80</v>
      </c>
      <c r="F16" s="294" t="s">
        <v>774</v>
      </c>
      <c r="G16" s="294"/>
      <c r="H16" s="294"/>
      <c r="I16" s="294"/>
      <c r="J16" s="294"/>
      <c r="K16" s="292"/>
    </row>
    <row r="17" ht="15" customHeight="1">
      <c r="B17" s="295"/>
      <c r="C17" s="296"/>
      <c r="D17" s="296"/>
      <c r="E17" s="297" t="s">
        <v>775</v>
      </c>
      <c r="F17" s="294" t="s">
        <v>776</v>
      </c>
      <c r="G17" s="294"/>
      <c r="H17" s="294"/>
      <c r="I17" s="294"/>
      <c r="J17" s="294"/>
      <c r="K17" s="292"/>
    </row>
    <row r="18" ht="15" customHeight="1">
      <c r="B18" s="295"/>
      <c r="C18" s="296"/>
      <c r="D18" s="296"/>
      <c r="E18" s="297" t="s">
        <v>777</v>
      </c>
      <c r="F18" s="294" t="s">
        <v>778</v>
      </c>
      <c r="G18" s="294"/>
      <c r="H18" s="294"/>
      <c r="I18" s="294"/>
      <c r="J18" s="294"/>
      <c r="K18" s="292"/>
    </row>
    <row r="19" ht="15" customHeight="1">
      <c r="B19" s="295"/>
      <c r="C19" s="296"/>
      <c r="D19" s="296"/>
      <c r="E19" s="297" t="s">
        <v>779</v>
      </c>
      <c r="F19" s="294" t="s">
        <v>85</v>
      </c>
      <c r="G19" s="294"/>
      <c r="H19" s="294"/>
      <c r="I19" s="294"/>
      <c r="J19" s="294"/>
      <c r="K19" s="292"/>
    </row>
    <row r="20" ht="15" customHeight="1">
      <c r="B20" s="295"/>
      <c r="C20" s="296"/>
      <c r="D20" s="296"/>
      <c r="E20" s="297" t="s">
        <v>780</v>
      </c>
      <c r="F20" s="294" t="s">
        <v>781</v>
      </c>
      <c r="G20" s="294"/>
      <c r="H20" s="294"/>
      <c r="I20" s="294"/>
      <c r="J20" s="294"/>
      <c r="K20" s="292"/>
    </row>
    <row r="21" ht="15" customHeight="1">
      <c r="B21" s="295"/>
      <c r="C21" s="296"/>
      <c r="D21" s="296"/>
      <c r="E21" s="297" t="s">
        <v>782</v>
      </c>
      <c r="F21" s="294" t="s">
        <v>783</v>
      </c>
      <c r="G21" s="294"/>
      <c r="H21" s="294"/>
      <c r="I21" s="294"/>
      <c r="J21" s="294"/>
      <c r="K21" s="292"/>
    </row>
    <row r="22" ht="12.75" customHeight="1">
      <c r="B22" s="295"/>
      <c r="C22" s="296"/>
      <c r="D22" s="296"/>
      <c r="E22" s="296"/>
      <c r="F22" s="296"/>
      <c r="G22" s="296"/>
      <c r="H22" s="296"/>
      <c r="I22" s="296"/>
      <c r="J22" s="296"/>
      <c r="K22" s="292"/>
    </row>
    <row r="23" ht="15" customHeight="1">
      <c r="B23" s="295"/>
      <c r="C23" s="294" t="s">
        <v>784</v>
      </c>
      <c r="D23" s="294"/>
      <c r="E23" s="294"/>
      <c r="F23" s="294"/>
      <c r="G23" s="294"/>
      <c r="H23" s="294"/>
      <c r="I23" s="294"/>
      <c r="J23" s="294"/>
      <c r="K23" s="292"/>
    </row>
    <row r="24" ht="15" customHeight="1">
      <c r="B24" s="295"/>
      <c r="C24" s="294" t="s">
        <v>785</v>
      </c>
      <c r="D24" s="294"/>
      <c r="E24" s="294"/>
      <c r="F24" s="294"/>
      <c r="G24" s="294"/>
      <c r="H24" s="294"/>
      <c r="I24" s="294"/>
      <c r="J24" s="294"/>
      <c r="K24" s="292"/>
    </row>
    <row r="25" ht="15" customHeight="1">
      <c r="B25" s="295"/>
      <c r="C25" s="294"/>
      <c r="D25" s="294" t="s">
        <v>786</v>
      </c>
      <c r="E25" s="294"/>
      <c r="F25" s="294"/>
      <c r="G25" s="294"/>
      <c r="H25" s="294"/>
      <c r="I25" s="294"/>
      <c r="J25" s="294"/>
      <c r="K25" s="292"/>
    </row>
    <row r="26" ht="15" customHeight="1">
      <c r="B26" s="295"/>
      <c r="C26" s="296"/>
      <c r="D26" s="294" t="s">
        <v>787</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788</v>
      </c>
      <c r="E28" s="294"/>
      <c r="F28" s="294"/>
      <c r="G28" s="294"/>
      <c r="H28" s="294"/>
      <c r="I28" s="294"/>
      <c r="J28" s="294"/>
      <c r="K28" s="292"/>
    </row>
    <row r="29" ht="15" customHeight="1">
      <c r="B29" s="295"/>
      <c r="C29" s="296"/>
      <c r="D29" s="294" t="s">
        <v>789</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790</v>
      </c>
      <c r="E31" s="294"/>
      <c r="F31" s="294"/>
      <c r="G31" s="294"/>
      <c r="H31" s="294"/>
      <c r="I31" s="294"/>
      <c r="J31" s="294"/>
      <c r="K31" s="292"/>
    </row>
    <row r="32" ht="15" customHeight="1">
      <c r="B32" s="295"/>
      <c r="C32" s="296"/>
      <c r="D32" s="294" t="s">
        <v>791</v>
      </c>
      <c r="E32" s="294"/>
      <c r="F32" s="294"/>
      <c r="G32" s="294"/>
      <c r="H32" s="294"/>
      <c r="I32" s="294"/>
      <c r="J32" s="294"/>
      <c r="K32" s="292"/>
    </row>
    <row r="33" ht="15" customHeight="1">
      <c r="B33" s="295"/>
      <c r="C33" s="296"/>
      <c r="D33" s="294" t="s">
        <v>792</v>
      </c>
      <c r="E33" s="294"/>
      <c r="F33" s="294"/>
      <c r="G33" s="294"/>
      <c r="H33" s="294"/>
      <c r="I33" s="294"/>
      <c r="J33" s="294"/>
      <c r="K33" s="292"/>
    </row>
    <row r="34" ht="15" customHeight="1">
      <c r="B34" s="295"/>
      <c r="C34" s="296"/>
      <c r="D34" s="294"/>
      <c r="E34" s="298" t="s">
        <v>112</v>
      </c>
      <c r="F34" s="294"/>
      <c r="G34" s="294" t="s">
        <v>793</v>
      </c>
      <c r="H34" s="294"/>
      <c r="I34" s="294"/>
      <c r="J34" s="294"/>
      <c r="K34" s="292"/>
    </row>
    <row r="35" ht="30.75" customHeight="1">
      <c r="B35" s="295"/>
      <c r="C35" s="296"/>
      <c r="D35" s="294"/>
      <c r="E35" s="298" t="s">
        <v>794</v>
      </c>
      <c r="F35" s="294"/>
      <c r="G35" s="294" t="s">
        <v>795</v>
      </c>
      <c r="H35" s="294"/>
      <c r="I35" s="294"/>
      <c r="J35" s="294"/>
      <c r="K35" s="292"/>
    </row>
    <row r="36" ht="15" customHeight="1">
      <c r="B36" s="295"/>
      <c r="C36" s="296"/>
      <c r="D36" s="294"/>
      <c r="E36" s="298" t="s">
        <v>54</v>
      </c>
      <c r="F36" s="294"/>
      <c r="G36" s="294" t="s">
        <v>796</v>
      </c>
      <c r="H36" s="294"/>
      <c r="I36" s="294"/>
      <c r="J36" s="294"/>
      <c r="K36" s="292"/>
    </row>
    <row r="37" ht="15" customHeight="1">
      <c r="B37" s="295"/>
      <c r="C37" s="296"/>
      <c r="D37" s="294"/>
      <c r="E37" s="298" t="s">
        <v>113</v>
      </c>
      <c r="F37" s="294"/>
      <c r="G37" s="294" t="s">
        <v>797</v>
      </c>
      <c r="H37" s="294"/>
      <c r="I37" s="294"/>
      <c r="J37" s="294"/>
      <c r="K37" s="292"/>
    </row>
    <row r="38" ht="15" customHeight="1">
      <c r="B38" s="295"/>
      <c r="C38" s="296"/>
      <c r="D38" s="294"/>
      <c r="E38" s="298" t="s">
        <v>114</v>
      </c>
      <c r="F38" s="294"/>
      <c r="G38" s="294" t="s">
        <v>798</v>
      </c>
      <c r="H38" s="294"/>
      <c r="I38" s="294"/>
      <c r="J38" s="294"/>
      <c r="K38" s="292"/>
    </row>
    <row r="39" ht="15" customHeight="1">
      <c r="B39" s="295"/>
      <c r="C39" s="296"/>
      <c r="D39" s="294"/>
      <c r="E39" s="298" t="s">
        <v>115</v>
      </c>
      <c r="F39" s="294"/>
      <c r="G39" s="294" t="s">
        <v>799</v>
      </c>
      <c r="H39" s="294"/>
      <c r="I39" s="294"/>
      <c r="J39" s="294"/>
      <c r="K39" s="292"/>
    </row>
    <row r="40" ht="15" customHeight="1">
      <c r="B40" s="295"/>
      <c r="C40" s="296"/>
      <c r="D40" s="294"/>
      <c r="E40" s="298" t="s">
        <v>800</v>
      </c>
      <c r="F40" s="294"/>
      <c r="G40" s="294" t="s">
        <v>801</v>
      </c>
      <c r="H40" s="294"/>
      <c r="I40" s="294"/>
      <c r="J40" s="294"/>
      <c r="K40" s="292"/>
    </row>
    <row r="41" ht="15" customHeight="1">
      <c r="B41" s="295"/>
      <c r="C41" s="296"/>
      <c r="D41" s="294"/>
      <c r="E41" s="298"/>
      <c r="F41" s="294"/>
      <c r="G41" s="294" t="s">
        <v>802</v>
      </c>
      <c r="H41" s="294"/>
      <c r="I41" s="294"/>
      <c r="J41" s="294"/>
      <c r="K41" s="292"/>
    </row>
    <row r="42" ht="15" customHeight="1">
      <c r="B42" s="295"/>
      <c r="C42" s="296"/>
      <c r="D42" s="294"/>
      <c r="E42" s="298" t="s">
        <v>803</v>
      </c>
      <c r="F42" s="294"/>
      <c r="G42" s="294" t="s">
        <v>804</v>
      </c>
      <c r="H42" s="294"/>
      <c r="I42" s="294"/>
      <c r="J42" s="294"/>
      <c r="K42" s="292"/>
    </row>
    <row r="43" ht="15" customHeight="1">
      <c r="B43" s="295"/>
      <c r="C43" s="296"/>
      <c r="D43" s="294"/>
      <c r="E43" s="298" t="s">
        <v>117</v>
      </c>
      <c r="F43" s="294"/>
      <c r="G43" s="294" t="s">
        <v>805</v>
      </c>
      <c r="H43" s="294"/>
      <c r="I43" s="294"/>
      <c r="J43" s="294"/>
      <c r="K43" s="292"/>
    </row>
    <row r="44" ht="12.75" customHeight="1">
      <c r="B44" s="295"/>
      <c r="C44" s="296"/>
      <c r="D44" s="294"/>
      <c r="E44" s="294"/>
      <c r="F44" s="294"/>
      <c r="G44" s="294"/>
      <c r="H44" s="294"/>
      <c r="I44" s="294"/>
      <c r="J44" s="294"/>
      <c r="K44" s="292"/>
    </row>
    <row r="45" ht="15" customHeight="1">
      <c r="B45" s="295"/>
      <c r="C45" s="296"/>
      <c r="D45" s="294" t="s">
        <v>806</v>
      </c>
      <c r="E45" s="294"/>
      <c r="F45" s="294"/>
      <c r="G45" s="294"/>
      <c r="H45" s="294"/>
      <c r="I45" s="294"/>
      <c r="J45" s="294"/>
      <c r="K45" s="292"/>
    </row>
    <row r="46" ht="15" customHeight="1">
      <c r="B46" s="295"/>
      <c r="C46" s="296"/>
      <c r="D46" s="296"/>
      <c r="E46" s="294" t="s">
        <v>807</v>
      </c>
      <c r="F46" s="294"/>
      <c r="G46" s="294"/>
      <c r="H46" s="294"/>
      <c r="I46" s="294"/>
      <c r="J46" s="294"/>
      <c r="K46" s="292"/>
    </row>
    <row r="47" ht="15" customHeight="1">
      <c r="B47" s="295"/>
      <c r="C47" s="296"/>
      <c r="D47" s="296"/>
      <c r="E47" s="294" t="s">
        <v>808</v>
      </c>
      <c r="F47" s="294"/>
      <c r="G47" s="294"/>
      <c r="H47" s="294"/>
      <c r="I47" s="294"/>
      <c r="J47" s="294"/>
      <c r="K47" s="292"/>
    </row>
    <row r="48" ht="15" customHeight="1">
      <c r="B48" s="295"/>
      <c r="C48" s="296"/>
      <c r="D48" s="296"/>
      <c r="E48" s="294" t="s">
        <v>809</v>
      </c>
      <c r="F48" s="294"/>
      <c r="G48" s="294"/>
      <c r="H48" s="294"/>
      <c r="I48" s="294"/>
      <c r="J48" s="294"/>
      <c r="K48" s="292"/>
    </row>
    <row r="49" ht="15" customHeight="1">
      <c r="B49" s="295"/>
      <c r="C49" s="296"/>
      <c r="D49" s="294" t="s">
        <v>810</v>
      </c>
      <c r="E49" s="294"/>
      <c r="F49" s="294"/>
      <c r="G49" s="294"/>
      <c r="H49" s="294"/>
      <c r="I49" s="294"/>
      <c r="J49" s="294"/>
      <c r="K49" s="292"/>
    </row>
    <row r="50" ht="25.5" customHeight="1">
      <c r="B50" s="290"/>
      <c r="C50" s="291" t="s">
        <v>811</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812</v>
      </c>
      <c r="D52" s="294"/>
      <c r="E52" s="294"/>
      <c r="F52" s="294"/>
      <c r="G52" s="294"/>
      <c r="H52" s="294"/>
      <c r="I52" s="294"/>
      <c r="J52" s="294"/>
      <c r="K52" s="292"/>
    </row>
    <row r="53" ht="15" customHeight="1">
      <c r="B53" s="290"/>
      <c r="C53" s="294" t="s">
        <v>813</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814</v>
      </c>
      <c r="D55" s="294"/>
      <c r="E55" s="294"/>
      <c r="F55" s="294"/>
      <c r="G55" s="294"/>
      <c r="H55" s="294"/>
      <c r="I55" s="294"/>
      <c r="J55" s="294"/>
      <c r="K55" s="292"/>
    </row>
    <row r="56" ht="15" customHeight="1">
      <c r="B56" s="290"/>
      <c r="C56" s="296"/>
      <c r="D56" s="294" t="s">
        <v>815</v>
      </c>
      <c r="E56" s="294"/>
      <c r="F56" s="294"/>
      <c r="G56" s="294"/>
      <c r="H56" s="294"/>
      <c r="I56" s="294"/>
      <c r="J56" s="294"/>
      <c r="K56" s="292"/>
    </row>
    <row r="57" ht="15" customHeight="1">
      <c r="B57" s="290"/>
      <c r="C57" s="296"/>
      <c r="D57" s="294" t="s">
        <v>816</v>
      </c>
      <c r="E57" s="294"/>
      <c r="F57" s="294"/>
      <c r="G57" s="294"/>
      <c r="H57" s="294"/>
      <c r="I57" s="294"/>
      <c r="J57" s="294"/>
      <c r="K57" s="292"/>
    </row>
    <row r="58" ht="15" customHeight="1">
      <c r="B58" s="290"/>
      <c r="C58" s="296"/>
      <c r="D58" s="294" t="s">
        <v>817</v>
      </c>
      <c r="E58" s="294"/>
      <c r="F58" s="294"/>
      <c r="G58" s="294"/>
      <c r="H58" s="294"/>
      <c r="I58" s="294"/>
      <c r="J58" s="294"/>
      <c r="K58" s="292"/>
    </row>
    <row r="59" ht="15" customHeight="1">
      <c r="B59" s="290"/>
      <c r="C59" s="296"/>
      <c r="D59" s="294" t="s">
        <v>818</v>
      </c>
      <c r="E59" s="294"/>
      <c r="F59" s="294"/>
      <c r="G59" s="294"/>
      <c r="H59" s="294"/>
      <c r="I59" s="294"/>
      <c r="J59" s="294"/>
      <c r="K59" s="292"/>
    </row>
    <row r="60" ht="15" customHeight="1">
      <c r="B60" s="290"/>
      <c r="C60" s="296"/>
      <c r="D60" s="299" t="s">
        <v>819</v>
      </c>
      <c r="E60" s="299"/>
      <c r="F60" s="299"/>
      <c r="G60" s="299"/>
      <c r="H60" s="299"/>
      <c r="I60" s="299"/>
      <c r="J60" s="299"/>
      <c r="K60" s="292"/>
    </row>
    <row r="61" ht="15" customHeight="1">
      <c r="B61" s="290"/>
      <c r="C61" s="296"/>
      <c r="D61" s="294" t="s">
        <v>820</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821</v>
      </c>
      <c r="E63" s="294"/>
      <c r="F63" s="294"/>
      <c r="G63" s="294"/>
      <c r="H63" s="294"/>
      <c r="I63" s="294"/>
      <c r="J63" s="294"/>
      <c r="K63" s="292"/>
    </row>
    <row r="64" ht="15" customHeight="1">
      <c r="B64" s="290"/>
      <c r="C64" s="296"/>
      <c r="D64" s="299" t="s">
        <v>822</v>
      </c>
      <c r="E64" s="299"/>
      <c r="F64" s="299"/>
      <c r="G64" s="299"/>
      <c r="H64" s="299"/>
      <c r="I64" s="299"/>
      <c r="J64" s="299"/>
      <c r="K64" s="292"/>
    </row>
    <row r="65" ht="15" customHeight="1">
      <c r="B65" s="290"/>
      <c r="C65" s="296"/>
      <c r="D65" s="294" t="s">
        <v>823</v>
      </c>
      <c r="E65" s="294"/>
      <c r="F65" s="294"/>
      <c r="G65" s="294"/>
      <c r="H65" s="294"/>
      <c r="I65" s="294"/>
      <c r="J65" s="294"/>
      <c r="K65" s="292"/>
    </row>
    <row r="66" ht="15" customHeight="1">
      <c r="B66" s="290"/>
      <c r="C66" s="296"/>
      <c r="D66" s="294" t="s">
        <v>824</v>
      </c>
      <c r="E66" s="294"/>
      <c r="F66" s="294"/>
      <c r="G66" s="294"/>
      <c r="H66" s="294"/>
      <c r="I66" s="294"/>
      <c r="J66" s="294"/>
      <c r="K66" s="292"/>
    </row>
    <row r="67" ht="15" customHeight="1">
      <c r="B67" s="290"/>
      <c r="C67" s="296"/>
      <c r="D67" s="294" t="s">
        <v>825</v>
      </c>
      <c r="E67" s="294"/>
      <c r="F67" s="294"/>
      <c r="G67" s="294"/>
      <c r="H67" s="294"/>
      <c r="I67" s="294"/>
      <c r="J67" s="294"/>
      <c r="K67" s="292"/>
    </row>
    <row r="68" ht="15" customHeight="1">
      <c r="B68" s="290"/>
      <c r="C68" s="296"/>
      <c r="D68" s="294" t="s">
        <v>826</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91</v>
      </c>
      <c r="D73" s="310"/>
      <c r="E73" s="310"/>
      <c r="F73" s="310"/>
      <c r="G73" s="310"/>
      <c r="H73" s="310"/>
      <c r="I73" s="310"/>
      <c r="J73" s="310"/>
      <c r="K73" s="311"/>
    </row>
    <row r="74" ht="17.25" customHeight="1">
      <c r="B74" s="309"/>
      <c r="C74" s="312" t="s">
        <v>827</v>
      </c>
      <c r="D74" s="312"/>
      <c r="E74" s="312"/>
      <c r="F74" s="312" t="s">
        <v>828</v>
      </c>
      <c r="G74" s="313"/>
      <c r="H74" s="312" t="s">
        <v>113</v>
      </c>
      <c r="I74" s="312" t="s">
        <v>58</v>
      </c>
      <c r="J74" s="312" t="s">
        <v>829</v>
      </c>
      <c r="K74" s="311"/>
    </row>
    <row r="75" ht="17.25" customHeight="1">
      <c r="B75" s="309"/>
      <c r="C75" s="314" t="s">
        <v>830</v>
      </c>
      <c r="D75" s="314"/>
      <c r="E75" s="314"/>
      <c r="F75" s="315" t="s">
        <v>831</v>
      </c>
      <c r="G75" s="316"/>
      <c r="H75" s="314"/>
      <c r="I75" s="314"/>
      <c r="J75" s="314" t="s">
        <v>832</v>
      </c>
      <c r="K75" s="311"/>
    </row>
    <row r="76" ht="5.25" customHeight="1">
      <c r="B76" s="309"/>
      <c r="C76" s="317"/>
      <c r="D76" s="317"/>
      <c r="E76" s="317"/>
      <c r="F76" s="317"/>
      <c r="G76" s="318"/>
      <c r="H76" s="317"/>
      <c r="I76" s="317"/>
      <c r="J76" s="317"/>
      <c r="K76" s="311"/>
    </row>
    <row r="77" ht="15" customHeight="1">
      <c r="B77" s="309"/>
      <c r="C77" s="298" t="s">
        <v>54</v>
      </c>
      <c r="D77" s="317"/>
      <c r="E77" s="317"/>
      <c r="F77" s="319" t="s">
        <v>833</v>
      </c>
      <c r="G77" s="318"/>
      <c r="H77" s="298" t="s">
        <v>834</v>
      </c>
      <c r="I77" s="298" t="s">
        <v>835</v>
      </c>
      <c r="J77" s="298">
        <v>20</v>
      </c>
      <c r="K77" s="311"/>
    </row>
    <row r="78" ht="15" customHeight="1">
      <c r="B78" s="309"/>
      <c r="C78" s="298" t="s">
        <v>836</v>
      </c>
      <c r="D78" s="298"/>
      <c r="E78" s="298"/>
      <c r="F78" s="319" t="s">
        <v>833</v>
      </c>
      <c r="G78" s="318"/>
      <c r="H78" s="298" t="s">
        <v>837</v>
      </c>
      <c r="I78" s="298" t="s">
        <v>835</v>
      </c>
      <c r="J78" s="298">
        <v>120</v>
      </c>
      <c r="K78" s="311"/>
    </row>
    <row r="79" ht="15" customHeight="1">
      <c r="B79" s="320"/>
      <c r="C79" s="298" t="s">
        <v>838</v>
      </c>
      <c r="D79" s="298"/>
      <c r="E79" s="298"/>
      <c r="F79" s="319" t="s">
        <v>839</v>
      </c>
      <c r="G79" s="318"/>
      <c r="H79" s="298" t="s">
        <v>840</v>
      </c>
      <c r="I79" s="298" t="s">
        <v>835</v>
      </c>
      <c r="J79" s="298">
        <v>50</v>
      </c>
      <c r="K79" s="311"/>
    </row>
    <row r="80" ht="15" customHeight="1">
      <c r="B80" s="320"/>
      <c r="C80" s="298" t="s">
        <v>841</v>
      </c>
      <c r="D80" s="298"/>
      <c r="E80" s="298"/>
      <c r="F80" s="319" t="s">
        <v>833</v>
      </c>
      <c r="G80" s="318"/>
      <c r="H80" s="298" t="s">
        <v>842</v>
      </c>
      <c r="I80" s="298" t="s">
        <v>843</v>
      </c>
      <c r="J80" s="298"/>
      <c r="K80" s="311"/>
    </row>
    <row r="81" ht="15" customHeight="1">
      <c r="B81" s="320"/>
      <c r="C81" s="321" t="s">
        <v>844</v>
      </c>
      <c r="D81" s="321"/>
      <c r="E81" s="321"/>
      <c r="F81" s="322" t="s">
        <v>839</v>
      </c>
      <c r="G81" s="321"/>
      <c r="H81" s="321" t="s">
        <v>845</v>
      </c>
      <c r="I81" s="321" t="s">
        <v>835</v>
      </c>
      <c r="J81" s="321">
        <v>15</v>
      </c>
      <c r="K81" s="311"/>
    </row>
    <row r="82" ht="15" customHeight="1">
      <c r="B82" s="320"/>
      <c r="C82" s="321" t="s">
        <v>846</v>
      </c>
      <c r="D82" s="321"/>
      <c r="E82" s="321"/>
      <c r="F82" s="322" t="s">
        <v>839</v>
      </c>
      <c r="G82" s="321"/>
      <c r="H82" s="321" t="s">
        <v>847</v>
      </c>
      <c r="I82" s="321" t="s">
        <v>835</v>
      </c>
      <c r="J82" s="321">
        <v>15</v>
      </c>
      <c r="K82" s="311"/>
    </row>
    <row r="83" ht="15" customHeight="1">
      <c r="B83" s="320"/>
      <c r="C83" s="321" t="s">
        <v>848</v>
      </c>
      <c r="D83" s="321"/>
      <c r="E83" s="321"/>
      <c r="F83" s="322" t="s">
        <v>839</v>
      </c>
      <c r="G83" s="321"/>
      <c r="H83" s="321" t="s">
        <v>849</v>
      </c>
      <c r="I83" s="321" t="s">
        <v>835</v>
      </c>
      <c r="J83" s="321">
        <v>20</v>
      </c>
      <c r="K83" s="311"/>
    </row>
    <row r="84" ht="15" customHeight="1">
      <c r="B84" s="320"/>
      <c r="C84" s="321" t="s">
        <v>850</v>
      </c>
      <c r="D84" s="321"/>
      <c r="E84" s="321"/>
      <c r="F84" s="322" t="s">
        <v>839</v>
      </c>
      <c r="G84" s="321"/>
      <c r="H84" s="321" t="s">
        <v>851</v>
      </c>
      <c r="I84" s="321" t="s">
        <v>835</v>
      </c>
      <c r="J84" s="321">
        <v>20</v>
      </c>
      <c r="K84" s="311"/>
    </row>
    <row r="85" ht="15" customHeight="1">
      <c r="B85" s="320"/>
      <c r="C85" s="298" t="s">
        <v>852</v>
      </c>
      <c r="D85" s="298"/>
      <c r="E85" s="298"/>
      <c r="F85" s="319" t="s">
        <v>839</v>
      </c>
      <c r="G85" s="318"/>
      <c r="H85" s="298" t="s">
        <v>853</v>
      </c>
      <c r="I85" s="298" t="s">
        <v>835</v>
      </c>
      <c r="J85" s="298">
        <v>50</v>
      </c>
      <c r="K85" s="311"/>
    </row>
    <row r="86" ht="15" customHeight="1">
      <c r="B86" s="320"/>
      <c r="C86" s="298" t="s">
        <v>854</v>
      </c>
      <c r="D86" s="298"/>
      <c r="E86" s="298"/>
      <c r="F86" s="319" t="s">
        <v>839</v>
      </c>
      <c r="G86" s="318"/>
      <c r="H86" s="298" t="s">
        <v>855</v>
      </c>
      <c r="I86" s="298" t="s">
        <v>835</v>
      </c>
      <c r="J86" s="298">
        <v>20</v>
      </c>
      <c r="K86" s="311"/>
    </row>
    <row r="87" ht="15" customHeight="1">
      <c r="B87" s="320"/>
      <c r="C87" s="298" t="s">
        <v>856</v>
      </c>
      <c r="D87" s="298"/>
      <c r="E87" s="298"/>
      <c r="F87" s="319" t="s">
        <v>839</v>
      </c>
      <c r="G87" s="318"/>
      <c r="H87" s="298" t="s">
        <v>857</v>
      </c>
      <c r="I87" s="298" t="s">
        <v>835</v>
      </c>
      <c r="J87" s="298">
        <v>20</v>
      </c>
      <c r="K87" s="311"/>
    </row>
    <row r="88" ht="15" customHeight="1">
      <c r="B88" s="320"/>
      <c r="C88" s="298" t="s">
        <v>858</v>
      </c>
      <c r="D88" s="298"/>
      <c r="E88" s="298"/>
      <c r="F88" s="319" t="s">
        <v>839</v>
      </c>
      <c r="G88" s="318"/>
      <c r="H88" s="298" t="s">
        <v>859</v>
      </c>
      <c r="I88" s="298" t="s">
        <v>835</v>
      </c>
      <c r="J88" s="298">
        <v>50</v>
      </c>
      <c r="K88" s="311"/>
    </row>
    <row r="89" ht="15" customHeight="1">
      <c r="B89" s="320"/>
      <c r="C89" s="298" t="s">
        <v>860</v>
      </c>
      <c r="D89" s="298"/>
      <c r="E89" s="298"/>
      <c r="F89" s="319" t="s">
        <v>839</v>
      </c>
      <c r="G89" s="318"/>
      <c r="H89" s="298" t="s">
        <v>860</v>
      </c>
      <c r="I89" s="298" t="s">
        <v>835</v>
      </c>
      <c r="J89" s="298">
        <v>50</v>
      </c>
      <c r="K89" s="311"/>
    </row>
    <row r="90" ht="15" customHeight="1">
      <c r="B90" s="320"/>
      <c r="C90" s="298" t="s">
        <v>118</v>
      </c>
      <c r="D90" s="298"/>
      <c r="E90" s="298"/>
      <c r="F90" s="319" t="s">
        <v>839</v>
      </c>
      <c r="G90" s="318"/>
      <c r="H90" s="298" t="s">
        <v>861</v>
      </c>
      <c r="I90" s="298" t="s">
        <v>835</v>
      </c>
      <c r="J90" s="298">
        <v>255</v>
      </c>
      <c r="K90" s="311"/>
    </row>
    <row r="91" ht="15" customHeight="1">
      <c r="B91" s="320"/>
      <c r="C91" s="298" t="s">
        <v>862</v>
      </c>
      <c r="D91" s="298"/>
      <c r="E91" s="298"/>
      <c r="F91" s="319" t="s">
        <v>833</v>
      </c>
      <c r="G91" s="318"/>
      <c r="H91" s="298" t="s">
        <v>863</v>
      </c>
      <c r="I91" s="298" t="s">
        <v>864</v>
      </c>
      <c r="J91" s="298"/>
      <c r="K91" s="311"/>
    </row>
    <row r="92" ht="15" customHeight="1">
      <c r="B92" s="320"/>
      <c r="C92" s="298" t="s">
        <v>865</v>
      </c>
      <c r="D92" s="298"/>
      <c r="E92" s="298"/>
      <c r="F92" s="319" t="s">
        <v>833</v>
      </c>
      <c r="G92" s="318"/>
      <c r="H92" s="298" t="s">
        <v>866</v>
      </c>
      <c r="I92" s="298" t="s">
        <v>867</v>
      </c>
      <c r="J92" s="298"/>
      <c r="K92" s="311"/>
    </row>
    <row r="93" ht="15" customHeight="1">
      <c r="B93" s="320"/>
      <c r="C93" s="298" t="s">
        <v>868</v>
      </c>
      <c r="D93" s="298"/>
      <c r="E93" s="298"/>
      <c r="F93" s="319" t="s">
        <v>833</v>
      </c>
      <c r="G93" s="318"/>
      <c r="H93" s="298" t="s">
        <v>868</v>
      </c>
      <c r="I93" s="298" t="s">
        <v>867</v>
      </c>
      <c r="J93" s="298"/>
      <c r="K93" s="311"/>
    </row>
    <row r="94" ht="15" customHeight="1">
      <c r="B94" s="320"/>
      <c r="C94" s="298" t="s">
        <v>39</v>
      </c>
      <c r="D94" s="298"/>
      <c r="E94" s="298"/>
      <c r="F94" s="319" t="s">
        <v>833</v>
      </c>
      <c r="G94" s="318"/>
      <c r="H94" s="298" t="s">
        <v>869</v>
      </c>
      <c r="I94" s="298" t="s">
        <v>867</v>
      </c>
      <c r="J94" s="298"/>
      <c r="K94" s="311"/>
    </row>
    <row r="95" ht="15" customHeight="1">
      <c r="B95" s="320"/>
      <c r="C95" s="298" t="s">
        <v>49</v>
      </c>
      <c r="D95" s="298"/>
      <c r="E95" s="298"/>
      <c r="F95" s="319" t="s">
        <v>833</v>
      </c>
      <c r="G95" s="318"/>
      <c r="H95" s="298" t="s">
        <v>870</v>
      </c>
      <c r="I95" s="298" t="s">
        <v>867</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871</v>
      </c>
      <c r="D100" s="310"/>
      <c r="E100" s="310"/>
      <c r="F100" s="310"/>
      <c r="G100" s="310"/>
      <c r="H100" s="310"/>
      <c r="I100" s="310"/>
      <c r="J100" s="310"/>
      <c r="K100" s="311"/>
    </row>
    <row r="101" ht="17.25" customHeight="1">
      <c r="B101" s="309"/>
      <c r="C101" s="312" t="s">
        <v>827</v>
      </c>
      <c r="D101" s="312"/>
      <c r="E101" s="312"/>
      <c r="F101" s="312" t="s">
        <v>828</v>
      </c>
      <c r="G101" s="313"/>
      <c r="H101" s="312" t="s">
        <v>113</v>
      </c>
      <c r="I101" s="312" t="s">
        <v>58</v>
      </c>
      <c r="J101" s="312" t="s">
        <v>829</v>
      </c>
      <c r="K101" s="311"/>
    </row>
    <row r="102" ht="17.25" customHeight="1">
      <c r="B102" s="309"/>
      <c r="C102" s="314" t="s">
        <v>830</v>
      </c>
      <c r="D102" s="314"/>
      <c r="E102" s="314"/>
      <c r="F102" s="315" t="s">
        <v>831</v>
      </c>
      <c r="G102" s="316"/>
      <c r="H102" s="314"/>
      <c r="I102" s="314"/>
      <c r="J102" s="314" t="s">
        <v>832</v>
      </c>
      <c r="K102" s="311"/>
    </row>
    <row r="103" ht="5.25" customHeight="1">
      <c r="B103" s="309"/>
      <c r="C103" s="312"/>
      <c r="D103" s="312"/>
      <c r="E103" s="312"/>
      <c r="F103" s="312"/>
      <c r="G103" s="328"/>
      <c r="H103" s="312"/>
      <c r="I103" s="312"/>
      <c r="J103" s="312"/>
      <c r="K103" s="311"/>
    </row>
    <row r="104" ht="15" customHeight="1">
      <c r="B104" s="309"/>
      <c r="C104" s="298" t="s">
        <v>54</v>
      </c>
      <c r="D104" s="317"/>
      <c r="E104" s="317"/>
      <c r="F104" s="319" t="s">
        <v>833</v>
      </c>
      <c r="G104" s="328"/>
      <c r="H104" s="298" t="s">
        <v>872</v>
      </c>
      <c r="I104" s="298" t="s">
        <v>835</v>
      </c>
      <c r="J104" s="298">
        <v>20</v>
      </c>
      <c r="K104" s="311"/>
    </row>
    <row r="105" ht="15" customHeight="1">
      <c r="B105" s="309"/>
      <c r="C105" s="298" t="s">
        <v>836</v>
      </c>
      <c r="D105" s="298"/>
      <c r="E105" s="298"/>
      <c r="F105" s="319" t="s">
        <v>833</v>
      </c>
      <c r="G105" s="298"/>
      <c r="H105" s="298" t="s">
        <v>872</v>
      </c>
      <c r="I105" s="298" t="s">
        <v>835</v>
      </c>
      <c r="J105" s="298">
        <v>120</v>
      </c>
      <c r="K105" s="311"/>
    </row>
    <row r="106" ht="15" customHeight="1">
      <c r="B106" s="320"/>
      <c r="C106" s="298" t="s">
        <v>838</v>
      </c>
      <c r="D106" s="298"/>
      <c r="E106" s="298"/>
      <c r="F106" s="319" t="s">
        <v>839</v>
      </c>
      <c r="G106" s="298"/>
      <c r="H106" s="298" t="s">
        <v>872</v>
      </c>
      <c r="I106" s="298" t="s">
        <v>835</v>
      </c>
      <c r="J106" s="298">
        <v>50</v>
      </c>
      <c r="K106" s="311"/>
    </row>
    <row r="107" ht="15" customHeight="1">
      <c r="B107" s="320"/>
      <c r="C107" s="298" t="s">
        <v>841</v>
      </c>
      <c r="D107" s="298"/>
      <c r="E107" s="298"/>
      <c r="F107" s="319" t="s">
        <v>833</v>
      </c>
      <c r="G107" s="298"/>
      <c r="H107" s="298" t="s">
        <v>872</v>
      </c>
      <c r="I107" s="298" t="s">
        <v>843</v>
      </c>
      <c r="J107" s="298"/>
      <c r="K107" s="311"/>
    </row>
    <row r="108" ht="15" customHeight="1">
      <c r="B108" s="320"/>
      <c r="C108" s="298" t="s">
        <v>852</v>
      </c>
      <c r="D108" s="298"/>
      <c r="E108" s="298"/>
      <c r="F108" s="319" t="s">
        <v>839</v>
      </c>
      <c r="G108" s="298"/>
      <c r="H108" s="298" t="s">
        <v>872</v>
      </c>
      <c r="I108" s="298" t="s">
        <v>835</v>
      </c>
      <c r="J108" s="298">
        <v>50</v>
      </c>
      <c r="K108" s="311"/>
    </row>
    <row r="109" ht="15" customHeight="1">
      <c r="B109" s="320"/>
      <c r="C109" s="298" t="s">
        <v>860</v>
      </c>
      <c r="D109" s="298"/>
      <c r="E109" s="298"/>
      <c r="F109" s="319" t="s">
        <v>839</v>
      </c>
      <c r="G109" s="298"/>
      <c r="H109" s="298" t="s">
        <v>872</v>
      </c>
      <c r="I109" s="298" t="s">
        <v>835</v>
      </c>
      <c r="J109" s="298">
        <v>50</v>
      </c>
      <c r="K109" s="311"/>
    </row>
    <row r="110" ht="15" customHeight="1">
      <c r="B110" s="320"/>
      <c r="C110" s="298" t="s">
        <v>858</v>
      </c>
      <c r="D110" s="298"/>
      <c r="E110" s="298"/>
      <c r="F110" s="319" t="s">
        <v>839</v>
      </c>
      <c r="G110" s="298"/>
      <c r="H110" s="298" t="s">
        <v>872</v>
      </c>
      <c r="I110" s="298" t="s">
        <v>835</v>
      </c>
      <c r="J110" s="298">
        <v>50</v>
      </c>
      <c r="K110" s="311"/>
    </row>
    <row r="111" ht="15" customHeight="1">
      <c r="B111" s="320"/>
      <c r="C111" s="298" t="s">
        <v>54</v>
      </c>
      <c r="D111" s="298"/>
      <c r="E111" s="298"/>
      <c r="F111" s="319" t="s">
        <v>833</v>
      </c>
      <c r="G111" s="298"/>
      <c r="H111" s="298" t="s">
        <v>873</v>
      </c>
      <c r="I111" s="298" t="s">
        <v>835</v>
      </c>
      <c r="J111" s="298">
        <v>20</v>
      </c>
      <c r="K111" s="311"/>
    </row>
    <row r="112" ht="15" customHeight="1">
      <c r="B112" s="320"/>
      <c r="C112" s="298" t="s">
        <v>874</v>
      </c>
      <c r="D112" s="298"/>
      <c r="E112" s="298"/>
      <c r="F112" s="319" t="s">
        <v>833</v>
      </c>
      <c r="G112" s="298"/>
      <c r="H112" s="298" t="s">
        <v>875</v>
      </c>
      <c r="I112" s="298" t="s">
        <v>835</v>
      </c>
      <c r="J112" s="298">
        <v>120</v>
      </c>
      <c r="K112" s="311"/>
    </row>
    <row r="113" ht="15" customHeight="1">
      <c r="B113" s="320"/>
      <c r="C113" s="298" t="s">
        <v>39</v>
      </c>
      <c r="D113" s="298"/>
      <c r="E113" s="298"/>
      <c r="F113" s="319" t="s">
        <v>833</v>
      </c>
      <c r="G113" s="298"/>
      <c r="H113" s="298" t="s">
        <v>876</v>
      </c>
      <c r="I113" s="298" t="s">
        <v>867</v>
      </c>
      <c r="J113" s="298"/>
      <c r="K113" s="311"/>
    </row>
    <row r="114" ht="15" customHeight="1">
      <c r="B114" s="320"/>
      <c r="C114" s="298" t="s">
        <v>49</v>
      </c>
      <c r="D114" s="298"/>
      <c r="E114" s="298"/>
      <c r="F114" s="319" t="s">
        <v>833</v>
      </c>
      <c r="G114" s="298"/>
      <c r="H114" s="298" t="s">
        <v>877</v>
      </c>
      <c r="I114" s="298" t="s">
        <v>867</v>
      </c>
      <c r="J114" s="298"/>
      <c r="K114" s="311"/>
    </row>
    <row r="115" ht="15" customHeight="1">
      <c r="B115" s="320"/>
      <c r="C115" s="298" t="s">
        <v>58</v>
      </c>
      <c r="D115" s="298"/>
      <c r="E115" s="298"/>
      <c r="F115" s="319" t="s">
        <v>833</v>
      </c>
      <c r="G115" s="298"/>
      <c r="H115" s="298" t="s">
        <v>878</v>
      </c>
      <c r="I115" s="298" t="s">
        <v>879</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880</v>
      </c>
      <c r="D120" s="288"/>
      <c r="E120" s="288"/>
      <c r="F120" s="288"/>
      <c r="G120" s="288"/>
      <c r="H120" s="288"/>
      <c r="I120" s="288"/>
      <c r="J120" s="288"/>
      <c r="K120" s="336"/>
    </row>
    <row r="121" ht="17.25" customHeight="1">
      <c r="B121" s="337"/>
      <c r="C121" s="312" t="s">
        <v>827</v>
      </c>
      <c r="D121" s="312"/>
      <c r="E121" s="312"/>
      <c r="F121" s="312" t="s">
        <v>828</v>
      </c>
      <c r="G121" s="313"/>
      <c r="H121" s="312" t="s">
        <v>113</v>
      </c>
      <c r="I121" s="312" t="s">
        <v>58</v>
      </c>
      <c r="J121" s="312" t="s">
        <v>829</v>
      </c>
      <c r="K121" s="338"/>
    </row>
    <row r="122" ht="17.25" customHeight="1">
      <c r="B122" s="337"/>
      <c r="C122" s="314" t="s">
        <v>830</v>
      </c>
      <c r="D122" s="314"/>
      <c r="E122" s="314"/>
      <c r="F122" s="315" t="s">
        <v>831</v>
      </c>
      <c r="G122" s="316"/>
      <c r="H122" s="314"/>
      <c r="I122" s="314"/>
      <c r="J122" s="314" t="s">
        <v>832</v>
      </c>
      <c r="K122" s="338"/>
    </row>
    <row r="123" ht="5.25" customHeight="1">
      <c r="B123" s="339"/>
      <c r="C123" s="317"/>
      <c r="D123" s="317"/>
      <c r="E123" s="317"/>
      <c r="F123" s="317"/>
      <c r="G123" s="298"/>
      <c r="H123" s="317"/>
      <c r="I123" s="317"/>
      <c r="J123" s="317"/>
      <c r="K123" s="340"/>
    </row>
    <row r="124" ht="15" customHeight="1">
      <c r="B124" s="339"/>
      <c r="C124" s="298" t="s">
        <v>836</v>
      </c>
      <c r="D124" s="317"/>
      <c r="E124" s="317"/>
      <c r="F124" s="319" t="s">
        <v>833</v>
      </c>
      <c r="G124" s="298"/>
      <c r="H124" s="298" t="s">
        <v>872</v>
      </c>
      <c r="I124" s="298" t="s">
        <v>835</v>
      </c>
      <c r="J124" s="298">
        <v>120</v>
      </c>
      <c r="K124" s="341"/>
    </row>
    <row r="125" ht="15" customHeight="1">
      <c r="B125" s="339"/>
      <c r="C125" s="298" t="s">
        <v>881</v>
      </c>
      <c r="D125" s="298"/>
      <c r="E125" s="298"/>
      <c r="F125" s="319" t="s">
        <v>833</v>
      </c>
      <c r="G125" s="298"/>
      <c r="H125" s="298" t="s">
        <v>882</v>
      </c>
      <c r="I125" s="298" t="s">
        <v>835</v>
      </c>
      <c r="J125" s="298" t="s">
        <v>883</v>
      </c>
      <c r="K125" s="341"/>
    </row>
    <row r="126" ht="15" customHeight="1">
      <c r="B126" s="339"/>
      <c r="C126" s="298" t="s">
        <v>782</v>
      </c>
      <c r="D126" s="298"/>
      <c r="E126" s="298"/>
      <c r="F126" s="319" t="s">
        <v>833</v>
      </c>
      <c r="G126" s="298"/>
      <c r="H126" s="298" t="s">
        <v>884</v>
      </c>
      <c r="I126" s="298" t="s">
        <v>835</v>
      </c>
      <c r="J126" s="298" t="s">
        <v>883</v>
      </c>
      <c r="K126" s="341"/>
    </row>
    <row r="127" ht="15" customHeight="1">
      <c r="B127" s="339"/>
      <c r="C127" s="298" t="s">
        <v>844</v>
      </c>
      <c r="D127" s="298"/>
      <c r="E127" s="298"/>
      <c r="F127" s="319" t="s">
        <v>839</v>
      </c>
      <c r="G127" s="298"/>
      <c r="H127" s="298" t="s">
        <v>845</v>
      </c>
      <c r="I127" s="298" t="s">
        <v>835</v>
      </c>
      <c r="J127" s="298">
        <v>15</v>
      </c>
      <c r="K127" s="341"/>
    </row>
    <row r="128" ht="15" customHeight="1">
      <c r="B128" s="339"/>
      <c r="C128" s="321" t="s">
        <v>846</v>
      </c>
      <c r="D128" s="321"/>
      <c r="E128" s="321"/>
      <c r="F128" s="322" t="s">
        <v>839</v>
      </c>
      <c r="G128" s="321"/>
      <c r="H128" s="321" t="s">
        <v>847</v>
      </c>
      <c r="I128" s="321" t="s">
        <v>835</v>
      </c>
      <c r="J128" s="321">
        <v>15</v>
      </c>
      <c r="K128" s="341"/>
    </row>
    <row r="129" ht="15" customHeight="1">
      <c r="B129" s="339"/>
      <c r="C129" s="321" t="s">
        <v>848</v>
      </c>
      <c r="D129" s="321"/>
      <c r="E129" s="321"/>
      <c r="F129" s="322" t="s">
        <v>839</v>
      </c>
      <c r="G129" s="321"/>
      <c r="H129" s="321" t="s">
        <v>849</v>
      </c>
      <c r="I129" s="321" t="s">
        <v>835</v>
      </c>
      <c r="J129" s="321">
        <v>20</v>
      </c>
      <c r="K129" s="341"/>
    </row>
    <row r="130" ht="15" customHeight="1">
      <c r="B130" s="339"/>
      <c r="C130" s="321" t="s">
        <v>850</v>
      </c>
      <c r="D130" s="321"/>
      <c r="E130" s="321"/>
      <c r="F130" s="322" t="s">
        <v>839</v>
      </c>
      <c r="G130" s="321"/>
      <c r="H130" s="321" t="s">
        <v>851</v>
      </c>
      <c r="I130" s="321" t="s">
        <v>835</v>
      </c>
      <c r="J130" s="321">
        <v>20</v>
      </c>
      <c r="K130" s="341"/>
    </row>
    <row r="131" ht="15" customHeight="1">
      <c r="B131" s="339"/>
      <c r="C131" s="298" t="s">
        <v>838</v>
      </c>
      <c r="D131" s="298"/>
      <c r="E131" s="298"/>
      <c r="F131" s="319" t="s">
        <v>839</v>
      </c>
      <c r="G131" s="298"/>
      <c r="H131" s="298" t="s">
        <v>872</v>
      </c>
      <c r="I131" s="298" t="s">
        <v>835</v>
      </c>
      <c r="J131" s="298">
        <v>50</v>
      </c>
      <c r="K131" s="341"/>
    </row>
    <row r="132" ht="15" customHeight="1">
      <c r="B132" s="339"/>
      <c r="C132" s="298" t="s">
        <v>852</v>
      </c>
      <c r="D132" s="298"/>
      <c r="E132" s="298"/>
      <c r="F132" s="319" t="s">
        <v>839</v>
      </c>
      <c r="G132" s="298"/>
      <c r="H132" s="298" t="s">
        <v>872</v>
      </c>
      <c r="I132" s="298" t="s">
        <v>835</v>
      </c>
      <c r="J132" s="298">
        <v>50</v>
      </c>
      <c r="K132" s="341"/>
    </row>
    <row r="133" ht="15" customHeight="1">
      <c r="B133" s="339"/>
      <c r="C133" s="298" t="s">
        <v>858</v>
      </c>
      <c r="D133" s="298"/>
      <c r="E133" s="298"/>
      <c r="F133" s="319" t="s">
        <v>839</v>
      </c>
      <c r="G133" s="298"/>
      <c r="H133" s="298" t="s">
        <v>872</v>
      </c>
      <c r="I133" s="298" t="s">
        <v>835</v>
      </c>
      <c r="J133" s="298">
        <v>50</v>
      </c>
      <c r="K133" s="341"/>
    </row>
    <row r="134" ht="15" customHeight="1">
      <c r="B134" s="339"/>
      <c r="C134" s="298" t="s">
        <v>860</v>
      </c>
      <c r="D134" s="298"/>
      <c r="E134" s="298"/>
      <c r="F134" s="319" t="s">
        <v>839</v>
      </c>
      <c r="G134" s="298"/>
      <c r="H134" s="298" t="s">
        <v>872</v>
      </c>
      <c r="I134" s="298" t="s">
        <v>835</v>
      </c>
      <c r="J134" s="298">
        <v>50</v>
      </c>
      <c r="K134" s="341"/>
    </row>
    <row r="135" ht="15" customHeight="1">
      <c r="B135" s="339"/>
      <c r="C135" s="298" t="s">
        <v>118</v>
      </c>
      <c r="D135" s="298"/>
      <c r="E135" s="298"/>
      <c r="F135" s="319" t="s">
        <v>839</v>
      </c>
      <c r="G135" s="298"/>
      <c r="H135" s="298" t="s">
        <v>885</v>
      </c>
      <c r="I135" s="298" t="s">
        <v>835</v>
      </c>
      <c r="J135" s="298">
        <v>255</v>
      </c>
      <c r="K135" s="341"/>
    </row>
    <row r="136" ht="15" customHeight="1">
      <c r="B136" s="339"/>
      <c r="C136" s="298" t="s">
        <v>862</v>
      </c>
      <c r="D136" s="298"/>
      <c r="E136" s="298"/>
      <c r="F136" s="319" t="s">
        <v>833</v>
      </c>
      <c r="G136" s="298"/>
      <c r="H136" s="298" t="s">
        <v>886</v>
      </c>
      <c r="I136" s="298" t="s">
        <v>864</v>
      </c>
      <c r="J136" s="298"/>
      <c r="K136" s="341"/>
    </row>
    <row r="137" ht="15" customHeight="1">
      <c r="B137" s="339"/>
      <c r="C137" s="298" t="s">
        <v>865</v>
      </c>
      <c r="D137" s="298"/>
      <c r="E137" s="298"/>
      <c r="F137" s="319" t="s">
        <v>833</v>
      </c>
      <c r="G137" s="298"/>
      <c r="H137" s="298" t="s">
        <v>887</v>
      </c>
      <c r="I137" s="298" t="s">
        <v>867</v>
      </c>
      <c r="J137" s="298"/>
      <c r="K137" s="341"/>
    </row>
    <row r="138" ht="15" customHeight="1">
      <c r="B138" s="339"/>
      <c r="C138" s="298" t="s">
        <v>868</v>
      </c>
      <c r="D138" s="298"/>
      <c r="E138" s="298"/>
      <c r="F138" s="319" t="s">
        <v>833</v>
      </c>
      <c r="G138" s="298"/>
      <c r="H138" s="298" t="s">
        <v>868</v>
      </c>
      <c r="I138" s="298" t="s">
        <v>867</v>
      </c>
      <c r="J138" s="298"/>
      <c r="K138" s="341"/>
    </row>
    <row r="139" ht="15" customHeight="1">
      <c r="B139" s="339"/>
      <c r="C139" s="298" t="s">
        <v>39</v>
      </c>
      <c r="D139" s="298"/>
      <c r="E139" s="298"/>
      <c r="F139" s="319" t="s">
        <v>833</v>
      </c>
      <c r="G139" s="298"/>
      <c r="H139" s="298" t="s">
        <v>888</v>
      </c>
      <c r="I139" s="298" t="s">
        <v>867</v>
      </c>
      <c r="J139" s="298"/>
      <c r="K139" s="341"/>
    </row>
    <row r="140" ht="15" customHeight="1">
      <c r="B140" s="339"/>
      <c r="C140" s="298" t="s">
        <v>889</v>
      </c>
      <c r="D140" s="298"/>
      <c r="E140" s="298"/>
      <c r="F140" s="319" t="s">
        <v>833</v>
      </c>
      <c r="G140" s="298"/>
      <c r="H140" s="298" t="s">
        <v>890</v>
      </c>
      <c r="I140" s="298" t="s">
        <v>867</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891</v>
      </c>
      <c r="D145" s="310"/>
      <c r="E145" s="310"/>
      <c r="F145" s="310"/>
      <c r="G145" s="310"/>
      <c r="H145" s="310"/>
      <c r="I145" s="310"/>
      <c r="J145" s="310"/>
      <c r="K145" s="311"/>
    </row>
    <row r="146" ht="17.25" customHeight="1">
      <c r="B146" s="309"/>
      <c r="C146" s="312" t="s">
        <v>827</v>
      </c>
      <c r="D146" s="312"/>
      <c r="E146" s="312"/>
      <c r="F146" s="312" t="s">
        <v>828</v>
      </c>
      <c r="G146" s="313"/>
      <c r="H146" s="312" t="s">
        <v>113</v>
      </c>
      <c r="I146" s="312" t="s">
        <v>58</v>
      </c>
      <c r="J146" s="312" t="s">
        <v>829</v>
      </c>
      <c r="K146" s="311"/>
    </row>
    <row r="147" ht="17.25" customHeight="1">
      <c r="B147" s="309"/>
      <c r="C147" s="314" t="s">
        <v>830</v>
      </c>
      <c r="D147" s="314"/>
      <c r="E147" s="314"/>
      <c r="F147" s="315" t="s">
        <v>831</v>
      </c>
      <c r="G147" s="316"/>
      <c r="H147" s="314"/>
      <c r="I147" s="314"/>
      <c r="J147" s="314" t="s">
        <v>832</v>
      </c>
      <c r="K147" s="311"/>
    </row>
    <row r="148" ht="5.25" customHeight="1">
      <c r="B148" s="320"/>
      <c r="C148" s="317"/>
      <c r="D148" s="317"/>
      <c r="E148" s="317"/>
      <c r="F148" s="317"/>
      <c r="G148" s="318"/>
      <c r="H148" s="317"/>
      <c r="I148" s="317"/>
      <c r="J148" s="317"/>
      <c r="K148" s="341"/>
    </row>
    <row r="149" ht="15" customHeight="1">
      <c r="B149" s="320"/>
      <c r="C149" s="345" t="s">
        <v>836</v>
      </c>
      <c r="D149" s="298"/>
      <c r="E149" s="298"/>
      <c r="F149" s="346" t="s">
        <v>833</v>
      </c>
      <c r="G149" s="298"/>
      <c r="H149" s="345" t="s">
        <v>872</v>
      </c>
      <c r="I149" s="345" t="s">
        <v>835</v>
      </c>
      <c r="J149" s="345">
        <v>120</v>
      </c>
      <c r="K149" s="341"/>
    </row>
    <row r="150" ht="15" customHeight="1">
      <c r="B150" s="320"/>
      <c r="C150" s="345" t="s">
        <v>881</v>
      </c>
      <c r="D150" s="298"/>
      <c r="E150" s="298"/>
      <c r="F150" s="346" t="s">
        <v>833</v>
      </c>
      <c r="G150" s="298"/>
      <c r="H150" s="345" t="s">
        <v>892</v>
      </c>
      <c r="I150" s="345" t="s">
        <v>835</v>
      </c>
      <c r="J150" s="345" t="s">
        <v>883</v>
      </c>
      <c r="K150" s="341"/>
    </row>
    <row r="151" ht="15" customHeight="1">
      <c r="B151" s="320"/>
      <c r="C151" s="345" t="s">
        <v>782</v>
      </c>
      <c r="D151" s="298"/>
      <c r="E151" s="298"/>
      <c r="F151" s="346" t="s">
        <v>833</v>
      </c>
      <c r="G151" s="298"/>
      <c r="H151" s="345" t="s">
        <v>893</v>
      </c>
      <c r="I151" s="345" t="s">
        <v>835</v>
      </c>
      <c r="J151" s="345" t="s">
        <v>883</v>
      </c>
      <c r="K151" s="341"/>
    </row>
    <row r="152" ht="15" customHeight="1">
      <c r="B152" s="320"/>
      <c r="C152" s="345" t="s">
        <v>838</v>
      </c>
      <c r="D152" s="298"/>
      <c r="E152" s="298"/>
      <c r="F152" s="346" t="s">
        <v>839</v>
      </c>
      <c r="G152" s="298"/>
      <c r="H152" s="345" t="s">
        <v>872</v>
      </c>
      <c r="I152" s="345" t="s">
        <v>835</v>
      </c>
      <c r="J152" s="345">
        <v>50</v>
      </c>
      <c r="K152" s="341"/>
    </row>
    <row r="153" ht="15" customHeight="1">
      <c r="B153" s="320"/>
      <c r="C153" s="345" t="s">
        <v>841</v>
      </c>
      <c r="D153" s="298"/>
      <c r="E153" s="298"/>
      <c r="F153" s="346" t="s">
        <v>833</v>
      </c>
      <c r="G153" s="298"/>
      <c r="H153" s="345" t="s">
        <v>872</v>
      </c>
      <c r="I153" s="345" t="s">
        <v>843</v>
      </c>
      <c r="J153" s="345"/>
      <c r="K153" s="341"/>
    </row>
    <row r="154" ht="15" customHeight="1">
      <c r="B154" s="320"/>
      <c r="C154" s="345" t="s">
        <v>852</v>
      </c>
      <c r="D154" s="298"/>
      <c r="E154" s="298"/>
      <c r="F154" s="346" t="s">
        <v>839</v>
      </c>
      <c r="G154" s="298"/>
      <c r="H154" s="345" t="s">
        <v>872</v>
      </c>
      <c r="I154" s="345" t="s">
        <v>835</v>
      </c>
      <c r="J154" s="345">
        <v>50</v>
      </c>
      <c r="K154" s="341"/>
    </row>
    <row r="155" ht="15" customHeight="1">
      <c r="B155" s="320"/>
      <c r="C155" s="345" t="s">
        <v>860</v>
      </c>
      <c r="D155" s="298"/>
      <c r="E155" s="298"/>
      <c r="F155" s="346" t="s">
        <v>839</v>
      </c>
      <c r="G155" s="298"/>
      <c r="H155" s="345" t="s">
        <v>872</v>
      </c>
      <c r="I155" s="345" t="s">
        <v>835</v>
      </c>
      <c r="J155" s="345">
        <v>50</v>
      </c>
      <c r="K155" s="341"/>
    </row>
    <row r="156" ht="15" customHeight="1">
      <c r="B156" s="320"/>
      <c r="C156" s="345" t="s">
        <v>858</v>
      </c>
      <c r="D156" s="298"/>
      <c r="E156" s="298"/>
      <c r="F156" s="346" t="s">
        <v>839</v>
      </c>
      <c r="G156" s="298"/>
      <c r="H156" s="345" t="s">
        <v>872</v>
      </c>
      <c r="I156" s="345" t="s">
        <v>835</v>
      </c>
      <c r="J156" s="345">
        <v>50</v>
      </c>
      <c r="K156" s="341"/>
    </row>
    <row r="157" ht="15" customHeight="1">
      <c r="B157" s="320"/>
      <c r="C157" s="345" t="s">
        <v>96</v>
      </c>
      <c r="D157" s="298"/>
      <c r="E157" s="298"/>
      <c r="F157" s="346" t="s">
        <v>833</v>
      </c>
      <c r="G157" s="298"/>
      <c r="H157" s="345" t="s">
        <v>894</v>
      </c>
      <c r="I157" s="345" t="s">
        <v>835</v>
      </c>
      <c r="J157" s="345" t="s">
        <v>895</v>
      </c>
      <c r="K157" s="341"/>
    </row>
    <row r="158" ht="15" customHeight="1">
      <c r="B158" s="320"/>
      <c r="C158" s="345" t="s">
        <v>896</v>
      </c>
      <c r="D158" s="298"/>
      <c r="E158" s="298"/>
      <c r="F158" s="346" t="s">
        <v>833</v>
      </c>
      <c r="G158" s="298"/>
      <c r="H158" s="345" t="s">
        <v>897</v>
      </c>
      <c r="I158" s="345" t="s">
        <v>867</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898</v>
      </c>
      <c r="D163" s="288"/>
      <c r="E163" s="288"/>
      <c r="F163" s="288"/>
      <c r="G163" s="288"/>
      <c r="H163" s="288"/>
      <c r="I163" s="288"/>
      <c r="J163" s="288"/>
      <c r="K163" s="289"/>
    </row>
    <row r="164" ht="17.25" customHeight="1">
      <c r="B164" s="287"/>
      <c r="C164" s="312" t="s">
        <v>827</v>
      </c>
      <c r="D164" s="312"/>
      <c r="E164" s="312"/>
      <c r="F164" s="312" t="s">
        <v>828</v>
      </c>
      <c r="G164" s="349"/>
      <c r="H164" s="350" t="s">
        <v>113</v>
      </c>
      <c r="I164" s="350" t="s">
        <v>58</v>
      </c>
      <c r="J164" s="312" t="s">
        <v>829</v>
      </c>
      <c r="K164" s="289"/>
    </row>
    <row r="165" ht="17.25" customHeight="1">
      <c r="B165" s="290"/>
      <c r="C165" s="314" t="s">
        <v>830</v>
      </c>
      <c r="D165" s="314"/>
      <c r="E165" s="314"/>
      <c r="F165" s="315" t="s">
        <v>831</v>
      </c>
      <c r="G165" s="351"/>
      <c r="H165" s="352"/>
      <c r="I165" s="352"/>
      <c r="J165" s="314" t="s">
        <v>832</v>
      </c>
      <c r="K165" s="292"/>
    </row>
    <row r="166" ht="5.25" customHeight="1">
      <c r="B166" s="320"/>
      <c r="C166" s="317"/>
      <c r="D166" s="317"/>
      <c r="E166" s="317"/>
      <c r="F166" s="317"/>
      <c r="G166" s="318"/>
      <c r="H166" s="317"/>
      <c r="I166" s="317"/>
      <c r="J166" s="317"/>
      <c r="K166" s="341"/>
    </row>
    <row r="167" ht="15" customHeight="1">
      <c r="B167" s="320"/>
      <c r="C167" s="298" t="s">
        <v>836</v>
      </c>
      <c r="D167" s="298"/>
      <c r="E167" s="298"/>
      <c r="F167" s="319" t="s">
        <v>833</v>
      </c>
      <c r="G167" s="298"/>
      <c r="H167" s="298" t="s">
        <v>872</v>
      </c>
      <c r="I167" s="298" t="s">
        <v>835</v>
      </c>
      <c r="J167" s="298">
        <v>120</v>
      </c>
      <c r="K167" s="341"/>
    </row>
    <row r="168" ht="15" customHeight="1">
      <c r="B168" s="320"/>
      <c r="C168" s="298" t="s">
        <v>881</v>
      </c>
      <c r="D168" s="298"/>
      <c r="E168" s="298"/>
      <c r="F168" s="319" t="s">
        <v>833</v>
      </c>
      <c r="G168" s="298"/>
      <c r="H168" s="298" t="s">
        <v>882</v>
      </c>
      <c r="I168" s="298" t="s">
        <v>835</v>
      </c>
      <c r="J168" s="298" t="s">
        <v>883</v>
      </c>
      <c r="K168" s="341"/>
    </row>
    <row r="169" ht="15" customHeight="1">
      <c r="B169" s="320"/>
      <c r="C169" s="298" t="s">
        <v>782</v>
      </c>
      <c r="D169" s="298"/>
      <c r="E169" s="298"/>
      <c r="F169" s="319" t="s">
        <v>833</v>
      </c>
      <c r="G169" s="298"/>
      <c r="H169" s="298" t="s">
        <v>899</v>
      </c>
      <c r="I169" s="298" t="s">
        <v>835</v>
      </c>
      <c r="J169" s="298" t="s">
        <v>883</v>
      </c>
      <c r="K169" s="341"/>
    </row>
    <row r="170" ht="15" customHeight="1">
      <c r="B170" s="320"/>
      <c r="C170" s="298" t="s">
        <v>838</v>
      </c>
      <c r="D170" s="298"/>
      <c r="E170" s="298"/>
      <c r="F170" s="319" t="s">
        <v>839</v>
      </c>
      <c r="G170" s="298"/>
      <c r="H170" s="298" t="s">
        <v>899</v>
      </c>
      <c r="I170" s="298" t="s">
        <v>835</v>
      </c>
      <c r="J170" s="298">
        <v>50</v>
      </c>
      <c r="K170" s="341"/>
    </row>
    <row r="171" ht="15" customHeight="1">
      <c r="B171" s="320"/>
      <c r="C171" s="298" t="s">
        <v>841</v>
      </c>
      <c r="D171" s="298"/>
      <c r="E171" s="298"/>
      <c r="F171" s="319" t="s">
        <v>833</v>
      </c>
      <c r="G171" s="298"/>
      <c r="H171" s="298" t="s">
        <v>899</v>
      </c>
      <c r="I171" s="298" t="s">
        <v>843</v>
      </c>
      <c r="J171" s="298"/>
      <c r="K171" s="341"/>
    </row>
    <row r="172" ht="15" customHeight="1">
      <c r="B172" s="320"/>
      <c r="C172" s="298" t="s">
        <v>852</v>
      </c>
      <c r="D172" s="298"/>
      <c r="E172" s="298"/>
      <c r="F172" s="319" t="s">
        <v>839</v>
      </c>
      <c r="G172" s="298"/>
      <c r="H172" s="298" t="s">
        <v>899</v>
      </c>
      <c r="I172" s="298" t="s">
        <v>835</v>
      </c>
      <c r="J172" s="298">
        <v>50</v>
      </c>
      <c r="K172" s="341"/>
    </row>
    <row r="173" ht="15" customHeight="1">
      <c r="B173" s="320"/>
      <c r="C173" s="298" t="s">
        <v>860</v>
      </c>
      <c r="D173" s="298"/>
      <c r="E173" s="298"/>
      <c r="F173" s="319" t="s">
        <v>839</v>
      </c>
      <c r="G173" s="298"/>
      <c r="H173" s="298" t="s">
        <v>899</v>
      </c>
      <c r="I173" s="298" t="s">
        <v>835</v>
      </c>
      <c r="J173" s="298">
        <v>50</v>
      </c>
      <c r="K173" s="341"/>
    </row>
    <row r="174" ht="15" customHeight="1">
      <c r="B174" s="320"/>
      <c r="C174" s="298" t="s">
        <v>858</v>
      </c>
      <c r="D174" s="298"/>
      <c r="E174" s="298"/>
      <c r="F174" s="319" t="s">
        <v>839</v>
      </c>
      <c r="G174" s="298"/>
      <c r="H174" s="298" t="s">
        <v>899</v>
      </c>
      <c r="I174" s="298" t="s">
        <v>835</v>
      </c>
      <c r="J174" s="298">
        <v>50</v>
      </c>
      <c r="K174" s="341"/>
    </row>
    <row r="175" ht="15" customHeight="1">
      <c r="B175" s="320"/>
      <c r="C175" s="298" t="s">
        <v>112</v>
      </c>
      <c r="D175" s="298"/>
      <c r="E175" s="298"/>
      <c r="F175" s="319" t="s">
        <v>833</v>
      </c>
      <c r="G175" s="298"/>
      <c r="H175" s="298" t="s">
        <v>900</v>
      </c>
      <c r="I175" s="298" t="s">
        <v>901</v>
      </c>
      <c r="J175" s="298"/>
      <c r="K175" s="341"/>
    </row>
    <row r="176" ht="15" customHeight="1">
      <c r="B176" s="320"/>
      <c r="C176" s="298" t="s">
        <v>58</v>
      </c>
      <c r="D176" s="298"/>
      <c r="E176" s="298"/>
      <c r="F176" s="319" t="s">
        <v>833</v>
      </c>
      <c r="G176" s="298"/>
      <c r="H176" s="298" t="s">
        <v>902</v>
      </c>
      <c r="I176" s="298" t="s">
        <v>903</v>
      </c>
      <c r="J176" s="298">
        <v>1</v>
      </c>
      <c r="K176" s="341"/>
    </row>
    <row r="177" ht="15" customHeight="1">
      <c r="B177" s="320"/>
      <c r="C177" s="298" t="s">
        <v>54</v>
      </c>
      <c r="D177" s="298"/>
      <c r="E177" s="298"/>
      <c r="F177" s="319" t="s">
        <v>833</v>
      </c>
      <c r="G177" s="298"/>
      <c r="H177" s="298" t="s">
        <v>904</v>
      </c>
      <c r="I177" s="298" t="s">
        <v>835</v>
      </c>
      <c r="J177" s="298">
        <v>20</v>
      </c>
      <c r="K177" s="341"/>
    </row>
    <row r="178" ht="15" customHeight="1">
      <c r="B178" s="320"/>
      <c r="C178" s="298" t="s">
        <v>113</v>
      </c>
      <c r="D178" s="298"/>
      <c r="E178" s="298"/>
      <c r="F178" s="319" t="s">
        <v>833</v>
      </c>
      <c r="G178" s="298"/>
      <c r="H178" s="298" t="s">
        <v>905</v>
      </c>
      <c r="I178" s="298" t="s">
        <v>835</v>
      </c>
      <c r="J178" s="298">
        <v>255</v>
      </c>
      <c r="K178" s="341"/>
    </row>
    <row r="179" ht="15" customHeight="1">
      <c r="B179" s="320"/>
      <c r="C179" s="298" t="s">
        <v>114</v>
      </c>
      <c r="D179" s="298"/>
      <c r="E179" s="298"/>
      <c r="F179" s="319" t="s">
        <v>833</v>
      </c>
      <c r="G179" s="298"/>
      <c r="H179" s="298" t="s">
        <v>798</v>
      </c>
      <c r="I179" s="298" t="s">
        <v>835</v>
      </c>
      <c r="J179" s="298">
        <v>10</v>
      </c>
      <c r="K179" s="341"/>
    </row>
    <row r="180" ht="15" customHeight="1">
      <c r="B180" s="320"/>
      <c r="C180" s="298" t="s">
        <v>115</v>
      </c>
      <c r="D180" s="298"/>
      <c r="E180" s="298"/>
      <c r="F180" s="319" t="s">
        <v>833</v>
      </c>
      <c r="G180" s="298"/>
      <c r="H180" s="298" t="s">
        <v>906</v>
      </c>
      <c r="I180" s="298" t="s">
        <v>867</v>
      </c>
      <c r="J180" s="298"/>
      <c r="K180" s="341"/>
    </row>
    <row r="181" ht="15" customHeight="1">
      <c r="B181" s="320"/>
      <c r="C181" s="298" t="s">
        <v>907</v>
      </c>
      <c r="D181" s="298"/>
      <c r="E181" s="298"/>
      <c r="F181" s="319" t="s">
        <v>833</v>
      </c>
      <c r="G181" s="298"/>
      <c r="H181" s="298" t="s">
        <v>908</v>
      </c>
      <c r="I181" s="298" t="s">
        <v>867</v>
      </c>
      <c r="J181" s="298"/>
      <c r="K181" s="341"/>
    </row>
    <row r="182" ht="15" customHeight="1">
      <c r="B182" s="320"/>
      <c r="C182" s="298" t="s">
        <v>896</v>
      </c>
      <c r="D182" s="298"/>
      <c r="E182" s="298"/>
      <c r="F182" s="319" t="s">
        <v>833</v>
      </c>
      <c r="G182" s="298"/>
      <c r="H182" s="298" t="s">
        <v>909</v>
      </c>
      <c r="I182" s="298" t="s">
        <v>867</v>
      </c>
      <c r="J182" s="298"/>
      <c r="K182" s="341"/>
    </row>
    <row r="183" ht="15" customHeight="1">
      <c r="B183" s="320"/>
      <c r="C183" s="298" t="s">
        <v>117</v>
      </c>
      <c r="D183" s="298"/>
      <c r="E183" s="298"/>
      <c r="F183" s="319" t="s">
        <v>839</v>
      </c>
      <c r="G183" s="298"/>
      <c r="H183" s="298" t="s">
        <v>910</v>
      </c>
      <c r="I183" s="298" t="s">
        <v>835</v>
      </c>
      <c r="J183" s="298">
        <v>50</v>
      </c>
      <c r="K183" s="341"/>
    </row>
    <row r="184" ht="15" customHeight="1">
      <c r="B184" s="320"/>
      <c r="C184" s="298" t="s">
        <v>911</v>
      </c>
      <c r="D184" s="298"/>
      <c r="E184" s="298"/>
      <c r="F184" s="319" t="s">
        <v>839</v>
      </c>
      <c r="G184" s="298"/>
      <c r="H184" s="298" t="s">
        <v>912</v>
      </c>
      <c r="I184" s="298" t="s">
        <v>913</v>
      </c>
      <c r="J184" s="298"/>
      <c r="K184" s="341"/>
    </row>
    <row r="185" ht="15" customHeight="1">
      <c r="B185" s="320"/>
      <c r="C185" s="298" t="s">
        <v>914</v>
      </c>
      <c r="D185" s="298"/>
      <c r="E185" s="298"/>
      <c r="F185" s="319" t="s">
        <v>839</v>
      </c>
      <c r="G185" s="298"/>
      <c r="H185" s="298" t="s">
        <v>915</v>
      </c>
      <c r="I185" s="298" t="s">
        <v>913</v>
      </c>
      <c r="J185" s="298"/>
      <c r="K185" s="341"/>
    </row>
    <row r="186" ht="15" customHeight="1">
      <c r="B186" s="320"/>
      <c r="C186" s="298" t="s">
        <v>916</v>
      </c>
      <c r="D186" s="298"/>
      <c r="E186" s="298"/>
      <c r="F186" s="319" t="s">
        <v>839</v>
      </c>
      <c r="G186" s="298"/>
      <c r="H186" s="298" t="s">
        <v>917</v>
      </c>
      <c r="I186" s="298" t="s">
        <v>913</v>
      </c>
      <c r="J186" s="298"/>
      <c r="K186" s="341"/>
    </row>
    <row r="187" ht="15" customHeight="1">
      <c r="B187" s="320"/>
      <c r="C187" s="353" t="s">
        <v>918</v>
      </c>
      <c r="D187" s="298"/>
      <c r="E187" s="298"/>
      <c r="F187" s="319" t="s">
        <v>839</v>
      </c>
      <c r="G187" s="298"/>
      <c r="H187" s="298" t="s">
        <v>919</v>
      </c>
      <c r="I187" s="298" t="s">
        <v>920</v>
      </c>
      <c r="J187" s="354" t="s">
        <v>921</v>
      </c>
      <c r="K187" s="341"/>
    </row>
    <row r="188" ht="15" customHeight="1">
      <c r="B188" s="320"/>
      <c r="C188" s="304" t="s">
        <v>43</v>
      </c>
      <c r="D188" s="298"/>
      <c r="E188" s="298"/>
      <c r="F188" s="319" t="s">
        <v>833</v>
      </c>
      <c r="G188" s="298"/>
      <c r="H188" s="294" t="s">
        <v>922</v>
      </c>
      <c r="I188" s="298" t="s">
        <v>923</v>
      </c>
      <c r="J188" s="298"/>
      <c r="K188" s="341"/>
    </row>
    <row r="189" ht="15" customHeight="1">
      <c r="B189" s="320"/>
      <c r="C189" s="304" t="s">
        <v>924</v>
      </c>
      <c r="D189" s="298"/>
      <c r="E189" s="298"/>
      <c r="F189" s="319" t="s">
        <v>833</v>
      </c>
      <c r="G189" s="298"/>
      <c r="H189" s="298" t="s">
        <v>925</v>
      </c>
      <c r="I189" s="298" t="s">
        <v>867</v>
      </c>
      <c r="J189" s="298"/>
      <c r="K189" s="341"/>
    </row>
    <row r="190" ht="15" customHeight="1">
      <c r="B190" s="320"/>
      <c r="C190" s="304" t="s">
        <v>926</v>
      </c>
      <c r="D190" s="298"/>
      <c r="E190" s="298"/>
      <c r="F190" s="319" t="s">
        <v>833</v>
      </c>
      <c r="G190" s="298"/>
      <c r="H190" s="298" t="s">
        <v>927</v>
      </c>
      <c r="I190" s="298" t="s">
        <v>867</v>
      </c>
      <c r="J190" s="298"/>
      <c r="K190" s="341"/>
    </row>
    <row r="191" ht="15" customHeight="1">
      <c r="B191" s="320"/>
      <c r="C191" s="304" t="s">
        <v>928</v>
      </c>
      <c r="D191" s="298"/>
      <c r="E191" s="298"/>
      <c r="F191" s="319" t="s">
        <v>839</v>
      </c>
      <c r="G191" s="298"/>
      <c r="H191" s="298" t="s">
        <v>929</v>
      </c>
      <c r="I191" s="298" t="s">
        <v>867</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930</v>
      </c>
      <c r="D197" s="288"/>
      <c r="E197" s="288"/>
      <c r="F197" s="288"/>
      <c r="G197" s="288"/>
      <c r="H197" s="288"/>
      <c r="I197" s="288"/>
      <c r="J197" s="288"/>
      <c r="K197" s="289"/>
    </row>
    <row r="198" ht="25.5" customHeight="1">
      <c r="B198" s="287"/>
      <c r="C198" s="356" t="s">
        <v>931</v>
      </c>
      <c r="D198" s="356"/>
      <c r="E198" s="356"/>
      <c r="F198" s="356" t="s">
        <v>932</v>
      </c>
      <c r="G198" s="357"/>
      <c r="H198" s="356" t="s">
        <v>933</v>
      </c>
      <c r="I198" s="356"/>
      <c r="J198" s="356"/>
      <c r="K198" s="289"/>
    </row>
    <row r="199" ht="5.25" customHeight="1">
      <c r="B199" s="320"/>
      <c r="C199" s="317"/>
      <c r="D199" s="317"/>
      <c r="E199" s="317"/>
      <c r="F199" s="317"/>
      <c r="G199" s="298"/>
      <c r="H199" s="317"/>
      <c r="I199" s="317"/>
      <c r="J199" s="317"/>
      <c r="K199" s="341"/>
    </row>
    <row r="200" ht="15" customHeight="1">
      <c r="B200" s="320"/>
      <c r="C200" s="298" t="s">
        <v>923</v>
      </c>
      <c r="D200" s="298"/>
      <c r="E200" s="298"/>
      <c r="F200" s="319" t="s">
        <v>44</v>
      </c>
      <c r="G200" s="298"/>
      <c r="H200" s="298" t="s">
        <v>934</v>
      </c>
      <c r="I200" s="298"/>
      <c r="J200" s="298"/>
      <c r="K200" s="341"/>
    </row>
    <row r="201" ht="15" customHeight="1">
      <c r="B201" s="320"/>
      <c r="C201" s="326"/>
      <c r="D201" s="298"/>
      <c r="E201" s="298"/>
      <c r="F201" s="319" t="s">
        <v>45</v>
      </c>
      <c r="G201" s="298"/>
      <c r="H201" s="298" t="s">
        <v>935</v>
      </c>
      <c r="I201" s="298"/>
      <c r="J201" s="298"/>
      <c r="K201" s="341"/>
    </row>
    <row r="202" ht="15" customHeight="1">
      <c r="B202" s="320"/>
      <c r="C202" s="326"/>
      <c r="D202" s="298"/>
      <c r="E202" s="298"/>
      <c r="F202" s="319" t="s">
        <v>48</v>
      </c>
      <c r="G202" s="298"/>
      <c r="H202" s="298" t="s">
        <v>936</v>
      </c>
      <c r="I202" s="298"/>
      <c r="J202" s="298"/>
      <c r="K202" s="341"/>
    </row>
    <row r="203" ht="15" customHeight="1">
      <c r="B203" s="320"/>
      <c r="C203" s="298"/>
      <c r="D203" s="298"/>
      <c r="E203" s="298"/>
      <c r="F203" s="319" t="s">
        <v>46</v>
      </c>
      <c r="G203" s="298"/>
      <c r="H203" s="298" t="s">
        <v>937</v>
      </c>
      <c r="I203" s="298"/>
      <c r="J203" s="298"/>
      <c r="K203" s="341"/>
    </row>
    <row r="204" ht="15" customHeight="1">
      <c r="B204" s="320"/>
      <c r="C204" s="298"/>
      <c r="D204" s="298"/>
      <c r="E204" s="298"/>
      <c r="F204" s="319" t="s">
        <v>47</v>
      </c>
      <c r="G204" s="298"/>
      <c r="H204" s="298" t="s">
        <v>938</v>
      </c>
      <c r="I204" s="298"/>
      <c r="J204" s="298"/>
      <c r="K204" s="341"/>
    </row>
    <row r="205" ht="15" customHeight="1">
      <c r="B205" s="320"/>
      <c r="C205" s="298"/>
      <c r="D205" s="298"/>
      <c r="E205" s="298"/>
      <c r="F205" s="319"/>
      <c r="G205" s="298"/>
      <c r="H205" s="298"/>
      <c r="I205" s="298"/>
      <c r="J205" s="298"/>
      <c r="K205" s="341"/>
    </row>
    <row r="206" ht="15" customHeight="1">
      <c r="B206" s="320"/>
      <c r="C206" s="298" t="s">
        <v>879</v>
      </c>
      <c r="D206" s="298"/>
      <c r="E206" s="298"/>
      <c r="F206" s="319" t="s">
        <v>80</v>
      </c>
      <c r="G206" s="298"/>
      <c r="H206" s="298" t="s">
        <v>939</v>
      </c>
      <c r="I206" s="298"/>
      <c r="J206" s="298"/>
      <c r="K206" s="341"/>
    </row>
    <row r="207" ht="15" customHeight="1">
      <c r="B207" s="320"/>
      <c r="C207" s="326"/>
      <c r="D207" s="298"/>
      <c r="E207" s="298"/>
      <c r="F207" s="319" t="s">
        <v>777</v>
      </c>
      <c r="G207" s="298"/>
      <c r="H207" s="298" t="s">
        <v>778</v>
      </c>
      <c r="I207" s="298"/>
      <c r="J207" s="298"/>
      <c r="K207" s="341"/>
    </row>
    <row r="208" ht="15" customHeight="1">
      <c r="B208" s="320"/>
      <c r="C208" s="298"/>
      <c r="D208" s="298"/>
      <c r="E208" s="298"/>
      <c r="F208" s="319" t="s">
        <v>775</v>
      </c>
      <c r="G208" s="298"/>
      <c r="H208" s="298" t="s">
        <v>940</v>
      </c>
      <c r="I208" s="298"/>
      <c r="J208" s="298"/>
      <c r="K208" s="341"/>
    </row>
    <row r="209" ht="15" customHeight="1">
      <c r="B209" s="358"/>
      <c r="C209" s="326"/>
      <c r="D209" s="326"/>
      <c r="E209" s="326"/>
      <c r="F209" s="319" t="s">
        <v>779</v>
      </c>
      <c r="G209" s="304"/>
      <c r="H209" s="345" t="s">
        <v>85</v>
      </c>
      <c r="I209" s="345"/>
      <c r="J209" s="345"/>
      <c r="K209" s="359"/>
    </row>
    <row r="210" ht="15" customHeight="1">
      <c r="B210" s="358"/>
      <c r="C210" s="326"/>
      <c r="D210" s="326"/>
      <c r="E210" s="326"/>
      <c r="F210" s="319" t="s">
        <v>780</v>
      </c>
      <c r="G210" s="304"/>
      <c r="H210" s="345" t="s">
        <v>941</v>
      </c>
      <c r="I210" s="345"/>
      <c r="J210" s="345"/>
      <c r="K210" s="359"/>
    </row>
    <row r="211" ht="15" customHeight="1">
      <c r="B211" s="358"/>
      <c r="C211" s="326"/>
      <c r="D211" s="326"/>
      <c r="E211" s="326"/>
      <c r="F211" s="360"/>
      <c r="G211" s="304"/>
      <c r="H211" s="361"/>
      <c r="I211" s="361"/>
      <c r="J211" s="361"/>
      <c r="K211" s="359"/>
    </row>
    <row r="212" ht="15" customHeight="1">
      <c r="B212" s="358"/>
      <c r="C212" s="298" t="s">
        <v>903</v>
      </c>
      <c r="D212" s="326"/>
      <c r="E212" s="326"/>
      <c r="F212" s="319">
        <v>1</v>
      </c>
      <c r="G212" s="304"/>
      <c r="H212" s="345" t="s">
        <v>942</v>
      </c>
      <c r="I212" s="345"/>
      <c r="J212" s="345"/>
      <c r="K212" s="359"/>
    </row>
    <row r="213" ht="15" customHeight="1">
      <c r="B213" s="358"/>
      <c r="C213" s="326"/>
      <c r="D213" s="326"/>
      <c r="E213" s="326"/>
      <c r="F213" s="319">
        <v>2</v>
      </c>
      <c r="G213" s="304"/>
      <c r="H213" s="345" t="s">
        <v>943</v>
      </c>
      <c r="I213" s="345"/>
      <c r="J213" s="345"/>
      <c r="K213" s="359"/>
    </row>
    <row r="214" ht="15" customHeight="1">
      <c r="B214" s="358"/>
      <c r="C214" s="326"/>
      <c r="D214" s="326"/>
      <c r="E214" s="326"/>
      <c r="F214" s="319">
        <v>3</v>
      </c>
      <c r="G214" s="304"/>
      <c r="H214" s="345" t="s">
        <v>944</v>
      </c>
      <c r="I214" s="345"/>
      <c r="J214" s="345"/>
      <c r="K214" s="359"/>
    </row>
    <row r="215" ht="15" customHeight="1">
      <c r="B215" s="358"/>
      <c r="C215" s="326"/>
      <c r="D215" s="326"/>
      <c r="E215" s="326"/>
      <c r="F215" s="319">
        <v>4</v>
      </c>
      <c r="G215" s="304"/>
      <c r="H215" s="345" t="s">
        <v>945</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2017-11-13T09:38:16Z</dcterms:created>
  <dcterms:modified xsi:type="dcterms:W3CDTF">2017-11-13T09:38:21Z</dcterms:modified>
</cp:coreProperties>
</file>