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/>
  <bookViews>
    <workbookView xWindow="0" yWindow="0" windowWidth="28800" windowHeight="11625" activeTab="0"/>
  </bookViews>
  <sheets>
    <sheet name="Rekapitulace stavby" sheetId="1" r:id="rId1"/>
    <sheet name="01 - Plynosilikátové zdiv..." sheetId="2" r:id="rId2"/>
    <sheet name="02 - Plynosilikátové zdiv..." sheetId="3" r:id="rId3"/>
    <sheet name="03 - Sanace cihelného zdi..." sheetId="4" r:id="rId4"/>
    <sheet name="03S - Sanace trhlin cihel..." sheetId="5" r:id="rId5"/>
    <sheet name="03Z - Dozdění cihelného z..." sheetId="6" r:id="rId6"/>
    <sheet name="04 - Sanace zdiva liather..." sheetId="7" r:id="rId7"/>
    <sheet name="04S - Sanace zdiva liathe..." sheetId="8" r:id="rId8"/>
    <sheet name="04Z - Přezdění zdiva liat..." sheetId="9" r:id="rId9"/>
    <sheet name="Pokyny pro vyplnění" sheetId="10" r:id="rId10"/>
  </sheets>
  <definedNames>
    <definedName name="_xlnm._FilterDatabase" localSheetId="1" hidden="1">'01 - Plynosilikátové zdiv...'!$C$87:$K$134</definedName>
    <definedName name="_xlnm._FilterDatabase" localSheetId="2" hidden="1">'02 - Plynosilikátové zdiv...'!$C$87:$K$130</definedName>
    <definedName name="_xlnm._FilterDatabase" localSheetId="3" hidden="1">'03 - Sanace cihelného zdi...'!$C$84:$K$109</definedName>
    <definedName name="_xlnm._FilterDatabase" localSheetId="4" hidden="1">'03S - Sanace trhlin cihel...'!$C$82:$K$94</definedName>
    <definedName name="_xlnm._FilterDatabase" localSheetId="5" hidden="1">'03Z - Dozdění cihelného z...'!$C$82:$K$96</definedName>
    <definedName name="_xlnm._FilterDatabase" localSheetId="6" hidden="1">'04 - Sanace zdiva liather...'!$C$86:$K$113</definedName>
    <definedName name="_xlnm._FilterDatabase" localSheetId="7" hidden="1">'04S - Sanace zdiva liathe...'!$C$81:$K$102</definedName>
    <definedName name="_xlnm._FilterDatabase" localSheetId="8" hidden="1">'04Z - Přezdění zdiva liat...'!$C$83:$K$111</definedName>
    <definedName name="_xlnm.Print_Area" localSheetId="1">'01 - Plynosilikátové zdiv...'!$C$4:$J$36,'01 - Plynosilikátové zdiv...'!$C$42:$J$69,'01 - Plynosilikátové zdiv...'!$C$75:$K$134</definedName>
    <definedName name="_xlnm.Print_Area" localSheetId="2">'02 - Plynosilikátové zdiv...'!$C$4:$J$36,'02 - Plynosilikátové zdiv...'!$C$42:$J$69,'02 - Plynosilikátové zdiv...'!$C$75:$K$130</definedName>
    <definedName name="_xlnm.Print_Area" localSheetId="3">'03 - Sanace cihelného zdi...'!$C$4:$J$36,'03 - Sanace cihelného zdi...'!$C$42:$J$66,'03 - Sanace cihelného zdi...'!$C$72:$K$109</definedName>
    <definedName name="_xlnm.Print_Area" localSheetId="4">'03S - Sanace trhlin cihel...'!$C$4:$J$36,'03S - Sanace trhlin cihel...'!$C$42:$J$64,'03S - Sanace trhlin cihel...'!$C$70:$K$94</definedName>
    <definedName name="_xlnm.Print_Area" localSheetId="5">'03Z - Dozdění cihelného z...'!$C$4:$J$36,'03Z - Dozdění cihelného z...'!$C$42:$J$64,'03Z - Dozdění cihelného z...'!$C$70:$K$96</definedName>
    <definedName name="_xlnm.Print_Area" localSheetId="6">'04 - Sanace zdiva liather...'!$C$4:$J$36,'04 - Sanace zdiva liather...'!$C$42:$J$68,'04 - Sanace zdiva liather...'!$C$74:$K$113</definedName>
    <definedName name="_xlnm.Print_Area" localSheetId="7">'04S - Sanace zdiva liathe...'!$C$4:$J$36,'04S - Sanace zdiva liathe...'!$C$42:$J$63,'04S - Sanace zdiva liathe...'!$C$69:$K$102</definedName>
    <definedName name="_xlnm.Print_Area" localSheetId="8">'04Z - Přezdění zdiva liat...'!$C$4:$J$36,'04Z - Přezdění zdiva liat...'!$C$42:$J$65,'04Z - Přezdění zdiva liat...'!$C$71:$K$111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Titles" localSheetId="0">'Rekapitulace stavby'!$49:$49</definedName>
    <definedName name="_xlnm.Print_Titles" localSheetId="1">'01 - Plynosilikátové zdiv...'!$87:$87</definedName>
    <definedName name="_xlnm.Print_Titles" localSheetId="2">'02 - Plynosilikátové zdiv...'!$87:$87</definedName>
    <definedName name="_xlnm.Print_Titles" localSheetId="3">'03 - Sanace cihelného zdi...'!$84:$84</definedName>
    <definedName name="_xlnm.Print_Titles" localSheetId="4">'03S - Sanace trhlin cihel...'!$82:$82</definedName>
    <definedName name="_xlnm.Print_Titles" localSheetId="5">'03Z - Dozdění cihelného z...'!$82:$82</definedName>
    <definedName name="_xlnm.Print_Titles" localSheetId="6">'04 - Sanace zdiva liather...'!$86:$86</definedName>
    <definedName name="_xlnm.Print_Titles" localSheetId="7">'04S - Sanace zdiva liathe...'!$81:$81</definedName>
    <definedName name="_xlnm.Print_Titles" localSheetId="8">'04Z - Přezdění zdiva liat...'!$83:$83</definedName>
  </definedNames>
  <calcPr calcId="162913"/>
</workbook>
</file>

<file path=xl/sharedStrings.xml><?xml version="1.0" encoding="utf-8"?>
<sst xmlns="http://schemas.openxmlformats.org/spreadsheetml/2006/main" count="3759" uniqueCount="530">
  <si>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</si>
  <si>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</si>
  <si>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</si>
  <si>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</si>
  <si>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</si>
  <si>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</si>
  <si>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</si>
  <si>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{859b8d44-bebe-4f32-9b20-742833f231c5}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</si>
  <si>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</si>
  <si>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</si>
  <si>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</si>
  <si>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</si>
  <si>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</si>
  <si>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</si>
  <si>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</si>
  <si>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</si>
  <si>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</si>
  <si>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20187-ksi-130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</si>
  <si>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</si>
  <si>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</si>
  <si>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Hřbitov Habartov - oprava oplocení - jednotkové ceny</t>
  </si>
  <si>
    <t>KSO:</t>
  </si>
  <si>
    <t>CC-CZ:</t>
  </si>
  <si>
    <t>Místo:</t>
  </si>
  <si>
    <t xml:space="preserve"> </t>
  </si>
  <si>
    <t>Datum:</t>
  </si>
  <si>
    <t>4.10.2018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</si>
  <si>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</si>
  <si>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</si>
  <si>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</si>
  <si>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</si>
  <si>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</si>
  <si>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</si>
  <si>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</si>
  <si>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</si>
  <si>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</si>
  <si>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</si>
  <si>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</si>
  <si>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</si>
  <si>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</si>
  <si>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</si>
  <si>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</si>
  <si>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</si>
  <si>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</si>
  <si>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</si>
  <si>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</si>
  <si>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</si>
  <si>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</si>
  <si>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</si>
  <si>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</si>
  <si>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</si>
  <si>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</si>
  <si>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</si>
  <si>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</si>
  <si>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</si>
  <si>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</si>
  <si>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</si>
  <si>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</si>
  <si>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</si>
  <si>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</si>
  <si>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</si>
  <si>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</si>
  <si>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</si>
  <si>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</si>
  <si>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</si>
  <si>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</si>
  <si>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</si>
  <si>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</si>
  <si>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</si>
  <si>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</si>
  <si>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</si>
  <si>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</si>
  <si>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</si>
  <si>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</si>
  <si>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</si>
  <si>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</si>
  <si>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Plynosilikátové zdivo - oblast A</t>
  </si>
  <si>
    <t>STA</t>
  </si>
  <si>
    <t>1</t>
  </si>
  <si>
    <t>{62402526-e28d-4b71-8779-ee3b77c3a834}</t>
  </si>
  <si>
    <t>2</t>
  </si>
  <si>
    <t>02</t>
  </si>
  <si>
    <t>Plynosilikátové zdivo - oblast B</t>
  </si>
  <si>
    <t>{ab862e42-dd5d-4e1e-98ef-056315601f2a}</t>
  </si>
  <si>
    <t>03</t>
  </si>
  <si>
    <t>Sanace cihelného zdiva - nová omítka 1m2</t>
  </si>
  <si>
    <t>{86acaa30-e046-4aef-bd03-7bc6f63a0c51}</t>
  </si>
  <si>
    <t>03S</t>
  </si>
  <si>
    <t>Sanace trhlin cihelného zdiva - 1m trhliny</t>
  </si>
  <si>
    <t>{05580232-bc69-4462-a3c3-e7ab33222e1d}</t>
  </si>
  <si>
    <t>03Z</t>
  </si>
  <si>
    <t>Dozdění cihelného zdiva - 1m2</t>
  </si>
  <si>
    <t>{212624ad-d029-4f42-9050-70f0c89618c8}</t>
  </si>
  <si>
    <t>04</t>
  </si>
  <si>
    <t>Sanace zdiva liatherm - nové omítky</t>
  </si>
  <si>
    <t>{e9b1fa8f-1001-4c27-8337-c637872d4776}</t>
  </si>
  <si>
    <t>04S</t>
  </si>
  <si>
    <t>Sanace zdiva liatherm - sponování trhliny - 1 ks ložné spáry</t>
  </si>
  <si>
    <t>{7ce3ecac-14b8-447c-b3f3-d55ada414791}</t>
  </si>
  <si>
    <t>04Z</t>
  </si>
  <si>
    <t>Přezdění zdiva liatherm - 1m2</t>
  </si>
  <si>
    <t>{6c760274-e4d8-469a-8150-3bd6628eb5f1}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</si>
  <si>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</si>
  <si>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</si>
  <si>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</si>
  <si>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</si>
  <si>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</si>
  <si>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</si>
  <si>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</si>
  <si>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Plynosilikátové zdivo - oblast 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</si>
  <si>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</si>
  <si>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</si>
  <si>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</si>
  <si>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</si>
  <si>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</si>
  <si>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</si>
  <si>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</si>
  <si>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</si>
  <si>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</si>
  <si>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</si>
  <si>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</si>
  <si>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</si>
  <si>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</si>
  <si>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765 - Krytina skládaná</t>
  </si>
  <si>
    <t xml:space="preserve">    783 - Dokončovací práce - nátěry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</si>
  <si>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</si>
  <si>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</si>
  <si>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</si>
  <si>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</si>
  <si>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</si>
  <si>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</si>
  <si>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</si>
  <si>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</si>
  <si>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</si>
  <si>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</si>
  <si>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</si>
  <si>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</si>
  <si>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</si>
  <si>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</si>
  <si>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</si>
  <si>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</si>
  <si>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</si>
  <si>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</si>
  <si>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</si>
  <si>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Zakládání</t>
  </si>
  <si>
    <t>K</t>
  </si>
  <si>
    <t>274322611</t>
  </si>
  <si>
    <t>Základy z betonu železového (bez výztuže) pasy z betonu se zvýšenými nároky na prostředí tř. C 30/37</t>
  </si>
  <si>
    <t>m3</t>
  </si>
  <si>
    <t>CS ÚRS 2018 02</t>
  </si>
  <si>
    <t>4</t>
  </si>
  <si>
    <t>450288243</t>
  </si>
  <si>
    <t>VV</t>
  </si>
  <si>
    <t>0,5*0,8*2,0</t>
  </si>
  <si>
    <t>3</t>
  </si>
  <si>
    <t>Svislé a kompletní konstrukce</t>
  </si>
  <si>
    <t>311272211</t>
  </si>
  <si>
    <t>Zdivo z pórobetonových tvárnic na tenké maltové lože, tl. zdiva 300 mm pevnost tvárnic do P2, objemová hmotnost do 450 kg/m3 hladkých</t>
  </si>
  <si>
    <t>m2</t>
  </si>
  <si>
    <t>738418085</t>
  </si>
  <si>
    <t>0,3*2,4*2,0</t>
  </si>
  <si>
    <t>311361821</t>
  </si>
  <si>
    <t>Výztuž nadzákladových zdí nosných svislých nebo odkloněných od svislice, rovných nebo oblých z betonářské oceli 10 505 (R) nebo BSt 500</t>
  </si>
  <si>
    <t>t</t>
  </si>
  <si>
    <t>1220889324</t>
  </si>
  <si>
    <t>2,5*2*6*0,666*1,25*0,001</t>
  </si>
  <si>
    <t>6</t>
  </si>
  <si>
    <t>Úpravy povrchů, podlahy a osazování výplní</t>
  </si>
  <si>
    <t>622131101</t>
  </si>
  <si>
    <t>Podkladní a spojovací vrstva vnějších omítaných ploch cementový postřik nanášený ručně celoplošně stěn</t>
  </si>
  <si>
    <t>-1668186555</t>
  </si>
  <si>
    <t>2*2,4*2,0+2,4*0,3</t>
  </si>
  <si>
    <t>5</t>
  </si>
  <si>
    <t>622142001</t>
  </si>
  <si>
    <t>Potažení vnějších ploch pletivem v ploše nebo pruzích, na plném podkladu sklovláknitým vtlačením do tmelu stěn</t>
  </si>
  <si>
    <t>-2046812999</t>
  </si>
  <si>
    <t>10,32*1,2 'Přepočtené koeficientem množství</t>
  </si>
  <si>
    <t>622321141</t>
  </si>
  <si>
    <t>Omítka vápenocementová vnějších ploch nanášená ručně dvouvrstvá, tloušťky jádrové omítky do 15 mm a tloušťky štuku do 3 mm štuková stěn</t>
  </si>
  <si>
    <t>355112897</t>
  </si>
  <si>
    <t>7</t>
  </si>
  <si>
    <t>632450124</t>
  </si>
  <si>
    <t>Potěr cementový vyrovnávací ze suchých směsí v pásu o průměrné (střední) tl. přes 40 do 50 mm</t>
  </si>
  <si>
    <t>1229931477</t>
  </si>
  <si>
    <t>0,3*3,0</t>
  </si>
  <si>
    <t>9</t>
  </si>
  <si>
    <t>Ostatní konstrukce a práce, bourání</t>
  </si>
  <si>
    <t>8</t>
  </si>
  <si>
    <t>953962111</t>
  </si>
  <si>
    <t>Kotvy chemické s vyvrtáním otvoru do zdiva z plných cihel tmel, hloubka 80 mm, velikost M 8</t>
  </si>
  <si>
    <t>kus</t>
  </si>
  <si>
    <t>2108659686</t>
  </si>
  <si>
    <t>961055111</t>
  </si>
  <si>
    <t>Bourání základů z betonu železového</t>
  </si>
  <si>
    <t>781230788</t>
  </si>
  <si>
    <t>10</t>
  </si>
  <si>
    <t>962032230</t>
  </si>
  <si>
    <t>Bourání zdiva nadzákladového z cihel nebo tvárnic z cihel pálených nebo vápenopískových, na maltu vápennou nebo vápenocementovou, objemu do 1 m3</t>
  </si>
  <si>
    <t>1188327500</t>
  </si>
  <si>
    <t>11</t>
  </si>
  <si>
    <t>985331213</t>
  </si>
  <si>
    <t>Dodatečné vlepování betonářské výztuže včetně vyvrtání a vyčištění otvoru chemickou maltou průměr výztuže 12 mm</t>
  </si>
  <si>
    <t>m</t>
  </si>
  <si>
    <t>-1056895700</t>
  </si>
  <si>
    <t>4*2*0,6</t>
  </si>
  <si>
    <t>12</t>
  </si>
  <si>
    <t>M</t>
  </si>
  <si>
    <t>13021013</t>
  </si>
  <si>
    <t>tyč ocelová žebírková jakost BSt 500S výztuž do betonu D 12mm</t>
  </si>
  <si>
    <t>803886035</t>
  </si>
  <si>
    <t>4,8*0,89*0,001</t>
  </si>
  <si>
    <t>997</t>
  </si>
  <si>
    <t>Přesun sutě</t>
  </si>
  <si>
    <t>13</t>
  </si>
  <si>
    <t>997013151</t>
  </si>
  <si>
    <t>Vnitrostaveništní doprava suti a vybouraných hmot vodorovně do 50 m svisle s omezením mechanizace pro budovy a haly výšky do 6 m</t>
  </si>
  <si>
    <t>1906877249</t>
  </si>
  <si>
    <t>14</t>
  </si>
  <si>
    <t>997013501</t>
  </si>
  <si>
    <t>Odvoz suti a vybouraných hmot na skládku nebo meziskládku se složením, na vzdálenost do 1 km</t>
  </si>
  <si>
    <t>834271142</t>
  </si>
  <si>
    <t>997013509</t>
  </si>
  <si>
    <t>Odvoz suti a vybouraných hmot na skládku nebo meziskládku se složením, na vzdálenost Příplatek k ceně za každý další i započatý 1 km přes 1 km</t>
  </si>
  <si>
    <t>-1182826217</t>
  </si>
  <si>
    <t>4,567*25 'Přepočtené koeficientem množství</t>
  </si>
  <si>
    <t>16</t>
  </si>
  <si>
    <t>997013831</t>
  </si>
  <si>
    <t>Poplatek za uložení stavebního odpadu na skládce (skládkovné) směsného stavebního a demoličního zatříděného do Katalogu odpadů pod kódem 170 904</t>
  </si>
  <si>
    <t>-910489313</t>
  </si>
  <si>
    <t>998</t>
  </si>
  <si>
    <t>Přesun hmot</t>
  </si>
  <si>
    <t>17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</si>
  <si>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</si>
  <si>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</si>
  <si>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-1337589450</t>
  </si>
  <si>
    <t>PSV</t>
  </si>
  <si>
    <t>Práce a dodávky PSV</t>
  </si>
  <si>
    <t>765</t>
  </si>
  <si>
    <t>Krytina skládaná</t>
  </si>
  <si>
    <t>18</t>
  </si>
  <si>
    <t>765211819</t>
  </si>
  <si>
    <t>Demontáž krytiny keramické na požárních zdech, římsách, atikách šířky do 40 cm hladké (bobrovky) s tvrdou maltou do suti</t>
  </si>
  <si>
    <t>-2045799799</t>
  </si>
  <si>
    <t>19</t>
  </si>
  <si>
    <t>765214073</t>
  </si>
  <si>
    <t>Krytina keramická hladká bobrovka na požárních zdech, římsách, atikách na zdech šířky přes 20 do 40 cm do malty korunové krytí glazovaná</t>
  </si>
  <si>
    <t>1719337863</t>
  </si>
  <si>
    <t>783</t>
  </si>
  <si>
    <t>Dokončovací práce - nátěry</t>
  </si>
  <si>
    <t>20</t>
  </si>
  <si>
    <t>783823133</t>
  </si>
  <si>
    <t>Penetrační nátěr omítek hladkých omítek hladkých, zrnitých tenkovrstvých nebo štukových stupně členitosti 1 a 2 silikátový</t>
  </si>
  <si>
    <t>1819019717</t>
  </si>
  <si>
    <t>783827123</t>
  </si>
  <si>
    <t>Krycí (ochranný ) nátěr omítek jednonásobný hladkých omítek hladkých, zrnitých tenkovrstvých nebo štukových stupně členitosti 1 a 2 silikátový</t>
  </si>
  <si>
    <t>-1297676438</t>
  </si>
  <si>
    <t>22</t>
  </si>
  <si>
    <t>783827423</t>
  </si>
  <si>
    <t>Krycí (ochranný ) nátěr omítek dvojnásobný hladkých omítek hladkých, zrnitých tenkovrstvých nebo štukových stupně členitosti 1 a 2 silikátový</t>
  </si>
  <si>
    <t>1429340470</t>
  </si>
  <si>
    <t>VRN</t>
  </si>
  <si>
    <t>Vedlejší rozpočtové náklady</t>
  </si>
  <si>
    <t>VRN3</t>
  </si>
  <si>
    <t>Zařízení staveniště</t>
  </si>
  <si>
    <t>23</t>
  </si>
  <si>
    <t>030001000</t>
  </si>
  <si>
    <t>%</t>
  </si>
  <si>
    <t>1024</t>
  </si>
  <si>
    <t>-451439451</t>
  </si>
  <si>
    <t>02 - Plynosilikátové zdivo - oblast B</t>
  </si>
  <si>
    <t>311231118</t>
  </si>
  <si>
    <t>Zdivo z cihel pálených nosné z cihel plných dl. 290 mm P 7 až 15, na maltu MC-15</t>
  </si>
  <si>
    <t>260616585</t>
  </si>
  <si>
    <t>0,3*1,5*2,4</t>
  </si>
  <si>
    <t>0,6*0,6*2,4*2</t>
  </si>
  <si>
    <t>2*1,5*2,4</t>
  </si>
  <si>
    <t>0,6*3*2,4*2</t>
  </si>
  <si>
    <t>13,2*1,2 'Přepočtené koeficientem množství</t>
  </si>
  <si>
    <t>0,3*1,5</t>
  </si>
  <si>
    <t>0,6*0,6*2</t>
  </si>
  <si>
    <t>5,126*25 'Přepočtené koeficientem množství</t>
  </si>
  <si>
    <t>1,5</t>
  </si>
  <si>
    <t>0,6*2*2</t>
  </si>
  <si>
    <t>03 - Sanace cihelného zdiva - nová omítka 1m2</t>
  </si>
  <si>
    <t>622135002</t>
  </si>
  <si>
    <t>Vyrovnání nerovností podkladu vnějších omítaných ploch maltou, tloušťky do 10 mm cementovou stěn</t>
  </si>
  <si>
    <t>-1873056910</t>
  </si>
  <si>
    <t>629995101</t>
  </si>
  <si>
    <t>Očištění vnějších ploch tlakovou vodou omytím</t>
  </si>
  <si>
    <t>-1023022549</t>
  </si>
  <si>
    <t>949101111</t>
  </si>
  <si>
    <t>Lešení pomocné pracovní pro objekty pozemních staveb pro zatížení do 150 kg/m2, o výšce lešeňové podlahy do 1,9 m</t>
  </si>
  <si>
    <t>2089583158</t>
  </si>
  <si>
    <t>978015391</t>
  </si>
  <si>
    <t>Otlučení vápenných nebo vápenocementových omítek vnějších ploch s vyškrabáním spar a s očištěním zdiva stupně členitosti 1 a 2, v rozsahu přes 80 do 100 %</t>
  </si>
  <si>
    <t>-251960759</t>
  </si>
  <si>
    <t>0,059*25 'Přepočtené koeficientem množství</t>
  </si>
  <si>
    <t>03S - Sanace trhlin cihelného zdiva - 1m trhliny</t>
  </si>
  <si>
    <t xml:space="preserve">    1 - Zemní práce</t>
  </si>
  <si>
    <t>Zemní práce</t>
  </si>
  <si>
    <t>155211511</t>
  </si>
  <si>
    <t>Sanace trhlin aktivovanou cementovou maltou nebo suspensí hloubkovým spárováním šířka dutin do 30 mm, hloubka do 150 mm</t>
  </si>
  <si>
    <t>897480821</t>
  </si>
  <si>
    <t>985141111</t>
  </si>
  <si>
    <t>Vyčištění trhlin nebo dutin ve zdivu šířky do 30 mm, hloubky do 150 mm</t>
  </si>
  <si>
    <t>785766265</t>
  </si>
  <si>
    <t>03Z - Dozdění cihelného zdiva - 1m2</t>
  </si>
  <si>
    <t>985221101</t>
  </si>
  <si>
    <t>Doplnění zdiva ručně do aktivované malty cihlami</t>
  </si>
  <si>
    <t>818215308</t>
  </si>
  <si>
    <t>1m2 zdiva na tl. 10cm</t>
  </si>
  <si>
    <t>1,0*1,0*0,10</t>
  </si>
  <si>
    <t>59610001</t>
  </si>
  <si>
    <t>cihla pálená plná 290x140x65mm do P15</t>
  </si>
  <si>
    <t>392807043</t>
  </si>
  <si>
    <t>04 - Sanace zdiva liatherm - nové omítky</t>
  </si>
  <si>
    <t>04S - Sanace zdiva liatherm - sponování trhliny - 1 ks ložné spáry</t>
  </si>
  <si>
    <t>953943111</t>
  </si>
  <si>
    <t>Osazování drobných kovových předmětů výrobků ostatních jinde neuvedených do vynechaných či vysekaných kapes zdiva, se zajištěním polohy se zalitím maltou cementovou, hmotnosti do 1 kg/kus</t>
  </si>
  <si>
    <t>-20055944</t>
  </si>
  <si>
    <t>vložení výztuže dl. 400 mm do ložné spáry a do tmelu Hilti hit</t>
  </si>
  <si>
    <t>13021031</t>
  </si>
  <si>
    <t>tyč ocelová žebírková DIN 488 výztuž do betonu D 8mm</t>
  </si>
  <si>
    <t>1972195717</t>
  </si>
  <si>
    <t>974031821</t>
  </si>
  <si>
    <t>Vysekání rýh ve zdivu cihelném na maltu vápennou nebo vápenocementovou v podhledu stropů z tvárnic, rovnoběžné i kolmé k ložným spárám do hl. 30 mm a šířky do 30 mm</t>
  </si>
  <si>
    <t>-1608438820</t>
  </si>
  <si>
    <t>prožíznutí ložné spáry vodorovně v dl. 400mm</t>
  </si>
  <si>
    <t>0,4</t>
  </si>
  <si>
    <t>0,001*25 'Přepočtené koeficientem množství</t>
  </si>
  <si>
    <t>04Z - Přezdění zdiva liatherm - 1m2</t>
  </si>
  <si>
    <t>311274112</t>
  </si>
  <si>
    <t>Zdivo z tvárnic z betonu lehkého keramického nosné na pero a drážku, na jakoukoliv maltu z tvárnic tepelně izolačních, tloušťky zdiva 365 mm</t>
  </si>
  <si>
    <t>344863343</t>
  </si>
  <si>
    <t>1,0*1,0*0,365</t>
  </si>
  <si>
    <t>1193163016</t>
  </si>
  <si>
    <t>sponování starého a nového zdiva</t>
  </si>
  <si>
    <t>vložení výztuže dl. 400 mm do ložné spáry a do tmelu Hilti hit, na 1m2 4ks ložné spáry</t>
  </si>
  <si>
    <t>1321450367</t>
  </si>
  <si>
    <t>805433703</t>
  </si>
  <si>
    <t>-1880273364</t>
  </si>
  <si>
    <t>0,4*4</t>
  </si>
  <si>
    <t>819958799</t>
  </si>
  <si>
    <t>-305025141</t>
  </si>
  <si>
    <t>-593974590</t>
  </si>
  <si>
    <t>0,66*25 'Přepočtené koeficientem množství</t>
  </si>
  <si>
    <t>888877593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</si>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</sst>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3" xfId="0" applyNumberFormat="1" applyFont="1" applyBorder="1" applyAlignment="1">
      <alignment/>
    </xf>
    <xf numFmtId="166" fontId="32" fillId="0" borderId="14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5" fillId="0" borderId="27" xfId="0" applyFont="1" applyBorder="1" applyAlignment="1" applyProtection="1">
      <alignment horizontal="center" vertical="center"/>
      <protection locked="0"/>
    </xf>
    <xf numFmtId="49" fontId="35" fillId="0" borderId="27" xfId="0" applyNumberFormat="1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167" fontId="35" fillId="0" borderId="27" xfId="0" applyNumberFormat="1" applyFont="1" applyBorder="1" applyAlignment="1" applyProtection="1">
      <alignment vertical="center"/>
      <protection locked="0"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28" t="s">
        <v>8</v>
      </c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2:71" ht="14.45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295" t="s">
        <v>17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7"/>
      <c r="AQ5" s="29"/>
      <c r="BE5" s="293" t="s">
        <v>18</v>
      </c>
      <c r="BS5" s="22" t="s">
        <v>9</v>
      </c>
    </row>
    <row r="6" spans="2:71" ht="36.95" customHeight="1">
      <c r="B6" s="26"/>
      <c r="C6" s="27"/>
      <c r="D6" s="34" t="s">
        <v>19</v>
      </c>
      <c r="E6" s="27"/>
      <c r="F6" s="27"/>
      <c r="G6" s="27"/>
      <c r="H6" s="27"/>
      <c r="I6" s="27"/>
      <c r="J6" s="27"/>
      <c r="K6" s="297" t="s">
        <v>20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7"/>
      <c r="AQ6" s="29"/>
      <c r="BE6" s="294"/>
      <c r="BS6" s="22" t="s">
        <v>9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5</v>
      </c>
      <c r="AO7" s="27"/>
      <c r="AP7" s="27"/>
      <c r="AQ7" s="29"/>
      <c r="BE7" s="294"/>
      <c r="BS7" s="22" t="s">
        <v>9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294"/>
      <c r="BS8" s="22" t="s">
        <v>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294"/>
      <c r="BS9" s="22" t="s">
        <v>9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5</v>
      </c>
      <c r="AO10" s="27"/>
      <c r="AP10" s="27"/>
      <c r="AQ10" s="29"/>
      <c r="BE10" s="294"/>
      <c r="BS10" s="22" t="s">
        <v>9</v>
      </c>
    </row>
    <row r="11" spans="2:71" ht="18.4" customHeight="1">
      <c r="B11" s="26"/>
      <c r="C11" s="27"/>
      <c r="D11" s="27"/>
      <c r="E11" s="33" t="s">
        <v>24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29</v>
      </c>
      <c r="AL11" s="27"/>
      <c r="AM11" s="27"/>
      <c r="AN11" s="33" t="s">
        <v>5</v>
      </c>
      <c r="AO11" s="27"/>
      <c r="AP11" s="27"/>
      <c r="AQ11" s="29"/>
      <c r="BE11" s="294"/>
      <c r="BS11" s="22" t="s">
        <v>9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294"/>
      <c r="BS12" s="22" t="s">
        <v>9</v>
      </c>
    </row>
    <row r="13" spans="2:71" ht="14.45" customHeight="1">
      <c r="B13" s="26"/>
      <c r="C13" s="27"/>
      <c r="D13" s="35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31</v>
      </c>
      <c r="AO13" s="27"/>
      <c r="AP13" s="27"/>
      <c r="AQ13" s="29"/>
      <c r="BE13" s="294"/>
      <c r="BS13" s="22" t="s">
        <v>9</v>
      </c>
    </row>
    <row r="14" spans="2:71" ht="13.5">
      <c r="B14" s="26"/>
      <c r="C14" s="27"/>
      <c r="D14" s="27"/>
      <c r="E14" s="298" t="s">
        <v>31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35" t="s">
        <v>29</v>
      </c>
      <c r="AL14" s="27"/>
      <c r="AM14" s="27"/>
      <c r="AN14" s="37" t="s">
        <v>31</v>
      </c>
      <c r="AO14" s="27"/>
      <c r="AP14" s="27"/>
      <c r="AQ14" s="29"/>
      <c r="BE14" s="294"/>
      <c r="BS14" s="22" t="s">
        <v>9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294"/>
      <c r="BS15" s="22" t="s">
        <v>6</v>
      </c>
    </row>
    <row r="16" spans="2:71" ht="14.45" customHeight="1">
      <c r="B16" s="26"/>
      <c r="C16" s="27"/>
      <c r="D16" s="35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5</v>
      </c>
      <c r="AO16" s="27"/>
      <c r="AP16" s="27"/>
      <c r="AQ16" s="29"/>
      <c r="BE16" s="294"/>
      <c r="BS16" s="22" t="s">
        <v>6</v>
      </c>
    </row>
    <row r="17" spans="2:71" ht="18.4" customHeight="1">
      <c r="B17" s="26"/>
      <c r="C17" s="27"/>
      <c r="D17" s="27"/>
      <c r="E17" s="33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29</v>
      </c>
      <c r="AL17" s="27"/>
      <c r="AM17" s="27"/>
      <c r="AN17" s="33" t="s">
        <v>5</v>
      </c>
      <c r="AO17" s="27"/>
      <c r="AP17" s="27"/>
      <c r="AQ17" s="29"/>
      <c r="BE17" s="294"/>
      <c r="BS17" s="22" t="s">
        <v>33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294"/>
      <c r="BS18" s="22" t="s">
        <v>9</v>
      </c>
    </row>
    <row r="19" spans="2:71" ht="14.45" customHeight="1">
      <c r="B19" s="26"/>
      <c r="C19" s="27"/>
      <c r="D19" s="35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294"/>
      <c r="BS19" s="22" t="s">
        <v>9</v>
      </c>
    </row>
    <row r="20" spans="2:71" ht="57" customHeight="1">
      <c r="B20" s="26"/>
      <c r="C20" s="27"/>
      <c r="D20" s="27"/>
      <c r="E20" s="300" t="s">
        <v>35</v>
      </c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27"/>
      <c r="AP20" s="27"/>
      <c r="AQ20" s="29"/>
      <c r="BE20" s="294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294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294"/>
    </row>
    <row r="23" spans="2:57" s="1" customFormat="1" ht="25.9" customHeight="1">
      <c r="B23" s="39"/>
      <c r="C23" s="40"/>
      <c r="D23" s="41" t="s">
        <v>36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01">
        <f>ROUND(AG51,2)</f>
        <v>0</v>
      </c>
      <c r="AL23" s="302"/>
      <c r="AM23" s="302"/>
      <c r="AN23" s="302"/>
      <c r="AO23" s="302"/>
      <c r="AP23" s="40"/>
      <c r="AQ23" s="43"/>
      <c r="BE23" s="294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294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03" t="s">
        <v>37</v>
      </c>
      <c r="M25" s="303"/>
      <c r="N25" s="303"/>
      <c r="O25" s="303"/>
      <c r="P25" s="40"/>
      <c r="Q25" s="40"/>
      <c r="R25" s="40"/>
      <c r="S25" s="40"/>
      <c r="T25" s="40"/>
      <c r="U25" s="40"/>
      <c r="V25" s="40"/>
      <c r="W25" s="303" t="s">
        <v>38</v>
      </c>
      <c r="X25" s="303"/>
      <c r="Y25" s="303"/>
      <c r="Z25" s="303"/>
      <c r="AA25" s="303"/>
      <c r="AB25" s="303"/>
      <c r="AC25" s="303"/>
      <c r="AD25" s="303"/>
      <c r="AE25" s="303"/>
      <c r="AF25" s="40"/>
      <c r="AG25" s="40"/>
      <c r="AH25" s="40"/>
      <c r="AI25" s="40"/>
      <c r="AJ25" s="40"/>
      <c r="AK25" s="303" t="s">
        <v>39</v>
      </c>
      <c r="AL25" s="303"/>
      <c r="AM25" s="303"/>
      <c r="AN25" s="303"/>
      <c r="AO25" s="303"/>
      <c r="AP25" s="40"/>
      <c r="AQ25" s="43"/>
      <c r="BE25" s="294"/>
    </row>
    <row r="26" spans="2:57" s="2" customFormat="1" ht="14.45" customHeight="1">
      <c r="B26" s="45"/>
      <c r="C26" s="46"/>
      <c r="D26" s="47" t="s">
        <v>40</v>
      </c>
      <c r="E26" s="46"/>
      <c r="F26" s="47" t="s">
        <v>41</v>
      </c>
      <c r="G26" s="46"/>
      <c r="H26" s="46"/>
      <c r="I26" s="46"/>
      <c r="J26" s="46"/>
      <c r="K26" s="46"/>
      <c r="L26" s="304">
        <v>0.21</v>
      </c>
      <c r="M26" s="305"/>
      <c r="N26" s="305"/>
      <c r="O26" s="305"/>
      <c r="P26" s="46"/>
      <c r="Q26" s="46"/>
      <c r="R26" s="46"/>
      <c r="S26" s="46"/>
      <c r="T26" s="46"/>
      <c r="U26" s="46"/>
      <c r="V26" s="46"/>
      <c r="W26" s="306">
        <f>ROUND(AZ51,2)</f>
        <v>0</v>
      </c>
      <c r="X26" s="305"/>
      <c r="Y26" s="305"/>
      <c r="Z26" s="305"/>
      <c r="AA26" s="305"/>
      <c r="AB26" s="305"/>
      <c r="AC26" s="305"/>
      <c r="AD26" s="305"/>
      <c r="AE26" s="305"/>
      <c r="AF26" s="46"/>
      <c r="AG26" s="46"/>
      <c r="AH26" s="46"/>
      <c r="AI26" s="46"/>
      <c r="AJ26" s="46"/>
      <c r="AK26" s="306">
        <f>ROUND(AV51,2)</f>
        <v>0</v>
      </c>
      <c r="AL26" s="305"/>
      <c r="AM26" s="305"/>
      <c r="AN26" s="305"/>
      <c r="AO26" s="305"/>
      <c r="AP26" s="46"/>
      <c r="AQ26" s="48"/>
      <c r="BE26" s="294"/>
    </row>
    <row r="27" spans="2:57" s="2" customFormat="1" ht="14.45" customHeight="1">
      <c r="B27" s="45"/>
      <c r="C27" s="46"/>
      <c r="D27" s="46"/>
      <c r="E27" s="46"/>
      <c r="F27" s="47" t="s">
        <v>42</v>
      </c>
      <c r="G27" s="46"/>
      <c r="H27" s="46"/>
      <c r="I27" s="46"/>
      <c r="J27" s="46"/>
      <c r="K27" s="46"/>
      <c r="L27" s="304">
        <v>0.15</v>
      </c>
      <c r="M27" s="305"/>
      <c r="N27" s="305"/>
      <c r="O27" s="305"/>
      <c r="P27" s="46"/>
      <c r="Q27" s="46"/>
      <c r="R27" s="46"/>
      <c r="S27" s="46"/>
      <c r="T27" s="46"/>
      <c r="U27" s="46"/>
      <c r="V27" s="46"/>
      <c r="W27" s="306">
        <f>ROUND(BA51,2)</f>
        <v>0</v>
      </c>
      <c r="X27" s="305"/>
      <c r="Y27" s="305"/>
      <c r="Z27" s="305"/>
      <c r="AA27" s="305"/>
      <c r="AB27" s="305"/>
      <c r="AC27" s="305"/>
      <c r="AD27" s="305"/>
      <c r="AE27" s="305"/>
      <c r="AF27" s="46"/>
      <c r="AG27" s="46"/>
      <c r="AH27" s="46"/>
      <c r="AI27" s="46"/>
      <c r="AJ27" s="46"/>
      <c r="AK27" s="306">
        <f>ROUND(AW51,2)</f>
        <v>0</v>
      </c>
      <c r="AL27" s="305"/>
      <c r="AM27" s="305"/>
      <c r="AN27" s="305"/>
      <c r="AO27" s="305"/>
      <c r="AP27" s="46"/>
      <c r="AQ27" s="48"/>
      <c r="BE27" s="294"/>
    </row>
    <row r="28" spans="2:57" s="2" customFormat="1" ht="14.45" customHeight="1" hidden="1">
      <c r="B28" s="45"/>
      <c r="C28" s="46"/>
      <c r="D28" s="46"/>
      <c r="E28" s="46"/>
      <c r="F28" s="47" t="s">
        <v>43</v>
      </c>
      <c r="G28" s="46"/>
      <c r="H28" s="46"/>
      <c r="I28" s="46"/>
      <c r="J28" s="46"/>
      <c r="K28" s="46"/>
      <c r="L28" s="304">
        <v>0.21</v>
      </c>
      <c r="M28" s="305"/>
      <c r="N28" s="305"/>
      <c r="O28" s="305"/>
      <c r="P28" s="46"/>
      <c r="Q28" s="46"/>
      <c r="R28" s="46"/>
      <c r="S28" s="46"/>
      <c r="T28" s="46"/>
      <c r="U28" s="46"/>
      <c r="V28" s="46"/>
      <c r="W28" s="306">
        <f>ROUND(BB51,2)</f>
        <v>0</v>
      </c>
      <c r="X28" s="305"/>
      <c r="Y28" s="305"/>
      <c r="Z28" s="305"/>
      <c r="AA28" s="305"/>
      <c r="AB28" s="305"/>
      <c r="AC28" s="305"/>
      <c r="AD28" s="305"/>
      <c r="AE28" s="305"/>
      <c r="AF28" s="46"/>
      <c r="AG28" s="46"/>
      <c r="AH28" s="46"/>
      <c r="AI28" s="46"/>
      <c r="AJ28" s="46"/>
      <c r="AK28" s="306">
        <v>0</v>
      </c>
      <c r="AL28" s="305"/>
      <c r="AM28" s="305"/>
      <c r="AN28" s="305"/>
      <c r="AO28" s="305"/>
      <c r="AP28" s="46"/>
      <c r="AQ28" s="48"/>
      <c r="BE28" s="294"/>
    </row>
    <row r="29" spans="2:57" s="2" customFormat="1" ht="14.45" customHeight="1" hidden="1">
      <c r="B29" s="45"/>
      <c r="C29" s="46"/>
      <c r="D29" s="46"/>
      <c r="E29" s="46"/>
      <c r="F29" s="47" t="s">
        <v>44</v>
      </c>
      <c r="G29" s="46"/>
      <c r="H29" s="46"/>
      <c r="I29" s="46"/>
      <c r="J29" s="46"/>
      <c r="K29" s="46"/>
      <c r="L29" s="304">
        <v>0.15</v>
      </c>
      <c r="M29" s="305"/>
      <c r="N29" s="305"/>
      <c r="O29" s="305"/>
      <c r="P29" s="46"/>
      <c r="Q29" s="46"/>
      <c r="R29" s="46"/>
      <c r="S29" s="46"/>
      <c r="T29" s="46"/>
      <c r="U29" s="46"/>
      <c r="V29" s="46"/>
      <c r="W29" s="306">
        <f>ROUND(BC51,2)</f>
        <v>0</v>
      </c>
      <c r="X29" s="305"/>
      <c r="Y29" s="305"/>
      <c r="Z29" s="305"/>
      <c r="AA29" s="305"/>
      <c r="AB29" s="305"/>
      <c r="AC29" s="305"/>
      <c r="AD29" s="305"/>
      <c r="AE29" s="305"/>
      <c r="AF29" s="46"/>
      <c r="AG29" s="46"/>
      <c r="AH29" s="46"/>
      <c r="AI29" s="46"/>
      <c r="AJ29" s="46"/>
      <c r="AK29" s="306">
        <v>0</v>
      </c>
      <c r="AL29" s="305"/>
      <c r="AM29" s="305"/>
      <c r="AN29" s="305"/>
      <c r="AO29" s="305"/>
      <c r="AP29" s="46"/>
      <c r="AQ29" s="48"/>
      <c r="BE29" s="294"/>
    </row>
    <row r="30" spans="2:57" s="2" customFormat="1" ht="14.45" customHeight="1" hidden="1">
      <c r="B30" s="45"/>
      <c r="C30" s="46"/>
      <c r="D30" s="46"/>
      <c r="E30" s="46"/>
      <c r="F30" s="47" t="s">
        <v>45</v>
      </c>
      <c r="G30" s="46"/>
      <c r="H30" s="46"/>
      <c r="I30" s="46"/>
      <c r="J30" s="46"/>
      <c r="K30" s="46"/>
      <c r="L30" s="304">
        <v>0</v>
      </c>
      <c r="M30" s="305"/>
      <c r="N30" s="305"/>
      <c r="O30" s="305"/>
      <c r="P30" s="46"/>
      <c r="Q30" s="46"/>
      <c r="R30" s="46"/>
      <c r="S30" s="46"/>
      <c r="T30" s="46"/>
      <c r="U30" s="46"/>
      <c r="V30" s="46"/>
      <c r="W30" s="306">
        <f>ROUND(BD51,2)</f>
        <v>0</v>
      </c>
      <c r="X30" s="305"/>
      <c r="Y30" s="305"/>
      <c r="Z30" s="305"/>
      <c r="AA30" s="305"/>
      <c r="AB30" s="305"/>
      <c r="AC30" s="305"/>
      <c r="AD30" s="305"/>
      <c r="AE30" s="305"/>
      <c r="AF30" s="46"/>
      <c r="AG30" s="46"/>
      <c r="AH30" s="46"/>
      <c r="AI30" s="46"/>
      <c r="AJ30" s="46"/>
      <c r="AK30" s="306">
        <v>0</v>
      </c>
      <c r="AL30" s="305"/>
      <c r="AM30" s="305"/>
      <c r="AN30" s="305"/>
      <c r="AO30" s="305"/>
      <c r="AP30" s="46"/>
      <c r="AQ30" s="48"/>
      <c r="BE30" s="294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294"/>
    </row>
    <row r="32" spans="2:57" s="1" customFormat="1" ht="25.9" customHeight="1">
      <c r="B32" s="39"/>
      <c r="C32" s="49"/>
      <c r="D32" s="50" t="s">
        <v>46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47</v>
      </c>
      <c r="U32" s="51"/>
      <c r="V32" s="51"/>
      <c r="W32" s="51"/>
      <c r="X32" s="307" t="s">
        <v>48</v>
      </c>
      <c r="Y32" s="308"/>
      <c r="Z32" s="308"/>
      <c r="AA32" s="308"/>
      <c r="AB32" s="308"/>
      <c r="AC32" s="51"/>
      <c r="AD32" s="51"/>
      <c r="AE32" s="51"/>
      <c r="AF32" s="51"/>
      <c r="AG32" s="51"/>
      <c r="AH32" s="51"/>
      <c r="AI32" s="51"/>
      <c r="AJ32" s="51"/>
      <c r="AK32" s="309">
        <f>SUM(AK23:AK30)</f>
        <v>0</v>
      </c>
      <c r="AL32" s="308"/>
      <c r="AM32" s="308"/>
      <c r="AN32" s="308"/>
      <c r="AO32" s="310"/>
      <c r="AP32" s="49"/>
      <c r="AQ32" s="53"/>
      <c r="BE32" s="294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44" s="1" customFormat="1" ht="36.95" customHeight="1">
      <c r="B39" s="39"/>
      <c r="C39" s="59" t="s">
        <v>49</v>
      </c>
      <c r="AR39" s="39"/>
    </row>
    <row r="40" spans="2:44" s="1" customFormat="1" ht="6.95" customHeight="1">
      <c r="B40" s="39"/>
      <c r="AR40" s="39"/>
    </row>
    <row r="41" spans="2:44" s="3" customFormat="1" ht="14.45" customHeight="1">
      <c r="B41" s="60"/>
      <c r="C41" s="61" t="s">
        <v>16</v>
      </c>
      <c r="L41" s="3" t="str">
        <f>K5</f>
        <v>20187-ksi-130</v>
      </c>
      <c r="AR41" s="60"/>
    </row>
    <row r="42" spans="2:44" s="4" customFormat="1" ht="36.95" customHeight="1">
      <c r="B42" s="62"/>
      <c r="C42" s="63" t="s">
        <v>19</v>
      </c>
      <c r="L42" s="311" t="str">
        <f>K6</f>
        <v>Hřbitov Habartov - oprava oplocení - jednotkové ceny</v>
      </c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R42" s="62"/>
    </row>
    <row r="43" spans="2:44" s="1" customFormat="1" ht="6.95" customHeight="1">
      <c r="B43" s="39"/>
      <c r="AR43" s="39"/>
    </row>
    <row r="44" spans="2:44" s="1" customFormat="1" ht="13.5">
      <c r="B44" s="39"/>
      <c r="C44" s="61" t="s">
        <v>23</v>
      </c>
      <c r="L44" s="64" t="str">
        <f>IF(K8="","",K8)</f>
        <v xml:space="preserve"> </v>
      </c>
      <c r="AI44" s="61" t="s">
        <v>25</v>
      </c>
      <c r="AM44" s="313" t="str">
        <f>IF(AN8="","",AN8)</f>
        <v>4.10.2018</v>
      </c>
      <c r="AN44" s="313"/>
      <c r="AR44" s="39"/>
    </row>
    <row r="45" spans="2:44" s="1" customFormat="1" ht="6.95" customHeight="1">
      <c r="B45" s="39"/>
      <c r="AR45" s="39"/>
    </row>
    <row r="46" spans="2:56" s="1" customFormat="1" ht="13.5">
      <c r="B46" s="39"/>
      <c r="C46" s="61" t="s">
        <v>27</v>
      </c>
      <c r="L46" s="3" t="str">
        <f>IF(E11="","",E11)</f>
        <v xml:space="preserve"> </v>
      </c>
      <c r="AI46" s="61" t="s">
        <v>32</v>
      </c>
      <c r="AM46" s="314" t="str">
        <f>IF(E17="","",E17)</f>
        <v xml:space="preserve"> </v>
      </c>
      <c r="AN46" s="314"/>
      <c r="AO46" s="314"/>
      <c r="AP46" s="314"/>
      <c r="AR46" s="39"/>
      <c r="AS46" s="315" t="s">
        <v>50</v>
      </c>
      <c r="AT46" s="316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3.5">
      <c r="B47" s="39"/>
      <c r="C47" s="61" t="s">
        <v>30</v>
      </c>
      <c r="L47" s="3" t="str">
        <f>IF(E14="Vyplň údaj","",E14)</f>
        <v/>
      </c>
      <c r="AR47" s="39"/>
      <c r="AS47" s="317"/>
      <c r="AT47" s="318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9" customHeight="1">
      <c r="B48" s="39"/>
      <c r="AR48" s="39"/>
      <c r="AS48" s="317"/>
      <c r="AT48" s="318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2:56" s="1" customFormat="1" ht="29.25" customHeight="1">
      <c r="B49" s="39"/>
      <c r="C49" s="319" t="s">
        <v>51</v>
      </c>
      <c r="D49" s="320"/>
      <c r="E49" s="320"/>
      <c r="F49" s="320"/>
      <c r="G49" s="320"/>
      <c r="H49" s="69"/>
      <c r="I49" s="321" t="s">
        <v>52</v>
      </c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2" t="s">
        <v>53</v>
      </c>
      <c r="AH49" s="320"/>
      <c r="AI49" s="320"/>
      <c r="AJ49" s="320"/>
      <c r="AK49" s="320"/>
      <c r="AL49" s="320"/>
      <c r="AM49" s="320"/>
      <c r="AN49" s="321" t="s">
        <v>54</v>
      </c>
      <c r="AO49" s="320"/>
      <c r="AP49" s="320"/>
      <c r="AQ49" s="70" t="s">
        <v>55</v>
      </c>
      <c r="AR49" s="39"/>
      <c r="AS49" s="71" t="s">
        <v>56</v>
      </c>
      <c r="AT49" s="72" t="s">
        <v>57</v>
      </c>
      <c r="AU49" s="72" t="s">
        <v>58</v>
      </c>
      <c r="AV49" s="72" t="s">
        <v>59</v>
      </c>
      <c r="AW49" s="72" t="s">
        <v>60</v>
      </c>
      <c r="AX49" s="72" t="s">
        <v>61</v>
      </c>
      <c r="AY49" s="72" t="s">
        <v>62</v>
      </c>
      <c r="AZ49" s="72" t="s">
        <v>63</v>
      </c>
      <c r="BA49" s="72" t="s">
        <v>64</v>
      </c>
      <c r="BB49" s="72" t="s">
        <v>65</v>
      </c>
      <c r="BC49" s="72" t="s">
        <v>66</v>
      </c>
      <c r="BD49" s="73" t="s">
        <v>67</v>
      </c>
    </row>
    <row r="50" spans="2:56" s="1" customFormat="1" ht="10.9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2:90" s="4" customFormat="1" ht="32.45" customHeight="1">
      <c r="B51" s="62"/>
      <c r="C51" s="75" t="s">
        <v>68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26">
        <f>ROUND(SUM(AG52:AG59),2)</f>
        <v>0</v>
      </c>
      <c r="AH51" s="326"/>
      <c r="AI51" s="326"/>
      <c r="AJ51" s="326"/>
      <c r="AK51" s="326"/>
      <c r="AL51" s="326"/>
      <c r="AM51" s="326"/>
      <c r="AN51" s="327">
        <f aca="true" t="shared" si="0" ref="AN51:AN59">SUM(AG51,AT51)</f>
        <v>0</v>
      </c>
      <c r="AO51" s="327"/>
      <c r="AP51" s="327"/>
      <c r="AQ51" s="77" t="s">
        <v>5</v>
      </c>
      <c r="AR51" s="62"/>
      <c r="AS51" s="78">
        <f>ROUND(SUM(AS52:AS59),2)</f>
        <v>0</v>
      </c>
      <c r="AT51" s="79">
        <f aca="true" t="shared" si="1" ref="AT51:AT59">ROUND(SUM(AV51:AW51),2)</f>
        <v>0</v>
      </c>
      <c r="AU51" s="80">
        <f>ROUND(SUM(AU52:AU59),5)</f>
        <v>0</v>
      </c>
      <c r="AV51" s="79">
        <f>ROUND(AZ51*L26,2)</f>
        <v>0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ROUND(SUM(AZ52:AZ59),2)</f>
        <v>0</v>
      </c>
      <c r="BA51" s="79">
        <f>ROUND(SUM(BA52:BA59),2)</f>
        <v>0</v>
      </c>
      <c r="BB51" s="79">
        <f>ROUND(SUM(BB52:BB59),2)</f>
        <v>0</v>
      </c>
      <c r="BC51" s="79">
        <f>ROUND(SUM(BC52:BC59),2)</f>
        <v>0</v>
      </c>
      <c r="BD51" s="81">
        <f>ROUND(SUM(BD52:BD59),2)</f>
        <v>0</v>
      </c>
      <c r="BS51" s="63" t="s">
        <v>69</v>
      </c>
      <c r="BT51" s="63" t="s">
        <v>70</v>
      </c>
      <c r="BU51" s="82" t="s">
        <v>71</v>
      </c>
      <c r="BV51" s="63" t="s">
        <v>72</v>
      </c>
      <c r="BW51" s="63" t="s">
        <v>7</v>
      </c>
      <c r="BX51" s="63" t="s">
        <v>73</v>
      </c>
      <c r="CL51" s="63" t="s">
        <v>5</v>
      </c>
    </row>
    <row r="52" spans="1:91" s="5" customFormat="1" ht="16.5" customHeight="1">
      <c r="A52" s="83" t="s">
        <v>74</v>
      </c>
      <c r="B52" s="84"/>
      <c r="C52" s="85"/>
      <c r="D52" s="325" t="s">
        <v>75</v>
      </c>
      <c r="E52" s="325"/>
      <c r="F52" s="325"/>
      <c r="G52" s="325"/>
      <c r="H52" s="325"/>
      <c r="I52" s="86"/>
      <c r="J52" s="325" t="s">
        <v>76</v>
      </c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3">
        <f>'01 - Plynosilikátové zdiv...'!J27</f>
        <v>0</v>
      </c>
      <c r="AH52" s="324"/>
      <c r="AI52" s="324"/>
      <c r="AJ52" s="324"/>
      <c r="AK52" s="324"/>
      <c r="AL52" s="324"/>
      <c r="AM52" s="324"/>
      <c r="AN52" s="323">
        <f t="shared" si="0"/>
        <v>0</v>
      </c>
      <c r="AO52" s="324"/>
      <c r="AP52" s="324"/>
      <c r="AQ52" s="87" t="s">
        <v>77</v>
      </c>
      <c r="AR52" s="84"/>
      <c r="AS52" s="88">
        <v>0</v>
      </c>
      <c r="AT52" s="89">
        <f t="shared" si="1"/>
        <v>0</v>
      </c>
      <c r="AU52" s="90">
        <f>'01 - Plynosilikátové zdiv...'!P88</f>
        <v>0</v>
      </c>
      <c r="AV52" s="89">
        <f>'01 - Plynosilikátové zdiv...'!J30</f>
        <v>0</v>
      </c>
      <c r="AW52" s="89">
        <f>'01 - Plynosilikátové zdiv...'!J31</f>
        <v>0</v>
      </c>
      <c r="AX52" s="89">
        <f>'01 - Plynosilikátové zdiv...'!J32</f>
        <v>0</v>
      </c>
      <c r="AY52" s="89">
        <f>'01 - Plynosilikátové zdiv...'!J33</f>
        <v>0</v>
      </c>
      <c r="AZ52" s="89">
        <f>'01 - Plynosilikátové zdiv...'!F30</f>
        <v>0</v>
      </c>
      <c r="BA52" s="89">
        <f>'01 - Plynosilikátové zdiv...'!F31</f>
        <v>0</v>
      </c>
      <c r="BB52" s="89">
        <f>'01 - Plynosilikátové zdiv...'!F32</f>
        <v>0</v>
      </c>
      <c r="BC52" s="89">
        <f>'01 - Plynosilikátové zdiv...'!F33</f>
        <v>0</v>
      </c>
      <c r="BD52" s="91">
        <f>'01 - Plynosilikátové zdiv...'!F34</f>
        <v>0</v>
      </c>
      <c r="BT52" s="92" t="s">
        <v>78</v>
      </c>
      <c r="BV52" s="92" t="s">
        <v>72</v>
      </c>
      <c r="BW52" s="92" t="s">
        <v>79</v>
      </c>
      <c r="BX52" s="92" t="s">
        <v>7</v>
      </c>
      <c r="CL52" s="92" t="s">
        <v>5</v>
      </c>
      <c r="CM52" s="92" t="s">
        <v>80</v>
      </c>
    </row>
    <row r="53" spans="1:91" s="5" customFormat="1" ht="16.5" customHeight="1">
      <c r="A53" s="83" t="s">
        <v>74</v>
      </c>
      <c r="B53" s="84"/>
      <c r="C53" s="85"/>
      <c r="D53" s="325" t="s">
        <v>81</v>
      </c>
      <c r="E53" s="325"/>
      <c r="F53" s="325"/>
      <c r="G53" s="325"/>
      <c r="H53" s="325"/>
      <c r="I53" s="86"/>
      <c r="J53" s="325" t="s">
        <v>82</v>
      </c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3">
        <f>'02 - Plynosilikátové zdiv...'!J27</f>
        <v>0</v>
      </c>
      <c r="AH53" s="324"/>
      <c r="AI53" s="324"/>
      <c r="AJ53" s="324"/>
      <c r="AK53" s="324"/>
      <c r="AL53" s="324"/>
      <c r="AM53" s="324"/>
      <c r="AN53" s="323">
        <f t="shared" si="0"/>
        <v>0</v>
      </c>
      <c r="AO53" s="324"/>
      <c r="AP53" s="324"/>
      <c r="AQ53" s="87" t="s">
        <v>77</v>
      </c>
      <c r="AR53" s="84"/>
      <c r="AS53" s="88">
        <v>0</v>
      </c>
      <c r="AT53" s="89">
        <f t="shared" si="1"/>
        <v>0</v>
      </c>
      <c r="AU53" s="90">
        <f>'02 - Plynosilikátové zdiv...'!P88</f>
        <v>0</v>
      </c>
      <c r="AV53" s="89">
        <f>'02 - Plynosilikátové zdiv...'!J30</f>
        <v>0</v>
      </c>
      <c r="AW53" s="89">
        <f>'02 - Plynosilikátové zdiv...'!J31</f>
        <v>0</v>
      </c>
      <c r="AX53" s="89">
        <f>'02 - Plynosilikátové zdiv...'!J32</f>
        <v>0</v>
      </c>
      <c r="AY53" s="89">
        <f>'02 - Plynosilikátové zdiv...'!J33</f>
        <v>0</v>
      </c>
      <c r="AZ53" s="89">
        <f>'02 - Plynosilikátové zdiv...'!F30</f>
        <v>0</v>
      </c>
      <c r="BA53" s="89">
        <f>'02 - Plynosilikátové zdiv...'!F31</f>
        <v>0</v>
      </c>
      <c r="BB53" s="89">
        <f>'02 - Plynosilikátové zdiv...'!F32</f>
        <v>0</v>
      </c>
      <c r="BC53" s="89">
        <f>'02 - Plynosilikátové zdiv...'!F33</f>
        <v>0</v>
      </c>
      <c r="BD53" s="91">
        <f>'02 - Plynosilikátové zdiv...'!F34</f>
        <v>0</v>
      </c>
      <c r="BT53" s="92" t="s">
        <v>78</v>
      </c>
      <c r="BV53" s="92" t="s">
        <v>72</v>
      </c>
      <c r="BW53" s="92" t="s">
        <v>83</v>
      </c>
      <c r="BX53" s="92" t="s">
        <v>7</v>
      </c>
      <c r="CL53" s="92" t="s">
        <v>5</v>
      </c>
      <c r="CM53" s="92" t="s">
        <v>80</v>
      </c>
    </row>
    <row r="54" spans="1:91" s="5" customFormat="1" ht="31.5" customHeight="1">
      <c r="A54" s="83" t="s">
        <v>74</v>
      </c>
      <c r="B54" s="84"/>
      <c r="C54" s="85"/>
      <c r="D54" s="325" t="s">
        <v>84</v>
      </c>
      <c r="E54" s="325"/>
      <c r="F54" s="325"/>
      <c r="G54" s="325"/>
      <c r="H54" s="325"/>
      <c r="I54" s="86"/>
      <c r="J54" s="325" t="s">
        <v>85</v>
      </c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3">
        <f>'03 - Sanace cihelného zdi...'!J27</f>
        <v>0</v>
      </c>
      <c r="AH54" s="324"/>
      <c r="AI54" s="324"/>
      <c r="AJ54" s="324"/>
      <c r="AK54" s="324"/>
      <c r="AL54" s="324"/>
      <c r="AM54" s="324"/>
      <c r="AN54" s="323">
        <f t="shared" si="0"/>
        <v>0</v>
      </c>
      <c r="AO54" s="324"/>
      <c r="AP54" s="324"/>
      <c r="AQ54" s="87" t="s">
        <v>77</v>
      </c>
      <c r="AR54" s="84"/>
      <c r="AS54" s="88">
        <v>0</v>
      </c>
      <c r="AT54" s="89">
        <f t="shared" si="1"/>
        <v>0</v>
      </c>
      <c r="AU54" s="90">
        <f>'03 - Sanace cihelného zdi...'!P85</f>
        <v>0</v>
      </c>
      <c r="AV54" s="89">
        <f>'03 - Sanace cihelného zdi...'!J30</f>
        <v>0</v>
      </c>
      <c r="AW54" s="89">
        <f>'03 - Sanace cihelného zdi...'!J31</f>
        <v>0</v>
      </c>
      <c r="AX54" s="89">
        <f>'03 - Sanace cihelného zdi...'!J32</f>
        <v>0</v>
      </c>
      <c r="AY54" s="89">
        <f>'03 - Sanace cihelného zdi...'!J33</f>
        <v>0</v>
      </c>
      <c r="AZ54" s="89">
        <f>'03 - Sanace cihelného zdi...'!F30</f>
        <v>0</v>
      </c>
      <c r="BA54" s="89">
        <f>'03 - Sanace cihelného zdi...'!F31</f>
        <v>0</v>
      </c>
      <c r="BB54" s="89">
        <f>'03 - Sanace cihelného zdi...'!F32</f>
        <v>0</v>
      </c>
      <c r="BC54" s="89">
        <f>'03 - Sanace cihelného zdi...'!F33</f>
        <v>0</v>
      </c>
      <c r="BD54" s="91">
        <f>'03 - Sanace cihelného zdi...'!F34</f>
        <v>0</v>
      </c>
      <c r="BT54" s="92" t="s">
        <v>78</v>
      </c>
      <c r="BV54" s="92" t="s">
        <v>72</v>
      </c>
      <c r="BW54" s="92" t="s">
        <v>86</v>
      </c>
      <c r="BX54" s="92" t="s">
        <v>7</v>
      </c>
      <c r="CL54" s="92" t="s">
        <v>5</v>
      </c>
      <c r="CM54" s="92" t="s">
        <v>80</v>
      </c>
    </row>
    <row r="55" spans="1:91" s="5" customFormat="1" ht="31.5" customHeight="1">
      <c r="A55" s="83" t="s">
        <v>74</v>
      </c>
      <c r="B55" s="84"/>
      <c r="C55" s="85"/>
      <c r="D55" s="325" t="s">
        <v>87</v>
      </c>
      <c r="E55" s="325"/>
      <c r="F55" s="325"/>
      <c r="G55" s="325"/>
      <c r="H55" s="325"/>
      <c r="I55" s="86"/>
      <c r="J55" s="325" t="s">
        <v>88</v>
      </c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3">
        <f>'03S - Sanace trhlin cihel...'!J27</f>
        <v>0</v>
      </c>
      <c r="AH55" s="324"/>
      <c r="AI55" s="324"/>
      <c r="AJ55" s="324"/>
      <c r="AK55" s="324"/>
      <c r="AL55" s="324"/>
      <c r="AM55" s="324"/>
      <c r="AN55" s="323">
        <f t="shared" si="0"/>
        <v>0</v>
      </c>
      <c r="AO55" s="324"/>
      <c r="AP55" s="324"/>
      <c r="AQ55" s="87" t="s">
        <v>77</v>
      </c>
      <c r="AR55" s="84"/>
      <c r="AS55" s="88">
        <v>0</v>
      </c>
      <c r="AT55" s="89">
        <f t="shared" si="1"/>
        <v>0</v>
      </c>
      <c r="AU55" s="90">
        <f>'03S - Sanace trhlin cihel...'!P83</f>
        <v>0</v>
      </c>
      <c r="AV55" s="89">
        <f>'03S - Sanace trhlin cihel...'!J30</f>
        <v>0</v>
      </c>
      <c r="AW55" s="89">
        <f>'03S - Sanace trhlin cihel...'!J31</f>
        <v>0</v>
      </c>
      <c r="AX55" s="89">
        <f>'03S - Sanace trhlin cihel...'!J32</f>
        <v>0</v>
      </c>
      <c r="AY55" s="89">
        <f>'03S - Sanace trhlin cihel...'!J33</f>
        <v>0</v>
      </c>
      <c r="AZ55" s="89">
        <f>'03S - Sanace trhlin cihel...'!F30</f>
        <v>0</v>
      </c>
      <c r="BA55" s="89">
        <f>'03S - Sanace trhlin cihel...'!F31</f>
        <v>0</v>
      </c>
      <c r="BB55" s="89">
        <f>'03S - Sanace trhlin cihel...'!F32</f>
        <v>0</v>
      </c>
      <c r="BC55" s="89">
        <f>'03S - Sanace trhlin cihel...'!F33</f>
        <v>0</v>
      </c>
      <c r="BD55" s="91">
        <f>'03S - Sanace trhlin cihel...'!F34</f>
        <v>0</v>
      </c>
      <c r="BT55" s="92" t="s">
        <v>78</v>
      </c>
      <c r="BV55" s="92" t="s">
        <v>72</v>
      </c>
      <c r="BW55" s="92" t="s">
        <v>89</v>
      </c>
      <c r="BX55" s="92" t="s">
        <v>7</v>
      </c>
      <c r="CL55" s="92" t="s">
        <v>5</v>
      </c>
      <c r="CM55" s="92" t="s">
        <v>80</v>
      </c>
    </row>
    <row r="56" spans="1:91" s="5" customFormat="1" ht="16.5" customHeight="1">
      <c r="A56" s="83" t="s">
        <v>74</v>
      </c>
      <c r="B56" s="84"/>
      <c r="C56" s="85"/>
      <c r="D56" s="325" t="s">
        <v>90</v>
      </c>
      <c r="E56" s="325"/>
      <c r="F56" s="325"/>
      <c r="G56" s="325"/>
      <c r="H56" s="325"/>
      <c r="I56" s="86"/>
      <c r="J56" s="325" t="s">
        <v>91</v>
      </c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3">
        <f>'03Z - Dozdění cihelného z...'!J27</f>
        <v>0</v>
      </c>
      <c r="AH56" s="324"/>
      <c r="AI56" s="324"/>
      <c r="AJ56" s="324"/>
      <c r="AK56" s="324"/>
      <c r="AL56" s="324"/>
      <c r="AM56" s="324"/>
      <c r="AN56" s="323">
        <f t="shared" si="0"/>
        <v>0</v>
      </c>
      <c r="AO56" s="324"/>
      <c r="AP56" s="324"/>
      <c r="AQ56" s="87" t="s">
        <v>77</v>
      </c>
      <c r="AR56" s="84"/>
      <c r="AS56" s="88">
        <v>0</v>
      </c>
      <c r="AT56" s="89">
        <f t="shared" si="1"/>
        <v>0</v>
      </c>
      <c r="AU56" s="90">
        <f>'03Z - Dozdění cihelného z...'!P83</f>
        <v>0</v>
      </c>
      <c r="AV56" s="89">
        <f>'03Z - Dozdění cihelného z...'!J30</f>
        <v>0</v>
      </c>
      <c r="AW56" s="89">
        <f>'03Z - Dozdění cihelného z...'!J31</f>
        <v>0</v>
      </c>
      <c r="AX56" s="89">
        <f>'03Z - Dozdění cihelného z...'!J32</f>
        <v>0</v>
      </c>
      <c r="AY56" s="89">
        <f>'03Z - Dozdění cihelného z...'!J33</f>
        <v>0</v>
      </c>
      <c r="AZ56" s="89">
        <f>'03Z - Dozdění cihelného z...'!F30</f>
        <v>0</v>
      </c>
      <c r="BA56" s="89">
        <f>'03Z - Dozdění cihelného z...'!F31</f>
        <v>0</v>
      </c>
      <c r="BB56" s="89">
        <f>'03Z - Dozdění cihelného z...'!F32</f>
        <v>0</v>
      </c>
      <c r="BC56" s="89">
        <f>'03Z - Dozdění cihelného z...'!F33</f>
        <v>0</v>
      </c>
      <c r="BD56" s="91">
        <f>'03Z - Dozdění cihelného z...'!F34</f>
        <v>0</v>
      </c>
      <c r="BT56" s="92" t="s">
        <v>78</v>
      </c>
      <c r="BV56" s="92" t="s">
        <v>72</v>
      </c>
      <c r="BW56" s="92" t="s">
        <v>92</v>
      </c>
      <c r="BX56" s="92" t="s">
        <v>7</v>
      </c>
      <c r="CL56" s="92" t="s">
        <v>5</v>
      </c>
      <c r="CM56" s="92" t="s">
        <v>80</v>
      </c>
    </row>
    <row r="57" spans="1:91" s="5" customFormat="1" ht="16.5" customHeight="1">
      <c r="A57" s="83" t="s">
        <v>74</v>
      </c>
      <c r="B57" s="84"/>
      <c r="C57" s="85"/>
      <c r="D57" s="325" t="s">
        <v>93</v>
      </c>
      <c r="E57" s="325"/>
      <c r="F57" s="325"/>
      <c r="G57" s="325"/>
      <c r="H57" s="325"/>
      <c r="I57" s="86"/>
      <c r="J57" s="325" t="s">
        <v>94</v>
      </c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3">
        <f>'04 - Sanace zdiva liather...'!J27</f>
        <v>0</v>
      </c>
      <c r="AH57" s="324"/>
      <c r="AI57" s="324"/>
      <c r="AJ57" s="324"/>
      <c r="AK57" s="324"/>
      <c r="AL57" s="324"/>
      <c r="AM57" s="324"/>
      <c r="AN57" s="323">
        <f t="shared" si="0"/>
        <v>0</v>
      </c>
      <c r="AO57" s="324"/>
      <c r="AP57" s="324"/>
      <c r="AQ57" s="87" t="s">
        <v>77</v>
      </c>
      <c r="AR57" s="84"/>
      <c r="AS57" s="88">
        <v>0</v>
      </c>
      <c r="AT57" s="89">
        <f t="shared" si="1"/>
        <v>0</v>
      </c>
      <c r="AU57" s="90">
        <f>'04 - Sanace zdiva liather...'!P87</f>
        <v>0</v>
      </c>
      <c r="AV57" s="89">
        <f>'04 - Sanace zdiva liather...'!J30</f>
        <v>0</v>
      </c>
      <c r="AW57" s="89">
        <f>'04 - Sanace zdiva liather...'!J31</f>
        <v>0</v>
      </c>
      <c r="AX57" s="89">
        <f>'04 - Sanace zdiva liather...'!J32</f>
        <v>0</v>
      </c>
      <c r="AY57" s="89">
        <f>'04 - Sanace zdiva liather...'!J33</f>
        <v>0</v>
      </c>
      <c r="AZ57" s="89">
        <f>'04 - Sanace zdiva liather...'!F30</f>
        <v>0</v>
      </c>
      <c r="BA57" s="89">
        <f>'04 - Sanace zdiva liather...'!F31</f>
        <v>0</v>
      </c>
      <c r="BB57" s="89">
        <f>'04 - Sanace zdiva liather...'!F32</f>
        <v>0</v>
      </c>
      <c r="BC57" s="89">
        <f>'04 - Sanace zdiva liather...'!F33</f>
        <v>0</v>
      </c>
      <c r="BD57" s="91">
        <f>'04 - Sanace zdiva liather...'!F34</f>
        <v>0</v>
      </c>
      <c r="BT57" s="92" t="s">
        <v>78</v>
      </c>
      <c r="BV57" s="92" t="s">
        <v>72</v>
      </c>
      <c r="BW57" s="92" t="s">
        <v>95</v>
      </c>
      <c r="BX57" s="92" t="s">
        <v>7</v>
      </c>
      <c r="CL57" s="92" t="s">
        <v>5</v>
      </c>
      <c r="CM57" s="92" t="s">
        <v>80</v>
      </c>
    </row>
    <row r="58" spans="1:91" s="5" customFormat="1" ht="31.5" customHeight="1">
      <c r="A58" s="83" t="s">
        <v>74</v>
      </c>
      <c r="B58" s="84"/>
      <c r="C58" s="85"/>
      <c r="D58" s="325" t="s">
        <v>96</v>
      </c>
      <c r="E58" s="325"/>
      <c r="F58" s="325"/>
      <c r="G58" s="325"/>
      <c r="H58" s="325"/>
      <c r="I58" s="86"/>
      <c r="J58" s="325" t="s">
        <v>97</v>
      </c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3">
        <f>'04S - Sanace zdiva liathe...'!J27</f>
        <v>0</v>
      </c>
      <c r="AH58" s="324"/>
      <c r="AI58" s="324"/>
      <c r="AJ58" s="324"/>
      <c r="AK58" s="324"/>
      <c r="AL58" s="324"/>
      <c r="AM58" s="324"/>
      <c r="AN58" s="323">
        <f t="shared" si="0"/>
        <v>0</v>
      </c>
      <c r="AO58" s="324"/>
      <c r="AP58" s="324"/>
      <c r="AQ58" s="87" t="s">
        <v>77</v>
      </c>
      <c r="AR58" s="84"/>
      <c r="AS58" s="88">
        <v>0</v>
      </c>
      <c r="AT58" s="89">
        <f t="shared" si="1"/>
        <v>0</v>
      </c>
      <c r="AU58" s="90">
        <f>'04S - Sanace zdiva liathe...'!P82</f>
        <v>0</v>
      </c>
      <c r="AV58" s="89">
        <f>'04S - Sanace zdiva liathe...'!J30</f>
        <v>0</v>
      </c>
      <c r="AW58" s="89">
        <f>'04S - Sanace zdiva liathe...'!J31</f>
        <v>0</v>
      </c>
      <c r="AX58" s="89">
        <f>'04S - Sanace zdiva liathe...'!J32</f>
        <v>0</v>
      </c>
      <c r="AY58" s="89">
        <f>'04S - Sanace zdiva liathe...'!J33</f>
        <v>0</v>
      </c>
      <c r="AZ58" s="89">
        <f>'04S - Sanace zdiva liathe...'!F30</f>
        <v>0</v>
      </c>
      <c r="BA58" s="89">
        <f>'04S - Sanace zdiva liathe...'!F31</f>
        <v>0</v>
      </c>
      <c r="BB58" s="89">
        <f>'04S - Sanace zdiva liathe...'!F32</f>
        <v>0</v>
      </c>
      <c r="BC58" s="89">
        <f>'04S - Sanace zdiva liathe...'!F33</f>
        <v>0</v>
      </c>
      <c r="BD58" s="91">
        <f>'04S - Sanace zdiva liathe...'!F34</f>
        <v>0</v>
      </c>
      <c r="BT58" s="92" t="s">
        <v>78</v>
      </c>
      <c r="BV58" s="92" t="s">
        <v>72</v>
      </c>
      <c r="BW58" s="92" t="s">
        <v>98</v>
      </c>
      <c r="BX58" s="92" t="s">
        <v>7</v>
      </c>
      <c r="CL58" s="92" t="s">
        <v>5</v>
      </c>
      <c r="CM58" s="92" t="s">
        <v>80</v>
      </c>
    </row>
    <row r="59" spans="1:91" s="5" customFormat="1" ht="16.5" customHeight="1">
      <c r="A59" s="83" t="s">
        <v>74</v>
      </c>
      <c r="B59" s="84"/>
      <c r="C59" s="85"/>
      <c r="D59" s="325" t="s">
        <v>99</v>
      </c>
      <c r="E59" s="325"/>
      <c r="F59" s="325"/>
      <c r="G59" s="325"/>
      <c r="H59" s="325"/>
      <c r="I59" s="86"/>
      <c r="J59" s="325" t="s">
        <v>100</v>
      </c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3">
        <f>'04Z - Přezdění zdiva liat...'!J27</f>
        <v>0</v>
      </c>
      <c r="AH59" s="324"/>
      <c r="AI59" s="324"/>
      <c r="AJ59" s="324"/>
      <c r="AK59" s="324"/>
      <c r="AL59" s="324"/>
      <c r="AM59" s="324"/>
      <c r="AN59" s="323">
        <f t="shared" si="0"/>
        <v>0</v>
      </c>
      <c r="AO59" s="324"/>
      <c r="AP59" s="324"/>
      <c r="AQ59" s="87" t="s">
        <v>77</v>
      </c>
      <c r="AR59" s="84"/>
      <c r="AS59" s="93">
        <v>0</v>
      </c>
      <c r="AT59" s="94">
        <f t="shared" si="1"/>
        <v>0</v>
      </c>
      <c r="AU59" s="95">
        <f>'04Z - Přezdění zdiva liat...'!P84</f>
        <v>0</v>
      </c>
      <c r="AV59" s="94">
        <f>'04Z - Přezdění zdiva liat...'!J30</f>
        <v>0</v>
      </c>
      <c r="AW59" s="94">
        <f>'04Z - Přezdění zdiva liat...'!J31</f>
        <v>0</v>
      </c>
      <c r="AX59" s="94">
        <f>'04Z - Přezdění zdiva liat...'!J32</f>
        <v>0</v>
      </c>
      <c r="AY59" s="94">
        <f>'04Z - Přezdění zdiva liat...'!J33</f>
        <v>0</v>
      </c>
      <c r="AZ59" s="94">
        <f>'04Z - Přezdění zdiva liat...'!F30</f>
        <v>0</v>
      </c>
      <c r="BA59" s="94">
        <f>'04Z - Přezdění zdiva liat...'!F31</f>
        <v>0</v>
      </c>
      <c r="BB59" s="94">
        <f>'04Z - Přezdění zdiva liat...'!F32</f>
        <v>0</v>
      </c>
      <c r="BC59" s="94">
        <f>'04Z - Přezdění zdiva liat...'!F33</f>
        <v>0</v>
      </c>
      <c r="BD59" s="96">
        <f>'04Z - Přezdění zdiva liat...'!F34</f>
        <v>0</v>
      </c>
      <c r="BT59" s="92" t="s">
        <v>78</v>
      </c>
      <c r="BV59" s="92" t="s">
        <v>72</v>
      </c>
      <c r="BW59" s="92" t="s">
        <v>101</v>
      </c>
      <c r="BX59" s="92" t="s">
        <v>7</v>
      </c>
      <c r="CL59" s="92" t="s">
        <v>5</v>
      </c>
      <c r="CM59" s="92" t="s">
        <v>80</v>
      </c>
    </row>
    <row r="60" spans="2:44" s="1" customFormat="1" ht="30" customHeight="1">
      <c r="B60" s="39"/>
      <c r="AR60" s="39"/>
    </row>
    <row r="61" spans="2:44" s="1" customFormat="1" ht="6.95" customHeight="1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39"/>
    </row>
  </sheetData>
  <mergeCells count="69">
    <mergeCell ref="AG51:AM51"/>
    <mergeCell ref="AN51:AP51"/>
    <mergeCell ref="AR2:BE2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Plynosilikátové zdiv...'!C2" display="/"/>
    <hyperlink ref="A53" location="'02 - Plynosilikátové zdiv...'!C2" display="/"/>
    <hyperlink ref="A54" location="'03 - Sanace cihelného zdi...'!C2" display="/"/>
    <hyperlink ref="A55" location="'03S - Sanace trhlin cihel...'!C2" display="/"/>
    <hyperlink ref="A56" location="'03Z - Dozdění cihelného z...'!C2" display="/"/>
    <hyperlink ref="A57" location="'04 - Sanace zdiva liather...'!C2" display="/"/>
    <hyperlink ref="A58" location="'04S - Sanace zdiva liathe...'!C2" display="/"/>
    <hyperlink ref="A59" location="'04Z - Přezdění zdiva liat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5" customWidth="1"/>
    <col min="2" max="2" width="1.66796875" style="215" customWidth="1"/>
    <col min="3" max="4" width="5" style="215" customWidth="1"/>
    <col min="5" max="5" width="11.66015625" style="215" customWidth="1"/>
    <col min="6" max="6" width="9.16015625" style="215" customWidth="1"/>
    <col min="7" max="7" width="5" style="215" customWidth="1"/>
    <col min="8" max="8" width="77.83203125" style="215" customWidth="1"/>
    <col min="9" max="10" width="20" style="215" customWidth="1"/>
    <col min="11" max="11" width="1.66796875" style="215" customWidth="1"/>
  </cols>
  <sheetData>
    <row r="1" ht="37.5" customHeight="1"/>
    <row r="2" spans="2:11" ht="7.5" customHeight="1">
      <c r="B2" s="216"/>
      <c r="C2" s="217"/>
      <c r="D2" s="217"/>
      <c r="E2" s="217"/>
      <c r="F2" s="217"/>
      <c r="G2" s="217"/>
      <c r="H2" s="217"/>
      <c r="I2" s="217"/>
      <c r="J2" s="217"/>
      <c r="K2" s="218"/>
    </row>
    <row r="3" spans="2:11" s="13" customFormat="1" ht="45" customHeight="1">
      <c r="B3" s="219"/>
      <c r="C3" s="342" t="s">
        <v>347</v>
      </c>
      <c r="D3" s="342"/>
      <c r="E3" s="342"/>
      <c r="F3" s="342"/>
      <c r="G3" s="342"/>
      <c r="H3" s="342"/>
      <c r="I3" s="342"/>
      <c r="J3" s="342"/>
      <c r="K3" s="220"/>
    </row>
    <row r="4" spans="2:11" ht="25.5" customHeight="1">
      <c r="B4" s="221"/>
      <c r="C4" s="346" t="s">
        <v>348</v>
      </c>
      <c r="D4" s="346"/>
      <c r="E4" s="346"/>
      <c r="F4" s="346"/>
      <c r="G4" s="346"/>
      <c r="H4" s="346"/>
      <c r="I4" s="346"/>
      <c r="J4" s="346"/>
      <c r="K4" s="222"/>
    </row>
    <row r="5" spans="2:11" ht="5.25" customHeight="1">
      <c r="B5" s="221"/>
      <c r="C5" s="223"/>
      <c r="D5" s="223"/>
      <c r="E5" s="223"/>
      <c r="F5" s="223"/>
      <c r="G5" s="223"/>
      <c r="H5" s="223"/>
      <c r="I5" s="223"/>
      <c r="J5" s="223"/>
      <c r="K5" s="222"/>
    </row>
    <row r="6" spans="2:11" ht="15" customHeight="1">
      <c r="B6" s="221"/>
      <c r="C6" s="345" t="s">
        <v>349</v>
      </c>
      <c r="D6" s="345"/>
      <c r="E6" s="345"/>
      <c r="F6" s="345"/>
      <c r="G6" s="345"/>
      <c r="H6" s="345"/>
      <c r="I6" s="345"/>
      <c r="J6" s="345"/>
      <c r="K6" s="222"/>
    </row>
    <row r="7" spans="2:11" ht="15" customHeight="1">
      <c r="B7" s="225"/>
      <c r="C7" s="345" t="s">
        <v>350</v>
      </c>
      <c r="D7" s="345"/>
      <c r="E7" s="345"/>
      <c r="F7" s="345"/>
      <c r="G7" s="345"/>
      <c r="H7" s="345"/>
      <c r="I7" s="345"/>
      <c r="J7" s="345"/>
      <c r="K7" s="222"/>
    </row>
    <row r="8" spans="2:11" ht="12.75" customHeight="1">
      <c r="B8" s="225"/>
      <c r="C8" s="224"/>
      <c r="D8" s="224"/>
      <c r="E8" s="224"/>
      <c r="F8" s="224"/>
      <c r="G8" s="224"/>
      <c r="H8" s="224"/>
      <c r="I8" s="224"/>
      <c r="J8" s="224"/>
      <c r="K8" s="222"/>
    </row>
    <row r="9" spans="2:11" ht="15" customHeight="1">
      <c r="B9" s="225"/>
      <c r="C9" s="345" t="s">
        <v>351</v>
      </c>
      <c r="D9" s="345"/>
      <c r="E9" s="345"/>
      <c r="F9" s="345"/>
      <c r="G9" s="345"/>
      <c r="H9" s="345"/>
      <c r="I9" s="345"/>
      <c r="J9" s="345"/>
      <c r="K9" s="222"/>
    </row>
    <row r="10" spans="2:11" ht="15" customHeight="1">
      <c r="B10" s="225"/>
      <c r="C10" s="224"/>
      <c r="D10" s="345" t="s">
        <v>352</v>
      </c>
      <c r="E10" s="345"/>
      <c r="F10" s="345"/>
      <c r="G10" s="345"/>
      <c r="H10" s="345"/>
      <c r="I10" s="345"/>
      <c r="J10" s="345"/>
      <c r="K10" s="222"/>
    </row>
    <row r="11" spans="2:11" ht="15" customHeight="1">
      <c r="B11" s="225"/>
      <c r="C11" s="226"/>
      <c r="D11" s="345" t="s">
        <v>353</v>
      </c>
      <c r="E11" s="345"/>
      <c r="F11" s="345"/>
      <c r="G11" s="345"/>
      <c r="H11" s="345"/>
      <c r="I11" s="345"/>
      <c r="J11" s="345"/>
      <c r="K11" s="222"/>
    </row>
    <row r="12" spans="2:11" ht="12.75" customHeight="1">
      <c r="B12" s="225"/>
      <c r="C12" s="226"/>
      <c r="D12" s="226"/>
      <c r="E12" s="226"/>
      <c r="F12" s="226"/>
      <c r="G12" s="226"/>
      <c r="H12" s="226"/>
      <c r="I12" s="226"/>
      <c r="J12" s="226"/>
      <c r="K12" s="222"/>
    </row>
    <row r="13" spans="2:11" ht="15" customHeight="1">
      <c r="B13" s="225"/>
      <c r="C13" s="226"/>
      <c r="D13" s="345" t="s">
        <v>354</v>
      </c>
      <c r="E13" s="345"/>
      <c r="F13" s="345"/>
      <c r="G13" s="345"/>
      <c r="H13" s="345"/>
      <c r="I13" s="345"/>
      <c r="J13" s="345"/>
      <c r="K13" s="222"/>
    </row>
    <row r="14" spans="2:11" ht="15" customHeight="1">
      <c r="B14" s="225"/>
      <c r="C14" s="226"/>
      <c r="D14" s="345" t="s">
        <v>355</v>
      </c>
      <c r="E14" s="345"/>
      <c r="F14" s="345"/>
      <c r="G14" s="345"/>
      <c r="H14" s="345"/>
      <c r="I14" s="345"/>
      <c r="J14" s="345"/>
      <c r="K14" s="222"/>
    </row>
    <row r="15" spans="2:11" ht="15" customHeight="1">
      <c r="B15" s="225"/>
      <c r="C15" s="226"/>
      <c r="D15" s="345" t="s">
        <v>356</v>
      </c>
      <c r="E15" s="345"/>
      <c r="F15" s="345"/>
      <c r="G15" s="345"/>
      <c r="H15" s="345"/>
      <c r="I15" s="345"/>
      <c r="J15" s="345"/>
      <c r="K15" s="222"/>
    </row>
    <row r="16" spans="2:11" ht="15" customHeight="1">
      <c r="B16" s="225"/>
      <c r="C16" s="226"/>
      <c r="D16" s="226"/>
      <c r="E16" s="227" t="s">
        <v>77</v>
      </c>
      <c r="F16" s="345" t="s">
        <v>357</v>
      </c>
      <c r="G16" s="345"/>
      <c r="H16" s="345"/>
      <c r="I16" s="345"/>
      <c r="J16" s="345"/>
      <c r="K16" s="222"/>
    </row>
    <row r="17" spans="2:11" ht="15" customHeight="1">
      <c r="B17" s="225"/>
      <c r="C17" s="226"/>
      <c r="D17" s="226"/>
      <c r="E17" s="227" t="s">
        <v>358</v>
      </c>
      <c r="F17" s="345" t="s">
        <v>359</v>
      </c>
      <c r="G17" s="345"/>
      <c r="H17" s="345"/>
      <c r="I17" s="345"/>
      <c r="J17" s="345"/>
      <c r="K17" s="222"/>
    </row>
    <row r="18" spans="2:11" ht="15" customHeight="1">
      <c r="B18" s="225"/>
      <c r="C18" s="226"/>
      <c r="D18" s="226"/>
      <c r="E18" s="227" t="s">
        <v>360</v>
      </c>
      <c r="F18" s="345" t="s">
        <v>361</v>
      </c>
      <c r="G18" s="345"/>
      <c r="H18" s="345"/>
      <c r="I18" s="345"/>
      <c r="J18" s="345"/>
      <c r="K18" s="222"/>
    </row>
    <row r="19" spans="2:11" ht="15" customHeight="1">
      <c r="B19" s="225"/>
      <c r="C19" s="226"/>
      <c r="D19" s="226"/>
      <c r="E19" s="227" t="s">
        <v>362</v>
      </c>
      <c r="F19" s="345" t="s">
        <v>363</v>
      </c>
      <c r="G19" s="345"/>
      <c r="H19" s="345"/>
      <c r="I19" s="345"/>
      <c r="J19" s="345"/>
      <c r="K19" s="222"/>
    </row>
    <row r="20" spans="2:11" ht="15" customHeight="1">
      <c r="B20" s="225"/>
      <c r="C20" s="226"/>
      <c r="D20" s="226"/>
      <c r="E20" s="227" t="s">
        <v>364</v>
      </c>
      <c r="F20" s="345" t="s">
        <v>365</v>
      </c>
      <c r="G20" s="345"/>
      <c r="H20" s="345"/>
      <c r="I20" s="345"/>
      <c r="J20" s="345"/>
      <c r="K20" s="222"/>
    </row>
    <row r="21" spans="2:11" ht="15" customHeight="1">
      <c r="B21" s="225"/>
      <c r="C21" s="226"/>
      <c r="D21" s="226"/>
      <c r="E21" s="227" t="s">
        <v>366</v>
      </c>
      <c r="F21" s="345" t="s">
        <v>367</v>
      </c>
      <c r="G21" s="345"/>
      <c r="H21" s="345"/>
      <c r="I21" s="345"/>
      <c r="J21" s="345"/>
      <c r="K21" s="222"/>
    </row>
    <row r="22" spans="2:11" ht="12.75" customHeight="1">
      <c r="B22" s="225"/>
      <c r="C22" s="226"/>
      <c r="D22" s="226"/>
      <c r="E22" s="226"/>
      <c r="F22" s="226"/>
      <c r="G22" s="226"/>
      <c r="H22" s="226"/>
      <c r="I22" s="226"/>
      <c r="J22" s="226"/>
      <c r="K22" s="222"/>
    </row>
    <row r="23" spans="2:11" ht="15" customHeight="1">
      <c r="B23" s="225"/>
      <c r="C23" s="345" t="s">
        <v>368</v>
      </c>
      <c r="D23" s="345"/>
      <c r="E23" s="345"/>
      <c r="F23" s="345"/>
      <c r="G23" s="345"/>
      <c r="H23" s="345"/>
      <c r="I23" s="345"/>
      <c r="J23" s="345"/>
      <c r="K23" s="222"/>
    </row>
    <row r="24" spans="2:11" ht="15" customHeight="1">
      <c r="B24" s="225"/>
      <c r="C24" s="345" t="s">
        <v>369</v>
      </c>
      <c r="D24" s="345"/>
      <c r="E24" s="345"/>
      <c r="F24" s="345"/>
      <c r="G24" s="345"/>
      <c r="H24" s="345"/>
      <c r="I24" s="345"/>
      <c r="J24" s="345"/>
      <c r="K24" s="222"/>
    </row>
    <row r="25" spans="2:11" ht="15" customHeight="1">
      <c r="B25" s="225"/>
      <c r="C25" s="224"/>
      <c r="D25" s="345" t="s">
        <v>370</v>
      </c>
      <c r="E25" s="345"/>
      <c r="F25" s="345"/>
      <c r="G25" s="345"/>
      <c r="H25" s="345"/>
      <c r="I25" s="345"/>
      <c r="J25" s="345"/>
      <c r="K25" s="222"/>
    </row>
    <row r="26" spans="2:11" ht="15" customHeight="1">
      <c r="B26" s="225"/>
      <c r="C26" s="226"/>
      <c r="D26" s="345" t="s">
        <v>371</v>
      </c>
      <c r="E26" s="345"/>
      <c r="F26" s="345"/>
      <c r="G26" s="345"/>
      <c r="H26" s="345"/>
      <c r="I26" s="345"/>
      <c r="J26" s="345"/>
      <c r="K26" s="222"/>
    </row>
    <row r="27" spans="2:11" ht="12.75" customHeight="1">
      <c r="B27" s="225"/>
      <c r="C27" s="226"/>
      <c r="D27" s="226"/>
      <c r="E27" s="226"/>
      <c r="F27" s="226"/>
      <c r="G27" s="226"/>
      <c r="H27" s="226"/>
      <c r="I27" s="226"/>
      <c r="J27" s="226"/>
      <c r="K27" s="222"/>
    </row>
    <row r="28" spans="2:11" ht="15" customHeight="1">
      <c r="B28" s="225"/>
      <c r="C28" s="226"/>
      <c r="D28" s="345" t="s">
        <v>372</v>
      </c>
      <c r="E28" s="345"/>
      <c r="F28" s="345"/>
      <c r="G28" s="345"/>
      <c r="H28" s="345"/>
      <c r="I28" s="345"/>
      <c r="J28" s="345"/>
      <c r="K28" s="222"/>
    </row>
    <row r="29" spans="2:11" ht="15" customHeight="1">
      <c r="B29" s="225"/>
      <c r="C29" s="226"/>
      <c r="D29" s="345" t="s">
        <v>373</v>
      </c>
      <c r="E29" s="345"/>
      <c r="F29" s="345"/>
      <c r="G29" s="345"/>
      <c r="H29" s="345"/>
      <c r="I29" s="345"/>
      <c r="J29" s="345"/>
      <c r="K29" s="222"/>
    </row>
    <row r="30" spans="2:11" ht="12.75" customHeight="1">
      <c r="B30" s="225"/>
      <c r="C30" s="226"/>
      <c r="D30" s="226"/>
      <c r="E30" s="226"/>
      <c r="F30" s="226"/>
      <c r="G30" s="226"/>
      <c r="H30" s="226"/>
      <c r="I30" s="226"/>
      <c r="J30" s="226"/>
      <c r="K30" s="222"/>
    </row>
    <row r="31" spans="2:11" ht="15" customHeight="1">
      <c r="B31" s="225"/>
      <c r="C31" s="226"/>
      <c r="D31" s="345" t="s">
        <v>374</v>
      </c>
      <c r="E31" s="345"/>
      <c r="F31" s="345"/>
      <c r="G31" s="345"/>
      <c r="H31" s="345"/>
      <c r="I31" s="345"/>
      <c r="J31" s="345"/>
      <c r="K31" s="222"/>
    </row>
    <row r="32" spans="2:11" ht="15" customHeight="1">
      <c r="B32" s="225"/>
      <c r="C32" s="226"/>
      <c r="D32" s="345" t="s">
        <v>375</v>
      </c>
      <c r="E32" s="345"/>
      <c r="F32" s="345"/>
      <c r="G32" s="345"/>
      <c r="H32" s="345"/>
      <c r="I32" s="345"/>
      <c r="J32" s="345"/>
      <c r="K32" s="222"/>
    </row>
    <row r="33" spans="2:11" ht="15" customHeight="1">
      <c r="B33" s="225"/>
      <c r="C33" s="226"/>
      <c r="D33" s="345" t="s">
        <v>376</v>
      </c>
      <c r="E33" s="345"/>
      <c r="F33" s="345"/>
      <c r="G33" s="345"/>
      <c r="H33" s="345"/>
      <c r="I33" s="345"/>
      <c r="J33" s="345"/>
      <c r="K33" s="222"/>
    </row>
    <row r="34" spans="2:11" ht="15" customHeight="1">
      <c r="B34" s="225"/>
      <c r="C34" s="226"/>
      <c r="D34" s="224"/>
      <c r="E34" s="228" t="s">
        <v>128</v>
      </c>
      <c r="F34" s="224"/>
      <c r="G34" s="345" t="s">
        <v>377</v>
      </c>
      <c r="H34" s="345"/>
      <c r="I34" s="345"/>
      <c r="J34" s="345"/>
      <c r="K34" s="222"/>
    </row>
    <row r="35" spans="2:11" ht="30.75" customHeight="1">
      <c r="B35" s="225"/>
      <c r="C35" s="226"/>
      <c r="D35" s="224"/>
      <c r="E35" s="228" t="s">
        <v>378</v>
      </c>
      <c r="F35" s="224"/>
      <c r="G35" s="345" t="s">
        <v>379</v>
      </c>
      <c r="H35" s="345"/>
      <c r="I35" s="345"/>
      <c r="J35" s="345"/>
      <c r="K35" s="222"/>
    </row>
    <row r="36" spans="2:11" ht="15" customHeight="1">
      <c r="B36" s="225"/>
      <c r="C36" s="226"/>
      <c r="D36" s="224"/>
      <c r="E36" s="228" t="s">
        <v>51</v>
      </c>
      <c r="F36" s="224"/>
      <c r="G36" s="345" t="s">
        <v>380</v>
      </c>
      <c r="H36" s="345"/>
      <c r="I36" s="345"/>
      <c r="J36" s="345"/>
      <c r="K36" s="222"/>
    </row>
    <row r="37" spans="2:11" ht="15" customHeight="1">
      <c r="B37" s="225"/>
      <c r="C37" s="226"/>
      <c r="D37" s="224"/>
      <c r="E37" s="228" t="s">
        <v>129</v>
      </c>
      <c r="F37" s="224"/>
      <c r="G37" s="345" t="s">
        <v>381</v>
      </c>
      <c r="H37" s="345"/>
      <c r="I37" s="345"/>
      <c r="J37" s="345"/>
      <c r="K37" s="222"/>
    </row>
    <row r="38" spans="2:11" ht="15" customHeight="1">
      <c r="B38" s="225"/>
      <c r="C38" s="226"/>
      <c r="D38" s="224"/>
      <c r="E38" s="228" t="s">
        <v>130</v>
      </c>
      <c r="F38" s="224"/>
      <c r="G38" s="345" t="s">
        <v>382</v>
      </c>
      <c r="H38" s="345"/>
      <c r="I38" s="345"/>
      <c r="J38" s="345"/>
      <c r="K38" s="222"/>
    </row>
    <row r="39" spans="2:11" ht="15" customHeight="1">
      <c r="B39" s="225"/>
      <c r="C39" s="226"/>
      <c r="D39" s="224"/>
      <c r="E39" s="228" t="s">
        <v>131</v>
      </c>
      <c r="F39" s="224"/>
      <c r="G39" s="345" t="s">
        <v>383</v>
      </c>
      <c r="H39" s="345"/>
      <c r="I39" s="345"/>
      <c r="J39" s="345"/>
      <c r="K39" s="222"/>
    </row>
    <row r="40" spans="2:11" ht="15" customHeight="1">
      <c r="B40" s="225"/>
      <c r="C40" s="226"/>
      <c r="D40" s="224"/>
      <c r="E40" s="228" t="s">
        <v>384</v>
      </c>
      <c r="F40" s="224"/>
      <c r="G40" s="345" t="s">
        <v>385</v>
      </c>
      <c r="H40" s="345"/>
      <c r="I40" s="345"/>
      <c r="J40" s="345"/>
      <c r="K40" s="222"/>
    </row>
    <row r="41" spans="2:11" ht="15" customHeight="1">
      <c r="B41" s="225"/>
      <c r="C41" s="226"/>
      <c r="D41" s="224"/>
      <c r="E41" s="228"/>
      <c r="F41" s="224"/>
      <c r="G41" s="345" t="s">
        <v>386</v>
      </c>
      <c r="H41" s="345"/>
      <c r="I41" s="345"/>
      <c r="J41" s="345"/>
      <c r="K41" s="222"/>
    </row>
    <row r="42" spans="2:11" ht="15" customHeight="1">
      <c r="B42" s="225"/>
      <c r="C42" s="226"/>
      <c r="D42" s="224"/>
      <c r="E42" s="228" t="s">
        <v>387</v>
      </c>
      <c r="F42" s="224"/>
      <c r="G42" s="345" t="s">
        <v>388</v>
      </c>
      <c r="H42" s="345"/>
      <c r="I42" s="345"/>
      <c r="J42" s="345"/>
      <c r="K42" s="222"/>
    </row>
    <row r="43" spans="2:11" ht="15" customHeight="1">
      <c r="B43" s="225"/>
      <c r="C43" s="226"/>
      <c r="D43" s="224"/>
      <c r="E43" s="228" t="s">
        <v>133</v>
      </c>
      <c r="F43" s="224"/>
      <c r="G43" s="345" t="s">
        <v>389</v>
      </c>
      <c r="H43" s="345"/>
      <c r="I43" s="345"/>
      <c r="J43" s="345"/>
      <c r="K43" s="222"/>
    </row>
    <row r="44" spans="2:11" ht="12.75" customHeight="1">
      <c r="B44" s="225"/>
      <c r="C44" s="226"/>
      <c r="D44" s="224"/>
      <c r="E44" s="224"/>
      <c r="F44" s="224"/>
      <c r="G44" s="224"/>
      <c r="H44" s="224"/>
      <c r="I44" s="224"/>
      <c r="J44" s="224"/>
      <c r="K44" s="222"/>
    </row>
    <row r="45" spans="2:11" ht="15" customHeight="1">
      <c r="B45" s="225"/>
      <c r="C45" s="226"/>
      <c r="D45" s="345" t="s">
        <v>390</v>
      </c>
      <c r="E45" s="345"/>
      <c r="F45" s="345"/>
      <c r="G45" s="345"/>
      <c r="H45" s="345"/>
      <c r="I45" s="345"/>
      <c r="J45" s="345"/>
      <c r="K45" s="222"/>
    </row>
    <row r="46" spans="2:11" ht="15" customHeight="1">
      <c r="B46" s="225"/>
      <c r="C46" s="226"/>
      <c r="D46" s="226"/>
      <c r="E46" s="345" t="s">
        <v>391</v>
      </c>
      <c r="F46" s="345"/>
      <c r="G46" s="345"/>
      <c r="H46" s="345"/>
      <c r="I46" s="345"/>
      <c r="J46" s="345"/>
      <c r="K46" s="222"/>
    </row>
    <row r="47" spans="2:11" ht="15" customHeight="1">
      <c r="B47" s="225"/>
      <c r="C47" s="226"/>
      <c r="D47" s="226"/>
      <c r="E47" s="345" t="s">
        <v>392</v>
      </c>
      <c r="F47" s="345"/>
      <c r="G47" s="345"/>
      <c r="H47" s="345"/>
      <c r="I47" s="345"/>
      <c r="J47" s="345"/>
      <c r="K47" s="222"/>
    </row>
    <row r="48" spans="2:11" ht="15" customHeight="1">
      <c r="B48" s="225"/>
      <c r="C48" s="226"/>
      <c r="D48" s="226"/>
      <c r="E48" s="345" t="s">
        <v>393</v>
      </c>
      <c r="F48" s="345"/>
      <c r="G48" s="345"/>
      <c r="H48" s="345"/>
      <c r="I48" s="345"/>
      <c r="J48" s="345"/>
      <c r="K48" s="222"/>
    </row>
    <row r="49" spans="2:11" ht="15" customHeight="1">
      <c r="B49" s="225"/>
      <c r="C49" s="226"/>
      <c r="D49" s="345" t="s">
        <v>394</v>
      </c>
      <c r="E49" s="345"/>
      <c r="F49" s="345"/>
      <c r="G49" s="345"/>
      <c r="H49" s="345"/>
      <c r="I49" s="345"/>
      <c r="J49" s="345"/>
      <c r="K49" s="222"/>
    </row>
    <row r="50" spans="2:11" ht="25.5" customHeight="1">
      <c r="B50" s="221"/>
      <c r="C50" s="346" t="s">
        <v>395</v>
      </c>
      <c r="D50" s="346"/>
      <c r="E50" s="346"/>
      <c r="F50" s="346"/>
      <c r="G50" s="346"/>
      <c r="H50" s="346"/>
      <c r="I50" s="346"/>
      <c r="J50" s="346"/>
      <c r="K50" s="222"/>
    </row>
    <row r="51" spans="2:11" ht="5.25" customHeight="1">
      <c r="B51" s="221"/>
      <c r="C51" s="223"/>
      <c r="D51" s="223"/>
      <c r="E51" s="223"/>
      <c r="F51" s="223"/>
      <c r="G51" s="223"/>
      <c r="H51" s="223"/>
      <c r="I51" s="223"/>
      <c r="J51" s="223"/>
      <c r="K51" s="222"/>
    </row>
    <row r="52" spans="2:11" ht="15" customHeight="1">
      <c r="B52" s="221"/>
      <c r="C52" s="345" t="s">
        <v>396</v>
      </c>
      <c r="D52" s="345"/>
      <c r="E52" s="345"/>
      <c r="F52" s="345"/>
      <c r="G52" s="345"/>
      <c r="H52" s="345"/>
      <c r="I52" s="345"/>
      <c r="J52" s="345"/>
      <c r="K52" s="222"/>
    </row>
    <row r="53" spans="2:11" ht="15" customHeight="1">
      <c r="B53" s="221"/>
      <c r="C53" s="345" t="s">
        <v>397</v>
      </c>
      <c r="D53" s="345"/>
      <c r="E53" s="345"/>
      <c r="F53" s="345"/>
      <c r="G53" s="345"/>
      <c r="H53" s="345"/>
      <c r="I53" s="345"/>
      <c r="J53" s="345"/>
      <c r="K53" s="222"/>
    </row>
    <row r="54" spans="2:11" ht="12.75" customHeight="1">
      <c r="B54" s="221"/>
      <c r="C54" s="224"/>
      <c r="D54" s="224"/>
      <c r="E54" s="224"/>
      <c r="F54" s="224"/>
      <c r="G54" s="224"/>
      <c r="H54" s="224"/>
      <c r="I54" s="224"/>
      <c r="J54" s="224"/>
      <c r="K54" s="222"/>
    </row>
    <row r="55" spans="2:11" ht="15" customHeight="1">
      <c r="B55" s="221"/>
      <c r="C55" s="345" t="s">
        <v>398</v>
      </c>
      <c r="D55" s="345"/>
      <c r="E55" s="345"/>
      <c r="F55" s="345"/>
      <c r="G55" s="345"/>
      <c r="H55" s="345"/>
      <c r="I55" s="345"/>
      <c r="J55" s="345"/>
      <c r="K55" s="222"/>
    </row>
    <row r="56" spans="2:11" ht="15" customHeight="1">
      <c r="B56" s="221"/>
      <c r="C56" s="226"/>
      <c r="D56" s="345" t="s">
        <v>399</v>
      </c>
      <c r="E56" s="345"/>
      <c r="F56" s="345"/>
      <c r="G56" s="345"/>
      <c r="H56" s="345"/>
      <c r="I56" s="345"/>
      <c r="J56" s="345"/>
      <c r="K56" s="222"/>
    </row>
    <row r="57" spans="2:11" ht="15" customHeight="1">
      <c r="B57" s="221"/>
      <c r="C57" s="226"/>
      <c r="D57" s="345" t="s">
        <v>400</v>
      </c>
      <c r="E57" s="345"/>
      <c r="F57" s="345"/>
      <c r="G57" s="345"/>
      <c r="H57" s="345"/>
      <c r="I57" s="345"/>
      <c r="J57" s="345"/>
      <c r="K57" s="222"/>
    </row>
    <row r="58" spans="2:11" ht="15" customHeight="1">
      <c r="B58" s="221"/>
      <c r="C58" s="226"/>
      <c r="D58" s="345" t="s">
        <v>401</v>
      </c>
      <c r="E58" s="345"/>
      <c r="F58" s="345"/>
      <c r="G58" s="345"/>
      <c r="H58" s="345"/>
      <c r="I58" s="345"/>
      <c r="J58" s="345"/>
      <c r="K58" s="222"/>
    </row>
    <row r="59" spans="2:11" ht="15" customHeight="1">
      <c r="B59" s="221"/>
      <c r="C59" s="226"/>
      <c r="D59" s="345" t="s">
        <v>402</v>
      </c>
      <c r="E59" s="345"/>
      <c r="F59" s="345"/>
      <c r="G59" s="345"/>
      <c r="H59" s="345"/>
      <c r="I59" s="345"/>
      <c r="J59" s="345"/>
      <c r="K59" s="222"/>
    </row>
    <row r="60" spans="2:11" ht="15" customHeight="1">
      <c r="B60" s="221"/>
      <c r="C60" s="226"/>
      <c r="D60" s="344" t="s">
        <v>403</v>
      </c>
      <c r="E60" s="344"/>
      <c r="F60" s="344"/>
      <c r="G60" s="344"/>
      <c r="H60" s="344"/>
      <c r="I60" s="344"/>
      <c r="J60" s="344"/>
      <c r="K60" s="222"/>
    </row>
    <row r="61" spans="2:11" ht="15" customHeight="1">
      <c r="B61" s="221"/>
      <c r="C61" s="226"/>
      <c r="D61" s="345" t="s">
        <v>404</v>
      </c>
      <c r="E61" s="345"/>
      <c r="F61" s="345"/>
      <c r="G61" s="345"/>
      <c r="H61" s="345"/>
      <c r="I61" s="345"/>
      <c r="J61" s="345"/>
      <c r="K61" s="222"/>
    </row>
    <row r="62" spans="2:11" ht="12.75" customHeight="1">
      <c r="B62" s="221"/>
      <c r="C62" s="226"/>
      <c r="D62" s="226"/>
      <c r="E62" s="229"/>
      <c r="F62" s="226"/>
      <c r="G62" s="226"/>
      <c r="H62" s="226"/>
      <c r="I62" s="226"/>
      <c r="J62" s="226"/>
      <c r="K62" s="222"/>
    </row>
    <row r="63" spans="2:11" ht="15" customHeight="1">
      <c r="B63" s="221"/>
      <c r="C63" s="226"/>
      <c r="D63" s="345" t="s">
        <v>405</v>
      </c>
      <c r="E63" s="345"/>
      <c r="F63" s="345"/>
      <c r="G63" s="345"/>
      <c r="H63" s="345"/>
      <c r="I63" s="345"/>
      <c r="J63" s="345"/>
      <c r="K63" s="222"/>
    </row>
    <row r="64" spans="2:11" ht="15" customHeight="1">
      <c r="B64" s="221"/>
      <c r="C64" s="226"/>
      <c r="D64" s="344" t="s">
        <v>406</v>
      </c>
      <c r="E64" s="344"/>
      <c r="F64" s="344"/>
      <c r="G64" s="344"/>
      <c r="H64" s="344"/>
      <c r="I64" s="344"/>
      <c r="J64" s="344"/>
      <c r="K64" s="222"/>
    </row>
    <row r="65" spans="2:11" ht="15" customHeight="1">
      <c r="B65" s="221"/>
      <c r="C65" s="226"/>
      <c r="D65" s="345" t="s">
        <v>407</v>
      </c>
      <c r="E65" s="345"/>
      <c r="F65" s="345"/>
      <c r="G65" s="345"/>
      <c r="H65" s="345"/>
      <c r="I65" s="345"/>
      <c r="J65" s="345"/>
      <c r="K65" s="222"/>
    </row>
    <row r="66" spans="2:11" ht="15" customHeight="1">
      <c r="B66" s="221"/>
      <c r="C66" s="226"/>
      <c r="D66" s="345" t="s">
        <v>408</v>
      </c>
      <c r="E66" s="345"/>
      <c r="F66" s="345"/>
      <c r="G66" s="345"/>
      <c r="H66" s="345"/>
      <c r="I66" s="345"/>
      <c r="J66" s="345"/>
      <c r="K66" s="222"/>
    </row>
    <row r="67" spans="2:11" ht="15" customHeight="1">
      <c r="B67" s="221"/>
      <c r="C67" s="226"/>
      <c r="D67" s="345" t="s">
        <v>409</v>
      </c>
      <c r="E67" s="345"/>
      <c r="F67" s="345"/>
      <c r="G67" s="345"/>
      <c r="H67" s="345"/>
      <c r="I67" s="345"/>
      <c r="J67" s="345"/>
      <c r="K67" s="222"/>
    </row>
    <row r="68" spans="2:11" ht="15" customHeight="1">
      <c r="B68" s="221"/>
      <c r="C68" s="226"/>
      <c r="D68" s="345" t="s">
        <v>410</v>
      </c>
      <c r="E68" s="345"/>
      <c r="F68" s="345"/>
      <c r="G68" s="345"/>
      <c r="H68" s="345"/>
      <c r="I68" s="345"/>
      <c r="J68" s="345"/>
      <c r="K68" s="222"/>
    </row>
    <row r="69" spans="2:11" ht="12.75" customHeight="1">
      <c r="B69" s="230"/>
      <c r="C69" s="231"/>
      <c r="D69" s="231"/>
      <c r="E69" s="231"/>
      <c r="F69" s="231"/>
      <c r="G69" s="231"/>
      <c r="H69" s="231"/>
      <c r="I69" s="231"/>
      <c r="J69" s="231"/>
      <c r="K69" s="232"/>
    </row>
    <row r="70" spans="2:11" ht="18.75" customHeight="1">
      <c r="B70" s="233"/>
      <c r="C70" s="233"/>
      <c r="D70" s="233"/>
      <c r="E70" s="233"/>
      <c r="F70" s="233"/>
      <c r="G70" s="233"/>
      <c r="H70" s="233"/>
      <c r="I70" s="233"/>
      <c r="J70" s="233"/>
      <c r="K70" s="234"/>
    </row>
    <row r="71" spans="2:11" ht="18.7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</row>
    <row r="72" spans="2:11" ht="7.5" customHeight="1">
      <c r="B72" s="235"/>
      <c r="C72" s="236"/>
      <c r="D72" s="236"/>
      <c r="E72" s="236"/>
      <c r="F72" s="236"/>
      <c r="G72" s="236"/>
      <c r="H72" s="236"/>
      <c r="I72" s="236"/>
      <c r="J72" s="236"/>
      <c r="K72" s="237"/>
    </row>
    <row r="73" spans="2:11" ht="45" customHeight="1">
      <c r="B73" s="238"/>
      <c r="C73" s="343" t="s">
        <v>106</v>
      </c>
      <c r="D73" s="343"/>
      <c r="E73" s="343"/>
      <c r="F73" s="343"/>
      <c r="G73" s="343"/>
      <c r="H73" s="343"/>
      <c r="I73" s="343"/>
      <c r="J73" s="343"/>
      <c r="K73" s="239"/>
    </row>
    <row r="74" spans="2:11" ht="17.25" customHeight="1">
      <c r="B74" s="238"/>
      <c r="C74" s="240" t="s">
        <v>411</v>
      </c>
      <c r="D74" s="240"/>
      <c r="E74" s="240"/>
      <c r="F74" s="240" t="s">
        <v>412</v>
      </c>
      <c r="G74" s="241"/>
      <c r="H74" s="240" t="s">
        <v>129</v>
      </c>
      <c r="I74" s="240" t="s">
        <v>55</v>
      </c>
      <c r="J74" s="240" t="s">
        <v>413</v>
      </c>
      <c r="K74" s="239"/>
    </row>
    <row r="75" spans="2:11" ht="17.25" customHeight="1">
      <c r="B75" s="238"/>
      <c r="C75" s="242" t="s">
        <v>414</v>
      </c>
      <c r="D75" s="242"/>
      <c r="E75" s="242"/>
      <c r="F75" s="243" t="s">
        <v>415</v>
      </c>
      <c r="G75" s="244"/>
      <c r="H75" s="242"/>
      <c r="I75" s="242"/>
      <c r="J75" s="242" t="s">
        <v>416</v>
      </c>
      <c r="K75" s="239"/>
    </row>
    <row r="76" spans="2:11" ht="5.25" customHeight="1">
      <c r="B76" s="238"/>
      <c r="C76" s="245"/>
      <c r="D76" s="245"/>
      <c r="E76" s="245"/>
      <c r="F76" s="245"/>
      <c r="G76" s="246"/>
      <c r="H76" s="245"/>
      <c r="I76" s="245"/>
      <c r="J76" s="245"/>
      <c r="K76" s="239"/>
    </row>
    <row r="77" spans="2:11" ht="15" customHeight="1">
      <c r="B77" s="238"/>
      <c r="C77" s="228" t="s">
        <v>51</v>
      </c>
      <c r="D77" s="245"/>
      <c r="E77" s="245"/>
      <c r="F77" s="247" t="s">
        <v>417</v>
      </c>
      <c r="G77" s="246"/>
      <c r="H77" s="228" t="s">
        <v>418</v>
      </c>
      <c r="I77" s="228" t="s">
        <v>419</v>
      </c>
      <c r="J77" s="228">
        <v>20</v>
      </c>
      <c r="K77" s="239"/>
    </row>
    <row r="78" spans="2:11" ht="15" customHeight="1">
      <c r="B78" s="238"/>
      <c r="C78" s="228" t="s">
        <v>420</v>
      </c>
      <c r="D78" s="228"/>
      <c r="E78" s="228"/>
      <c r="F78" s="247" t="s">
        <v>417</v>
      </c>
      <c r="G78" s="246"/>
      <c r="H78" s="228" t="s">
        <v>421</v>
      </c>
      <c r="I78" s="228" t="s">
        <v>419</v>
      </c>
      <c r="J78" s="228">
        <v>120</v>
      </c>
      <c r="K78" s="239"/>
    </row>
    <row r="79" spans="2:11" ht="15" customHeight="1">
      <c r="B79" s="248"/>
      <c r="C79" s="228" t="s">
        <v>422</v>
      </c>
      <c r="D79" s="228"/>
      <c r="E79" s="228"/>
      <c r="F79" s="247" t="s">
        <v>423</v>
      </c>
      <c r="G79" s="246"/>
      <c r="H79" s="228" t="s">
        <v>424</v>
      </c>
      <c r="I79" s="228" t="s">
        <v>419</v>
      </c>
      <c r="J79" s="228">
        <v>50</v>
      </c>
      <c r="K79" s="239"/>
    </row>
    <row r="80" spans="2:11" ht="15" customHeight="1">
      <c r="B80" s="248"/>
      <c r="C80" s="228" t="s">
        <v>425</v>
      </c>
      <c r="D80" s="228"/>
      <c r="E80" s="228"/>
      <c r="F80" s="247" t="s">
        <v>417</v>
      </c>
      <c r="G80" s="246"/>
      <c r="H80" s="228" t="s">
        <v>426</v>
      </c>
      <c r="I80" s="228" t="s">
        <v>427</v>
      </c>
      <c r="J80" s="228"/>
      <c r="K80" s="239"/>
    </row>
    <row r="81" spans="2:11" ht="15" customHeight="1">
      <c r="B81" s="248"/>
      <c r="C81" s="249" t="s">
        <v>428</v>
      </c>
      <c r="D81" s="249"/>
      <c r="E81" s="249"/>
      <c r="F81" s="250" t="s">
        <v>423</v>
      </c>
      <c r="G81" s="249"/>
      <c r="H81" s="249" t="s">
        <v>429</v>
      </c>
      <c r="I81" s="249" t="s">
        <v>419</v>
      </c>
      <c r="J81" s="249">
        <v>15</v>
      </c>
      <c r="K81" s="239"/>
    </row>
    <row r="82" spans="2:11" ht="15" customHeight="1">
      <c r="B82" s="248"/>
      <c r="C82" s="249" t="s">
        <v>430</v>
      </c>
      <c r="D82" s="249"/>
      <c r="E82" s="249"/>
      <c r="F82" s="250" t="s">
        <v>423</v>
      </c>
      <c r="G82" s="249"/>
      <c r="H82" s="249" t="s">
        <v>431</v>
      </c>
      <c r="I82" s="249" t="s">
        <v>419</v>
      </c>
      <c r="J82" s="249">
        <v>15</v>
      </c>
      <c r="K82" s="239"/>
    </row>
    <row r="83" spans="2:11" ht="15" customHeight="1">
      <c r="B83" s="248"/>
      <c r="C83" s="249" t="s">
        <v>432</v>
      </c>
      <c r="D83" s="249"/>
      <c r="E83" s="249"/>
      <c r="F83" s="250" t="s">
        <v>423</v>
      </c>
      <c r="G83" s="249"/>
      <c r="H83" s="249" t="s">
        <v>433</v>
      </c>
      <c r="I83" s="249" t="s">
        <v>419</v>
      </c>
      <c r="J83" s="249">
        <v>20</v>
      </c>
      <c r="K83" s="239"/>
    </row>
    <row r="84" spans="2:11" ht="15" customHeight="1">
      <c r="B84" s="248"/>
      <c r="C84" s="249" t="s">
        <v>434</v>
      </c>
      <c r="D84" s="249"/>
      <c r="E84" s="249"/>
      <c r="F84" s="250" t="s">
        <v>423</v>
      </c>
      <c r="G84" s="249"/>
      <c r="H84" s="249" t="s">
        <v>435</v>
      </c>
      <c r="I84" s="249" t="s">
        <v>419</v>
      </c>
      <c r="J84" s="249">
        <v>20</v>
      </c>
      <c r="K84" s="239"/>
    </row>
    <row r="85" spans="2:11" ht="15" customHeight="1">
      <c r="B85" s="248"/>
      <c r="C85" s="228" t="s">
        <v>436</v>
      </c>
      <c r="D85" s="228"/>
      <c r="E85" s="228"/>
      <c r="F85" s="247" t="s">
        <v>423</v>
      </c>
      <c r="G85" s="246"/>
      <c r="H85" s="228" t="s">
        <v>437</v>
      </c>
      <c r="I85" s="228" t="s">
        <v>419</v>
      </c>
      <c r="J85" s="228">
        <v>50</v>
      </c>
      <c r="K85" s="239"/>
    </row>
    <row r="86" spans="2:11" ht="15" customHeight="1">
      <c r="B86" s="248"/>
      <c r="C86" s="228" t="s">
        <v>438</v>
      </c>
      <c r="D86" s="228"/>
      <c r="E86" s="228"/>
      <c r="F86" s="247" t="s">
        <v>423</v>
      </c>
      <c r="G86" s="246"/>
      <c r="H86" s="228" t="s">
        <v>439</v>
      </c>
      <c r="I86" s="228" t="s">
        <v>419</v>
      </c>
      <c r="J86" s="228">
        <v>20</v>
      </c>
      <c r="K86" s="239"/>
    </row>
    <row r="87" spans="2:11" ht="15" customHeight="1">
      <c r="B87" s="248"/>
      <c r="C87" s="228" t="s">
        <v>440</v>
      </c>
      <c r="D87" s="228"/>
      <c r="E87" s="228"/>
      <c r="F87" s="247" t="s">
        <v>423</v>
      </c>
      <c r="G87" s="246"/>
      <c r="H87" s="228" t="s">
        <v>441</v>
      </c>
      <c r="I87" s="228" t="s">
        <v>419</v>
      </c>
      <c r="J87" s="228">
        <v>20</v>
      </c>
      <c r="K87" s="239"/>
    </row>
    <row r="88" spans="2:11" ht="15" customHeight="1">
      <c r="B88" s="248"/>
      <c r="C88" s="228" t="s">
        <v>442</v>
      </c>
      <c r="D88" s="228"/>
      <c r="E88" s="228"/>
      <c r="F88" s="247" t="s">
        <v>423</v>
      </c>
      <c r="G88" s="246"/>
      <c r="H88" s="228" t="s">
        <v>443</v>
      </c>
      <c r="I88" s="228" t="s">
        <v>419</v>
      </c>
      <c r="J88" s="228">
        <v>50</v>
      </c>
      <c r="K88" s="239"/>
    </row>
    <row r="89" spans="2:11" ht="15" customHeight="1">
      <c r="B89" s="248"/>
      <c r="C89" s="228" t="s">
        <v>444</v>
      </c>
      <c r="D89" s="228"/>
      <c r="E89" s="228"/>
      <c r="F89" s="247" t="s">
        <v>423</v>
      </c>
      <c r="G89" s="246"/>
      <c r="H89" s="228" t="s">
        <v>444</v>
      </c>
      <c r="I89" s="228" t="s">
        <v>419</v>
      </c>
      <c r="J89" s="228">
        <v>50</v>
      </c>
      <c r="K89" s="239"/>
    </row>
    <row r="90" spans="2:11" ht="15" customHeight="1">
      <c r="B90" s="248"/>
      <c r="C90" s="228" t="s">
        <v>134</v>
      </c>
      <c r="D90" s="228"/>
      <c r="E90" s="228"/>
      <c r="F90" s="247" t="s">
        <v>423</v>
      </c>
      <c r="G90" s="246"/>
      <c r="H90" s="228" t="s">
        <v>445</v>
      </c>
      <c r="I90" s="228" t="s">
        <v>419</v>
      </c>
      <c r="J90" s="228">
        <v>255</v>
      </c>
      <c r="K90" s="239"/>
    </row>
    <row r="91" spans="2:11" ht="15" customHeight="1">
      <c r="B91" s="248"/>
      <c r="C91" s="228" t="s">
        <v>446</v>
      </c>
      <c r="D91" s="228"/>
      <c r="E91" s="228"/>
      <c r="F91" s="247" t="s">
        <v>417</v>
      </c>
      <c r="G91" s="246"/>
      <c r="H91" s="228" t="s">
        <v>447</v>
      </c>
      <c r="I91" s="228" t="s">
        <v>448</v>
      </c>
      <c r="J91" s="228"/>
      <c r="K91" s="239"/>
    </row>
    <row r="92" spans="2:11" ht="15" customHeight="1">
      <c r="B92" s="248"/>
      <c r="C92" s="228" t="s">
        <v>449</v>
      </c>
      <c r="D92" s="228"/>
      <c r="E92" s="228"/>
      <c r="F92" s="247" t="s">
        <v>417</v>
      </c>
      <c r="G92" s="246"/>
      <c r="H92" s="228" t="s">
        <v>450</v>
      </c>
      <c r="I92" s="228" t="s">
        <v>451</v>
      </c>
      <c r="J92" s="228"/>
      <c r="K92" s="239"/>
    </row>
    <row r="93" spans="2:11" ht="15" customHeight="1">
      <c r="B93" s="248"/>
      <c r="C93" s="228" t="s">
        <v>452</v>
      </c>
      <c r="D93" s="228"/>
      <c r="E93" s="228"/>
      <c r="F93" s="247" t="s">
        <v>417</v>
      </c>
      <c r="G93" s="246"/>
      <c r="H93" s="228" t="s">
        <v>452</v>
      </c>
      <c r="I93" s="228" t="s">
        <v>451</v>
      </c>
      <c r="J93" s="228"/>
      <c r="K93" s="239"/>
    </row>
    <row r="94" spans="2:11" ht="15" customHeight="1">
      <c r="B94" s="248"/>
      <c r="C94" s="228" t="s">
        <v>36</v>
      </c>
      <c r="D94" s="228"/>
      <c r="E94" s="228"/>
      <c r="F94" s="247" t="s">
        <v>417</v>
      </c>
      <c r="G94" s="246"/>
      <c r="H94" s="228" t="s">
        <v>453</v>
      </c>
      <c r="I94" s="228" t="s">
        <v>451</v>
      </c>
      <c r="J94" s="228"/>
      <c r="K94" s="239"/>
    </row>
    <row r="95" spans="2:11" ht="15" customHeight="1">
      <c r="B95" s="248"/>
      <c r="C95" s="228" t="s">
        <v>46</v>
      </c>
      <c r="D95" s="228"/>
      <c r="E95" s="228"/>
      <c r="F95" s="247" t="s">
        <v>417</v>
      </c>
      <c r="G95" s="246"/>
      <c r="H95" s="228" t="s">
        <v>454</v>
      </c>
      <c r="I95" s="228" t="s">
        <v>451</v>
      </c>
      <c r="J95" s="228"/>
      <c r="K95" s="239"/>
    </row>
    <row r="96" spans="2:11" ht="15" customHeight="1">
      <c r="B96" s="251"/>
      <c r="C96" s="252"/>
      <c r="D96" s="252"/>
      <c r="E96" s="252"/>
      <c r="F96" s="252"/>
      <c r="G96" s="252"/>
      <c r="H96" s="252"/>
      <c r="I96" s="252"/>
      <c r="J96" s="252"/>
      <c r="K96" s="253"/>
    </row>
    <row r="97" spans="2:11" ht="18.75" customHeight="1">
      <c r="B97" s="254"/>
      <c r="C97" s="255"/>
      <c r="D97" s="255"/>
      <c r="E97" s="255"/>
      <c r="F97" s="255"/>
      <c r="G97" s="255"/>
      <c r="H97" s="255"/>
      <c r="I97" s="255"/>
      <c r="J97" s="255"/>
      <c r="K97" s="254"/>
    </row>
    <row r="98" spans="2:11" ht="18.75" customHeight="1">
      <c r="B98" s="234"/>
      <c r="C98" s="234"/>
      <c r="D98" s="234"/>
      <c r="E98" s="234"/>
      <c r="F98" s="234"/>
      <c r="G98" s="234"/>
      <c r="H98" s="234"/>
      <c r="I98" s="234"/>
      <c r="J98" s="234"/>
      <c r="K98" s="234"/>
    </row>
    <row r="99" spans="2:11" ht="7.5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7"/>
    </row>
    <row r="100" spans="2:11" ht="45" customHeight="1">
      <c r="B100" s="238"/>
      <c r="C100" s="343" t="s">
        <v>455</v>
      </c>
      <c r="D100" s="343"/>
      <c r="E100" s="343"/>
      <c r="F100" s="343"/>
      <c r="G100" s="343"/>
      <c r="H100" s="343"/>
      <c r="I100" s="343"/>
      <c r="J100" s="343"/>
      <c r="K100" s="239"/>
    </row>
    <row r="101" spans="2:11" ht="17.25" customHeight="1">
      <c r="B101" s="238"/>
      <c r="C101" s="240" t="s">
        <v>411</v>
      </c>
      <c r="D101" s="240"/>
      <c r="E101" s="240"/>
      <c r="F101" s="240" t="s">
        <v>412</v>
      </c>
      <c r="G101" s="241"/>
      <c r="H101" s="240" t="s">
        <v>129</v>
      </c>
      <c r="I101" s="240" t="s">
        <v>55</v>
      </c>
      <c r="J101" s="240" t="s">
        <v>413</v>
      </c>
      <c r="K101" s="239"/>
    </row>
    <row r="102" spans="2:11" ht="17.25" customHeight="1">
      <c r="B102" s="238"/>
      <c r="C102" s="242" t="s">
        <v>414</v>
      </c>
      <c r="D102" s="242"/>
      <c r="E102" s="242"/>
      <c r="F102" s="243" t="s">
        <v>415</v>
      </c>
      <c r="G102" s="244"/>
      <c r="H102" s="242"/>
      <c r="I102" s="242"/>
      <c r="J102" s="242" t="s">
        <v>416</v>
      </c>
      <c r="K102" s="239"/>
    </row>
    <row r="103" spans="2:11" ht="5.25" customHeight="1">
      <c r="B103" s="238"/>
      <c r="C103" s="240"/>
      <c r="D103" s="240"/>
      <c r="E103" s="240"/>
      <c r="F103" s="240"/>
      <c r="G103" s="256"/>
      <c r="H103" s="240"/>
      <c r="I103" s="240"/>
      <c r="J103" s="240"/>
      <c r="K103" s="239"/>
    </row>
    <row r="104" spans="2:11" ht="15" customHeight="1">
      <c r="B104" s="238"/>
      <c r="C104" s="228" t="s">
        <v>51</v>
      </c>
      <c r="D104" s="245"/>
      <c r="E104" s="245"/>
      <c r="F104" s="247" t="s">
        <v>417</v>
      </c>
      <c r="G104" s="256"/>
      <c r="H104" s="228" t="s">
        <v>456</v>
      </c>
      <c r="I104" s="228" t="s">
        <v>419</v>
      </c>
      <c r="J104" s="228">
        <v>20</v>
      </c>
      <c r="K104" s="239"/>
    </row>
    <row r="105" spans="2:11" ht="15" customHeight="1">
      <c r="B105" s="238"/>
      <c r="C105" s="228" t="s">
        <v>420</v>
      </c>
      <c r="D105" s="228"/>
      <c r="E105" s="228"/>
      <c r="F105" s="247" t="s">
        <v>417</v>
      </c>
      <c r="G105" s="228"/>
      <c r="H105" s="228" t="s">
        <v>456</v>
      </c>
      <c r="I105" s="228" t="s">
        <v>419</v>
      </c>
      <c r="J105" s="228">
        <v>120</v>
      </c>
      <c r="K105" s="239"/>
    </row>
    <row r="106" spans="2:11" ht="15" customHeight="1">
      <c r="B106" s="248"/>
      <c r="C106" s="228" t="s">
        <v>422</v>
      </c>
      <c r="D106" s="228"/>
      <c r="E106" s="228"/>
      <c r="F106" s="247" t="s">
        <v>423</v>
      </c>
      <c r="G106" s="228"/>
      <c r="H106" s="228" t="s">
        <v>456</v>
      </c>
      <c r="I106" s="228" t="s">
        <v>419</v>
      </c>
      <c r="J106" s="228">
        <v>50</v>
      </c>
      <c r="K106" s="239"/>
    </row>
    <row r="107" spans="2:11" ht="15" customHeight="1">
      <c r="B107" s="248"/>
      <c r="C107" s="228" t="s">
        <v>425</v>
      </c>
      <c r="D107" s="228"/>
      <c r="E107" s="228"/>
      <c r="F107" s="247" t="s">
        <v>417</v>
      </c>
      <c r="G107" s="228"/>
      <c r="H107" s="228" t="s">
        <v>456</v>
      </c>
      <c r="I107" s="228" t="s">
        <v>427</v>
      </c>
      <c r="J107" s="228"/>
      <c r="K107" s="239"/>
    </row>
    <row r="108" spans="2:11" ht="15" customHeight="1">
      <c r="B108" s="248"/>
      <c r="C108" s="228" t="s">
        <v>436</v>
      </c>
      <c r="D108" s="228"/>
      <c r="E108" s="228"/>
      <c r="F108" s="247" t="s">
        <v>423</v>
      </c>
      <c r="G108" s="228"/>
      <c r="H108" s="228" t="s">
        <v>456</v>
      </c>
      <c r="I108" s="228" t="s">
        <v>419</v>
      </c>
      <c r="J108" s="228">
        <v>50</v>
      </c>
      <c r="K108" s="239"/>
    </row>
    <row r="109" spans="2:11" ht="15" customHeight="1">
      <c r="B109" s="248"/>
      <c r="C109" s="228" t="s">
        <v>444</v>
      </c>
      <c r="D109" s="228"/>
      <c r="E109" s="228"/>
      <c r="F109" s="247" t="s">
        <v>423</v>
      </c>
      <c r="G109" s="228"/>
      <c r="H109" s="228" t="s">
        <v>456</v>
      </c>
      <c r="I109" s="228" t="s">
        <v>419</v>
      </c>
      <c r="J109" s="228">
        <v>50</v>
      </c>
      <c r="K109" s="239"/>
    </row>
    <row r="110" spans="2:11" ht="15" customHeight="1">
      <c r="B110" s="248"/>
      <c r="C110" s="228" t="s">
        <v>442</v>
      </c>
      <c r="D110" s="228"/>
      <c r="E110" s="228"/>
      <c r="F110" s="247" t="s">
        <v>423</v>
      </c>
      <c r="G110" s="228"/>
      <c r="H110" s="228" t="s">
        <v>456</v>
      </c>
      <c r="I110" s="228" t="s">
        <v>419</v>
      </c>
      <c r="J110" s="228">
        <v>50</v>
      </c>
      <c r="K110" s="239"/>
    </row>
    <row r="111" spans="2:11" ht="15" customHeight="1">
      <c r="B111" s="248"/>
      <c r="C111" s="228" t="s">
        <v>51</v>
      </c>
      <c r="D111" s="228"/>
      <c r="E111" s="228"/>
      <c r="F111" s="247" t="s">
        <v>417</v>
      </c>
      <c r="G111" s="228"/>
      <c r="H111" s="228" t="s">
        <v>457</v>
      </c>
      <c r="I111" s="228" t="s">
        <v>419</v>
      </c>
      <c r="J111" s="228">
        <v>20</v>
      </c>
      <c r="K111" s="239"/>
    </row>
    <row r="112" spans="2:11" ht="15" customHeight="1">
      <c r="B112" s="248"/>
      <c r="C112" s="228" t="s">
        <v>458</v>
      </c>
      <c r="D112" s="228"/>
      <c r="E112" s="228"/>
      <c r="F112" s="247" t="s">
        <v>417</v>
      </c>
      <c r="G112" s="228"/>
      <c r="H112" s="228" t="s">
        <v>459</v>
      </c>
      <c r="I112" s="228" t="s">
        <v>419</v>
      </c>
      <c r="J112" s="228">
        <v>120</v>
      </c>
      <c r="K112" s="239"/>
    </row>
    <row r="113" spans="2:11" ht="15" customHeight="1">
      <c r="B113" s="248"/>
      <c r="C113" s="228" t="s">
        <v>36</v>
      </c>
      <c r="D113" s="228"/>
      <c r="E113" s="228"/>
      <c r="F113" s="247" t="s">
        <v>417</v>
      </c>
      <c r="G113" s="228"/>
      <c r="H113" s="228" t="s">
        <v>460</v>
      </c>
      <c r="I113" s="228" t="s">
        <v>451</v>
      </c>
      <c r="J113" s="228"/>
      <c r="K113" s="239"/>
    </row>
    <row r="114" spans="2:11" ht="15" customHeight="1">
      <c r="B114" s="248"/>
      <c r="C114" s="228" t="s">
        <v>46</v>
      </c>
      <c r="D114" s="228"/>
      <c r="E114" s="228"/>
      <c r="F114" s="247" t="s">
        <v>417</v>
      </c>
      <c r="G114" s="228"/>
      <c r="H114" s="228" t="s">
        <v>461</v>
      </c>
      <c r="I114" s="228" t="s">
        <v>451</v>
      </c>
      <c r="J114" s="228"/>
      <c r="K114" s="239"/>
    </row>
    <row r="115" spans="2:11" ht="15" customHeight="1">
      <c r="B115" s="248"/>
      <c r="C115" s="228" t="s">
        <v>55</v>
      </c>
      <c r="D115" s="228"/>
      <c r="E115" s="228"/>
      <c r="F115" s="247" t="s">
        <v>417</v>
      </c>
      <c r="G115" s="228"/>
      <c r="H115" s="228" t="s">
        <v>462</v>
      </c>
      <c r="I115" s="228" t="s">
        <v>463</v>
      </c>
      <c r="J115" s="228"/>
      <c r="K115" s="239"/>
    </row>
    <row r="116" spans="2:11" ht="15" customHeight="1">
      <c r="B116" s="251"/>
      <c r="C116" s="257"/>
      <c r="D116" s="257"/>
      <c r="E116" s="257"/>
      <c r="F116" s="257"/>
      <c r="G116" s="257"/>
      <c r="H116" s="257"/>
      <c r="I116" s="257"/>
      <c r="J116" s="257"/>
      <c r="K116" s="253"/>
    </row>
    <row r="117" spans="2:11" ht="18.75" customHeight="1">
      <c r="B117" s="258"/>
      <c r="C117" s="224"/>
      <c r="D117" s="224"/>
      <c r="E117" s="224"/>
      <c r="F117" s="259"/>
      <c r="G117" s="224"/>
      <c r="H117" s="224"/>
      <c r="I117" s="224"/>
      <c r="J117" s="224"/>
      <c r="K117" s="258"/>
    </row>
    <row r="118" spans="2:11" ht="18.75" customHeight="1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</row>
    <row r="119" spans="2:11" ht="7.5" customHeight="1">
      <c r="B119" s="260"/>
      <c r="C119" s="261"/>
      <c r="D119" s="261"/>
      <c r="E119" s="261"/>
      <c r="F119" s="261"/>
      <c r="G119" s="261"/>
      <c r="H119" s="261"/>
      <c r="I119" s="261"/>
      <c r="J119" s="261"/>
      <c r="K119" s="262"/>
    </row>
    <row r="120" spans="2:11" ht="45" customHeight="1">
      <c r="B120" s="263"/>
      <c r="C120" s="342" t="s">
        <v>464</v>
      </c>
      <c r="D120" s="342"/>
      <c r="E120" s="342"/>
      <c r="F120" s="342"/>
      <c r="G120" s="342"/>
      <c r="H120" s="342"/>
      <c r="I120" s="342"/>
      <c r="J120" s="342"/>
      <c r="K120" s="264"/>
    </row>
    <row r="121" spans="2:11" ht="17.25" customHeight="1">
      <c r="B121" s="265"/>
      <c r="C121" s="240" t="s">
        <v>411</v>
      </c>
      <c r="D121" s="240"/>
      <c r="E121" s="240"/>
      <c r="F121" s="240" t="s">
        <v>412</v>
      </c>
      <c r="G121" s="241"/>
      <c r="H121" s="240" t="s">
        <v>129</v>
      </c>
      <c r="I121" s="240" t="s">
        <v>55</v>
      </c>
      <c r="J121" s="240" t="s">
        <v>413</v>
      </c>
      <c r="K121" s="266"/>
    </row>
    <row r="122" spans="2:11" ht="17.25" customHeight="1">
      <c r="B122" s="265"/>
      <c r="C122" s="242" t="s">
        <v>414</v>
      </c>
      <c r="D122" s="242"/>
      <c r="E122" s="242"/>
      <c r="F122" s="243" t="s">
        <v>415</v>
      </c>
      <c r="G122" s="244"/>
      <c r="H122" s="242"/>
      <c r="I122" s="242"/>
      <c r="J122" s="242" t="s">
        <v>416</v>
      </c>
      <c r="K122" s="266"/>
    </row>
    <row r="123" spans="2:11" ht="5.25" customHeight="1">
      <c r="B123" s="267"/>
      <c r="C123" s="245"/>
      <c r="D123" s="245"/>
      <c r="E123" s="245"/>
      <c r="F123" s="245"/>
      <c r="G123" s="228"/>
      <c r="H123" s="245"/>
      <c r="I123" s="245"/>
      <c r="J123" s="245"/>
      <c r="K123" s="268"/>
    </row>
    <row r="124" spans="2:11" ht="15" customHeight="1">
      <c r="B124" s="267"/>
      <c r="C124" s="228" t="s">
        <v>420</v>
      </c>
      <c r="D124" s="245"/>
      <c r="E124" s="245"/>
      <c r="F124" s="247" t="s">
        <v>417</v>
      </c>
      <c r="G124" s="228"/>
      <c r="H124" s="228" t="s">
        <v>456</v>
      </c>
      <c r="I124" s="228" t="s">
        <v>419</v>
      </c>
      <c r="J124" s="228">
        <v>120</v>
      </c>
      <c r="K124" s="269"/>
    </row>
    <row r="125" spans="2:11" ht="15" customHeight="1">
      <c r="B125" s="267"/>
      <c r="C125" s="228" t="s">
        <v>465</v>
      </c>
      <c r="D125" s="228"/>
      <c r="E125" s="228"/>
      <c r="F125" s="247" t="s">
        <v>417</v>
      </c>
      <c r="G125" s="228"/>
      <c r="H125" s="228" t="s">
        <v>466</v>
      </c>
      <c r="I125" s="228" t="s">
        <v>419</v>
      </c>
      <c r="J125" s="228" t="s">
        <v>467</v>
      </c>
      <c r="K125" s="269"/>
    </row>
    <row r="126" spans="2:11" ht="15" customHeight="1">
      <c r="B126" s="267"/>
      <c r="C126" s="228" t="s">
        <v>366</v>
      </c>
      <c r="D126" s="228"/>
      <c r="E126" s="228"/>
      <c r="F126" s="247" t="s">
        <v>417</v>
      </c>
      <c r="G126" s="228"/>
      <c r="H126" s="228" t="s">
        <v>468</v>
      </c>
      <c r="I126" s="228" t="s">
        <v>419</v>
      </c>
      <c r="J126" s="228" t="s">
        <v>467</v>
      </c>
      <c r="K126" s="269"/>
    </row>
    <row r="127" spans="2:11" ht="15" customHeight="1">
      <c r="B127" s="267"/>
      <c r="C127" s="228" t="s">
        <v>428</v>
      </c>
      <c r="D127" s="228"/>
      <c r="E127" s="228"/>
      <c r="F127" s="247" t="s">
        <v>423</v>
      </c>
      <c r="G127" s="228"/>
      <c r="H127" s="228" t="s">
        <v>429</v>
      </c>
      <c r="I127" s="228" t="s">
        <v>419</v>
      </c>
      <c r="J127" s="228">
        <v>15</v>
      </c>
      <c r="K127" s="269"/>
    </row>
    <row r="128" spans="2:11" ht="15" customHeight="1">
      <c r="B128" s="267"/>
      <c r="C128" s="249" t="s">
        <v>430</v>
      </c>
      <c r="D128" s="249"/>
      <c r="E128" s="249"/>
      <c r="F128" s="250" t="s">
        <v>423</v>
      </c>
      <c r="G128" s="249"/>
      <c r="H128" s="249" t="s">
        <v>431</v>
      </c>
      <c r="I128" s="249" t="s">
        <v>419</v>
      </c>
      <c r="J128" s="249">
        <v>15</v>
      </c>
      <c r="K128" s="269"/>
    </row>
    <row r="129" spans="2:11" ht="15" customHeight="1">
      <c r="B129" s="267"/>
      <c r="C129" s="249" t="s">
        <v>432</v>
      </c>
      <c r="D129" s="249"/>
      <c r="E129" s="249"/>
      <c r="F129" s="250" t="s">
        <v>423</v>
      </c>
      <c r="G129" s="249"/>
      <c r="H129" s="249" t="s">
        <v>433</v>
      </c>
      <c r="I129" s="249" t="s">
        <v>419</v>
      </c>
      <c r="J129" s="249">
        <v>20</v>
      </c>
      <c r="K129" s="269"/>
    </row>
    <row r="130" spans="2:11" ht="15" customHeight="1">
      <c r="B130" s="267"/>
      <c r="C130" s="249" t="s">
        <v>434</v>
      </c>
      <c r="D130" s="249"/>
      <c r="E130" s="249"/>
      <c r="F130" s="250" t="s">
        <v>423</v>
      </c>
      <c r="G130" s="249"/>
      <c r="H130" s="249" t="s">
        <v>435</v>
      </c>
      <c r="I130" s="249" t="s">
        <v>419</v>
      </c>
      <c r="J130" s="249">
        <v>20</v>
      </c>
      <c r="K130" s="269"/>
    </row>
    <row r="131" spans="2:11" ht="15" customHeight="1">
      <c r="B131" s="267"/>
      <c r="C131" s="228" t="s">
        <v>422</v>
      </c>
      <c r="D131" s="228"/>
      <c r="E131" s="228"/>
      <c r="F131" s="247" t="s">
        <v>423</v>
      </c>
      <c r="G131" s="228"/>
      <c r="H131" s="228" t="s">
        <v>456</v>
      </c>
      <c r="I131" s="228" t="s">
        <v>419</v>
      </c>
      <c r="J131" s="228">
        <v>50</v>
      </c>
      <c r="K131" s="269"/>
    </row>
    <row r="132" spans="2:11" ht="15" customHeight="1">
      <c r="B132" s="267"/>
      <c r="C132" s="228" t="s">
        <v>436</v>
      </c>
      <c r="D132" s="228"/>
      <c r="E132" s="228"/>
      <c r="F132" s="247" t="s">
        <v>423</v>
      </c>
      <c r="G132" s="228"/>
      <c r="H132" s="228" t="s">
        <v>456</v>
      </c>
      <c r="I132" s="228" t="s">
        <v>419</v>
      </c>
      <c r="J132" s="228">
        <v>50</v>
      </c>
      <c r="K132" s="269"/>
    </row>
    <row r="133" spans="2:11" ht="15" customHeight="1">
      <c r="B133" s="267"/>
      <c r="C133" s="228" t="s">
        <v>442</v>
      </c>
      <c r="D133" s="228"/>
      <c r="E133" s="228"/>
      <c r="F133" s="247" t="s">
        <v>423</v>
      </c>
      <c r="G133" s="228"/>
      <c r="H133" s="228" t="s">
        <v>456</v>
      </c>
      <c r="I133" s="228" t="s">
        <v>419</v>
      </c>
      <c r="J133" s="228">
        <v>50</v>
      </c>
      <c r="K133" s="269"/>
    </row>
    <row r="134" spans="2:11" ht="15" customHeight="1">
      <c r="B134" s="267"/>
      <c r="C134" s="228" t="s">
        <v>444</v>
      </c>
      <c r="D134" s="228"/>
      <c r="E134" s="228"/>
      <c r="F134" s="247" t="s">
        <v>423</v>
      </c>
      <c r="G134" s="228"/>
      <c r="H134" s="228" t="s">
        <v>456</v>
      </c>
      <c r="I134" s="228" t="s">
        <v>419</v>
      </c>
      <c r="J134" s="228">
        <v>50</v>
      </c>
      <c r="K134" s="269"/>
    </row>
    <row r="135" spans="2:11" ht="15" customHeight="1">
      <c r="B135" s="267"/>
      <c r="C135" s="228" t="s">
        <v>134</v>
      </c>
      <c r="D135" s="228"/>
      <c r="E135" s="228"/>
      <c r="F135" s="247" t="s">
        <v>423</v>
      </c>
      <c r="G135" s="228"/>
      <c r="H135" s="228" t="s">
        <v>469</v>
      </c>
      <c r="I135" s="228" t="s">
        <v>419</v>
      </c>
      <c r="J135" s="228">
        <v>255</v>
      </c>
      <c r="K135" s="269"/>
    </row>
    <row r="136" spans="2:11" ht="15" customHeight="1">
      <c r="B136" s="267"/>
      <c r="C136" s="228" t="s">
        <v>446</v>
      </c>
      <c r="D136" s="228"/>
      <c r="E136" s="228"/>
      <c r="F136" s="247" t="s">
        <v>417</v>
      </c>
      <c r="G136" s="228"/>
      <c r="H136" s="228" t="s">
        <v>470</v>
      </c>
      <c r="I136" s="228" t="s">
        <v>448</v>
      </c>
      <c r="J136" s="228"/>
      <c r="K136" s="269"/>
    </row>
    <row r="137" spans="2:11" ht="15" customHeight="1">
      <c r="B137" s="267"/>
      <c r="C137" s="228" t="s">
        <v>449</v>
      </c>
      <c r="D137" s="228"/>
      <c r="E137" s="228"/>
      <c r="F137" s="247" t="s">
        <v>417</v>
      </c>
      <c r="G137" s="228"/>
      <c r="H137" s="228" t="s">
        <v>471</v>
      </c>
      <c r="I137" s="228" t="s">
        <v>451</v>
      </c>
      <c r="J137" s="228"/>
      <c r="K137" s="269"/>
    </row>
    <row r="138" spans="2:11" ht="15" customHeight="1">
      <c r="B138" s="267"/>
      <c r="C138" s="228" t="s">
        <v>452</v>
      </c>
      <c r="D138" s="228"/>
      <c r="E138" s="228"/>
      <c r="F138" s="247" t="s">
        <v>417</v>
      </c>
      <c r="G138" s="228"/>
      <c r="H138" s="228" t="s">
        <v>452</v>
      </c>
      <c r="I138" s="228" t="s">
        <v>451</v>
      </c>
      <c r="J138" s="228"/>
      <c r="K138" s="269"/>
    </row>
    <row r="139" spans="2:11" ht="15" customHeight="1">
      <c r="B139" s="267"/>
      <c r="C139" s="228" t="s">
        <v>36</v>
      </c>
      <c r="D139" s="228"/>
      <c r="E139" s="228"/>
      <c r="F139" s="247" t="s">
        <v>417</v>
      </c>
      <c r="G139" s="228"/>
      <c r="H139" s="228" t="s">
        <v>472</v>
      </c>
      <c r="I139" s="228" t="s">
        <v>451</v>
      </c>
      <c r="J139" s="228"/>
      <c r="K139" s="269"/>
    </row>
    <row r="140" spans="2:11" ht="15" customHeight="1">
      <c r="B140" s="267"/>
      <c r="C140" s="228" t="s">
        <v>473</v>
      </c>
      <c r="D140" s="228"/>
      <c r="E140" s="228"/>
      <c r="F140" s="247" t="s">
        <v>417</v>
      </c>
      <c r="G140" s="228"/>
      <c r="H140" s="228" t="s">
        <v>474</v>
      </c>
      <c r="I140" s="228" t="s">
        <v>451</v>
      </c>
      <c r="J140" s="228"/>
      <c r="K140" s="269"/>
    </row>
    <row r="141" spans="2:11" ht="15" customHeight="1">
      <c r="B141" s="270"/>
      <c r="C141" s="271"/>
      <c r="D141" s="271"/>
      <c r="E141" s="271"/>
      <c r="F141" s="271"/>
      <c r="G141" s="271"/>
      <c r="H141" s="271"/>
      <c r="I141" s="271"/>
      <c r="J141" s="271"/>
      <c r="K141" s="272"/>
    </row>
    <row r="142" spans="2:11" ht="18.75" customHeight="1">
      <c r="B142" s="224"/>
      <c r="C142" s="224"/>
      <c r="D142" s="224"/>
      <c r="E142" s="224"/>
      <c r="F142" s="259"/>
      <c r="G142" s="224"/>
      <c r="H142" s="224"/>
      <c r="I142" s="224"/>
      <c r="J142" s="224"/>
      <c r="K142" s="224"/>
    </row>
    <row r="143" spans="2:11" ht="18.75" customHeight="1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</row>
    <row r="144" spans="2:11" ht="7.5" customHeight="1">
      <c r="B144" s="235"/>
      <c r="C144" s="236"/>
      <c r="D144" s="236"/>
      <c r="E144" s="236"/>
      <c r="F144" s="236"/>
      <c r="G144" s="236"/>
      <c r="H144" s="236"/>
      <c r="I144" s="236"/>
      <c r="J144" s="236"/>
      <c r="K144" s="237"/>
    </row>
    <row r="145" spans="2:11" ht="45" customHeight="1">
      <c r="B145" s="238"/>
      <c r="C145" s="343" t="s">
        <v>475</v>
      </c>
      <c r="D145" s="343"/>
      <c r="E145" s="343"/>
      <c r="F145" s="343"/>
      <c r="G145" s="343"/>
      <c r="H145" s="343"/>
      <c r="I145" s="343"/>
      <c r="J145" s="343"/>
      <c r="K145" s="239"/>
    </row>
    <row r="146" spans="2:11" ht="17.25" customHeight="1">
      <c r="B146" s="238"/>
      <c r="C146" s="240" t="s">
        <v>411</v>
      </c>
      <c r="D146" s="240"/>
      <c r="E146" s="240"/>
      <c r="F146" s="240" t="s">
        <v>412</v>
      </c>
      <c r="G146" s="241"/>
      <c r="H146" s="240" t="s">
        <v>129</v>
      </c>
      <c r="I146" s="240" t="s">
        <v>55</v>
      </c>
      <c r="J146" s="240" t="s">
        <v>413</v>
      </c>
      <c r="K146" s="239"/>
    </row>
    <row r="147" spans="2:11" ht="17.25" customHeight="1">
      <c r="B147" s="238"/>
      <c r="C147" s="242" t="s">
        <v>414</v>
      </c>
      <c r="D147" s="242"/>
      <c r="E147" s="242"/>
      <c r="F147" s="243" t="s">
        <v>415</v>
      </c>
      <c r="G147" s="244"/>
      <c r="H147" s="242"/>
      <c r="I147" s="242"/>
      <c r="J147" s="242" t="s">
        <v>416</v>
      </c>
      <c r="K147" s="239"/>
    </row>
    <row r="148" spans="2:11" ht="5.25" customHeight="1">
      <c r="B148" s="248"/>
      <c r="C148" s="245"/>
      <c r="D148" s="245"/>
      <c r="E148" s="245"/>
      <c r="F148" s="245"/>
      <c r="G148" s="246"/>
      <c r="H148" s="245"/>
      <c r="I148" s="245"/>
      <c r="J148" s="245"/>
      <c r="K148" s="269"/>
    </row>
    <row r="149" spans="2:11" ht="15" customHeight="1">
      <c r="B149" s="248"/>
      <c r="C149" s="273" t="s">
        <v>420</v>
      </c>
      <c r="D149" s="228"/>
      <c r="E149" s="228"/>
      <c r="F149" s="274" t="s">
        <v>417</v>
      </c>
      <c r="G149" s="228"/>
      <c r="H149" s="273" t="s">
        <v>456</v>
      </c>
      <c r="I149" s="273" t="s">
        <v>419</v>
      </c>
      <c r="J149" s="273">
        <v>120</v>
      </c>
      <c r="K149" s="269"/>
    </row>
    <row r="150" spans="2:11" ht="15" customHeight="1">
      <c r="B150" s="248"/>
      <c r="C150" s="273" t="s">
        <v>465</v>
      </c>
      <c r="D150" s="228"/>
      <c r="E150" s="228"/>
      <c r="F150" s="274" t="s">
        <v>417</v>
      </c>
      <c r="G150" s="228"/>
      <c r="H150" s="273" t="s">
        <v>476</v>
      </c>
      <c r="I150" s="273" t="s">
        <v>419</v>
      </c>
      <c r="J150" s="273" t="s">
        <v>467</v>
      </c>
      <c r="K150" s="269"/>
    </row>
    <row r="151" spans="2:11" ht="15" customHeight="1">
      <c r="B151" s="248"/>
      <c r="C151" s="273" t="s">
        <v>366</v>
      </c>
      <c r="D151" s="228"/>
      <c r="E151" s="228"/>
      <c r="F151" s="274" t="s">
        <v>417</v>
      </c>
      <c r="G151" s="228"/>
      <c r="H151" s="273" t="s">
        <v>477</v>
      </c>
      <c r="I151" s="273" t="s">
        <v>419</v>
      </c>
      <c r="J151" s="273" t="s">
        <v>467</v>
      </c>
      <c r="K151" s="269"/>
    </row>
    <row r="152" spans="2:11" ht="15" customHeight="1">
      <c r="B152" s="248"/>
      <c r="C152" s="273" t="s">
        <v>422</v>
      </c>
      <c r="D152" s="228"/>
      <c r="E152" s="228"/>
      <c r="F152" s="274" t="s">
        <v>423</v>
      </c>
      <c r="G152" s="228"/>
      <c r="H152" s="273" t="s">
        <v>456</v>
      </c>
      <c r="I152" s="273" t="s">
        <v>419</v>
      </c>
      <c r="J152" s="273">
        <v>50</v>
      </c>
      <c r="K152" s="269"/>
    </row>
    <row r="153" spans="2:11" ht="15" customHeight="1">
      <c r="B153" s="248"/>
      <c r="C153" s="273" t="s">
        <v>425</v>
      </c>
      <c r="D153" s="228"/>
      <c r="E153" s="228"/>
      <c r="F153" s="274" t="s">
        <v>417</v>
      </c>
      <c r="G153" s="228"/>
      <c r="H153" s="273" t="s">
        <v>456</v>
      </c>
      <c r="I153" s="273" t="s">
        <v>427</v>
      </c>
      <c r="J153" s="273"/>
      <c r="K153" s="269"/>
    </row>
    <row r="154" spans="2:11" ht="15" customHeight="1">
      <c r="B154" s="248"/>
      <c r="C154" s="273" t="s">
        <v>436</v>
      </c>
      <c r="D154" s="228"/>
      <c r="E154" s="228"/>
      <c r="F154" s="274" t="s">
        <v>423</v>
      </c>
      <c r="G154" s="228"/>
      <c r="H154" s="273" t="s">
        <v>456</v>
      </c>
      <c r="I154" s="273" t="s">
        <v>419</v>
      </c>
      <c r="J154" s="273">
        <v>50</v>
      </c>
      <c r="K154" s="269"/>
    </row>
    <row r="155" spans="2:11" ht="15" customHeight="1">
      <c r="B155" s="248"/>
      <c r="C155" s="273" t="s">
        <v>444</v>
      </c>
      <c r="D155" s="228"/>
      <c r="E155" s="228"/>
      <c r="F155" s="274" t="s">
        <v>423</v>
      </c>
      <c r="G155" s="228"/>
      <c r="H155" s="273" t="s">
        <v>456</v>
      </c>
      <c r="I155" s="273" t="s">
        <v>419</v>
      </c>
      <c r="J155" s="273">
        <v>50</v>
      </c>
      <c r="K155" s="269"/>
    </row>
    <row r="156" spans="2:11" ht="15" customHeight="1">
      <c r="B156" s="248"/>
      <c r="C156" s="273" t="s">
        <v>442</v>
      </c>
      <c r="D156" s="228"/>
      <c r="E156" s="228"/>
      <c r="F156" s="274" t="s">
        <v>423</v>
      </c>
      <c r="G156" s="228"/>
      <c r="H156" s="273" t="s">
        <v>456</v>
      </c>
      <c r="I156" s="273" t="s">
        <v>419</v>
      </c>
      <c r="J156" s="273">
        <v>50</v>
      </c>
      <c r="K156" s="269"/>
    </row>
    <row r="157" spans="2:11" ht="15" customHeight="1">
      <c r="B157" s="248"/>
      <c r="C157" s="273" t="s">
        <v>111</v>
      </c>
      <c r="D157" s="228"/>
      <c r="E157" s="228"/>
      <c r="F157" s="274" t="s">
        <v>417</v>
      </c>
      <c r="G157" s="228"/>
      <c r="H157" s="273" t="s">
        <v>478</v>
      </c>
      <c r="I157" s="273" t="s">
        <v>419</v>
      </c>
      <c r="J157" s="273" t="s">
        <v>479</v>
      </c>
      <c r="K157" s="269"/>
    </row>
    <row r="158" spans="2:11" ht="15" customHeight="1">
      <c r="B158" s="248"/>
      <c r="C158" s="273" t="s">
        <v>480</v>
      </c>
      <c r="D158" s="228"/>
      <c r="E158" s="228"/>
      <c r="F158" s="274" t="s">
        <v>417</v>
      </c>
      <c r="G158" s="228"/>
      <c r="H158" s="273" t="s">
        <v>481</v>
      </c>
      <c r="I158" s="273" t="s">
        <v>451</v>
      </c>
      <c r="J158" s="273"/>
      <c r="K158" s="269"/>
    </row>
    <row r="159" spans="2:11" ht="15" customHeight="1">
      <c r="B159" s="275"/>
      <c r="C159" s="257"/>
      <c r="D159" s="257"/>
      <c r="E159" s="257"/>
      <c r="F159" s="257"/>
      <c r="G159" s="257"/>
      <c r="H159" s="257"/>
      <c r="I159" s="257"/>
      <c r="J159" s="257"/>
      <c r="K159" s="276"/>
    </row>
    <row r="160" spans="2:11" ht="18.75" customHeight="1">
      <c r="B160" s="224"/>
      <c r="C160" s="228"/>
      <c r="D160" s="228"/>
      <c r="E160" s="228"/>
      <c r="F160" s="247"/>
      <c r="G160" s="228"/>
      <c r="H160" s="228"/>
      <c r="I160" s="228"/>
      <c r="J160" s="228"/>
      <c r="K160" s="224"/>
    </row>
    <row r="161" spans="2:11" ht="18.75" customHeight="1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</row>
    <row r="162" spans="2:11" ht="7.5" customHeight="1">
      <c r="B162" s="216"/>
      <c r="C162" s="217"/>
      <c r="D162" s="217"/>
      <c r="E162" s="217"/>
      <c r="F162" s="217"/>
      <c r="G162" s="217"/>
      <c r="H162" s="217"/>
      <c r="I162" s="217"/>
      <c r="J162" s="217"/>
      <c r="K162" s="218"/>
    </row>
    <row r="163" spans="2:11" ht="45" customHeight="1">
      <c r="B163" s="219"/>
      <c r="C163" s="342" t="s">
        <v>482</v>
      </c>
      <c r="D163" s="342"/>
      <c r="E163" s="342"/>
      <c r="F163" s="342"/>
      <c r="G163" s="342"/>
      <c r="H163" s="342"/>
      <c r="I163" s="342"/>
      <c r="J163" s="342"/>
      <c r="K163" s="220"/>
    </row>
    <row r="164" spans="2:11" ht="17.25" customHeight="1">
      <c r="B164" s="219"/>
      <c r="C164" s="240" t="s">
        <v>411</v>
      </c>
      <c r="D164" s="240"/>
      <c r="E164" s="240"/>
      <c r="F164" s="240" t="s">
        <v>412</v>
      </c>
      <c r="G164" s="277"/>
      <c r="H164" s="278" t="s">
        <v>129</v>
      </c>
      <c r="I164" s="278" t="s">
        <v>55</v>
      </c>
      <c r="J164" s="240" t="s">
        <v>413</v>
      </c>
      <c r="K164" s="220"/>
    </row>
    <row r="165" spans="2:11" ht="17.25" customHeight="1">
      <c r="B165" s="221"/>
      <c r="C165" s="242" t="s">
        <v>414</v>
      </c>
      <c r="D165" s="242"/>
      <c r="E165" s="242"/>
      <c r="F165" s="243" t="s">
        <v>415</v>
      </c>
      <c r="G165" s="279"/>
      <c r="H165" s="280"/>
      <c r="I165" s="280"/>
      <c r="J165" s="242" t="s">
        <v>416</v>
      </c>
      <c r="K165" s="222"/>
    </row>
    <row r="166" spans="2:11" ht="5.25" customHeight="1">
      <c r="B166" s="248"/>
      <c r="C166" s="245"/>
      <c r="D166" s="245"/>
      <c r="E166" s="245"/>
      <c r="F166" s="245"/>
      <c r="G166" s="246"/>
      <c r="H166" s="245"/>
      <c r="I166" s="245"/>
      <c r="J166" s="245"/>
      <c r="K166" s="269"/>
    </row>
    <row r="167" spans="2:11" ht="15" customHeight="1">
      <c r="B167" s="248"/>
      <c r="C167" s="228" t="s">
        <v>420</v>
      </c>
      <c r="D167" s="228"/>
      <c r="E167" s="228"/>
      <c r="F167" s="247" t="s">
        <v>417</v>
      </c>
      <c r="G167" s="228"/>
      <c r="H167" s="228" t="s">
        <v>456</v>
      </c>
      <c r="I167" s="228" t="s">
        <v>419</v>
      </c>
      <c r="J167" s="228">
        <v>120</v>
      </c>
      <c r="K167" s="269"/>
    </row>
    <row r="168" spans="2:11" ht="15" customHeight="1">
      <c r="B168" s="248"/>
      <c r="C168" s="228" t="s">
        <v>465</v>
      </c>
      <c r="D168" s="228"/>
      <c r="E168" s="228"/>
      <c r="F168" s="247" t="s">
        <v>417</v>
      </c>
      <c r="G168" s="228"/>
      <c r="H168" s="228" t="s">
        <v>466</v>
      </c>
      <c r="I168" s="228" t="s">
        <v>419</v>
      </c>
      <c r="J168" s="228" t="s">
        <v>467</v>
      </c>
      <c r="K168" s="269"/>
    </row>
    <row r="169" spans="2:11" ht="15" customHeight="1">
      <c r="B169" s="248"/>
      <c r="C169" s="228" t="s">
        <v>366</v>
      </c>
      <c r="D169" s="228"/>
      <c r="E169" s="228"/>
      <c r="F169" s="247" t="s">
        <v>417</v>
      </c>
      <c r="G169" s="228"/>
      <c r="H169" s="228" t="s">
        <v>483</v>
      </c>
      <c r="I169" s="228" t="s">
        <v>419</v>
      </c>
      <c r="J169" s="228" t="s">
        <v>467</v>
      </c>
      <c r="K169" s="269"/>
    </row>
    <row r="170" spans="2:11" ht="15" customHeight="1">
      <c r="B170" s="248"/>
      <c r="C170" s="228" t="s">
        <v>422</v>
      </c>
      <c r="D170" s="228"/>
      <c r="E170" s="228"/>
      <c r="F170" s="247" t="s">
        <v>423</v>
      </c>
      <c r="G170" s="228"/>
      <c r="H170" s="228" t="s">
        <v>483</v>
      </c>
      <c r="I170" s="228" t="s">
        <v>419</v>
      </c>
      <c r="J170" s="228">
        <v>50</v>
      </c>
      <c r="K170" s="269"/>
    </row>
    <row r="171" spans="2:11" ht="15" customHeight="1">
      <c r="B171" s="248"/>
      <c r="C171" s="228" t="s">
        <v>425</v>
      </c>
      <c r="D171" s="228"/>
      <c r="E171" s="228"/>
      <c r="F171" s="247" t="s">
        <v>417</v>
      </c>
      <c r="G171" s="228"/>
      <c r="H171" s="228" t="s">
        <v>483</v>
      </c>
      <c r="I171" s="228" t="s">
        <v>427</v>
      </c>
      <c r="J171" s="228"/>
      <c r="K171" s="269"/>
    </row>
    <row r="172" spans="2:11" ht="15" customHeight="1">
      <c r="B172" s="248"/>
      <c r="C172" s="228" t="s">
        <v>436</v>
      </c>
      <c r="D172" s="228"/>
      <c r="E172" s="228"/>
      <c r="F172" s="247" t="s">
        <v>423</v>
      </c>
      <c r="G172" s="228"/>
      <c r="H172" s="228" t="s">
        <v>483</v>
      </c>
      <c r="I172" s="228" t="s">
        <v>419</v>
      </c>
      <c r="J172" s="228">
        <v>50</v>
      </c>
      <c r="K172" s="269"/>
    </row>
    <row r="173" spans="2:11" ht="15" customHeight="1">
      <c r="B173" s="248"/>
      <c r="C173" s="228" t="s">
        <v>444</v>
      </c>
      <c r="D173" s="228"/>
      <c r="E173" s="228"/>
      <c r="F173" s="247" t="s">
        <v>423</v>
      </c>
      <c r="G173" s="228"/>
      <c r="H173" s="228" t="s">
        <v>483</v>
      </c>
      <c r="I173" s="228" t="s">
        <v>419</v>
      </c>
      <c r="J173" s="228">
        <v>50</v>
      </c>
      <c r="K173" s="269"/>
    </row>
    <row r="174" spans="2:11" ht="15" customHeight="1">
      <c r="B174" s="248"/>
      <c r="C174" s="228" t="s">
        <v>442</v>
      </c>
      <c r="D174" s="228"/>
      <c r="E174" s="228"/>
      <c r="F174" s="247" t="s">
        <v>423</v>
      </c>
      <c r="G174" s="228"/>
      <c r="H174" s="228" t="s">
        <v>483</v>
      </c>
      <c r="I174" s="228" t="s">
        <v>419</v>
      </c>
      <c r="J174" s="228">
        <v>50</v>
      </c>
      <c r="K174" s="269"/>
    </row>
    <row r="175" spans="2:11" ht="15" customHeight="1">
      <c r="B175" s="248"/>
      <c r="C175" s="228" t="s">
        <v>128</v>
      </c>
      <c r="D175" s="228"/>
      <c r="E175" s="228"/>
      <c r="F175" s="247" t="s">
        <v>417</v>
      </c>
      <c r="G175" s="228"/>
      <c r="H175" s="228" t="s">
        <v>484</v>
      </c>
      <c r="I175" s="228" t="s">
        <v>485</v>
      </c>
      <c r="J175" s="228"/>
      <c r="K175" s="269"/>
    </row>
    <row r="176" spans="2:11" ht="15" customHeight="1">
      <c r="B176" s="248"/>
      <c r="C176" s="228" t="s">
        <v>55</v>
      </c>
      <c r="D176" s="228"/>
      <c r="E176" s="228"/>
      <c r="F176" s="247" t="s">
        <v>417</v>
      </c>
      <c r="G176" s="228"/>
      <c r="H176" s="228" t="s">
        <v>486</v>
      </c>
      <c r="I176" s="228" t="s">
        <v>487</v>
      </c>
      <c r="J176" s="228">
        <v>1</v>
      </c>
      <c r="K176" s="269"/>
    </row>
    <row r="177" spans="2:11" ht="15" customHeight="1">
      <c r="B177" s="248"/>
      <c r="C177" s="228" t="s">
        <v>51</v>
      </c>
      <c r="D177" s="228"/>
      <c r="E177" s="228"/>
      <c r="F177" s="247" t="s">
        <v>417</v>
      </c>
      <c r="G177" s="228"/>
      <c r="H177" s="228" t="s">
        <v>488</v>
      </c>
      <c r="I177" s="228" t="s">
        <v>419</v>
      </c>
      <c r="J177" s="228">
        <v>20</v>
      </c>
      <c r="K177" s="269"/>
    </row>
    <row r="178" spans="2:11" ht="15" customHeight="1">
      <c r="B178" s="248"/>
      <c r="C178" s="228" t="s">
        <v>129</v>
      </c>
      <c r="D178" s="228"/>
      <c r="E178" s="228"/>
      <c r="F178" s="247" t="s">
        <v>417</v>
      </c>
      <c r="G178" s="228"/>
      <c r="H178" s="228" t="s">
        <v>489</v>
      </c>
      <c r="I178" s="228" t="s">
        <v>419</v>
      </c>
      <c r="J178" s="228">
        <v>255</v>
      </c>
      <c r="K178" s="269"/>
    </row>
    <row r="179" spans="2:11" ht="15" customHeight="1">
      <c r="B179" s="248"/>
      <c r="C179" s="228" t="s">
        <v>130</v>
      </c>
      <c r="D179" s="228"/>
      <c r="E179" s="228"/>
      <c r="F179" s="247" t="s">
        <v>417</v>
      </c>
      <c r="G179" s="228"/>
      <c r="H179" s="228" t="s">
        <v>382</v>
      </c>
      <c r="I179" s="228" t="s">
        <v>419</v>
      </c>
      <c r="J179" s="228">
        <v>10</v>
      </c>
      <c r="K179" s="269"/>
    </row>
    <row r="180" spans="2:11" ht="15" customHeight="1">
      <c r="B180" s="248"/>
      <c r="C180" s="228" t="s">
        <v>131</v>
      </c>
      <c r="D180" s="228"/>
      <c r="E180" s="228"/>
      <c r="F180" s="247" t="s">
        <v>417</v>
      </c>
      <c r="G180" s="228"/>
      <c r="H180" s="228" t="s">
        <v>490</v>
      </c>
      <c r="I180" s="228" t="s">
        <v>451</v>
      </c>
      <c r="J180" s="228"/>
      <c r="K180" s="269"/>
    </row>
    <row r="181" spans="2:11" ht="15" customHeight="1">
      <c r="B181" s="248"/>
      <c r="C181" s="228" t="s">
        <v>491</v>
      </c>
      <c r="D181" s="228"/>
      <c r="E181" s="228"/>
      <c r="F181" s="247" t="s">
        <v>417</v>
      </c>
      <c r="G181" s="228"/>
      <c r="H181" s="228" t="s">
        <v>492</v>
      </c>
      <c r="I181" s="228" t="s">
        <v>451</v>
      </c>
      <c r="J181" s="228"/>
      <c r="K181" s="269"/>
    </row>
    <row r="182" spans="2:11" ht="15" customHeight="1">
      <c r="B182" s="248"/>
      <c r="C182" s="228" t="s">
        <v>480</v>
      </c>
      <c r="D182" s="228"/>
      <c r="E182" s="228"/>
      <c r="F182" s="247" t="s">
        <v>417</v>
      </c>
      <c r="G182" s="228"/>
      <c r="H182" s="228" t="s">
        <v>493</v>
      </c>
      <c r="I182" s="228" t="s">
        <v>451</v>
      </c>
      <c r="J182" s="228"/>
      <c r="K182" s="269"/>
    </row>
    <row r="183" spans="2:11" ht="15" customHeight="1">
      <c r="B183" s="248"/>
      <c r="C183" s="228" t="s">
        <v>133</v>
      </c>
      <c r="D183" s="228"/>
      <c r="E183" s="228"/>
      <c r="F183" s="247" t="s">
        <v>423</v>
      </c>
      <c r="G183" s="228"/>
      <c r="H183" s="228" t="s">
        <v>494</v>
      </c>
      <c r="I183" s="228" t="s">
        <v>419</v>
      </c>
      <c r="J183" s="228">
        <v>50</v>
      </c>
      <c r="K183" s="269"/>
    </row>
    <row r="184" spans="2:11" ht="15" customHeight="1">
      <c r="B184" s="248"/>
      <c r="C184" s="228" t="s">
        <v>495</v>
      </c>
      <c r="D184" s="228"/>
      <c r="E184" s="228"/>
      <c r="F184" s="247" t="s">
        <v>423</v>
      </c>
      <c r="G184" s="228"/>
      <c r="H184" s="228" t="s">
        <v>496</v>
      </c>
      <c r="I184" s="228" t="s">
        <v>497</v>
      </c>
      <c r="J184" s="228"/>
      <c r="K184" s="269"/>
    </row>
    <row r="185" spans="2:11" ht="15" customHeight="1">
      <c r="B185" s="248"/>
      <c r="C185" s="228" t="s">
        <v>498</v>
      </c>
      <c r="D185" s="228"/>
      <c r="E185" s="228"/>
      <c r="F185" s="247" t="s">
        <v>423</v>
      </c>
      <c r="G185" s="228"/>
      <c r="H185" s="228" t="s">
        <v>499</v>
      </c>
      <c r="I185" s="228" t="s">
        <v>497</v>
      </c>
      <c r="J185" s="228"/>
      <c r="K185" s="269"/>
    </row>
    <row r="186" spans="2:11" ht="15" customHeight="1">
      <c r="B186" s="248"/>
      <c r="C186" s="228" t="s">
        <v>500</v>
      </c>
      <c r="D186" s="228"/>
      <c r="E186" s="228"/>
      <c r="F186" s="247" t="s">
        <v>423</v>
      </c>
      <c r="G186" s="228"/>
      <c r="H186" s="228" t="s">
        <v>501</v>
      </c>
      <c r="I186" s="228" t="s">
        <v>497</v>
      </c>
      <c r="J186" s="228"/>
      <c r="K186" s="269"/>
    </row>
    <row r="187" spans="2:11" ht="15" customHeight="1">
      <c r="B187" s="248"/>
      <c r="C187" s="281" t="s">
        <v>502</v>
      </c>
      <c r="D187" s="228"/>
      <c r="E187" s="228"/>
      <c r="F187" s="247" t="s">
        <v>423</v>
      </c>
      <c r="G187" s="228"/>
      <c r="H187" s="228" t="s">
        <v>503</v>
      </c>
      <c r="I187" s="228" t="s">
        <v>504</v>
      </c>
      <c r="J187" s="282" t="s">
        <v>505</v>
      </c>
      <c r="K187" s="269"/>
    </row>
    <row r="188" spans="2:11" ht="15" customHeight="1">
      <c r="B188" s="248"/>
      <c r="C188" s="233" t="s">
        <v>40</v>
      </c>
      <c r="D188" s="228"/>
      <c r="E188" s="228"/>
      <c r="F188" s="247" t="s">
        <v>417</v>
      </c>
      <c r="G188" s="228"/>
      <c r="H188" s="224" t="s">
        <v>506</v>
      </c>
      <c r="I188" s="228" t="s">
        <v>507</v>
      </c>
      <c r="J188" s="228"/>
      <c r="K188" s="269"/>
    </row>
    <row r="189" spans="2:11" ht="15" customHeight="1">
      <c r="B189" s="248"/>
      <c r="C189" s="233" t="s">
        <v>508</v>
      </c>
      <c r="D189" s="228"/>
      <c r="E189" s="228"/>
      <c r="F189" s="247" t="s">
        <v>417</v>
      </c>
      <c r="G189" s="228"/>
      <c r="H189" s="228" t="s">
        <v>509</v>
      </c>
      <c r="I189" s="228" t="s">
        <v>451</v>
      </c>
      <c r="J189" s="228"/>
      <c r="K189" s="269"/>
    </row>
    <row r="190" spans="2:11" ht="15" customHeight="1">
      <c r="B190" s="248"/>
      <c r="C190" s="233" t="s">
        <v>510</v>
      </c>
      <c r="D190" s="228"/>
      <c r="E190" s="228"/>
      <c r="F190" s="247" t="s">
        <v>417</v>
      </c>
      <c r="G190" s="228"/>
      <c r="H190" s="228" t="s">
        <v>511</v>
      </c>
      <c r="I190" s="228" t="s">
        <v>451</v>
      </c>
      <c r="J190" s="228"/>
      <c r="K190" s="269"/>
    </row>
    <row r="191" spans="2:11" ht="15" customHeight="1">
      <c r="B191" s="248"/>
      <c r="C191" s="233" t="s">
        <v>512</v>
      </c>
      <c r="D191" s="228"/>
      <c r="E191" s="228"/>
      <c r="F191" s="247" t="s">
        <v>423</v>
      </c>
      <c r="G191" s="228"/>
      <c r="H191" s="228" t="s">
        <v>513</v>
      </c>
      <c r="I191" s="228" t="s">
        <v>451</v>
      </c>
      <c r="J191" s="228"/>
      <c r="K191" s="269"/>
    </row>
    <row r="192" spans="2:11" ht="15" customHeight="1">
      <c r="B192" s="275"/>
      <c r="C192" s="283"/>
      <c r="D192" s="257"/>
      <c r="E192" s="257"/>
      <c r="F192" s="257"/>
      <c r="G192" s="257"/>
      <c r="H192" s="257"/>
      <c r="I192" s="257"/>
      <c r="J192" s="257"/>
      <c r="K192" s="276"/>
    </row>
    <row r="193" spans="2:11" ht="18.75" customHeight="1">
      <c r="B193" s="224"/>
      <c r="C193" s="228"/>
      <c r="D193" s="228"/>
      <c r="E193" s="228"/>
      <c r="F193" s="247"/>
      <c r="G193" s="228"/>
      <c r="H193" s="228"/>
      <c r="I193" s="228"/>
      <c r="J193" s="228"/>
      <c r="K193" s="224"/>
    </row>
    <row r="194" spans="2:11" ht="18.75" customHeight="1">
      <c r="B194" s="224"/>
      <c r="C194" s="228"/>
      <c r="D194" s="228"/>
      <c r="E194" s="228"/>
      <c r="F194" s="247"/>
      <c r="G194" s="228"/>
      <c r="H194" s="228"/>
      <c r="I194" s="228"/>
      <c r="J194" s="228"/>
      <c r="K194" s="224"/>
    </row>
    <row r="195" spans="2:11" ht="18.75" customHeight="1"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</row>
    <row r="196" spans="2:11" ht="13.5">
      <c r="B196" s="216"/>
      <c r="C196" s="217"/>
      <c r="D196" s="217"/>
      <c r="E196" s="217"/>
      <c r="F196" s="217"/>
      <c r="G196" s="217"/>
      <c r="H196" s="217"/>
      <c r="I196" s="217"/>
      <c r="J196" s="217"/>
      <c r="K196" s="218"/>
    </row>
    <row r="197" spans="2:11" ht="21">
      <c r="B197" s="219"/>
      <c r="C197" s="342" t="s">
        <v>514</v>
      </c>
      <c r="D197" s="342"/>
      <c r="E197" s="342"/>
      <c r="F197" s="342"/>
      <c r="G197" s="342"/>
      <c r="H197" s="342"/>
      <c r="I197" s="342"/>
      <c r="J197" s="342"/>
      <c r="K197" s="220"/>
    </row>
    <row r="198" spans="2:11" ht="25.5" customHeight="1">
      <c r="B198" s="219"/>
      <c r="C198" s="284" t="s">
        <v>515</v>
      </c>
      <c r="D198" s="284"/>
      <c r="E198" s="284"/>
      <c r="F198" s="284" t="s">
        <v>516</v>
      </c>
      <c r="G198" s="285"/>
      <c r="H198" s="341" t="s">
        <v>517</v>
      </c>
      <c r="I198" s="341"/>
      <c r="J198" s="341"/>
      <c r="K198" s="220"/>
    </row>
    <row r="199" spans="2:11" ht="5.25" customHeight="1">
      <c r="B199" s="248"/>
      <c r="C199" s="245"/>
      <c r="D199" s="245"/>
      <c r="E199" s="245"/>
      <c r="F199" s="245"/>
      <c r="G199" s="228"/>
      <c r="H199" s="245"/>
      <c r="I199" s="245"/>
      <c r="J199" s="245"/>
      <c r="K199" s="269"/>
    </row>
    <row r="200" spans="2:11" ht="15" customHeight="1">
      <c r="B200" s="248"/>
      <c r="C200" s="228" t="s">
        <v>507</v>
      </c>
      <c r="D200" s="228"/>
      <c r="E200" s="228"/>
      <c r="F200" s="247" t="s">
        <v>41</v>
      </c>
      <c r="G200" s="228"/>
      <c r="H200" s="339" t="s">
        <v>518</v>
      </c>
      <c r="I200" s="339"/>
      <c r="J200" s="339"/>
      <c r="K200" s="269"/>
    </row>
    <row r="201" spans="2:11" ht="15" customHeight="1">
      <c r="B201" s="248"/>
      <c r="C201" s="254"/>
      <c r="D201" s="228"/>
      <c r="E201" s="228"/>
      <c r="F201" s="247" t="s">
        <v>42</v>
      </c>
      <c r="G201" s="228"/>
      <c r="H201" s="339" t="s">
        <v>519</v>
      </c>
      <c r="I201" s="339"/>
      <c r="J201" s="339"/>
      <c r="K201" s="269"/>
    </row>
    <row r="202" spans="2:11" ht="15" customHeight="1">
      <c r="B202" s="248"/>
      <c r="C202" s="254"/>
      <c r="D202" s="228"/>
      <c r="E202" s="228"/>
      <c r="F202" s="247" t="s">
        <v>45</v>
      </c>
      <c r="G202" s="228"/>
      <c r="H202" s="339" t="s">
        <v>520</v>
      </c>
      <c r="I202" s="339"/>
      <c r="J202" s="339"/>
      <c r="K202" s="269"/>
    </row>
    <row r="203" spans="2:11" ht="15" customHeight="1">
      <c r="B203" s="248"/>
      <c r="C203" s="228"/>
      <c r="D203" s="228"/>
      <c r="E203" s="228"/>
      <c r="F203" s="247" t="s">
        <v>43</v>
      </c>
      <c r="G203" s="228"/>
      <c r="H203" s="339" t="s">
        <v>521</v>
      </c>
      <c r="I203" s="339"/>
      <c r="J203" s="339"/>
      <c r="K203" s="269"/>
    </row>
    <row r="204" spans="2:11" ht="15" customHeight="1">
      <c r="B204" s="248"/>
      <c r="C204" s="228"/>
      <c r="D204" s="228"/>
      <c r="E204" s="228"/>
      <c r="F204" s="247" t="s">
        <v>44</v>
      </c>
      <c r="G204" s="228"/>
      <c r="H204" s="339" t="s">
        <v>522</v>
      </c>
      <c r="I204" s="339"/>
      <c r="J204" s="339"/>
      <c r="K204" s="269"/>
    </row>
    <row r="205" spans="2:11" ht="15" customHeight="1">
      <c r="B205" s="248"/>
      <c r="C205" s="228"/>
      <c r="D205" s="228"/>
      <c r="E205" s="228"/>
      <c r="F205" s="247"/>
      <c r="G205" s="228"/>
      <c r="H205" s="228"/>
      <c r="I205" s="228"/>
      <c r="J205" s="228"/>
      <c r="K205" s="269"/>
    </row>
    <row r="206" spans="2:11" ht="15" customHeight="1">
      <c r="B206" s="248"/>
      <c r="C206" s="228" t="s">
        <v>463</v>
      </c>
      <c r="D206" s="228"/>
      <c r="E206" s="228"/>
      <c r="F206" s="247" t="s">
        <v>77</v>
      </c>
      <c r="G206" s="228"/>
      <c r="H206" s="339" t="s">
        <v>523</v>
      </c>
      <c r="I206" s="339"/>
      <c r="J206" s="339"/>
      <c r="K206" s="269"/>
    </row>
    <row r="207" spans="2:11" ht="15" customHeight="1">
      <c r="B207" s="248"/>
      <c r="C207" s="254"/>
      <c r="D207" s="228"/>
      <c r="E207" s="228"/>
      <c r="F207" s="247" t="s">
        <v>360</v>
      </c>
      <c r="G207" s="228"/>
      <c r="H207" s="339" t="s">
        <v>361</v>
      </c>
      <c r="I207" s="339"/>
      <c r="J207" s="339"/>
      <c r="K207" s="269"/>
    </row>
    <row r="208" spans="2:11" ht="15" customHeight="1">
      <c r="B208" s="248"/>
      <c r="C208" s="228"/>
      <c r="D208" s="228"/>
      <c r="E208" s="228"/>
      <c r="F208" s="247" t="s">
        <v>358</v>
      </c>
      <c r="G208" s="228"/>
      <c r="H208" s="339" t="s">
        <v>524</v>
      </c>
      <c r="I208" s="339"/>
      <c r="J208" s="339"/>
      <c r="K208" s="269"/>
    </row>
    <row r="209" spans="2:11" ht="15" customHeight="1">
      <c r="B209" s="286"/>
      <c r="C209" s="254"/>
      <c r="D209" s="254"/>
      <c r="E209" s="254"/>
      <c r="F209" s="247" t="s">
        <v>362</v>
      </c>
      <c r="G209" s="233"/>
      <c r="H209" s="340" t="s">
        <v>363</v>
      </c>
      <c r="I209" s="340"/>
      <c r="J209" s="340"/>
      <c r="K209" s="287"/>
    </row>
    <row r="210" spans="2:11" ht="15" customHeight="1">
      <c r="B210" s="286"/>
      <c r="C210" s="254"/>
      <c r="D210" s="254"/>
      <c r="E210" s="254"/>
      <c r="F210" s="247" t="s">
        <v>364</v>
      </c>
      <c r="G210" s="233"/>
      <c r="H210" s="340" t="s">
        <v>525</v>
      </c>
      <c r="I210" s="340"/>
      <c r="J210" s="340"/>
      <c r="K210" s="287"/>
    </row>
    <row r="211" spans="2:11" ht="15" customHeight="1">
      <c r="B211" s="286"/>
      <c r="C211" s="254"/>
      <c r="D211" s="254"/>
      <c r="E211" s="254"/>
      <c r="F211" s="288"/>
      <c r="G211" s="233"/>
      <c r="H211" s="289"/>
      <c r="I211" s="289"/>
      <c r="J211" s="289"/>
      <c r="K211" s="287"/>
    </row>
    <row r="212" spans="2:11" ht="15" customHeight="1">
      <c r="B212" s="286"/>
      <c r="C212" s="228" t="s">
        <v>487</v>
      </c>
      <c r="D212" s="254"/>
      <c r="E212" s="254"/>
      <c r="F212" s="247">
        <v>1</v>
      </c>
      <c r="G212" s="233"/>
      <c r="H212" s="340" t="s">
        <v>526</v>
      </c>
      <c r="I212" s="340"/>
      <c r="J212" s="340"/>
      <c r="K212" s="287"/>
    </row>
    <row r="213" spans="2:11" ht="15" customHeight="1">
      <c r="B213" s="286"/>
      <c r="C213" s="254"/>
      <c r="D213" s="254"/>
      <c r="E213" s="254"/>
      <c r="F213" s="247">
        <v>2</v>
      </c>
      <c r="G213" s="233"/>
      <c r="H213" s="340" t="s">
        <v>527</v>
      </c>
      <c r="I213" s="340"/>
      <c r="J213" s="340"/>
      <c r="K213" s="287"/>
    </row>
    <row r="214" spans="2:11" ht="15" customHeight="1">
      <c r="B214" s="286"/>
      <c r="C214" s="254"/>
      <c r="D214" s="254"/>
      <c r="E214" s="254"/>
      <c r="F214" s="247">
        <v>3</v>
      </c>
      <c r="G214" s="233"/>
      <c r="H214" s="340" t="s">
        <v>528</v>
      </c>
      <c r="I214" s="340"/>
      <c r="J214" s="340"/>
      <c r="K214" s="287"/>
    </row>
    <row r="215" spans="2:11" ht="15" customHeight="1">
      <c r="B215" s="286"/>
      <c r="C215" s="254"/>
      <c r="D215" s="254"/>
      <c r="E215" s="254"/>
      <c r="F215" s="247">
        <v>4</v>
      </c>
      <c r="G215" s="233"/>
      <c r="H215" s="340" t="s">
        <v>529</v>
      </c>
      <c r="I215" s="340"/>
      <c r="J215" s="340"/>
      <c r="K215" s="287"/>
    </row>
    <row r="216" spans="2:11" ht="12.75" customHeight="1">
      <c r="B216" s="290"/>
      <c r="C216" s="291"/>
      <c r="D216" s="291"/>
      <c r="E216" s="291"/>
      <c r="F216" s="291"/>
      <c r="G216" s="291"/>
      <c r="H216" s="291"/>
      <c r="I216" s="291"/>
      <c r="J216" s="291"/>
      <c r="K216" s="292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3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102</v>
      </c>
      <c r="G1" s="338" t="s">
        <v>103</v>
      </c>
      <c r="H1" s="338"/>
      <c r="I1" s="101"/>
      <c r="J1" s="100" t="s">
        <v>104</v>
      </c>
      <c r="K1" s="99" t="s">
        <v>105</v>
      </c>
      <c r="L1" s="100" t="s">
        <v>106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8" t="s">
        <v>8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22" t="s">
        <v>79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80</v>
      </c>
    </row>
    <row r="4" spans="2:46" ht="36.95" customHeight="1">
      <c r="B4" s="26"/>
      <c r="C4" s="27"/>
      <c r="D4" s="28" t="s">
        <v>107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3.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30" t="str">
        <f>'Rekapitulace stavby'!K6</f>
        <v>Hřbitov Habartov - oprava oplocení - jednotkové ceny</v>
      </c>
      <c r="F7" s="331"/>
      <c r="G7" s="331"/>
      <c r="H7" s="331"/>
      <c r="I7" s="103"/>
      <c r="J7" s="27"/>
      <c r="K7" s="29"/>
    </row>
    <row r="8" spans="2:11" s="1" customFormat="1" ht="13.5">
      <c r="B8" s="39"/>
      <c r="C8" s="40"/>
      <c r="D8" s="35" t="s">
        <v>108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32" t="s">
        <v>109</v>
      </c>
      <c r="F9" s="333"/>
      <c r="G9" s="333"/>
      <c r="H9" s="33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05" t="s">
        <v>25</v>
      </c>
      <c r="J12" s="106" t="str">
        <f>'Rekapitulace stavby'!AN8</f>
        <v>4.10.2018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05" t="s">
        <v>29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30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29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32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05" t="s">
        <v>29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34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00" t="s">
        <v>5</v>
      </c>
      <c r="F24" s="300"/>
      <c r="G24" s="300"/>
      <c r="H24" s="300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36</v>
      </c>
      <c r="E27" s="40"/>
      <c r="F27" s="40"/>
      <c r="G27" s="40"/>
      <c r="H27" s="40"/>
      <c r="I27" s="104"/>
      <c r="J27" s="114">
        <f>ROUND(J88,2)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38</v>
      </c>
      <c r="G29" s="40"/>
      <c r="H29" s="40"/>
      <c r="I29" s="115" t="s">
        <v>37</v>
      </c>
      <c r="J29" s="44" t="s">
        <v>39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41</v>
      </c>
      <c r="F30" s="116">
        <f>ROUND(SUM(BE88:BE134),2)</f>
        <v>0</v>
      </c>
      <c r="G30" s="40"/>
      <c r="H30" s="40"/>
      <c r="I30" s="117">
        <v>0.21</v>
      </c>
      <c r="J30" s="116">
        <f>ROUND(ROUND((SUM(BE88:BE134)),2)*I30,2)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42</v>
      </c>
      <c r="F31" s="116">
        <f>ROUND(SUM(BF88:BF134),2)</f>
        <v>0</v>
      </c>
      <c r="G31" s="40"/>
      <c r="H31" s="40"/>
      <c r="I31" s="117">
        <v>0.15</v>
      </c>
      <c r="J31" s="116">
        <f>ROUND(ROUND((SUM(BF88:BF134)),2)*I31,2)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43</v>
      </c>
      <c r="F32" s="116">
        <f>ROUND(SUM(BG88:BG134),2)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44</v>
      </c>
      <c r="F33" s="116">
        <f>ROUND(SUM(BH88:BH134),2)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45</v>
      </c>
      <c r="F34" s="116">
        <f>ROUND(SUM(BI88:BI134),2)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46</v>
      </c>
      <c r="E36" s="69"/>
      <c r="F36" s="69"/>
      <c r="G36" s="120" t="s">
        <v>47</v>
      </c>
      <c r="H36" s="121" t="s">
        <v>48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110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30" t="str">
        <f>E7</f>
        <v>Hřbitov Habartov - oprava oplocení - jednotkové ceny</v>
      </c>
      <c r="F45" s="331"/>
      <c r="G45" s="331"/>
      <c r="H45" s="331"/>
      <c r="I45" s="104"/>
      <c r="J45" s="40"/>
      <c r="K45" s="43"/>
    </row>
    <row r="46" spans="2:11" s="1" customFormat="1" ht="14.45" customHeight="1">
      <c r="B46" s="39"/>
      <c r="C46" s="35" t="s">
        <v>108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32" t="str">
        <f>E9</f>
        <v>01 - Plynosilikátové zdivo - oblast A</v>
      </c>
      <c r="F47" s="333"/>
      <c r="G47" s="333"/>
      <c r="H47" s="33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4.10.2018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05" t="s">
        <v>32</v>
      </c>
      <c r="J51" s="300" t="str">
        <f>E21</f>
        <v xml:space="preserve"> </v>
      </c>
      <c r="K51" s="43"/>
    </row>
    <row r="52" spans="2:11" s="1" customFormat="1" ht="14.45" customHeight="1">
      <c r="B52" s="39"/>
      <c r="C52" s="35" t="s">
        <v>30</v>
      </c>
      <c r="D52" s="40"/>
      <c r="E52" s="40"/>
      <c r="F52" s="33" t="str">
        <f>IF(E18="","",E18)</f>
        <v/>
      </c>
      <c r="G52" s="40"/>
      <c r="H52" s="40"/>
      <c r="I52" s="104"/>
      <c r="J52" s="334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111</v>
      </c>
      <c r="D54" s="118"/>
      <c r="E54" s="118"/>
      <c r="F54" s="118"/>
      <c r="G54" s="118"/>
      <c r="H54" s="118"/>
      <c r="I54" s="129"/>
      <c r="J54" s="130" t="s">
        <v>112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113</v>
      </c>
      <c r="D56" s="40"/>
      <c r="E56" s="40"/>
      <c r="F56" s="40"/>
      <c r="G56" s="40"/>
      <c r="H56" s="40"/>
      <c r="I56" s="104"/>
      <c r="J56" s="114">
        <f>J88</f>
        <v>0</v>
      </c>
      <c r="K56" s="43"/>
      <c r="AU56" s="22" t="s">
        <v>114</v>
      </c>
    </row>
    <row r="57" spans="2:11" s="7" customFormat="1" ht="24.95" customHeight="1">
      <c r="B57" s="133"/>
      <c r="C57" s="134"/>
      <c r="D57" s="135" t="s">
        <v>115</v>
      </c>
      <c r="E57" s="136"/>
      <c r="F57" s="136"/>
      <c r="G57" s="136"/>
      <c r="H57" s="136"/>
      <c r="I57" s="137"/>
      <c r="J57" s="138">
        <f>J89</f>
        <v>0</v>
      </c>
      <c r="K57" s="139"/>
    </row>
    <row r="58" spans="2:11" s="8" customFormat="1" ht="19.9" customHeight="1">
      <c r="B58" s="140"/>
      <c r="C58" s="141"/>
      <c r="D58" s="142" t="s">
        <v>116</v>
      </c>
      <c r="E58" s="143"/>
      <c r="F58" s="143"/>
      <c r="G58" s="143"/>
      <c r="H58" s="143"/>
      <c r="I58" s="144"/>
      <c r="J58" s="145">
        <f>J90</f>
        <v>0</v>
      </c>
      <c r="K58" s="146"/>
    </row>
    <row r="59" spans="2:11" s="8" customFormat="1" ht="19.9" customHeight="1">
      <c r="B59" s="140"/>
      <c r="C59" s="141"/>
      <c r="D59" s="142" t="s">
        <v>117</v>
      </c>
      <c r="E59" s="143"/>
      <c r="F59" s="143"/>
      <c r="G59" s="143"/>
      <c r="H59" s="143"/>
      <c r="I59" s="144"/>
      <c r="J59" s="145">
        <f>J93</f>
        <v>0</v>
      </c>
      <c r="K59" s="146"/>
    </row>
    <row r="60" spans="2:11" s="8" customFormat="1" ht="19.9" customHeight="1">
      <c r="B60" s="140"/>
      <c r="C60" s="141"/>
      <c r="D60" s="142" t="s">
        <v>118</v>
      </c>
      <c r="E60" s="143"/>
      <c r="F60" s="143"/>
      <c r="G60" s="143"/>
      <c r="H60" s="143"/>
      <c r="I60" s="144"/>
      <c r="J60" s="145">
        <f>J98</f>
        <v>0</v>
      </c>
      <c r="K60" s="146"/>
    </row>
    <row r="61" spans="2:11" s="8" customFormat="1" ht="19.9" customHeight="1">
      <c r="B61" s="140"/>
      <c r="C61" s="141"/>
      <c r="D61" s="142" t="s">
        <v>119</v>
      </c>
      <c r="E61" s="143"/>
      <c r="F61" s="143"/>
      <c r="G61" s="143"/>
      <c r="H61" s="143"/>
      <c r="I61" s="144"/>
      <c r="J61" s="145">
        <f>J106</f>
        <v>0</v>
      </c>
      <c r="K61" s="146"/>
    </row>
    <row r="62" spans="2:11" s="8" customFormat="1" ht="19.9" customHeight="1">
      <c r="B62" s="140"/>
      <c r="C62" s="141"/>
      <c r="D62" s="142" t="s">
        <v>120</v>
      </c>
      <c r="E62" s="143"/>
      <c r="F62" s="143"/>
      <c r="G62" s="143"/>
      <c r="H62" s="143"/>
      <c r="I62" s="144"/>
      <c r="J62" s="145">
        <f>J116</f>
        <v>0</v>
      </c>
      <c r="K62" s="146"/>
    </row>
    <row r="63" spans="2:11" s="8" customFormat="1" ht="19.9" customHeight="1">
      <c r="B63" s="140"/>
      <c r="C63" s="141"/>
      <c r="D63" s="142" t="s">
        <v>121</v>
      </c>
      <c r="E63" s="143"/>
      <c r="F63" s="143"/>
      <c r="G63" s="143"/>
      <c r="H63" s="143"/>
      <c r="I63" s="144"/>
      <c r="J63" s="145">
        <f>J122</f>
        <v>0</v>
      </c>
      <c r="K63" s="146"/>
    </row>
    <row r="64" spans="2:11" s="7" customFormat="1" ht="24.95" customHeight="1">
      <c r="B64" s="133"/>
      <c r="C64" s="134"/>
      <c r="D64" s="135" t="s">
        <v>122</v>
      </c>
      <c r="E64" s="136"/>
      <c r="F64" s="136"/>
      <c r="G64" s="136"/>
      <c r="H64" s="136"/>
      <c r="I64" s="137"/>
      <c r="J64" s="138">
        <f>J124</f>
        <v>0</v>
      </c>
      <c r="K64" s="139"/>
    </row>
    <row r="65" spans="2:11" s="8" customFormat="1" ht="19.9" customHeight="1">
      <c r="B65" s="140"/>
      <c r="C65" s="141"/>
      <c r="D65" s="142" t="s">
        <v>123</v>
      </c>
      <c r="E65" s="143"/>
      <c r="F65" s="143"/>
      <c r="G65" s="143"/>
      <c r="H65" s="143"/>
      <c r="I65" s="144"/>
      <c r="J65" s="145">
        <f>J125</f>
        <v>0</v>
      </c>
      <c r="K65" s="146"/>
    </row>
    <row r="66" spans="2:11" s="8" customFormat="1" ht="19.9" customHeight="1">
      <c r="B66" s="140"/>
      <c r="C66" s="141"/>
      <c r="D66" s="142" t="s">
        <v>124</v>
      </c>
      <c r="E66" s="143"/>
      <c r="F66" s="143"/>
      <c r="G66" s="143"/>
      <c r="H66" s="143"/>
      <c r="I66" s="144"/>
      <c r="J66" s="145">
        <f>J128</f>
        <v>0</v>
      </c>
      <c r="K66" s="146"/>
    </row>
    <row r="67" spans="2:11" s="7" customFormat="1" ht="24.95" customHeight="1">
      <c r="B67" s="133"/>
      <c r="C67" s="134"/>
      <c r="D67" s="135" t="s">
        <v>125</v>
      </c>
      <c r="E67" s="136"/>
      <c r="F67" s="136"/>
      <c r="G67" s="136"/>
      <c r="H67" s="136"/>
      <c r="I67" s="137"/>
      <c r="J67" s="138">
        <f>J132</f>
        <v>0</v>
      </c>
      <c r="K67" s="139"/>
    </row>
    <row r="68" spans="2:11" s="8" customFormat="1" ht="19.9" customHeight="1">
      <c r="B68" s="140"/>
      <c r="C68" s="141"/>
      <c r="D68" s="142" t="s">
        <v>126</v>
      </c>
      <c r="E68" s="143"/>
      <c r="F68" s="143"/>
      <c r="G68" s="143"/>
      <c r="H68" s="143"/>
      <c r="I68" s="144"/>
      <c r="J68" s="145">
        <f>J133</f>
        <v>0</v>
      </c>
      <c r="K68" s="146"/>
    </row>
    <row r="69" spans="2:11" s="1" customFormat="1" ht="21.75" customHeight="1">
      <c r="B69" s="39"/>
      <c r="C69" s="40"/>
      <c r="D69" s="40"/>
      <c r="E69" s="40"/>
      <c r="F69" s="40"/>
      <c r="G69" s="40"/>
      <c r="H69" s="40"/>
      <c r="I69" s="104"/>
      <c r="J69" s="40"/>
      <c r="K69" s="43"/>
    </row>
    <row r="70" spans="2:11" s="1" customFormat="1" ht="6.95" customHeight="1">
      <c r="B70" s="54"/>
      <c r="C70" s="55"/>
      <c r="D70" s="55"/>
      <c r="E70" s="55"/>
      <c r="F70" s="55"/>
      <c r="G70" s="55"/>
      <c r="H70" s="55"/>
      <c r="I70" s="125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26"/>
      <c r="J74" s="58"/>
      <c r="K74" s="58"/>
      <c r="L74" s="39"/>
    </row>
    <row r="75" spans="2:12" s="1" customFormat="1" ht="36.95" customHeight="1">
      <c r="B75" s="39"/>
      <c r="C75" s="59" t="s">
        <v>127</v>
      </c>
      <c r="L75" s="39"/>
    </row>
    <row r="76" spans="2:12" s="1" customFormat="1" ht="6.95" customHeight="1">
      <c r="B76" s="39"/>
      <c r="L76" s="39"/>
    </row>
    <row r="77" spans="2:12" s="1" customFormat="1" ht="14.45" customHeight="1">
      <c r="B77" s="39"/>
      <c r="C77" s="61" t="s">
        <v>19</v>
      </c>
      <c r="L77" s="39"/>
    </row>
    <row r="78" spans="2:12" s="1" customFormat="1" ht="16.5" customHeight="1">
      <c r="B78" s="39"/>
      <c r="E78" s="335" t="str">
        <f>E7</f>
        <v>Hřbitov Habartov - oprava oplocení - jednotkové ceny</v>
      </c>
      <c r="F78" s="336"/>
      <c r="G78" s="336"/>
      <c r="H78" s="336"/>
      <c r="L78" s="39"/>
    </row>
    <row r="79" spans="2:12" s="1" customFormat="1" ht="14.45" customHeight="1">
      <c r="B79" s="39"/>
      <c r="C79" s="61" t="s">
        <v>108</v>
      </c>
      <c r="L79" s="39"/>
    </row>
    <row r="80" spans="2:12" s="1" customFormat="1" ht="17.25" customHeight="1">
      <c r="B80" s="39"/>
      <c r="E80" s="311" t="str">
        <f>E9</f>
        <v>01 - Plynosilikátové zdivo - oblast A</v>
      </c>
      <c r="F80" s="337"/>
      <c r="G80" s="337"/>
      <c r="H80" s="337"/>
      <c r="L80" s="39"/>
    </row>
    <row r="81" spans="2:12" s="1" customFormat="1" ht="6.95" customHeight="1">
      <c r="B81" s="39"/>
      <c r="L81" s="39"/>
    </row>
    <row r="82" spans="2:12" s="1" customFormat="1" ht="18" customHeight="1">
      <c r="B82" s="39"/>
      <c r="C82" s="61" t="s">
        <v>23</v>
      </c>
      <c r="F82" s="147" t="str">
        <f>F12</f>
        <v xml:space="preserve"> </v>
      </c>
      <c r="I82" s="148" t="s">
        <v>25</v>
      </c>
      <c r="J82" s="65" t="str">
        <f>IF(J12="","",J12)</f>
        <v>4.10.2018</v>
      </c>
      <c r="L82" s="39"/>
    </row>
    <row r="83" spans="2:12" s="1" customFormat="1" ht="6.95" customHeight="1">
      <c r="B83" s="39"/>
      <c r="L83" s="39"/>
    </row>
    <row r="84" spans="2:12" s="1" customFormat="1" ht="13.5">
      <c r="B84" s="39"/>
      <c r="C84" s="61" t="s">
        <v>27</v>
      </c>
      <c r="F84" s="147" t="str">
        <f>E15</f>
        <v xml:space="preserve"> </v>
      </c>
      <c r="I84" s="148" t="s">
        <v>32</v>
      </c>
      <c r="J84" s="147" t="str">
        <f>E21</f>
        <v xml:space="preserve"> </v>
      </c>
      <c r="L84" s="39"/>
    </row>
    <row r="85" spans="2:12" s="1" customFormat="1" ht="14.45" customHeight="1">
      <c r="B85" s="39"/>
      <c r="C85" s="61" t="s">
        <v>30</v>
      </c>
      <c r="F85" s="147" t="str">
        <f>IF(E18="","",E18)</f>
        <v/>
      </c>
      <c r="L85" s="39"/>
    </row>
    <row r="86" spans="2:12" s="1" customFormat="1" ht="10.35" customHeight="1">
      <c r="B86" s="39"/>
      <c r="L86" s="39"/>
    </row>
    <row r="87" spans="2:20" s="9" customFormat="1" ht="29.25" customHeight="1">
      <c r="B87" s="149"/>
      <c r="C87" s="150" t="s">
        <v>128</v>
      </c>
      <c r="D87" s="151" t="s">
        <v>55</v>
      </c>
      <c r="E87" s="151" t="s">
        <v>51</v>
      </c>
      <c r="F87" s="151" t="s">
        <v>129</v>
      </c>
      <c r="G87" s="151" t="s">
        <v>130</v>
      </c>
      <c r="H87" s="151" t="s">
        <v>131</v>
      </c>
      <c r="I87" s="152" t="s">
        <v>132</v>
      </c>
      <c r="J87" s="151" t="s">
        <v>112</v>
      </c>
      <c r="K87" s="153" t="s">
        <v>133</v>
      </c>
      <c r="L87" s="149"/>
      <c r="M87" s="71" t="s">
        <v>134</v>
      </c>
      <c r="N87" s="72" t="s">
        <v>40</v>
      </c>
      <c r="O87" s="72" t="s">
        <v>135</v>
      </c>
      <c r="P87" s="72" t="s">
        <v>136</v>
      </c>
      <c r="Q87" s="72" t="s">
        <v>137</v>
      </c>
      <c r="R87" s="72" t="s">
        <v>138</v>
      </c>
      <c r="S87" s="72" t="s">
        <v>139</v>
      </c>
      <c r="T87" s="73" t="s">
        <v>140</v>
      </c>
    </row>
    <row r="88" spans="2:63" s="1" customFormat="1" ht="29.25" customHeight="1">
      <c r="B88" s="39"/>
      <c r="C88" s="75" t="s">
        <v>113</v>
      </c>
      <c r="J88" s="154">
        <f>BK88</f>
        <v>0</v>
      </c>
      <c r="L88" s="39"/>
      <c r="M88" s="74"/>
      <c r="N88" s="66"/>
      <c r="O88" s="66"/>
      <c r="P88" s="155">
        <f>P89+P124+P132</f>
        <v>0</v>
      </c>
      <c r="Q88" s="66"/>
      <c r="R88" s="155">
        <f>R89+R124+R132</f>
        <v>2.8587525700000005</v>
      </c>
      <c r="S88" s="66"/>
      <c r="T88" s="156">
        <f>T89+T124+T132</f>
        <v>4.567200000000001</v>
      </c>
      <c r="AT88" s="22" t="s">
        <v>69</v>
      </c>
      <c r="AU88" s="22" t="s">
        <v>114</v>
      </c>
      <c r="BK88" s="157">
        <f>BK89+BK124+BK132</f>
        <v>0</v>
      </c>
    </row>
    <row r="89" spans="2:63" s="10" customFormat="1" ht="37.35" customHeight="1">
      <c r="B89" s="158"/>
      <c r="D89" s="159" t="s">
        <v>69</v>
      </c>
      <c r="E89" s="160" t="s">
        <v>141</v>
      </c>
      <c r="F89" s="160" t="s">
        <v>142</v>
      </c>
      <c r="I89" s="161"/>
      <c r="J89" s="162">
        <f>BK89</f>
        <v>0</v>
      </c>
      <c r="L89" s="158"/>
      <c r="M89" s="163"/>
      <c r="N89" s="164"/>
      <c r="O89" s="164"/>
      <c r="P89" s="165">
        <f>P90+P93+P98+P106+P116+P122</f>
        <v>0</v>
      </c>
      <c r="Q89" s="164"/>
      <c r="R89" s="165">
        <f>R90+R93+R98+R106+R116+R122</f>
        <v>2.7408717700000005</v>
      </c>
      <c r="S89" s="164"/>
      <c r="T89" s="166">
        <f>T90+T93+T98+T106+T116+T122</f>
        <v>4.5120000000000005</v>
      </c>
      <c r="AR89" s="159" t="s">
        <v>78</v>
      </c>
      <c r="AT89" s="167" t="s">
        <v>69</v>
      </c>
      <c r="AU89" s="167" t="s">
        <v>70</v>
      </c>
      <c r="AY89" s="159" t="s">
        <v>143</v>
      </c>
      <c r="BK89" s="168">
        <f>BK90+BK93+BK98+BK106+BK116+BK122</f>
        <v>0</v>
      </c>
    </row>
    <row r="90" spans="2:63" s="10" customFormat="1" ht="19.9" customHeight="1">
      <c r="B90" s="158"/>
      <c r="D90" s="159" t="s">
        <v>69</v>
      </c>
      <c r="E90" s="169" t="s">
        <v>80</v>
      </c>
      <c r="F90" s="169" t="s">
        <v>144</v>
      </c>
      <c r="I90" s="161"/>
      <c r="J90" s="170">
        <f>BK90</f>
        <v>0</v>
      </c>
      <c r="L90" s="158"/>
      <c r="M90" s="163"/>
      <c r="N90" s="164"/>
      <c r="O90" s="164"/>
      <c r="P90" s="165">
        <f>SUM(P91:P92)</f>
        <v>0</v>
      </c>
      <c r="Q90" s="164"/>
      <c r="R90" s="165">
        <f>SUM(R91:R92)</f>
        <v>1.9626320000000002</v>
      </c>
      <c r="S90" s="164"/>
      <c r="T90" s="166">
        <f>SUM(T91:T92)</f>
        <v>0</v>
      </c>
      <c r="AR90" s="159" t="s">
        <v>78</v>
      </c>
      <c r="AT90" s="167" t="s">
        <v>69</v>
      </c>
      <c r="AU90" s="167" t="s">
        <v>78</v>
      </c>
      <c r="AY90" s="159" t="s">
        <v>143</v>
      </c>
      <c r="BK90" s="168">
        <f>SUM(BK91:BK92)</f>
        <v>0</v>
      </c>
    </row>
    <row r="91" spans="2:65" s="1" customFormat="1" ht="25.5" customHeight="1">
      <c r="B91" s="171"/>
      <c r="C91" s="172" t="s">
        <v>78</v>
      </c>
      <c r="D91" s="172" t="s">
        <v>145</v>
      </c>
      <c r="E91" s="173" t="s">
        <v>146</v>
      </c>
      <c r="F91" s="174" t="s">
        <v>147</v>
      </c>
      <c r="G91" s="175" t="s">
        <v>148</v>
      </c>
      <c r="H91" s="176">
        <v>0.8</v>
      </c>
      <c r="I91" s="177"/>
      <c r="J91" s="178">
        <f>ROUND(I91*H91,2)</f>
        <v>0</v>
      </c>
      <c r="K91" s="174" t="s">
        <v>149</v>
      </c>
      <c r="L91" s="39"/>
      <c r="M91" s="179" t="s">
        <v>5</v>
      </c>
      <c r="N91" s="180" t="s">
        <v>41</v>
      </c>
      <c r="O91" s="40"/>
      <c r="P91" s="181">
        <f>O91*H91</f>
        <v>0</v>
      </c>
      <c r="Q91" s="181">
        <v>2.45329</v>
      </c>
      <c r="R91" s="181">
        <f>Q91*H91</f>
        <v>1.9626320000000002</v>
      </c>
      <c r="S91" s="181">
        <v>0</v>
      </c>
      <c r="T91" s="182">
        <f>S91*H91</f>
        <v>0</v>
      </c>
      <c r="AR91" s="22" t="s">
        <v>150</v>
      </c>
      <c r="AT91" s="22" t="s">
        <v>145</v>
      </c>
      <c r="AU91" s="22" t="s">
        <v>80</v>
      </c>
      <c r="AY91" s="22" t="s">
        <v>143</v>
      </c>
      <c r="BE91" s="183">
        <f>IF(N91="základní",J91,0)</f>
        <v>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22" t="s">
        <v>78</v>
      </c>
      <c r="BK91" s="183">
        <f>ROUND(I91*H91,2)</f>
        <v>0</v>
      </c>
      <c r="BL91" s="22" t="s">
        <v>150</v>
      </c>
      <c r="BM91" s="22" t="s">
        <v>151</v>
      </c>
    </row>
    <row r="92" spans="2:51" s="11" customFormat="1" ht="13.5">
      <c r="B92" s="184"/>
      <c r="D92" s="185" t="s">
        <v>152</v>
      </c>
      <c r="E92" s="186" t="s">
        <v>5</v>
      </c>
      <c r="F92" s="187" t="s">
        <v>153</v>
      </c>
      <c r="H92" s="188">
        <v>0.8</v>
      </c>
      <c r="I92" s="189"/>
      <c r="L92" s="184"/>
      <c r="M92" s="190"/>
      <c r="N92" s="191"/>
      <c r="O92" s="191"/>
      <c r="P92" s="191"/>
      <c r="Q92" s="191"/>
      <c r="R92" s="191"/>
      <c r="S92" s="191"/>
      <c r="T92" s="192"/>
      <c r="AT92" s="186" t="s">
        <v>152</v>
      </c>
      <c r="AU92" s="186" t="s">
        <v>80</v>
      </c>
      <c r="AV92" s="11" t="s">
        <v>80</v>
      </c>
      <c r="AW92" s="11" t="s">
        <v>33</v>
      </c>
      <c r="AX92" s="11" t="s">
        <v>70</v>
      </c>
      <c r="AY92" s="186" t="s">
        <v>143</v>
      </c>
    </row>
    <row r="93" spans="2:63" s="10" customFormat="1" ht="29.85" customHeight="1">
      <c r="B93" s="158"/>
      <c r="D93" s="159" t="s">
        <v>69</v>
      </c>
      <c r="E93" s="169" t="s">
        <v>154</v>
      </c>
      <c r="F93" s="169" t="s">
        <v>155</v>
      </c>
      <c r="I93" s="161"/>
      <c r="J93" s="170">
        <f>BK93</f>
        <v>0</v>
      </c>
      <c r="L93" s="158"/>
      <c r="M93" s="163"/>
      <c r="N93" s="164"/>
      <c r="O93" s="164"/>
      <c r="P93" s="165">
        <f>SUM(P94:P97)</f>
        <v>0</v>
      </c>
      <c r="Q93" s="164"/>
      <c r="R93" s="165">
        <f>SUM(R94:R97)</f>
        <v>0.27607465</v>
      </c>
      <c r="S93" s="164"/>
      <c r="T93" s="166">
        <f>SUM(T94:T97)</f>
        <v>0</v>
      </c>
      <c r="AR93" s="159" t="s">
        <v>78</v>
      </c>
      <c r="AT93" s="167" t="s">
        <v>69</v>
      </c>
      <c r="AU93" s="167" t="s">
        <v>78</v>
      </c>
      <c r="AY93" s="159" t="s">
        <v>143</v>
      </c>
      <c r="BK93" s="168">
        <f>SUM(BK94:BK97)</f>
        <v>0</v>
      </c>
    </row>
    <row r="94" spans="2:65" s="1" customFormat="1" ht="25.5" customHeight="1">
      <c r="B94" s="171"/>
      <c r="C94" s="172" t="s">
        <v>80</v>
      </c>
      <c r="D94" s="172" t="s">
        <v>145</v>
      </c>
      <c r="E94" s="173" t="s">
        <v>156</v>
      </c>
      <c r="F94" s="174" t="s">
        <v>157</v>
      </c>
      <c r="G94" s="175" t="s">
        <v>158</v>
      </c>
      <c r="H94" s="176">
        <v>1.44</v>
      </c>
      <c r="I94" s="177"/>
      <c r="J94" s="178">
        <f>ROUND(I94*H94,2)</f>
        <v>0</v>
      </c>
      <c r="K94" s="174" t="s">
        <v>149</v>
      </c>
      <c r="L94" s="39"/>
      <c r="M94" s="179" t="s">
        <v>5</v>
      </c>
      <c r="N94" s="180" t="s">
        <v>41</v>
      </c>
      <c r="O94" s="40"/>
      <c r="P94" s="181">
        <f>O94*H94</f>
        <v>0</v>
      </c>
      <c r="Q94" s="181">
        <v>0.17351</v>
      </c>
      <c r="R94" s="181">
        <f>Q94*H94</f>
        <v>0.24985439999999998</v>
      </c>
      <c r="S94" s="181">
        <v>0</v>
      </c>
      <c r="T94" s="182">
        <f>S94*H94</f>
        <v>0</v>
      </c>
      <c r="AR94" s="22" t="s">
        <v>150</v>
      </c>
      <c r="AT94" s="22" t="s">
        <v>145</v>
      </c>
      <c r="AU94" s="22" t="s">
        <v>80</v>
      </c>
      <c r="AY94" s="22" t="s">
        <v>143</v>
      </c>
      <c r="BE94" s="183">
        <f>IF(N94="základní",J94,0)</f>
        <v>0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22" t="s">
        <v>78</v>
      </c>
      <c r="BK94" s="183">
        <f>ROUND(I94*H94,2)</f>
        <v>0</v>
      </c>
      <c r="BL94" s="22" t="s">
        <v>150</v>
      </c>
      <c r="BM94" s="22" t="s">
        <v>159</v>
      </c>
    </row>
    <row r="95" spans="2:51" s="11" customFormat="1" ht="13.5">
      <c r="B95" s="184"/>
      <c r="D95" s="185" t="s">
        <v>152</v>
      </c>
      <c r="E95" s="186" t="s">
        <v>5</v>
      </c>
      <c r="F95" s="187" t="s">
        <v>160</v>
      </c>
      <c r="H95" s="188">
        <v>1.44</v>
      </c>
      <c r="I95" s="189"/>
      <c r="L95" s="184"/>
      <c r="M95" s="190"/>
      <c r="N95" s="191"/>
      <c r="O95" s="191"/>
      <c r="P95" s="191"/>
      <c r="Q95" s="191"/>
      <c r="R95" s="191"/>
      <c r="S95" s="191"/>
      <c r="T95" s="192"/>
      <c r="AT95" s="186" t="s">
        <v>152</v>
      </c>
      <c r="AU95" s="186" t="s">
        <v>80</v>
      </c>
      <c r="AV95" s="11" t="s">
        <v>80</v>
      </c>
      <c r="AW95" s="11" t="s">
        <v>33</v>
      </c>
      <c r="AX95" s="11" t="s">
        <v>70</v>
      </c>
      <c r="AY95" s="186" t="s">
        <v>143</v>
      </c>
    </row>
    <row r="96" spans="2:65" s="1" customFormat="1" ht="25.5" customHeight="1">
      <c r="B96" s="171"/>
      <c r="C96" s="172" t="s">
        <v>154</v>
      </c>
      <c r="D96" s="172" t="s">
        <v>145</v>
      </c>
      <c r="E96" s="173" t="s">
        <v>161</v>
      </c>
      <c r="F96" s="174" t="s">
        <v>162</v>
      </c>
      <c r="G96" s="175" t="s">
        <v>163</v>
      </c>
      <c r="H96" s="176">
        <v>0.025</v>
      </c>
      <c r="I96" s="177"/>
      <c r="J96" s="178">
        <f>ROUND(I96*H96,2)</f>
        <v>0</v>
      </c>
      <c r="K96" s="174" t="s">
        <v>149</v>
      </c>
      <c r="L96" s="39"/>
      <c r="M96" s="179" t="s">
        <v>5</v>
      </c>
      <c r="N96" s="180" t="s">
        <v>41</v>
      </c>
      <c r="O96" s="40"/>
      <c r="P96" s="181">
        <f>O96*H96</f>
        <v>0</v>
      </c>
      <c r="Q96" s="181">
        <v>1.04881</v>
      </c>
      <c r="R96" s="181">
        <f>Q96*H96</f>
        <v>0.02622025</v>
      </c>
      <c r="S96" s="181">
        <v>0</v>
      </c>
      <c r="T96" s="182">
        <f>S96*H96</f>
        <v>0</v>
      </c>
      <c r="AR96" s="22" t="s">
        <v>150</v>
      </c>
      <c r="AT96" s="22" t="s">
        <v>145</v>
      </c>
      <c r="AU96" s="22" t="s">
        <v>80</v>
      </c>
      <c r="AY96" s="22" t="s">
        <v>143</v>
      </c>
      <c r="BE96" s="183">
        <f>IF(N96="základní",J96,0)</f>
        <v>0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22" t="s">
        <v>78</v>
      </c>
      <c r="BK96" s="183">
        <f>ROUND(I96*H96,2)</f>
        <v>0</v>
      </c>
      <c r="BL96" s="22" t="s">
        <v>150</v>
      </c>
      <c r="BM96" s="22" t="s">
        <v>164</v>
      </c>
    </row>
    <row r="97" spans="2:51" s="11" customFormat="1" ht="13.5">
      <c r="B97" s="184"/>
      <c r="D97" s="185" t="s">
        <v>152</v>
      </c>
      <c r="E97" s="186" t="s">
        <v>5</v>
      </c>
      <c r="F97" s="187" t="s">
        <v>165</v>
      </c>
      <c r="H97" s="188">
        <v>0.025</v>
      </c>
      <c r="I97" s="189"/>
      <c r="L97" s="184"/>
      <c r="M97" s="190"/>
      <c r="N97" s="191"/>
      <c r="O97" s="191"/>
      <c r="P97" s="191"/>
      <c r="Q97" s="191"/>
      <c r="R97" s="191"/>
      <c r="S97" s="191"/>
      <c r="T97" s="192"/>
      <c r="AT97" s="186" t="s">
        <v>152</v>
      </c>
      <c r="AU97" s="186" t="s">
        <v>80</v>
      </c>
      <c r="AV97" s="11" t="s">
        <v>80</v>
      </c>
      <c r="AW97" s="11" t="s">
        <v>33</v>
      </c>
      <c r="AX97" s="11" t="s">
        <v>70</v>
      </c>
      <c r="AY97" s="186" t="s">
        <v>143</v>
      </c>
    </row>
    <row r="98" spans="2:63" s="10" customFormat="1" ht="29.85" customHeight="1">
      <c r="B98" s="158"/>
      <c r="D98" s="159" t="s">
        <v>69</v>
      </c>
      <c r="E98" s="169" t="s">
        <v>166</v>
      </c>
      <c r="F98" s="169" t="s">
        <v>167</v>
      </c>
      <c r="I98" s="161"/>
      <c r="J98" s="170">
        <f>BK98</f>
        <v>0</v>
      </c>
      <c r="L98" s="158"/>
      <c r="M98" s="163"/>
      <c r="N98" s="164"/>
      <c r="O98" s="164"/>
      <c r="P98" s="165">
        <f>SUM(P99:P105)</f>
        <v>0</v>
      </c>
      <c r="Q98" s="164"/>
      <c r="R98" s="165">
        <f>SUM(R99:R105)</f>
        <v>0.49662912000000003</v>
      </c>
      <c r="S98" s="164"/>
      <c r="T98" s="166">
        <f>SUM(T99:T105)</f>
        <v>0</v>
      </c>
      <c r="AR98" s="159" t="s">
        <v>78</v>
      </c>
      <c r="AT98" s="167" t="s">
        <v>69</v>
      </c>
      <c r="AU98" s="167" t="s">
        <v>78</v>
      </c>
      <c r="AY98" s="159" t="s">
        <v>143</v>
      </c>
      <c r="BK98" s="168">
        <f>SUM(BK99:BK105)</f>
        <v>0</v>
      </c>
    </row>
    <row r="99" spans="2:65" s="1" customFormat="1" ht="25.5" customHeight="1">
      <c r="B99" s="171"/>
      <c r="C99" s="172" t="s">
        <v>150</v>
      </c>
      <c r="D99" s="172" t="s">
        <v>145</v>
      </c>
      <c r="E99" s="173" t="s">
        <v>168</v>
      </c>
      <c r="F99" s="174" t="s">
        <v>169</v>
      </c>
      <c r="G99" s="175" t="s">
        <v>158</v>
      </c>
      <c r="H99" s="176">
        <v>10.32</v>
      </c>
      <c r="I99" s="177"/>
      <c r="J99" s="178">
        <f>ROUND(I99*H99,2)</f>
        <v>0</v>
      </c>
      <c r="K99" s="174" t="s">
        <v>149</v>
      </c>
      <c r="L99" s="39"/>
      <c r="M99" s="179" t="s">
        <v>5</v>
      </c>
      <c r="N99" s="180" t="s">
        <v>41</v>
      </c>
      <c r="O99" s="40"/>
      <c r="P99" s="181">
        <f>O99*H99</f>
        <v>0</v>
      </c>
      <c r="Q99" s="181">
        <v>0.00735</v>
      </c>
      <c r="R99" s="181">
        <f>Q99*H99</f>
        <v>0.075852</v>
      </c>
      <c r="S99" s="181">
        <v>0</v>
      </c>
      <c r="T99" s="182">
        <f>S99*H99</f>
        <v>0</v>
      </c>
      <c r="AR99" s="22" t="s">
        <v>150</v>
      </c>
      <c r="AT99" s="22" t="s">
        <v>145</v>
      </c>
      <c r="AU99" s="22" t="s">
        <v>80</v>
      </c>
      <c r="AY99" s="22" t="s">
        <v>143</v>
      </c>
      <c r="BE99" s="183">
        <f>IF(N99="základní",J99,0)</f>
        <v>0</v>
      </c>
      <c r="BF99" s="183">
        <f>IF(N99="snížená",J99,0)</f>
        <v>0</v>
      </c>
      <c r="BG99" s="183">
        <f>IF(N99="zákl. přenesená",J99,0)</f>
        <v>0</v>
      </c>
      <c r="BH99" s="183">
        <f>IF(N99="sníž. přenesená",J99,0)</f>
        <v>0</v>
      </c>
      <c r="BI99" s="183">
        <f>IF(N99="nulová",J99,0)</f>
        <v>0</v>
      </c>
      <c r="BJ99" s="22" t="s">
        <v>78</v>
      </c>
      <c r="BK99" s="183">
        <f>ROUND(I99*H99,2)</f>
        <v>0</v>
      </c>
      <c r="BL99" s="22" t="s">
        <v>150</v>
      </c>
      <c r="BM99" s="22" t="s">
        <v>170</v>
      </c>
    </row>
    <row r="100" spans="2:51" s="11" customFormat="1" ht="13.5">
      <c r="B100" s="184"/>
      <c r="D100" s="185" t="s">
        <v>152</v>
      </c>
      <c r="E100" s="186" t="s">
        <v>5</v>
      </c>
      <c r="F100" s="187" t="s">
        <v>171</v>
      </c>
      <c r="H100" s="188">
        <v>10.32</v>
      </c>
      <c r="I100" s="189"/>
      <c r="L100" s="184"/>
      <c r="M100" s="190"/>
      <c r="N100" s="191"/>
      <c r="O100" s="191"/>
      <c r="P100" s="191"/>
      <c r="Q100" s="191"/>
      <c r="R100" s="191"/>
      <c r="S100" s="191"/>
      <c r="T100" s="192"/>
      <c r="AT100" s="186" t="s">
        <v>152</v>
      </c>
      <c r="AU100" s="186" t="s">
        <v>80</v>
      </c>
      <c r="AV100" s="11" t="s">
        <v>80</v>
      </c>
      <c r="AW100" s="11" t="s">
        <v>33</v>
      </c>
      <c r="AX100" s="11" t="s">
        <v>70</v>
      </c>
      <c r="AY100" s="186" t="s">
        <v>143</v>
      </c>
    </row>
    <row r="101" spans="2:65" s="1" customFormat="1" ht="25.5" customHeight="1">
      <c r="B101" s="171"/>
      <c r="C101" s="172" t="s">
        <v>172</v>
      </c>
      <c r="D101" s="172" t="s">
        <v>145</v>
      </c>
      <c r="E101" s="173" t="s">
        <v>173</v>
      </c>
      <c r="F101" s="174" t="s">
        <v>174</v>
      </c>
      <c r="G101" s="175" t="s">
        <v>158</v>
      </c>
      <c r="H101" s="176">
        <v>12.384</v>
      </c>
      <c r="I101" s="177"/>
      <c r="J101" s="178">
        <f>ROUND(I101*H101,2)</f>
        <v>0</v>
      </c>
      <c r="K101" s="174" t="s">
        <v>149</v>
      </c>
      <c r="L101" s="39"/>
      <c r="M101" s="179" t="s">
        <v>5</v>
      </c>
      <c r="N101" s="180" t="s">
        <v>41</v>
      </c>
      <c r="O101" s="40"/>
      <c r="P101" s="181">
        <f>O101*H101</f>
        <v>0</v>
      </c>
      <c r="Q101" s="181">
        <v>0.00438</v>
      </c>
      <c r="R101" s="181">
        <f>Q101*H101</f>
        <v>0.054241920000000006</v>
      </c>
      <c r="S101" s="181">
        <v>0</v>
      </c>
      <c r="T101" s="182">
        <f>S101*H101</f>
        <v>0</v>
      </c>
      <c r="AR101" s="22" t="s">
        <v>150</v>
      </c>
      <c r="AT101" s="22" t="s">
        <v>145</v>
      </c>
      <c r="AU101" s="22" t="s">
        <v>80</v>
      </c>
      <c r="AY101" s="22" t="s">
        <v>143</v>
      </c>
      <c r="BE101" s="183">
        <f>IF(N101="základní",J101,0)</f>
        <v>0</v>
      </c>
      <c r="BF101" s="183">
        <f>IF(N101="snížená",J101,0)</f>
        <v>0</v>
      </c>
      <c r="BG101" s="183">
        <f>IF(N101="zákl. přenesená",J101,0)</f>
        <v>0</v>
      </c>
      <c r="BH101" s="183">
        <f>IF(N101="sníž. přenesená",J101,0)</f>
        <v>0</v>
      </c>
      <c r="BI101" s="183">
        <f>IF(N101="nulová",J101,0)</f>
        <v>0</v>
      </c>
      <c r="BJ101" s="22" t="s">
        <v>78</v>
      </c>
      <c r="BK101" s="183">
        <f>ROUND(I101*H101,2)</f>
        <v>0</v>
      </c>
      <c r="BL101" s="22" t="s">
        <v>150</v>
      </c>
      <c r="BM101" s="22" t="s">
        <v>175</v>
      </c>
    </row>
    <row r="102" spans="2:51" s="11" customFormat="1" ht="13.5">
      <c r="B102" s="184"/>
      <c r="D102" s="185" t="s">
        <v>152</v>
      </c>
      <c r="F102" s="187" t="s">
        <v>176</v>
      </c>
      <c r="H102" s="188">
        <v>12.384</v>
      </c>
      <c r="I102" s="189"/>
      <c r="L102" s="184"/>
      <c r="M102" s="190"/>
      <c r="N102" s="191"/>
      <c r="O102" s="191"/>
      <c r="P102" s="191"/>
      <c r="Q102" s="191"/>
      <c r="R102" s="191"/>
      <c r="S102" s="191"/>
      <c r="T102" s="192"/>
      <c r="AT102" s="186" t="s">
        <v>152</v>
      </c>
      <c r="AU102" s="186" t="s">
        <v>80</v>
      </c>
      <c r="AV102" s="11" t="s">
        <v>80</v>
      </c>
      <c r="AW102" s="11" t="s">
        <v>6</v>
      </c>
      <c r="AX102" s="11" t="s">
        <v>78</v>
      </c>
      <c r="AY102" s="186" t="s">
        <v>143</v>
      </c>
    </row>
    <row r="103" spans="2:65" s="1" customFormat="1" ht="25.5" customHeight="1">
      <c r="B103" s="171"/>
      <c r="C103" s="172" t="s">
        <v>166</v>
      </c>
      <c r="D103" s="172" t="s">
        <v>145</v>
      </c>
      <c r="E103" s="173" t="s">
        <v>177</v>
      </c>
      <c r="F103" s="174" t="s">
        <v>178</v>
      </c>
      <c r="G103" s="175" t="s">
        <v>158</v>
      </c>
      <c r="H103" s="176">
        <v>10.32</v>
      </c>
      <c r="I103" s="177"/>
      <c r="J103" s="178">
        <f>ROUND(I103*H103,2)</f>
        <v>0</v>
      </c>
      <c r="K103" s="174" t="s">
        <v>149</v>
      </c>
      <c r="L103" s="39"/>
      <c r="M103" s="179" t="s">
        <v>5</v>
      </c>
      <c r="N103" s="180" t="s">
        <v>41</v>
      </c>
      <c r="O103" s="40"/>
      <c r="P103" s="181">
        <f>O103*H103</f>
        <v>0</v>
      </c>
      <c r="Q103" s="181">
        <v>0.02636</v>
      </c>
      <c r="R103" s="181">
        <f>Q103*H103</f>
        <v>0.27203520000000003</v>
      </c>
      <c r="S103" s="181">
        <v>0</v>
      </c>
      <c r="T103" s="182">
        <f>S103*H103</f>
        <v>0</v>
      </c>
      <c r="AR103" s="22" t="s">
        <v>150</v>
      </c>
      <c r="AT103" s="22" t="s">
        <v>145</v>
      </c>
      <c r="AU103" s="22" t="s">
        <v>80</v>
      </c>
      <c r="AY103" s="22" t="s">
        <v>143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22" t="s">
        <v>78</v>
      </c>
      <c r="BK103" s="183">
        <f>ROUND(I103*H103,2)</f>
        <v>0</v>
      </c>
      <c r="BL103" s="22" t="s">
        <v>150</v>
      </c>
      <c r="BM103" s="22" t="s">
        <v>179</v>
      </c>
    </row>
    <row r="104" spans="2:65" s="1" customFormat="1" ht="25.5" customHeight="1">
      <c r="B104" s="171"/>
      <c r="C104" s="172" t="s">
        <v>180</v>
      </c>
      <c r="D104" s="172" t="s">
        <v>145</v>
      </c>
      <c r="E104" s="173" t="s">
        <v>181</v>
      </c>
      <c r="F104" s="174" t="s">
        <v>182</v>
      </c>
      <c r="G104" s="175" t="s">
        <v>158</v>
      </c>
      <c r="H104" s="176">
        <v>0.9</v>
      </c>
      <c r="I104" s="177"/>
      <c r="J104" s="178">
        <f>ROUND(I104*H104,2)</f>
        <v>0</v>
      </c>
      <c r="K104" s="174" t="s">
        <v>149</v>
      </c>
      <c r="L104" s="39"/>
      <c r="M104" s="179" t="s">
        <v>5</v>
      </c>
      <c r="N104" s="180" t="s">
        <v>41</v>
      </c>
      <c r="O104" s="40"/>
      <c r="P104" s="181">
        <f>O104*H104</f>
        <v>0</v>
      </c>
      <c r="Q104" s="181">
        <v>0.105</v>
      </c>
      <c r="R104" s="181">
        <f>Q104*H104</f>
        <v>0.0945</v>
      </c>
      <c r="S104" s="181">
        <v>0</v>
      </c>
      <c r="T104" s="182">
        <f>S104*H104</f>
        <v>0</v>
      </c>
      <c r="AR104" s="22" t="s">
        <v>150</v>
      </c>
      <c r="AT104" s="22" t="s">
        <v>145</v>
      </c>
      <c r="AU104" s="22" t="s">
        <v>80</v>
      </c>
      <c r="AY104" s="22" t="s">
        <v>143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22" t="s">
        <v>78</v>
      </c>
      <c r="BK104" s="183">
        <f>ROUND(I104*H104,2)</f>
        <v>0</v>
      </c>
      <c r="BL104" s="22" t="s">
        <v>150</v>
      </c>
      <c r="BM104" s="22" t="s">
        <v>183</v>
      </c>
    </row>
    <row r="105" spans="2:51" s="11" customFormat="1" ht="13.5">
      <c r="B105" s="184"/>
      <c r="D105" s="185" t="s">
        <v>152</v>
      </c>
      <c r="E105" s="186" t="s">
        <v>5</v>
      </c>
      <c r="F105" s="187" t="s">
        <v>184</v>
      </c>
      <c r="H105" s="188">
        <v>0.9</v>
      </c>
      <c r="I105" s="189"/>
      <c r="L105" s="184"/>
      <c r="M105" s="190"/>
      <c r="N105" s="191"/>
      <c r="O105" s="191"/>
      <c r="P105" s="191"/>
      <c r="Q105" s="191"/>
      <c r="R105" s="191"/>
      <c r="S105" s="191"/>
      <c r="T105" s="192"/>
      <c r="AT105" s="186" t="s">
        <v>152</v>
      </c>
      <c r="AU105" s="186" t="s">
        <v>80</v>
      </c>
      <c r="AV105" s="11" t="s">
        <v>80</v>
      </c>
      <c r="AW105" s="11" t="s">
        <v>33</v>
      </c>
      <c r="AX105" s="11" t="s">
        <v>70</v>
      </c>
      <c r="AY105" s="186" t="s">
        <v>143</v>
      </c>
    </row>
    <row r="106" spans="2:63" s="10" customFormat="1" ht="29.85" customHeight="1">
      <c r="B106" s="158"/>
      <c r="D106" s="159" t="s">
        <v>69</v>
      </c>
      <c r="E106" s="169" t="s">
        <v>185</v>
      </c>
      <c r="F106" s="169" t="s">
        <v>186</v>
      </c>
      <c r="I106" s="161"/>
      <c r="J106" s="170">
        <f>BK106</f>
        <v>0</v>
      </c>
      <c r="L106" s="158"/>
      <c r="M106" s="163"/>
      <c r="N106" s="164"/>
      <c r="O106" s="164"/>
      <c r="P106" s="165">
        <f>SUM(P107:P115)</f>
        <v>0</v>
      </c>
      <c r="Q106" s="164"/>
      <c r="R106" s="165">
        <f>SUM(R107:R115)</f>
        <v>0.005536</v>
      </c>
      <c r="S106" s="164"/>
      <c r="T106" s="166">
        <f>SUM(T107:T115)</f>
        <v>4.5120000000000005</v>
      </c>
      <c r="AR106" s="159" t="s">
        <v>78</v>
      </c>
      <c r="AT106" s="167" t="s">
        <v>69</v>
      </c>
      <c r="AU106" s="167" t="s">
        <v>78</v>
      </c>
      <c r="AY106" s="159" t="s">
        <v>143</v>
      </c>
      <c r="BK106" s="168">
        <f>SUM(BK107:BK115)</f>
        <v>0</v>
      </c>
    </row>
    <row r="107" spans="2:65" s="1" customFormat="1" ht="25.5" customHeight="1">
      <c r="B107" s="171"/>
      <c r="C107" s="172" t="s">
        <v>187</v>
      </c>
      <c r="D107" s="172" t="s">
        <v>145</v>
      </c>
      <c r="E107" s="173" t="s">
        <v>188</v>
      </c>
      <c r="F107" s="174" t="s">
        <v>189</v>
      </c>
      <c r="G107" s="175" t="s">
        <v>190</v>
      </c>
      <c r="H107" s="176">
        <v>12</v>
      </c>
      <c r="I107" s="177"/>
      <c r="J107" s="178">
        <f>ROUND(I107*H107,2)</f>
        <v>0</v>
      </c>
      <c r="K107" s="174" t="s">
        <v>149</v>
      </c>
      <c r="L107" s="39"/>
      <c r="M107" s="179" t="s">
        <v>5</v>
      </c>
      <c r="N107" s="180" t="s">
        <v>41</v>
      </c>
      <c r="O107" s="40"/>
      <c r="P107" s="181">
        <f>O107*H107</f>
        <v>0</v>
      </c>
      <c r="Q107" s="181">
        <v>0</v>
      </c>
      <c r="R107" s="181">
        <f>Q107*H107</f>
        <v>0</v>
      </c>
      <c r="S107" s="181">
        <v>0</v>
      </c>
      <c r="T107" s="182">
        <f>S107*H107</f>
        <v>0</v>
      </c>
      <c r="AR107" s="22" t="s">
        <v>150</v>
      </c>
      <c r="AT107" s="22" t="s">
        <v>145</v>
      </c>
      <c r="AU107" s="22" t="s">
        <v>80</v>
      </c>
      <c r="AY107" s="22" t="s">
        <v>143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22" t="s">
        <v>78</v>
      </c>
      <c r="BK107" s="183">
        <f>ROUND(I107*H107,2)</f>
        <v>0</v>
      </c>
      <c r="BL107" s="22" t="s">
        <v>150</v>
      </c>
      <c r="BM107" s="22" t="s">
        <v>191</v>
      </c>
    </row>
    <row r="108" spans="2:65" s="1" customFormat="1" ht="16.5" customHeight="1">
      <c r="B108" s="171"/>
      <c r="C108" s="172" t="s">
        <v>185</v>
      </c>
      <c r="D108" s="172" t="s">
        <v>145</v>
      </c>
      <c r="E108" s="173" t="s">
        <v>192</v>
      </c>
      <c r="F108" s="174" t="s">
        <v>193</v>
      </c>
      <c r="G108" s="175" t="s">
        <v>148</v>
      </c>
      <c r="H108" s="176">
        <v>0.8</v>
      </c>
      <c r="I108" s="177"/>
      <c r="J108" s="178">
        <f>ROUND(I108*H108,2)</f>
        <v>0</v>
      </c>
      <c r="K108" s="174" t="s">
        <v>149</v>
      </c>
      <c r="L108" s="39"/>
      <c r="M108" s="179" t="s">
        <v>5</v>
      </c>
      <c r="N108" s="180" t="s">
        <v>41</v>
      </c>
      <c r="O108" s="40"/>
      <c r="P108" s="181">
        <f>O108*H108</f>
        <v>0</v>
      </c>
      <c r="Q108" s="181">
        <v>0</v>
      </c>
      <c r="R108" s="181">
        <f>Q108*H108</f>
        <v>0</v>
      </c>
      <c r="S108" s="181">
        <v>2.4</v>
      </c>
      <c r="T108" s="182">
        <f>S108*H108</f>
        <v>1.92</v>
      </c>
      <c r="AR108" s="22" t="s">
        <v>150</v>
      </c>
      <c r="AT108" s="22" t="s">
        <v>145</v>
      </c>
      <c r="AU108" s="22" t="s">
        <v>80</v>
      </c>
      <c r="AY108" s="22" t="s">
        <v>143</v>
      </c>
      <c r="BE108" s="183">
        <f>IF(N108="základní",J108,0)</f>
        <v>0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22" t="s">
        <v>78</v>
      </c>
      <c r="BK108" s="183">
        <f>ROUND(I108*H108,2)</f>
        <v>0</v>
      </c>
      <c r="BL108" s="22" t="s">
        <v>150</v>
      </c>
      <c r="BM108" s="22" t="s">
        <v>194</v>
      </c>
    </row>
    <row r="109" spans="2:51" s="11" customFormat="1" ht="13.5">
      <c r="B109" s="184"/>
      <c r="D109" s="185" t="s">
        <v>152</v>
      </c>
      <c r="E109" s="186" t="s">
        <v>5</v>
      </c>
      <c r="F109" s="187" t="s">
        <v>153</v>
      </c>
      <c r="H109" s="188">
        <v>0.8</v>
      </c>
      <c r="I109" s="189"/>
      <c r="L109" s="184"/>
      <c r="M109" s="190"/>
      <c r="N109" s="191"/>
      <c r="O109" s="191"/>
      <c r="P109" s="191"/>
      <c r="Q109" s="191"/>
      <c r="R109" s="191"/>
      <c r="S109" s="191"/>
      <c r="T109" s="192"/>
      <c r="AT109" s="186" t="s">
        <v>152</v>
      </c>
      <c r="AU109" s="186" t="s">
        <v>80</v>
      </c>
      <c r="AV109" s="11" t="s">
        <v>80</v>
      </c>
      <c r="AW109" s="11" t="s">
        <v>33</v>
      </c>
      <c r="AX109" s="11" t="s">
        <v>70</v>
      </c>
      <c r="AY109" s="186" t="s">
        <v>143</v>
      </c>
    </row>
    <row r="110" spans="2:65" s="1" customFormat="1" ht="38.25" customHeight="1">
      <c r="B110" s="171"/>
      <c r="C110" s="172" t="s">
        <v>195</v>
      </c>
      <c r="D110" s="172" t="s">
        <v>145</v>
      </c>
      <c r="E110" s="173" t="s">
        <v>196</v>
      </c>
      <c r="F110" s="174" t="s">
        <v>197</v>
      </c>
      <c r="G110" s="175" t="s">
        <v>148</v>
      </c>
      <c r="H110" s="176">
        <v>1.44</v>
      </c>
      <c r="I110" s="177"/>
      <c r="J110" s="178">
        <f>ROUND(I110*H110,2)</f>
        <v>0</v>
      </c>
      <c r="K110" s="174" t="s">
        <v>149</v>
      </c>
      <c r="L110" s="39"/>
      <c r="M110" s="179" t="s">
        <v>5</v>
      </c>
      <c r="N110" s="180" t="s">
        <v>41</v>
      </c>
      <c r="O110" s="40"/>
      <c r="P110" s="181">
        <f>O110*H110</f>
        <v>0</v>
      </c>
      <c r="Q110" s="181">
        <v>0</v>
      </c>
      <c r="R110" s="181">
        <f>Q110*H110</f>
        <v>0</v>
      </c>
      <c r="S110" s="181">
        <v>1.8</v>
      </c>
      <c r="T110" s="182">
        <f>S110*H110</f>
        <v>2.592</v>
      </c>
      <c r="AR110" s="22" t="s">
        <v>150</v>
      </c>
      <c r="AT110" s="22" t="s">
        <v>145</v>
      </c>
      <c r="AU110" s="22" t="s">
        <v>80</v>
      </c>
      <c r="AY110" s="22" t="s">
        <v>143</v>
      </c>
      <c r="BE110" s="183">
        <f>IF(N110="základní",J110,0)</f>
        <v>0</v>
      </c>
      <c r="BF110" s="183">
        <f>IF(N110="snížená",J110,0)</f>
        <v>0</v>
      </c>
      <c r="BG110" s="183">
        <f>IF(N110="zákl. přenesená",J110,0)</f>
        <v>0</v>
      </c>
      <c r="BH110" s="183">
        <f>IF(N110="sníž. přenesená",J110,0)</f>
        <v>0</v>
      </c>
      <c r="BI110" s="183">
        <f>IF(N110="nulová",J110,0)</f>
        <v>0</v>
      </c>
      <c r="BJ110" s="22" t="s">
        <v>78</v>
      </c>
      <c r="BK110" s="183">
        <f>ROUND(I110*H110,2)</f>
        <v>0</v>
      </c>
      <c r="BL110" s="22" t="s">
        <v>150</v>
      </c>
      <c r="BM110" s="22" t="s">
        <v>198</v>
      </c>
    </row>
    <row r="111" spans="2:51" s="11" customFormat="1" ht="13.5">
      <c r="B111" s="184"/>
      <c r="D111" s="185" t="s">
        <v>152</v>
      </c>
      <c r="E111" s="186" t="s">
        <v>5</v>
      </c>
      <c r="F111" s="187" t="s">
        <v>160</v>
      </c>
      <c r="H111" s="188">
        <v>1.44</v>
      </c>
      <c r="I111" s="189"/>
      <c r="L111" s="184"/>
      <c r="M111" s="190"/>
      <c r="N111" s="191"/>
      <c r="O111" s="191"/>
      <c r="P111" s="191"/>
      <c r="Q111" s="191"/>
      <c r="R111" s="191"/>
      <c r="S111" s="191"/>
      <c r="T111" s="192"/>
      <c r="AT111" s="186" t="s">
        <v>152</v>
      </c>
      <c r="AU111" s="186" t="s">
        <v>80</v>
      </c>
      <c r="AV111" s="11" t="s">
        <v>80</v>
      </c>
      <c r="AW111" s="11" t="s">
        <v>33</v>
      </c>
      <c r="AX111" s="11" t="s">
        <v>70</v>
      </c>
      <c r="AY111" s="186" t="s">
        <v>143</v>
      </c>
    </row>
    <row r="112" spans="2:65" s="1" customFormat="1" ht="25.5" customHeight="1">
      <c r="B112" s="171"/>
      <c r="C112" s="172" t="s">
        <v>199</v>
      </c>
      <c r="D112" s="172" t="s">
        <v>145</v>
      </c>
      <c r="E112" s="173" t="s">
        <v>200</v>
      </c>
      <c r="F112" s="174" t="s">
        <v>201</v>
      </c>
      <c r="G112" s="175" t="s">
        <v>202</v>
      </c>
      <c r="H112" s="176">
        <v>4.8</v>
      </c>
      <c r="I112" s="177"/>
      <c r="J112" s="178">
        <f>ROUND(I112*H112,2)</f>
        <v>0</v>
      </c>
      <c r="K112" s="174" t="s">
        <v>149</v>
      </c>
      <c r="L112" s="39"/>
      <c r="M112" s="179" t="s">
        <v>5</v>
      </c>
      <c r="N112" s="180" t="s">
        <v>41</v>
      </c>
      <c r="O112" s="40"/>
      <c r="P112" s="181">
        <f>O112*H112</f>
        <v>0</v>
      </c>
      <c r="Q112" s="181">
        <v>0.00032</v>
      </c>
      <c r="R112" s="181">
        <f>Q112*H112</f>
        <v>0.001536</v>
      </c>
      <c r="S112" s="181">
        <v>0</v>
      </c>
      <c r="T112" s="182">
        <f>S112*H112</f>
        <v>0</v>
      </c>
      <c r="AR112" s="22" t="s">
        <v>150</v>
      </c>
      <c r="AT112" s="22" t="s">
        <v>145</v>
      </c>
      <c r="AU112" s="22" t="s">
        <v>80</v>
      </c>
      <c r="AY112" s="22" t="s">
        <v>143</v>
      </c>
      <c r="BE112" s="183">
        <f>IF(N112="základní",J112,0)</f>
        <v>0</v>
      </c>
      <c r="BF112" s="183">
        <f>IF(N112="snížená",J112,0)</f>
        <v>0</v>
      </c>
      <c r="BG112" s="183">
        <f>IF(N112="zákl. přenesená",J112,0)</f>
        <v>0</v>
      </c>
      <c r="BH112" s="183">
        <f>IF(N112="sníž. přenesená",J112,0)</f>
        <v>0</v>
      </c>
      <c r="BI112" s="183">
        <f>IF(N112="nulová",J112,0)</f>
        <v>0</v>
      </c>
      <c r="BJ112" s="22" t="s">
        <v>78</v>
      </c>
      <c r="BK112" s="183">
        <f>ROUND(I112*H112,2)</f>
        <v>0</v>
      </c>
      <c r="BL112" s="22" t="s">
        <v>150</v>
      </c>
      <c r="BM112" s="22" t="s">
        <v>203</v>
      </c>
    </row>
    <row r="113" spans="2:51" s="11" customFormat="1" ht="13.5">
      <c r="B113" s="184"/>
      <c r="D113" s="185" t="s">
        <v>152</v>
      </c>
      <c r="E113" s="186" t="s">
        <v>5</v>
      </c>
      <c r="F113" s="187" t="s">
        <v>204</v>
      </c>
      <c r="H113" s="188">
        <v>4.8</v>
      </c>
      <c r="I113" s="189"/>
      <c r="L113" s="184"/>
      <c r="M113" s="190"/>
      <c r="N113" s="191"/>
      <c r="O113" s="191"/>
      <c r="P113" s="191"/>
      <c r="Q113" s="191"/>
      <c r="R113" s="191"/>
      <c r="S113" s="191"/>
      <c r="T113" s="192"/>
      <c r="AT113" s="186" t="s">
        <v>152</v>
      </c>
      <c r="AU113" s="186" t="s">
        <v>80</v>
      </c>
      <c r="AV113" s="11" t="s">
        <v>80</v>
      </c>
      <c r="AW113" s="11" t="s">
        <v>33</v>
      </c>
      <c r="AX113" s="11" t="s">
        <v>70</v>
      </c>
      <c r="AY113" s="186" t="s">
        <v>143</v>
      </c>
    </row>
    <row r="114" spans="2:65" s="1" customFormat="1" ht="16.5" customHeight="1">
      <c r="B114" s="171"/>
      <c r="C114" s="193" t="s">
        <v>205</v>
      </c>
      <c r="D114" s="193" t="s">
        <v>206</v>
      </c>
      <c r="E114" s="194" t="s">
        <v>207</v>
      </c>
      <c r="F114" s="195" t="s">
        <v>208</v>
      </c>
      <c r="G114" s="196" t="s">
        <v>163</v>
      </c>
      <c r="H114" s="197">
        <v>0.004</v>
      </c>
      <c r="I114" s="198"/>
      <c r="J114" s="199">
        <f>ROUND(I114*H114,2)</f>
        <v>0</v>
      </c>
      <c r="K114" s="195" t="s">
        <v>149</v>
      </c>
      <c r="L114" s="200"/>
      <c r="M114" s="201" t="s">
        <v>5</v>
      </c>
      <c r="N114" s="202" t="s">
        <v>41</v>
      </c>
      <c r="O114" s="40"/>
      <c r="P114" s="181">
        <f>O114*H114</f>
        <v>0</v>
      </c>
      <c r="Q114" s="181">
        <v>1</v>
      </c>
      <c r="R114" s="181">
        <f>Q114*H114</f>
        <v>0.004</v>
      </c>
      <c r="S114" s="181">
        <v>0</v>
      </c>
      <c r="T114" s="182">
        <f>S114*H114</f>
        <v>0</v>
      </c>
      <c r="AR114" s="22" t="s">
        <v>187</v>
      </c>
      <c r="AT114" s="22" t="s">
        <v>206</v>
      </c>
      <c r="AU114" s="22" t="s">
        <v>80</v>
      </c>
      <c r="AY114" s="22" t="s">
        <v>143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22" t="s">
        <v>78</v>
      </c>
      <c r="BK114" s="183">
        <f>ROUND(I114*H114,2)</f>
        <v>0</v>
      </c>
      <c r="BL114" s="22" t="s">
        <v>150</v>
      </c>
      <c r="BM114" s="22" t="s">
        <v>209</v>
      </c>
    </row>
    <row r="115" spans="2:51" s="11" customFormat="1" ht="13.5">
      <c r="B115" s="184"/>
      <c r="D115" s="185" t="s">
        <v>152</v>
      </c>
      <c r="E115" s="186" t="s">
        <v>5</v>
      </c>
      <c r="F115" s="187" t="s">
        <v>210</v>
      </c>
      <c r="H115" s="188">
        <v>0.004</v>
      </c>
      <c r="I115" s="189"/>
      <c r="L115" s="184"/>
      <c r="M115" s="190"/>
      <c r="N115" s="191"/>
      <c r="O115" s="191"/>
      <c r="P115" s="191"/>
      <c r="Q115" s="191"/>
      <c r="R115" s="191"/>
      <c r="S115" s="191"/>
      <c r="T115" s="192"/>
      <c r="AT115" s="186" t="s">
        <v>152</v>
      </c>
      <c r="AU115" s="186" t="s">
        <v>80</v>
      </c>
      <c r="AV115" s="11" t="s">
        <v>80</v>
      </c>
      <c r="AW115" s="11" t="s">
        <v>33</v>
      </c>
      <c r="AX115" s="11" t="s">
        <v>70</v>
      </c>
      <c r="AY115" s="186" t="s">
        <v>143</v>
      </c>
    </row>
    <row r="116" spans="2:63" s="10" customFormat="1" ht="29.85" customHeight="1">
      <c r="B116" s="158"/>
      <c r="D116" s="159" t="s">
        <v>69</v>
      </c>
      <c r="E116" s="169" t="s">
        <v>211</v>
      </c>
      <c r="F116" s="169" t="s">
        <v>212</v>
      </c>
      <c r="I116" s="161"/>
      <c r="J116" s="170">
        <f>BK116</f>
        <v>0</v>
      </c>
      <c r="L116" s="158"/>
      <c r="M116" s="163"/>
      <c r="N116" s="164"/>
      <c r="O116" s="164"/>
      <c r="P116" s="165">
        <f>SUM(P117:P121)</f>
        <v>0</v>
      </c>
      <c r="Q116" s="164"/>
      <c r="R116" s="165">
        <f>SUM(R117:R121)</f>
        <v>0</v>
      </c>
      <c r="S116" s="164"/>
      <c r="T116" s="166">
        <f>SUM(T117:T121)</f>
        <v>0</v>
      </c>
      <c r="AR116" s="159" t="s">
        <v>78</v>
      </c>
      <c r="AT116" s="167" t="s">
        <v>69</v>
      </c>
      <c r="AU116" s="167" t="s">
        <v>78</v>
      </c>
      <c r="AY116" s="159" t="s">
        <v>143</v>
      </c>
      <c r="BK116" s="168">
        <f>SUM(BK117:BK121)</f>
        <v>0</v>
      </c>
    </row>
    <row r="117" spans="2:65" s="1" customFormat="1" ht="25.5" customHeight="1">
      <c r="B117" s="171"/>
      <c r="C117" s="172" t="s">
        <v>213</v>
      </c>
      <c r="D117" s="172" t="s">
        <v>145</v>
      </c>
      <c r="E117" s="173" t="s">
        <v>214</v>
      </c>
      <c r="F117" s="174" t="s">
        <v>215</v>
      </c>
      <c r="G117" s="175" t="s">
        <v>163</v>
      </c>
      <c r="H117" s="176">
        <v>4.567</v>
      </c>
      <c r="I117" s="177"/>
      <c r="J117" s="178">
        <f>ROUND(I117*H117,2)</f>
        <v>0</v>
      </c>
      <c r="K117" s="174" t="s">
        <v>149</v>
      </c>
      <c r="L117" s="39"/>
      <c r="M117" s="179" t="s">
        <v>5</v>
      </c>
      <c r="N117" s="180" t="s">
        <v>41</v>
      </c>
      <c r="O117" s="40"/>
      <c r="P117" s="181">
        <f>O117*H117</f>
        <v>0</v>
      </c>
      <c r="Q117" s="181">
        <v>0</v>
      </c>
      <c r="R117" s="181">
        <f>Q117*H117</f>
        <v>0</v>
      </c>
      <c r="S117" s="181">
        <v>0</v>
      </c>
      <c r="T117" s="182">
        <f>S117*H117</f>
        <v>0</v>
      </c>
      <c r="AR117" s="22" t="s">
        <v>150</v>
      </c>
      <c r="AT117" s="22" t="s">
        <v>145</v>
      </c>
      <c r="AU117" s="22" t="s">
        <v>80</v>
      </c>
      <c r="AY117" s="22" t="s">
        <v>143</v>
      </c>
      <c r="BE117" s="183">
        <f>IF(N117="základní",J117,0)</f>
        <v>0</v>
      </c>
      <c r="BF117" s="183">
        <f>IF(N117="snížená",J117,0)</f>
        <v>0</v>
      </c>
      <c r="BG117" s="183">
        <f>IF(N117="zákl. přenesená",J117,0)</f>
        <v>0</v>
      </c>
      <c r="BH117" s="183">
        <f>IF(N117="sníž. přenesená",J117,0)</f>
        <v>0</v>
      </c>
      <c r="BI117" s="183">
        <f>IF(N117="nulová",J117,0)</f>
        <v>0</v>
      </c>
      <c r="BJ117" s="22" t="s">
        <v>78</v>
      </c>
      <c r="BK117" s="183">
        <f>ROUND(I117*H117,2)</f>
        <v>0</v>
      </c>
      <c r="BL117" s="22" t="s">
        <v>150</v>
      </c>
      <c r="BM117" s="22" t="s">
        <v>216</v>
      </c>
    </row>
    <row r="118" spans="2:65" s="1" customFormat="1" ht="25.5" customHeight="1">
      <c r="B118" s="171"/>
      <c r="C118" s="172" t="s">
        <v>217</v>
      </c>
      <c r="D118" s="172" t="s">
        <v>145</v>
      </c>
      <c r="E118" s="173" t="s">
        <v>218</v>
      </c>
      <c r="F118" s="174" t="s">
        <v>219</v>
      </c>
      <c r="G118" s="175" t="s">
        <v>163</v>
      </c>
      <c r="H118" s="176">
        <v>4.567</v>
      </c>
      <c r="I118" s="177"/>
      <c r="J118" s="178">
        <f>ROUND(I118*H118,2)</f>
        <v>0</v>
      </c>
      <c r="K118" s="174" t="s">
        <v>149</v>
      </c>
      <c r="L118" s="39"/>
      <c r="M118" s="179" t="s">
        <v>5</v>
      </c>
      <c r="N118" s="180" t="s">
        <v>41</v>
      </c>
      <c r="O118" s="40"/>
      <c r="P118" s="181">
        <f>O118*H118</f>
        <v>0</v>
      </c>
      <c r="Q118" s="181">
        <v>0</v>
      </c>
      <c r="R118" s="181">
        <f>Q118*H118</f>
        <v>0</v>
      </c>
      <c r="S118" s="181">
        <v>0</v>
      </c>
      <c r="T118" s="182">
        <f>S118*H118</f>
        <v>0</v>
      </c>
      <c r="AR118" s="22" t="s">
        <v>150</v>
      </c>
      <c r="AT118" s="22" t="s">
        <v>145</v>
      </c>
      <c r="AU118" s="22" t="s">
        <v>80</v>
      </c>
      <c r="AY118" s="22" t="s">
        <v>143</v>
      </c>
      <c r="BE118" s="183">
        <f>IF(N118="základní",J118,0)</f>
        <v>0</v>
      </c>
      <c r="BF118" s="183">
        <f>IF(N118="snížená",J118,0)</f>
        <v>0</v>
      </c>
      <c r="BG118" s="183">
        <f>IF(N118="zákl. přenesená",J118,0)</f>
        <v>0</v>
      </c>
      <c r="BH118" s="183">
        <f>IF(N118="sníž. přenesená",J118,0)</f>
        <v>0</v>
      </c>
      <c r="BI118" s="183">
        <f>IF(N118="nulová",J118,0)</f>
        <v>0</v>
      </c>
      <c r="BJ118" s="22" t="s">
        <v>78</v>
      </c>
      <c r="BK118" s="183">
        <f>ROUND(I118*H118,2)</f>
        <v>0</v>
      </c>
      <c r="BL118" s="22" t="s">
        <v>150</v>
      </c>
      <c r="BM118" s="22" t="s">
        <v>220</v>
      </c>
    </row>
    <row r="119" spans="2:65" s="1" customFormat="1" ht="25.5" customHeight="1">
      <c r="B119" s="171"/>
      <c r="C119" s="172" t="s">
        <v>11</v>
      </c>
      <c r="D119" s="172" t="s">
        <v>145</v>
      </c>
      <c r="E119" s="173" t="s">
        <v>221</v>
      </c>
      <c r="F119" s="174" t="s">
        <v>222</v>
      </c>
      <c r="G119" s="175" t="s">
        <v>163</v>
      </c>
      <c r="H119" s="176">
        <v>114.175</v>
      </c>
      <c r="I119" s="177"/>
      <c r="J119" s="178">
        <f>ROUND(I119*H119,2)</f>
        <v>0</v>
      </c>
      <c r="K119" s="174" t="s">
        <v>149</v>
      </c>
      <c r="L119" s="39"/>
      <c r="M119" s="179" t="s">
        <v>5</v>
      </c>
      <c r="N119" s="180" t="s">
        <v>41</v>
      </c>
      <c r="O119" s="40"/>
      <c r="P119" s="181">
        <f>O119*H119</f>
        <v>0</v>
      </c>
      <c r="Q119" s="181">
        <v>0</v>
      </c>
      <c r="R119" s="181">
        <f>Q119*H119</f>
        <v>0</v>
      </c>
      <c r="S119" s="181">
        <v>0</v>
      </c>
      <c r="T119" s="182">
        <f>S119*H119</f>
        <v>0</v>
      </c>
      <c r="AR119" s="22" t="s">
        <v>150</v>
      </c>
      <c r="AT119" s="22" t="s">
        <v>145</v>
      </c>
      <c r="AU119" s="22" t="s">
        <v>80</v>
      </c>
      <c r="AY119" s="22" t="s">
        <v>143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22" t="s">
        <v>78</v>
      </c>
      <c r="BK119" s="183">
        <f>ROUND(I119*H119,2)</f>
        <v>0</v>
      </c>
      <c r="BL119" s="22" t="s">
        <v>150</v>
      </c>
      <c r="BM119" s="22" t="s">
        <v>223</v>
      </c>
    </row>
    <row r="120" spans="2:51" s="11" customFormat="1" ht="13.5">
      <c r="B120" s="184"/>
      <c r="D120" s="185" t="s">
        <v>152</v>
      </c>
      <c r="F120" s="187" t="s">
        <v>224</v>
      </c>
      <c r="H120" s="188">
        <v>114.175</v>
      </c>
      <c r="I120" s="189"/>
      <c r="L120" s="184"/>
      <c r="M120" s="190"/>
      <c r="N120" s="191"/>
      <c r="O120" s="191"/>
      <c r="P120" s="191"/>
      <c r="Q120" s="191"/>
      <c r="R120" s="191"/>
      <c r="S120" s="191"/>
      <c r="T120" s="192"/>
      <c r="AT120" s="186" t="s">
        <v>152</v>
      </c>
      <c r="AU120" s="186" t="s">
        <v>80</v>
      </c>
      <c r="AV120" s="11" t="s">
        <v>80</v>
      </c>
      <c r="AW120" s="11" t="s">
        <v>6</v>
      </c>
      <c r="AX120" s="11" t="s">
        <v>78</v>
      </c>
      <c r="AY120" s="186" t="s">
        <v>143</v>
      </c>
    </row>
    <row r="121" spans="2:65" s="1" customFormat="1" ht="38.25" customHeight="1">
      <c r="B121" s="171"/>
      <c r="C121" s="172" t="s">
        <v>225</v>
      </c>
      <c r="D121" s="172" t="s">
        <v>145</v>
      </c>
      <c r="E121" s="173" t="s">
        <v>226</v>
      </c>
      <c r="F121" s="174" t="s">
        <v>227</v>
      </c>
      <c r="G121" s="175" t="s">
        <v>163</v>
      </c>
      <c r="H121" s="176">
        <v>4.567</v>
      </c>
      <c r="I121" s="177"/>
      <c r="J121" s="178">
        <f>ROUND(I121*H121,2)</f>
        <v>0</v>
      </c>
      <c r="K121" s="174" t="s">
        <v>149</v>
      </c>
      <c r="L121" s="39"/>
      <c r="M121" s="179" t="s">
        <v>5</v>
      </c>
      <c r="N121" s="180" t="s">
        <v>41</v>
      </c>
      <c r="O121" s="40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22" t="s">
        <v>150</v>
      </c>
      <c r="AT121" s="22" t="s">
        <v>145</v>
      </c>
      <c r="AU121" s="22" t="s">
        <v>80</v>
      </c>
      <c r="AY121" s="22" t="s">
        <v>143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22" t="s">
        <v>78</v>
      </c>
      <c r="BK121" s="183">
        <f>ROUND(I121*H121,2)</f>
        <v>0</v>
      </c>
      <c r="BL121" s="22" t="s">
        <v>150</v>
      </c>
      <c r="BM121" s="22" t="s">
        <v>228</v>
      </c>
    </row>
    <row r="122" spans="2:63" s="10" customFormat="1" ht="29.85" customHeight="1">
      <c r="B122" s="158"/>
      <c r="D122" s="159" t="s">
        <v>69</v>
      </c>
      <c r="E122" s="169" t="s">
        <v>229</v>
      </c>
      <c r="F122" s="169" t="s">
        <v>230</v>
      </c>
      <c r="I122" s="161"/>
      <c r="J122" s="170">
        <f>BK122</f>
        <v>0</v>
      </c>
      <c r="L122" s="158"/>
      <c r="M122" s="163"/>
      <c r="N122" s="164"/>
      <c r="O122" s="164"/>
      <c r="P122" s="165">
        <f>P123</f>
        <v>0</v>
      </c>
      <c r="Q122" s="164"/>
      <c r="R122" s="165">
        <f>R123</f>
        <v>0</v>
      </c>
      <c r="S122" s="164"/>
      <c r="T122" s="166">
        <f>T123</f>
        <v>0</v>
      </c>
      <c r="AR122" s="159" t="s">
        <v>78</v>
      </c>
      <c r="AT122" s="167" t="s">
        <v>69</v>
      </c>
      <c r="AU122" s="167" t="s">
        <v>78</v>
      </c>
      <c r="AY122" s="159" t="s">
        <v>143</v>
      </c>
      <c r="BK122" s="168">
        <f>BK123</f>
        <v>0</v>
      </c>
    </row>
    <row r="123" spans="2:65" s="1" customFormat="1" ht="38.25" customHeight="1">
      <c r="B123" s="171"/>
      <c r="C123" s="172" t="s">
        <v>231</v>
      </c>
      <c r="D123" s="172" t="s">
        <v>145</v>
      </c>
      <c r="E123" s="173" t="s">
        <v>232</v>
      </c>
      <c r="F123" s="174" t="s">
        <v>233</v>
      </c>
      <c r="G123" s="175" t="s">
        <v>163</v>
      </c>
      <c r="H123" s="176">
        <v>2.741</v>
      </c>
      <c r="I123" s="177"/>
      <c r="J123" s="178">
        <f>ROUND(I123*H123,2)</f>
        <v>0</v>
      </c>
      <c r="K123" s="174" t="s">
        <v>149</v>
      </c>
      <c r="L123" s="39"/>
      <c r="M123" s="179" t="s">
        <v>5</v>
      </c>
      <c r="N123" s="180" t="s">
        <v>41</v>
      </c>
      <c r="O123" s="40"/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AR123" s="22" t="s">
        <v>150</v>
      </c>
      <c r="AT123" s="22" t="s">
        <v>145</v>
      </c>
      <c r="AU123" s="22" t="s">
        <v>80</v>
      </c>
      <c r="AY123" s="22" t="s">
        <v>143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22" t="s">
        <v>78</v>
      </c>
      <c r="BK123" s="183">
        <f>ROUND(I123*H123,2)</f>
        <v>0</v>
      </c>
      <c r="BL123" s="22" t="s">
        <v>150</v>
      </c>
      <c r="BM123" s="22" t="s">
        <v>234</v>
      </c>
    </row>
    <row r="124" spans="2:63" s="10" customFormat="1" ht="37.35" customHeight="1">
      <c r="B124" s="158"/>
      <c r="D124" s="159" t="s">
        <v>69</v>
      </c>
      <c r="E124" s="160" t="s">
        <v>235</v>
      </c>
      <c r="F124" s="160" t="s">
        <v>236</v>
      </c>
      <c r="I124" s="161"/>
      <c r="J124" s="162">
        <f>BK124</f>
        <v>0</v>
      </c>
      <c r="L124" s="158"/>
      <c r="M124" s="163"/>
      <c r="N124" s="164"/>
      <c r="O124" s="164"/>
      <c r="P124" s="165">
        <f>P125+P128</f>
        <v>0</v>
      </c>
      <c r="Q124" s="164"/>
      <c r="R124" s="165">
        <f>R125+R128</f>
        <v>0.11788080000000001</v>
      </c>
      <c r="S124" s="164"/>
      <c r="T124" s="166">
        <f>T125+T128</f>
        <v>0.0552</v>
      </c>
      <c r="AR124" s="159" t="s">
        <v>80</v>
      </c>
      <c r="AT124" s="167" t="s">
        <v>69</v>
      </c>
      <c r="AU124" s="167" t="s">
        <v>70</v>
      </c>
      <c r="AY124" s="159" t="s">
        <v>143</v>
      </c>
      <c r="BK124" s="168">
        <f>BK125+BK128</f>
        <v>0</v>
      </c>
    </row>
    <row r="125" spans="2:63" s="10" customFormat="1" ht="19.9" customHeight="1">
      <c r="B125" s="158"/>
      <c r="D125" s="159" t="s">
        <v>69</v>
      </c>
      <c r="E125" s="169" t="s">
        <v>237</v>
      </c>
      <c r="F125" s="169" t="s">
        <v>238</v>
      </c>
      <c r="I125" s="161"/>
      <c r="J125" s="170">
        <f>BK125</f>
        <v>0</v>
      </c>
      <c r="L125" s="158"/>
      <c r="M125" s="163"/>
      <c r="N125" s="164"/>
      <c r="O125" s="164"/>
      <c r="P125" s="165">
        <f>SUM(P126:P127)</f>
        <v>0</v>
      </c>
      <c r="Q125" s="164"/>
      <c r="R125" s="165">
        <f>SUM(R126:R127)</f>
        <v>0.1056</v>
      </c>
      <c r="S125" s="164"/>
      <c r="T125" s="166">
        <f>SUM(T126:T127)</f>
        <v>0.0552</v>
      </c>
      <c r="AR125" s="159" t="s">
        <v>80</v>
      </c>
      <c r="AT125" s="167" t="s">
        <v>69</v>
      </c>
      <c r="AU125" s="167" t="s">
        <v>78</v>
      </c>
      <c r="AY125" s="159" t="s">
        <v>143</v>
      </c>
      <c r="BK125" s="168">
        <f>SUM(BK126:BK127)</f>
        <v>0</v>
      </c>
    </row>
    <row r="126" spans="2:65" s="1" customFormat="1" ht="25.5" customHeight="1">
      <c r="B126" s="171"/>
      <c r="C126" s="172" t="s">
        <v>239</v>
      </c>
      <c r="D126" s="172" t="s">
        <v>145</v>
      </c>
      <c r="E126" s="173" t="s">
        <v>240</v>
      </c>
      <c r="F126" s="174" t="s">
        <v>241</v>
      </c>
      <c r="G126" s="175" t="s">
        <v>202</v>
      </c>
      <c r="H126" s="176">
        <v>3</v>
      </c>
      <c r="I126" s="177"/>
      <c r="J126" s="178">
        <f>ROUND(I126*H126,2)</f>
        <v>0</v>
      </c>
      <c r="K126" s="174" t="s">
        <v>149</v>
      </c>
      <c r="L126" s="39"/>
      <c r="M126" s="179" t="s">
        <v>5</v>
      </c>
      <c r="N126" s="180" t="s">
        <v>41</v>
      </c>
      <c r="O126" s="40"/>
      <c r="P126" s="181">
        <f>O126*H126</f>
        <v>0</v>
      </c>
      <c r="Q126" s="181">
        <v>0</v>
      </c>
      <c r="R126" s="181">
        <f>Q126*H126</f>
        <v>0</v>
      </c>
      <c r="S126" s="181">
        <v>0.0184</v>
      </c>
      <c r="T126" s="182">
        <f>S126*H126</f>
        <v>0.0552</v>
      </c>
      <c r="AR126" s="22" t="s">
        <v>225</v>
      </c>
      <c r="AT126" s="22" t="s">
        <v>145</v>
      </c>
      <c r="AU126" s="22" t="s">
        <v>80</v>
      </c>
      <c r="AY126" s="22" t="s">
        <v>143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22" t="s">
        <v>78</v>
      </c>
      <c r="BK126" s="183">
        <f>ROUND(I126*H126,2)</f>
        <v>0</v>
      </c>
      <c r="BL126" s="22" t="s">
        <v>225</v>
      </c>
      <c r="BM126" s="22" t="s">
        <v>242</v>
      </c>
    </row>
    <row r="127" spans="2:65" s="1" customFormat="1" ht="25.5" customHeight="1">
      <c r="B127" s="171"/>
      <c r="C127" s="172" t="s">
        <v>243</v>
      </c>
      <c r="D127" s="172" t="s">
        <v>145</v>
      </c>
      <c r="E127" s="173" t="s">
        <v>244</v>
      </c>
      <c r="F127" s="174" t="s">
        <v>245</v>
      </c>
      <c r="G127" s="175" t="s">
        <v>202</v>
      </c>
      <c r="H127" s="176">
        <v>3</v>
      </c>
      <c r="I127" s="177"/>
      <c r="J127" s="178">
        <f>ROUND(I127*H127,2)</f>
        <v>0</v>
      </c>
      <c r="K127" s="174" t="s">
        <v>149</v>
      </c>
      <c r="L127" s="39"/>
      <c r="M127" s="179" t="s">
        <v>5</v>
      </c>
      <c r="N127" s="180" t="s">
        <v>41</v>
      </c>
      <c r="O127" s="40"/>
      <c r="P127" s="181">
        <f>O127*H127</f>
        <v>0</v>
      </c>
      <c r="Q127" s="181">
        <v>0.0352</v>
      </c>
      <c r="R127" s="181">
        <f>Q127*H127</f>
        <v>0.1056</v>
      </c>
      <c r="S127" s="181">
        <v>0</v>
      </c>
      <c r="T127" s="182">
        <f>S127*H127</f>
        <v>0</v>
      </c>
      <c r="AR127" s="22" t="s">
        <v>225</v>
      </c>
      <c r="AT127" s="22" t="s">
        <v>145</v>
      </c>
      <c r="AU127" s="22" t="s">
        <v>80</v>
      </c>
      <c r="AY127" s="22" t="s">
        <v>143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22" t="s">
        <v>78</v>
      </c>
      <c r="BK127" s="183">
        <f>ROUND(I127*H127,2)</f>
        <v>0</v>
      </c>
      <c r="BL127" s="22" t="s">
        <v>225</v>
      </c>
      <c r="BM127" s="22" t="s">
        <v>246</v>
      </c>
    </row>
    <row r="128" spans="2:63" s="10" customFormat="1" ht="29.85" customHeight="1">
      <c r="B128" s="158"/>
      <c r="D128" s="159" t="s">
        <v>69</v>
      </c>
      <c r="E128" s="169" t="s">
        <v>247</v>
      </c>
      <c r="F128" s="169" t="s">
        <v>248</v>
      </c>
      <c r="I128" s="161"/>
      <c r="J128" s="170">
        <f>BK128</f>
        <v>0</v>
      </c>
      <c r="L128" s="158"/>
      <c r="M128" s="163"/>
      <c r="N128" s="164"/>
      <c r="O128" s="164"/>
      <c r="P128" s="165">
        <f>SUM(P129:P131)</f>
        <v>0</v>
      </c>
      <c r="Q128" s="164"/>
      <c r="R128" s="165">
        <f>SUM(R129:R131)</f>
        <v>0.012280800000000001</v>
      </c>
      <c r="S128" s="164"/>
      <c r="T128" s="166">
        <f>SUM(T129:T131)</f>
        <v>0</v>
      </c>
      <c r="AR128" s="159" t="s">
        <v>80</v>
      </c>
      <c r="AT128" s="167" t="s">
        <v>69</v>
      </c>
      <c r="AU128" s="167" t="s">
        <v>78</v>
      </c>
      <c r="AY128" s="159" t="s">
        <v>143</v>
      </c>
      <c r="BK128" s="168">
        <f>SUM(BK129:BK131)</f>
        <v>0</v>
      </c>
    </row>
    <row r="129" spans="2:65" s="1" customFormat="1" ht="25.5" customHeight="1">
      <c r="B129" s="171"/>
      <c r="C129" s="172" t="s">
        <v>249</v>
      </c>
      <c r="D129" s="172" t="s">
        <v>145</v>
      </c>
      <c r="E129" s="173" t="s">
        <v>250</v>
      </c>
      <c r="F129" s="174" t="s">
        <v>251</v>
      </c>
      <c r="G129" s="175" t="s">
        <v>158</v>
      </c>
      <c r="H129" s="176">
        <v>10.32</v>
      </c>
      <c r="I129" s="177"/>
      <c r="J129" s="178">
        <f>ROUND(I129*H129,2)</f>
        <v>0</v>
      </c>
      <c r="K129" s="174" t="s">
        <v>149</v>
      </c>
      <c r="L129" s="39"/>
      <c r="M129" s="179" t="s">
        <v>5</v>
      </c>
      <c r="N129" s="180" t="s">
        <v>41</v>
      </c>
      <c r="O129" s="40"/>
      <c r="P129" s="181">
        <f>O129*H129</f>
        <v>0</v>
      </c>
      <c r="Q129" s="181">
        <v>0.00011</v>
      </c>
      <c r="R129" s="181">
        <f>Q129*H129</f>
        <v>0.0011352</v>
      </c>
      <c r="S129" s="181">
        <v>0</v>
      </c>
      <c r="T129" s="182">
        <f>S129*H129</f>
        <v>0</v>
      </c>
      <c r="AR129" s="22" t="s">
        <v>225</v>
      </c>
      <c r="AT129" s="22" t="s">
        <v>145</v>
      </c>
      <c r="AU129" s="22" t="s">
        <v>80</v>
      </c>
      <c r="AY129" s="22" t="s">
        <v>143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22" t="s">
        <v>78</v>
      </c>
      <c r="BK129" s="183">
        <f>ROUND(I129*H129,2)</f>
        <v>0</v>
      </c>
      <c r="BL129" s="22" t="s">
        <v>225</v>
      </c>
      <c r="BM129" s="22" t="s">
        <v>252</v>
      </c>
    </row>
    <row r="130" spans="2:65" s="1" customFormat="1" ht="25.5" customHeight="1">
      <c r="B130" s="171"/>
      <c r="C130" s="172" t="s">
        <v>10</v>
      </c>
      <c r="D130" s="172" t="s">
        <v>145</v>
      </c>
      <c r="E130" s="173" t="s">
        <v>253</v>
      </c>
      <c r="F130" s="174" t="s">
        <v>254</v>
      </c>
      <c r="G130" s="175" t="s">
        <v>158</v>
      </c>
      <c r="H130" s="176">
        <v>10.32</v>
      </c>
      <c r="I130" s="177"/>
      <c r="J130" s="178">
        <f>ROUND(I130*H130,2)</f>
        <v>0</v>
      </c>
      <c r="K130" s="174" t="s">
        <v>149</v>
      </c>
      <c r="L130" s="39"/>
      <c r="M130" s="179" t="s">
        <v>5</v>
      </c>
      <c r="N130" s="180" t="s">
        <v>41</v>
      </c>
      <c r="O130" s="40"/>
      <c r="P130" s="181">
        <f>O130*H130</f>
        <v>0</v>
      </c>
      <c r="Q130" s="181">
        <v>0.00036</v>
      </c>
      <c r="R130" s="181">
        <f>Q130*H130</f>
        <v>0.0037152000000000005</v>
      </c>
      <c r="S130" s="181">
        <v>0</v>
      </c>
      <c r="T130" s="182">
        <f>S130*H130</f>
        <v>0</v>
      </c>
      <c r="AR130" s="22" t="s">
        <v>225</v>
      </c>
      <c r="AT130" s="22" t="s">
        <v>145</v>
      </c>
      <c r="AU130" s="22" t="s">
        <v>80</v>
      </c>
      <c r="AY130" s="22" t="s">
        <v>143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22" t="s">
        <v>78</v>
      </c>
      <c r="BK130" s="183">
        <f>ROUND(I130*H130,2)</f>
        <v>0</v>
      </c>
      <c r="BL130" s="22" t="s">
        <v>225</v>
      </c>
      <c r="BM130" s="22" t="s">
        <v>255</v>
      </c>
    </row>
    <row r="131" spans="2:65" s="1" customFormat="1" ht="25.5" customHeight="1">
      <c r="B131" s="171"/>
      <c r="C131" s="172" t="s">
        <v>256</v>
      </c>
      <c r="D131" s="172" t="s">
        <v>145</v>
      </c>
      <c r="E131" s="173" t="s">
        <v>257</v>
      </c>
      <c r="F131" s="174" t="s">
        <v>258</v>
      </c>
      <c r="G131" s="175" t="s">
        <v>158</v>
      </c>
      <c r="H131" s="176">
        <v>10.32</v>
      </c>
      <c r="I131" s="177"/>
      <c r="J131" s="178">
        <f>ROUND(I131*H131,2)</f>
        <v>0</v>
      </c>
      <c r="K131" s="174" t="s">
        <v>149</v>
      </c>
      <c r="L131" s="39"/>
      <c r="M131" s="179" t="s">
        <v>5</v>
      </c>
      <c r="N131" s="180" t="s">
        <v>41</v>
      </c>
      <c r="O131" s="40"/>
      <c r="P131" s="181">
        <f>O131*H131</f>
        <v>0</v>
      </c>
      <c r="Q131" s="181">
        <v>0.00072</v>
      </c>
      <c r="R131" s="181">
        <f>Q131*H131</f>
        <v>0.007430400000000001</v>
      </c>
      <c r="S131" s="181">
        <v>0</v>
      </c>
      <c r="T131" s="182">
        <f>S131*H131</f>
        <v>0</v>
      </c>
      <c r="AR131" s="22" t="s">
        <v>225</v>
      </c>
      <c r="AT131" s="22" t="s">
        <v>145</v>
      </c>
      <c r="AU131" s="22" t="s">
        <v>80</v>
      </c>
      <c r="AY131" s="22" t="s">
        <v>143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22" t="s">
        <v>78</v>
      </c>
      <c r="BK131" s="183">
        <f>ROUND(I131*H131,2)</f>
        <v>0</v>
      </c>
      <c r="BL131" s="22" t="s">
        <v>225</v>
      </c>
      <c r="BM131" s="22" t="s">
        <v>259</v>
      </c>
    </row>
    <row r="132" spans="2:63" s="10" customFormat="1" ht="37.35" customHeight="1">
      <c r="B132" s="158"/>
      <c r="D132" s="159" t="s">
        <v>69</v>
      </c>
      <c r="E132" s="160" t="s">
        <v>260</v>
      </c>
      <c r="F132" s="160" t="s">
        <v>261</v>
      </c>
      <c r="I132" s="161"/>
      <c r="J132" s="162">
        <f>BK132</f>
        <v>0</v>
      </c>
      <c r="L132" s="158"/>
      <c r="M132" s="163"/>
      <c r="N132" s="164"/>
      <c r="O132" s="164"/>
      <c r="P132" s="165">
        <f>P133</f>
        <v>0</v>
      </c>
      <c r="Q132" s="164"/>
      <c r="R132" s="165">
        <f>R133</f>
        <v>0</v>
      </c>
      <c r="S132" s="164"/>
      <c r="T132" s="166">
        <f>T133</f>
        <v>0</v>
      </c>
      <c r="AR132" s="159" t="s">
        <v>172</v>
      </c>
      <c r="AT132" s="167" t="s">
        <v>69</v>
      </c>
      <c r="AU132" s="167" t="s">
        <v>70</v>
      </c>
      <c r="AY132" s="159" t="s">
        <v>143</v>
      </c>
      <c r="BK132" s="168">
        <f>BK133</f>
        <v>0</v>
      </c>
    </row>
    <row r="133" spans="2:63" s="10" customFormat="1" ht="19.9" customHeight="1">
      <c r="B133" s="158"/>
      <c r="D133" s="159" t="s">
        <v>69</v>
      </c>
      <c r="E133" s="169" t="s">
        <v>262</v>
      </c>
      <c r="F133" s="169" t="s">
        <v>263</v>
      </c>
      <c r="I133" s="161"/>
      <c r="J133" s="170">
        <f>BK133</f>
        <v>0</v>
      </c>
      <c r="L133" s="158"/>
      <c r="M133" s="163"/>
      <c r="N133" s="164"/>
      <c r="O133" s="164"/>
      <c r="P133" s="165">
        <f>P134</f>
        <v>0</v>
      </c>
      <c r="Q133" s="164"/>
      <c r="R133" s="165">
        <f>R134</f>
        <v>0</v>
      </c>
      <c r="S133" s="164"/>
      <c r="T133" s="166">
        <f>T134</f>
        <v>0</v>
      </c>
      <c r="AR133" s="159" t="s">
        <v>172</v>
      </c>
      <c r="AT133" s="167" t="s">
        <v>69</v>
      </c>
      <c r="AU133" s="167" t="s">
        <v>78</v>
      </c>
      <c r="AY133" s="159" t="s">
        <v>143</v>
      </c>
      <c r="BK133" s="168">
        <f>BK134</f>
        <v>0</v>
      </c>
    </row>
    <row r="134" spans="2:65" s="1" customFormat="1" ht="16.5" customHeight="1">
      <c r="B134" s="171"/>
      <c r="C134" s="172" t="s">
        <v>264</v>
      </c>
      <c r="D134" s="172" t="s">
        <v>145</v>
      </c>
      <c r="E134" s="173" t="s">
        <v>265</v>
      </c>
      <c r="F134" s="174" t="s">
        <v>263</v>
      </c>
      <c r="G134" s="175" t="s">
        <v>266</v>
      </c>
      <c r="H134" s="203"/>
      <c r="I134" s="177"/>
      <c r="J134" s="178">
        <f>ROUND(I134*H134,2)</f>
        <v>0</v>
      </c>
      <c r="K134" s="174" t="s">
        <v>149</v>
      </c>
      <c r="L134" s="39"/>
      <c r="M134" s="179" t="s">
        <v>5</v>
      </c>
      <c r="N134" s="204" t="s">
        <v>41</v>
      </c>
      <c r="O134" s="205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AR134" s="22" t="s">
        <v>267</v>
      </c>
      <c r="AT134" s="22" t="s">
        <v>145</v>
      </c>
      <c r="AU134" s="22" t="s">
        <v>80</v>
      </c>
      <c r="AY134" s="22" t="s">
        <v>143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22" t="s">
        <v>78</v>
      </c>
      <c r="BK134" s="183">
        <f>ROUND(I134*H134,2)</f>
        <v>0</v>
      </c>
      <c r="BL134" s="22" t="s">
        <v>267</v>
      </c>
      <c r="BM134" s="22" t="s">
        <v>268</v>
      </c>
    </row>
    <row r="135" spans="2:12" s="1" customFormat="1" ht="6.95" customHeight="1">
      <c r="B135" s="54"/>
      <c r="C135" s="55"/>
      <c r="D135" s="55"/>
      <c r="E135" s="55"/>
      <c r="F135" s="55"/>
      <c r="G135" s="55"/>
      <c r="H135" s="55"/>
      <c r="I135" s="125"/>
      <c r="J135" s="55"/>
      <c r="K135" s="55"/>
      <c r="L135" s="39"/>
    </row>
  </sheetData>
  <autoFilter ref="C87:K134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1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102</v>
      </c>
      <c r="G1" s="338" t="s">
        <v>103</v>
      </c>
      <c r="H1" s="338"/>
      <c r="I1" s="101"/>
      <c r="J1" s="100" t="s">
        <v>104</v>
      </c>
      <c r="K1" s="99" t="s">
        <v>105</v>
      </c>
      <c r="L1" s="100" t="s">
        <v>106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8" t="s">
        <v>8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80</v>
      </c>
    </row>
    <row r="4" spans="2:46" ht="36.95" customHeight="1">
      <c r="B4" s="26"/>
      <c r="C4" s="27"/>
      <c r="D4" s="28" t="s">
        <v>107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3.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30" t="str">
        <f>'Rekapitulace stavby'!K6</f>
        <v>Hřbitov Habartov - oprava oplocení - jednotkové ceny</v>
      </c>
      <c r="F7" s="331"/>
      <c r="G7" s="331"/>
      <c r="H7" s="331"/>
      <c r="I7" s="103"/>
      <c r="J7" s="27"/>
      <c r="K7" s="29"/>
    </row>
    <row r="8" spans="2:11" s="1" customFormat="1" ht="13.5">
      <c r="B8" s="39"/>
      <c r="C8" s="40"/>
      <c r="D8" s="35" t="s">
        <v>108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32" t="s">
        <v>269</v>
      </c>
      <c r="F9" s="333"/>
      <c r="G9" s="333"/>
      <c r="H9" s="33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05" t="s">
        <v>25</v>
      </c>
      <c r="J12" s="106" t="str">
        <f>'Rekapitulace stavby'!AN8</f>
        <v>4.10.2018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05" t="s">
        <v>29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30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29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32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05" t="s">
        <v>29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34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00" t="s">
        <v>5</v>
      </c>
      <c r="F24" s="300"/>
      <c r="G24" s="300"/>
      <c r="H24" s="300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36</v>
      </c>
      <c r="E27" s="40"/>
      <c r="F27" s="40"/>
      <c r="G27" s="40"/>
      <c r="H27" s="40"/>
      <c r="I27" s="104"/>
      <c r="J27" s="114">
        <f>ROUND(J88,2)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38</v>
      </c>
      <c r="G29" s="40"/>
      <c r="H29" s="40"/>
      <c r="I29" s="115" t="s">
        <v>37</v>
      </c>
      <c r="J29" s="44" t="s">
        <v>39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41</v>
      </c>
      <c r="F30" s="116">
        <f>ROUND(SUM(BE88:BE130),2)</f>
        <v>0</v>
      </c>
      <c r="G30" s="40"/>
      <c r="H30" s="40"/>
      <c r="I30" s="117">
        <v>0.21</v>
      </c>
      <c r="J30" s="116">
        <f>ROUND(ROUND((SUM(BE88:BE130)),2)*I30,2)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42</v>
      </c>
      <c r="F31" s="116">
        <f>ROUND(SUM(BF88:BF130),2)</f>
        <v>0</v>
      </c>
      <c r="G31" s="40"/>
      <c r="H31" s="40"/>
      <c r="I31" s="117">
        <v>0.15</v>
      </c>
      <c r="J31" s="116">
        <f>ROUND(ROUND((SUM(BF88:BF130)),2)*I31,2)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43</v>
      </c>
      <c r="F32" s="116">
        <f>ROUND(SUM(BG88:BG130),2)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44</v>
      </c>
      <c r="F33" s="116">
        <f>ROUND(SUM(BH88:BH130),2)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45</v>
      </c>
      <c r="F34" s="116">
        <f>ROUND(SUM(BI88:BI130),2)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46</v>
      </c>
      <c r="E36" s="69"/>
      <c r="F36" s="69"/>
      <c r="G36" s="120" t="s">
        <v>47</v>
      </c>
      <c r="H36" s="121" t="s">
        <v>48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110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30" t="str">
        <f>E7</f>
        <v>Hřbitov Habartov - oprava oplocení - jednotkové ceny</v>
      </c>
      <c r="F45" s="331"/>
      <c r="G45" s="331"/>
      <c r="H45" s="331"/>
      <c r="I45" s="104"/>
      <c r="J45" s="40"/>
      <c r="K45" s="43"/>
    </row>
    <row r="46" spans="2:11" s="1" customFormat="1" ht="14.45" customHeight="1">
      <c r="B46" s="39"/>
      <c r="C46" s="35" t="s">
        <v>108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32" t="str">
        <f>E9</f>
        <v>02 - Plynosilikátové zdivo - oblast B</v>
      </c>
      <c r="F47" s="333"/>
      <c r="G47" s="333"/>
      <c r="H47" s="33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4.10.2018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05" t="s">
        <v>32</v>
      </c>
      <c r="J51" s="300" t="str">
        <f>E21</f>
        <v xml:space="preserve"> </v>
      </c>
      <c r="K51" s="43"/>
    </row>
    <row r="52" spans="2:11" s="1" customFormat="1" ht="14.45" customHeight="1">
      <c r="B52" s="39"/>
      <c r="C52" s="35" t="s">
        <v>30</v>
      </c>
      <c r="D52" s="40"/>
      <c r="E52" s="40"/>
      <c r="F52" s="33" t="str">
        <f>IF(E18="","",E18)</f>
        <v/>
      </c>
      <c r="G52" s="40"/>
      <c r="H52" s="40"/>
      <c r="I52" s="104"/>
      <c r="J52" s="334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111</v>
      </c>
      <c r="D54" s="118"/>
      <c r="E54" s="118"/>
      <c r="F54" s="118"/>
      <c r="G54" s="118"/>
      <c r="H54" s="118"/>
      <c r="I54" s="129"/>
      <c r="J54" s="130" t="s">
        <v>112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113</v>
      </c>
      <c r="D56" s="40"/>
      <c r="E56" s="40"/>
      <c r="F56" s="40"/>
      <c r="G56" s="40"/>
      <c r="H56" s="40"/>
      <c r="I56" s="104"/>
      <c r="J56" s="114">
        <f>J88</f>
        <v>0</v>
      </c>
      <c r="K56" s="43"/>
      <c r="AU56" s="22" t="s">
        <v>114</v>
      </c>
    </row>
    <row r="57" spans="2:11" s="7" customFormat="1" ht="24.95" customHeight="1">
      <c r="B57" s="133"/>
      <c r="C57" s="134"/>
      <c r="D57" s="135" t="s">
        <v>115</v>
      </c>
      <c r="E57" s="136"/>
      <c r="F57" s="136"/>
      <c r="G57" s="136"/>
      <c r="H57" s="136"/>
      <c r="I57" s="137"/>
      <c r="J57" s="138">
        <f>J89</f>
        <v>0</v>
      </c>
      <c r="K57" s="139"/>
    </row>
    <row r="58" spans="2:11" s="8" customFormat="1" ht="19.9" customHeight="1">
      <c r="B58" s="140"/>
      <c r="C58" s="141"/>
      <c r="D58" s="142" t="s">
        <v>116</v>
      </c>
      <c r="E58" s="143"/>
      <c r="F58" s="143"/>
      <c r="G58" s="143"/>
      <c r="H58" s="143"/>
      <c r="I58" s="144"/>
      <c r="J58" s="145">
        <f>J90</f>
        <v>0</v>
      </c>
      <c r="K58" s="146"/>
    </row>
    <row r="59" spans="2:11" s="8" customFormat="1" ht="19.9" customHeight="1">
      <c r="B59" s="140"/>
      <c r="C59" s="141"/>
      <c r="D59" s="142" t="s">
        <v>117</v>
      </c>
      <c r="E59" s="143"/>
      <c r="F59" s="143"/>
      <c r="G59" s="143"/>
      <c r="H59" s="143"/>
      <c r="I59" s="144"/>
      <c r="J59" s="145">
        <f>J91</f>
        <v>0</v>
      </c>
      <c r="K59" s="146"/>
    </row>
    <row r="60" spans="2:11" s="8" customFormat="1" ht="19.9" customHeight="1">
      <c r="B60" s="140"/>
      <c r="C60" s="141"/>
      <c r="D60" s="142" t="s">
        <v>118</v>
      </c>
      <c r="E60" s="143"/>
      <c r="F60" s="143"/>
      <c r="G60" s="143"/>
      <c r="H60" s="143"/>
      <c r="I60" s="144"/>
      <c r="J60" s="145">
        <f>J96</f>
        <v>0</v>
      </c>
      <c r="K60" s="146"/>
    </row>
    <row r="61" spans="2:11" s="8" customFormat="1" ht="19.9" customHeight="1">
      <c r="B61" s="140"/>
      <c r="C61" s="141"/>
      <c r="D61" s="142" t="s">
        <v>119</v>
      </c>
      <c r="E61" s="143"/>
      <c r="F61" s="143"/>
      <c r="G61" s="143"/>
      <c r="H61" s="143"/>
      <c r="I61" s="144"/>
      <c r="J61" s="145">
        <f>J106</f>
        <v>0</v>
      </c>
      <c r="K61" s="146"/>
    </row>
    <row r="62" spans="2:11" s="8" customFormat="1" ht="19.9" customHeight="1">
      <c r="B62" s="140"/>
      <c r="C62" s="141"/>
      <c r="D62" s="142" t="s">
        <v>120</v>
      </c>
      <c r="E62" s="143"/>
      <c r="F62" s="143"/>
      <c r="G62" s="143"/>
      <c r="H62" s="143"/>
      <c r="I62" s="144"/>
      <c r="J62" s="145">
        <f>J111</f>
        <v>0</v>
      </c>
      <c r="K62" s="146"/>
    </row>
    <row r="63" spans="2:11" s="8" customFormat="1" ht="19.9" customHeight="1">
      <c r="B63" s="140"/>
      <c r="C63" s="141"/>
      <c r="D63" s="142" t="s">
        <v>121</v>
      </c>
      <c r="E63" s="143"/>
      <c r="F63" s="143"/>
      <c r="G63" s="143"/>
      <c r="H63" s="143"/>
      <c r="I63" s="144"/>
      <c r="J63" s="145">
        <f>J117</f>
        <v>0</v>
      </c>
      <c r="K63" s="146"/>
    </row>
    <row r="64" spans="2:11" s="7" customFormat="1" ht="24.95" customHeight="1">
      <c r="B64" s="133"/>
      <c r="C64" s="134"/>
      <c r="D64" s="135" t="s">
        <v>122</v>
      </c>
      <c r="E64" s="136"/>
      <c r="F64" s="136"/>
      <c r="G64" s="136"/>
      <c r="H64" s="136"/>
      <c r="I64" s="137"/>
      <c r="J64" s="138">
        <f>J119</f>
        <v>0</v>
      </c>
      <c r="K64" s="139"/>
    </row>
    <row r="65" spans="2:11" s="8" customFormat="1" ht="19.9" customHeight="1">
      <c r="B65" s="140"/>
      <c r="C65" s="141"/>
      <c r="D65" s="142" t="s">
        <v>123</v>
      </c>
      <c r="E65" s="143"/>
      <c r="F65" s="143"/>
      <c r="G65" s="143"/>
      <c r="H65" s="143"/>
      <c r="I65" s="144"/>
      <c r="J65" s="145">
        <f>J120</f>
        <v>0</v>
      </c>
      <c r="K65" s="146"/>
    </row>
    <row r="66" spans="2:11" s="8" customFormat="1" ht="19.9" customHeight="1">
      <c r="B66" s="140"/>
      <c r="C66" s="141"/>
      <c r="D66" s="142" t="s">
        <v>124</v>
      </c>
      <c r="E66" s="143"/>
      <c r="F66" s="143"/>
      <c r="G66" s="143"/>
      <c r="H66" s="143"/>
      <c r="I66" s="144"/>
      <c r="J66" s="145">
        <f>J125</f>
        <v>0</v>
      </c>
      <c r="K66" s="146"/>
    </row>
    <row r="67" spans="2:11" s="7" customFormat="1" ht="24.95" customHeight="1">
      <c r="B67" s="133"/>
      <c r="C67" s="134"/>
      <c r="D67" s="135" t="s">
        <v>125</v>
      </c>
      <c r="E67" s="136"/>
      <c r="F67" s="136"/>
      <c r="G67" s="136"/>
      <c r="H67" s="136"/>
      <c r="I67" s="137"/>
      <c r="J67" s="138">
        <f>J128</f>
        <v>0</v>
      </c>
      <c r="K67" s="139"/>
    </row>
    <row r="68" spans="2:11" s="8" customFormat="1" ht="19.9" customHeight="1">
      <c r="B68" s="140"/>
      <c r="C68" s="141"/>
      <c r="D68" s="142" t="s">
        <v>126</v>
      </c>
      <c r="E68" s="143"/>
      <c r="F68" s="143"/>
      <c r="G68" s="143"/>
      <c r="H68" s="143"/>
      <c r="I68" s="144"/>
      <c r="J68" s="145">
        <f>J129</f>
        <v>0</v>
      </c>
      <c r="K68" s="146"/>
    </row>
    <row r="69" spans="2:11" s="1" customFormat="1" ht="21.75" customHeight="1">
      <c r="B69" s="39"/>
      <c r="C69" s="40"/>
      <c r="D69" s="40"/>
      <c r="E69" s="40"/>
      <c r="F69" s="40"/>
      <c r="G69" s="40"/>
      <c r="H69" s="40"/>
      <c r="I69" s="104"/>
      <c r="J69" s="40"/>
      <c r="K69" s="43"/>
    </row>
    <row r="70" spans="2:11" s="1" customFormat="1" ht="6.95" customHeight="1">
      <c r="B70" s="54"/>
      <c r="C70" s="55"/>
      <c r="D70" s="55"/>
      <c r="E70" s="55"/>
      <c r="F70" s="55"/>
      <c r="G70" s="55"/>
      <c r="H70" s="55"/>
      <c r="I70" s="125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26"/>
      <c r="J74" s="58"/>
      <c r="K74" s="58"/>
      <c r="L74" s="39"/>
    </row>
    <row r="75" spans="2:12" s="1" customFormat="1" ht="36.95" customHeight="1">
      <c r="B75" s="39"/>
      <c r="C75" s="59" t="s">
        <v>127</v>
      </c>
      <c r="L75" s="39"/>
    </row>
    <row r="76" spans="2:12" s="1" customFormat="1" ht="6.95" customHeight="1">
      <c r="B76" s="39"/>
      <c r="L76" s="39"/>
    </row>
    <row r="77" spans="2:12" s="1" customFormat="1" ht="14.45" customHeight="1">
      <c r="B77" s="39"/>
      <c r="C77" s="61" t="s">
        <v>19</v>
      </c>
      <c r="L77" s="39"/>
    </row>
    <row r="78" spans="2:12" s="1" customFormat="1" ht="16.5" customHeight="1">
      <c r="B78" s="39"/>
      <c r="E78" s="335" t="str">
        <f>E7</f>
        <v>Hřbitov Habartov - oprava oplocení - jednotkové ceny</v>
      </c>
      <c r="F78" s="336"/>
      <c r="G78" s="336"/>
      <c r="H78" s="336"/>
      <c r="L78" s="39"/>
    </row>
    <row r="79" spans="2:12" s="1" customFormat="1" ht="14.45" customHeight="1">
      <c r="B79" s="39"/>
      <c r="C79" s="61" t="s">
        <v>108</v>
      </c>
      <c r="L79" s="39"/>
    </row>
    <row r="80" spans="2:12" s="1" customFormat="1" ht="17.25" customHeight="1">
      <c r="B80" s="39"/>
      <c r="E80" s="311" t="str">
        <f>E9</f>
        <v>02 - Plynosilikátové zdivo - oblast B</v>
      </c>
      <c r="F80" s="337"/>
      <c r="G80" s="337"/>
      <c r="H80" s="337"/>
      <c r="L80" s="39"/>
    </row>
    <row r="81" spans="2:12" s="1" customFormat="1" ht="6.95" customHeight="1">
      <c r="B81" s="39"/>
      <c r="L81" s="39"/>
    </row>
    <row r="82" spans="2:12" s="1" customFormat="1" ht="18" customHeight="1">
      <c r="B82" s="39"/>
      <c r="C82" s="61" t="s">
        <v>23</v>
      </c>
      <c r="F82" s="147" t="str">
        <f>F12</f>
        <v xml:space="preserve"> </v>
      </c>
      <c r="I82" s="148" t="s">
        <v>25</v>
      </c>
      <c r="J82" s="65" t="str">
        <f>IF(J12="","",J12)</f>
        <v>4.10.2018</v>
      </c>
      <c r="L82" s="39"/>
    </row>
    <row r="83" spans="2:12" s="1" customFormat="1" ht="6.95" customHeight="1">
      <c r="B83" s="39"/>
      <c r="L83" s="39"/>
    </row>
    <row r="84" spans="2:12" s="1" customFormat="1" ht="13.5">
      <c r="B84" s="39"/>
      <c r="C84" s="61" t="s">
        <v>27</v>
      </c>
      <c r="F84" s="147" t="str">
        <f>E15</f>
        <v xml:space="preserve"> </v>
      </c>
      <c r="I84" s="148" t="s">
        <v>32</v>
      </c>
      <c r="J84" s="147" t="str">
        <f>E21</f>
        <v xml:space="preserve"> </v>
      </c>
      <c r="L84" s="39"/>
    </row>
    <row r="85" spans="2:12" s="1" customFormat="1" ht="14.45" customHeight="1">
      <c r="B85" s="39"/>
      <c r="C85" s="61" t="s">
        <v>30</v>
      </c>
      <c r="F85" s="147" t="str">
        <f>IF(E18="","",E18)</f>
        <v/>
      </c>
      <c r="L85" s="39"/>
    </row>
    <row r="86" spans="2:12" s="1" customFormat="1" ht="10.35" customHeight="1">
      <c r="B86" s="39"/>
      <c r="L86" s="39"/>
    </row>
    <row r="87" spans="2:20" s="9" customFormat="1" ht="29.25" customHeight="1">
      <c r="B87" s="149"/>
      <c r="C87" s="150" t="s">
        <v>128</v>
      </c>
      <c r="D87" s="151" t="s">
        <v>55</v>
      </c>
      <c r="E87" s="151" t="s">
        <v>51</v>
      </c>
      <c r="F87" s="151" t="s">
        <v>129</v>
      </c>
      <c r="G87" s="151" t="s">
        <v>130</v>
      </c>
      <c r="H87" s="151" t="s">
        <v>131</v>
      </c>
      <c r="I87" s="152" t="s">
        <v>132</v>
      </c>
      <c r="J87" s="151" t="s">
        <v>112</v>
      </c>
      <c r="K87" s="153" t="s">
        <v>133</v>
      </c>
      <c r="L87" s="149"/>
      <c r="M87" s="71" t="s">
        <v>134</v>
      </c>
      <c r="N87" s="72" t="s">
        <v>40</v>
      </c>
      <c r="O87" s="72" t="s">
        <v>135</v>
      </c>
      <c r="P87" s="72" t="s">
        <v>136</v>
      </c>
      <c r="Q87" s="72" t="s">
        <v>137</v>
      </c>
      <c r="R87" s="72" t="s">
        <v>138</v>
      </c>
      <c r="S87" s="72" t="s">
        <v>139</v>
      </c>
      <c r="T87" s="73" t="s">
        <v>140</v>
      </c>
    </row>
    <row r="88" spans="2:63" s="1" customFormat="1" ht="29.25" customHeight="1">
      <c r="B88" s="39"/>
      <c r="C88" s="75" t="s">
        <v>113</v>
      </c>
      <c r="J88" s="154">
        <f>BK88</f>
        <v>0</v>
      </c>
      <c r="L88" s="39"/>
      <c r="M88" s="74"/>
      <c r="N88" s="66"/>
      <c r="O88" s="66"/>
      <c r="P88" s="155">
        <f>P89+P119+P128</f>
        <v>0</v>
      </c>
      <c r="Q88" s="66"/>
      <c r="R88" s="155">
        <f>R89+R119+R128</f>
        <v>5.989780859999999</v>
      </c>
      <c r="S88" s="66"/>
      <c r="T88" s="156">
        <f>T89+T119+T128</f>
        <v>5.1261600000000005</v>
      </c>
      <c r="AT88" s="22" t="s">
        <v>69</v>
      </c>
      <c r="AU88" s="22" t="s">
        <v>114</v>
      </c>
      <c r="BK88" s="157">
        <f>BK89+BK119+BK128</f>
        <v>0</v>
      </c>
    </row>
    <row r="89" spans="2:63" s="10" customFormat="1" ht="37.35" customHeight="1">
      <c r="B89" s="158"/>
      <c r="D89" s="159" t="s">
        <v>69</v>
      </c>
      <c r="E89" s="160" t="s">
        <v>141</v>
      </c>
      <c r="F89" s="160" t="s">
        <v>142</v>
      </c>
      <c r="I89" s="161"/>
      <c r="J89" s="162">
        <f>BK89</f>
        <v>0</v>
      </c>
      <c r="L89" s="158"/>
      <c r="M89" s="163"/>
      <c r="N89" s="164"/>
      <c r="O89" s="164"/>
      <c r="P89" s="165">
        <f>P90+P91+P96+P106+P111+P117</f>
        <v>0</v>
      </c>
      <c r="Q89" s="164"/>
      <c r="R89" s="165">
        <f>R90+R91+R96+R106+R111+R117</f>
        <v>5.839353659999999</v>
      </c>
      <c r="S89" s="164"/>
      <c r="T89" s="166">
        <f>T90+T91+T96+T106+T111+T117</f>
        <v>5.0544</v>
      </c>
      <c r="AR89" s="159" t="s">
        <v>78</v>
      </c>
      <c r="AT89" s="167" t="s">
        <v>69</v>
      </c>
      <c r="AU89" s="167" t="s">
        <v>70</v>
      </c>
      <c r="AY89" s="159" t="s">
        <v>143</v>
      </c>
      <c r="BK89" s="168">
        <f>BK90+BK91+BK96+BK106+BK111+BK117</f>
        <v>0</v>
      </c>
    </row>
    <row r="90" spans="2:63" s="10" customFormat="1" ht="19.9" customHeight="1">
      <c r="B90" s="158"/>
      <c r="D90" s="159" t="s">
        <v>69</v>
      </c>
      <c r="E90" s="169" t="s">
        <v>80</v>
      </c>
      <c r="F90" s="169" t="s">
        <v>144</v>
      </c>
      <c r="I90" s="161"/>
      <c r="J90" s="170">
        <f>BK90</f>
        <v>0</v>
      </c>
      <c r="L90" s="158"/>
      <c r="M90" s="163"/>
      <c r="N90" s="164"/>
      <c r="O90" s="164"/>
      <c r="P90" s="165">
        <v>0</v>
      </c>
      <c r="Q90" s="164"/>
      <c r="R90" s="165">
        <v>0</v>
      </c>
      <c r="S90" s="164"/>
      <c r="T90" s="166">
        <v>0</v>
      </c>
      <c r="AR90" s="159" t="s">
        <v>78</v>
      </c>
      <c r="AT90" s="167" t="s">
        <v>69</v>
      </c>
      <c r="AU90" s="167" t="s">
        <v>78</v>
      </c>
      <c r="AY90" s="159" t="s">
        <v>143</v>
      </c>
      <c r="BK90" s="168">
        <v>0</v>
      </c>
    </row>
    <row r="91" spans="2:63" s="10" customFormat="1" ht="19.9" customHeight="1">
      <c r="B91" s="158"/>
      <c r="D91" s="159" t="s">
        <v>69</v>
      </c>
      <c r="E91" s="169" t="s">
        <v>154</v>
      </c>
      <c r="F91" s="169" t="s">
        <v>155</v>
      </c>
      <c r="I91" s="161"/>
      <c r="J91" s="170">
        <f>BK91</f>
        <v>0</v>
      </c>
      <c r="L91" s="158"/>
      <c r="M91" s="163"/>
      <c r="N91" s="164"/>
      <c r="O91" s="164"/>
      <c r="P91" s="165">
        <f>SUM(P92:P95)</f>
        <v>0</v>
      </c>
      <c r="Q91" s="164"/>
      <c r="R91" s="165">
        <f>SUM(R92:R95)</f>
        <v>5.113158059999999</v>
      </c>
      <c r="S91" s="164"/>
      <c r="T91" s="166">
        <f>SUM(T92:T95)</f>
        <v>0</v>
      </c>
      <c r="AR91" s="159" t="s">
        <v>78</v>
      </c>
      <c r="AT91" s="167" t="s">
        <v>69</v>
      </c>
      <c r="AU91" s="167" t="s">
        <v>78</v>
      </c>
      <c r="AY91" s="159" t="s">
        <v>143</v>
      </c>
      <c r="BK91" s="168">
        <f>SUM(BK92:BK95)</f>
        <v>0</v>
      </c>
    </row>
    <row r="92" spans="2:65" s="1" customFormat="1" ht="25.5" customHeight="1">
      <c r="B92" s="171"/>
      <c r="C92" s="172" t="s">
        <v>78</v>
      </c>
      <c r="D92" s="172" t="s">
        <v>145</v>
      </c>
      <c r="E92" s="173" t="s">
        <v>270</v>
      </c>
      <c r="F92" s="174" t="s">
        <v>271</v>
      </c>
      <c r="G92" s="175" t="s">
        <v>148</v>
      </c>
      <c r="H92" s="176">
        <v>2.808</v>
      </c>
      <c r="I92" s="177"/>
      <c r="J92" s="178">
        <f>ROUND(I92*H92,2)</f>
        <v>0</v>
      </c>
      <c r="K92" s="174" t="s">
        <v>149</v>
      </c>
      <c r="L92" s="39"/>
      <c r="M92" s="179" t="s">
        <v>5</v>
      </c>
      <c r="N92" s="180" t="s">
        <v>41</v>
      </c>
      <c r="O92" s="40"/>
      <c r="P92" s="181">
        <f>O92*H92</f>
        <v>0</v>
      </c>
      <c r="Q92" s="181">
        <v>1.80972</v>
      </c>
      <c r="R92" s="181">
        <f>Q92*H92</f>
        <v>5.081693759999999</v>
      </c>
      <c r="S92" s="181">
        <v>0</v>
      </c>
      <c r="T92" s="182">
        <f>S92*H92</f>
        <v>0</v>
      </c>
      <c r="AR92" s="22" t="s">
        <v>150</v>
      </c>
      <c r="AT92" s="22" t="s">
        <v>145</v>
      </c>
      <c r="AU92" s="22" t="s">
        <v>80</v>
      </c>
      <c r="AY92" s="22" t="s">
        <v>143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22" t="s">
        <v>78</v>
      </c>
      <c r="BK92" s="183">
        <f>ROUND(I92*H92,2)</f>
        <v>0</v>
      </c>
      <c r="BL92" s="22" t="s">
        <v>150</v>
      </c>
      <c r="BM92" s="22" t="s">
        <v>272</v>
      </c>
    </row>
    <row r="93" spans="2:51" s="11" customFormat="1" ht="13.5">
      <c r="B93" s="184"/>
      <c r="D93" s="185" t="s">
        <v>152</v>
      </c>
      <c r="E93" s="186" t="s">
        <v>5</v>
      </c>
      <c r="F93" s="187" t="s">
        <v>273</v>
      </c>
      <c r="H93" s="188">
        <v>1.08</v>
      </c>
      <c r="I93" s="189"/>
      <c r="L93" s="184"/>
      <c r="M93" s="190"/>
      <c r="N93" s="191"/>
      <c r="O93" s="191"/>
      <c r="P93" s="191"/>
      <c r="Q93" s="191"/>
      <c r="R93" s="191"/>
      <c r="S93" s="191"/>
      <c r="T93" s="192"/>
      <c r="AT93" s="186" t="s">
        <v>152</v>
      </c>
      <c r="AU93" s="186" t="s">
        <v>80</v>
      </c>
      <c r="AV93" s="11" t="s">
        <v>80</v>
      </c>
      <c r="AW93" s="11" t="s">
        <v>33</v>
      </c>
      <c r="AX93" s="11" t="s">
        <v>70</v>
      </c>
      <c r="AY93" s="186" t="s">
        <v>143</v>
      </c>
    </row>
    <row r="94" spans="2:51" s="11" customFormat="1" ht="13.5">
      <c r="B94" s="184"/>
      <c r="D94" s="185" t="s">
        <v>152</v>
      </c>
      <c r="E94" s="186" t="s">
        <v>5</v>
      </c>
      <c r="F94" s="187" t="s">
        <v>274</v>
      </c>
      <c r="H94" s="188">
        <v>1.728</v>
      </c>
      <c r="I94" s="189"/>
      <c r="L94" s="184"/>
      <c r="M94" s="190"/>
      <c r="N94" s="191"/>
      <c r="O94" s="191"/>
      <c r="P94" s="191"/>
      <c r="Q94" s="191"/>
      <c r="R94" s="191"/>
      <c r="S94" s="191"/>
      <c r="T94" s="192"/>
      <c r="AT94" s="186" t="s">
        <v>152</v>
      </c>
      <c r="AU94" s="186" t="s">
        <v>80</v>
      </c>
      <c r="AV94" s="11" t="s">
        <v>80</v>
      </c>
      <c r="AW94" s="11" t="s">
        <v>33</v>
      </c>
      <c r="AX94" s="11" t="s">
        <v>70</v>
      </c>
      <c r="AY94" s="186" t="s">
        <v>143</v>
      </c>
    </row>
    <row r="95" spans="2:65" s="1" customFormat="1" ht="25.5" customHeight="1">
      <c r="B95" s="171"/>
      <c r="C95" s="172" t="s">
        <v>80</v>
      </c>
      <c r="D95" s="172" t="s">
        <v>145</v>
      </c>
      <c r="E95" s="173" t="s">
        <v>161</v>
      </c>
      <c r="F95" s="174" t="s">
        <v>162</v>
      </c>
      <c r="G95" s="175" t="s">
        <v>163</v>
      </c>
      <c r="H95" s="176">
        <v>0.03</v>
      </c>
      <c r="I95" s="177"/>
      <c r="J95" s="178">
        <f>ROUND(I95*H95,2)</f>
        <v>0</v>
      </c>
      <c r="K95" s="174" t="s">
        <v>149</v>
      </c>
      <c r="L95" s="39"/>
      <c r="M95" s="179" t="s">
        <v>5</v>
      </c>
      <c r="N95" s="180" t="s">
        <v>41</v>
      </c>
      <c r="O95" s="40"/>
      <c r="P95" s="181">
        <f>O95*H95</f>
        <v>0</v>
      </c>
      <c r="Q95" s="181">
        <v>1.04881</v>
      </c>
      <c r="R95" s="181">
        <f>Q95*H95</f>
        <v>0.0314643</v>
      </c>
      <c r="S95" s="181">
        <v>0</v>
      </c>
      <c r="T95" s="182">
        <f>S95*H95</f>
        <v>0</v>
      </c>
      <c r="AR95" s="22" t="s">
        <v>150</v>
      </c>
      <c r="AT95" s="22" t="s">
        <v>145</v>
      </c>
      <c r="AU95" s="22" t="s">
        <v>80</v>
      </c>
      <c r="AY95" s="22" t="s">
        <v>143</v>
      </c>
      <c r="BE95" s="183">
        <f>IF(N95="základní",J95,0)</f>
        <v>0</v>
      </c>
      <c r="BF95" s="183">
        <f>IF(N95="snížená",J95,0)</f>
        <v>0</v>
      </c>
      <c r="BG95" s="183">
        <f>IF(N95="zákl. přenesená",J95,0)</f>
        <v>0</v>
      </c>
      <c r="BH95" s="183">
        <f>IF(N95="sníž. přenesená",J95,0)</f>
        <v>0</v>
      </c>
      <c r="BI95" s="183">
        <f>IF(N95="nulová",J95,0)</f>
        <v>0</v>
      </c>
      <c r="BJ95" s="22" t="s">
        <v>78</v>
      </c>
      <c r="BK95" s="183">
        <f>ROUND(I95*H95,2)</f>
        <v>0</v>
      </c>
      <c r="BL95" s="22" t="s">
        <v>150</v>
      </c>
      <c r="BM95" s="22" t="s">
        <v>164</v>
      </c>
    </row>
    <row r="96" spans="2:63" s="10" customFormat="1" ht="29.85" customHeight="1">
      <c r="B96" s="158"/>
      <c r="D96" s="159" t="s">
        <v>69</v>
      </c>
      <c r="E96" s="169" t="s">
        <v>166</v>
      </c>
      <c r="F96" s="169" t="s">
        <v>167</v>
      </c>
      <c r="I96" s="161"/>
      <c r="J96" s="170">
        <f>BK96</f>
        <v>0</v>
      </c>
      <c r="L96" s="158"/>
      <c r="M96" s="163"/>
      <c r="N96" s="164"/>
      <c r="O96" s="164"/>
      <c r="P96" s="165">
        <f>SUM(P97:P105)</f>
        <v>0</v>
      </c>
      <c r="Q96" s="164"/>
      <c r="R96" s="165">
        <f>SUM(R97:R105)</f>
        <v>0.7261956</v>
      </c>
      <c r="S96" s="164"/>
      <c r="T96" s="166">
        <f>SUM(T97:T105)</f>
        <v>0</v>
      </c>
      <c r="AR96" s="159" t="s">
        <v>78</v>
      </c>
      <c r="AT96" s="167" t="s">
        <v>69</v>
      </c>
      <c r="AU96" s="167" t="s">
        <v>78</v>
      </c>
      <c r="AY96" s="159" t="s">
        <v>143</v>
      </c>
      <c r="BK96" s="168">
        <f>SUM(BK97:BK105)</f>
        <v>0</v>
      </c>
    </row>
    <row r="97" spans="2:65" s="1" customFormat="1" ht="25.5" customHeight="1">
      <c r="B97" s="171"/>
      <c r="C97" s="172" t="s">
        <v>154</v>
      </c>
      <c r="D97" s="172" t="s">
        <v>145</v>
      </c>
      <c r="E97" s="173" t="s">
        <v>168</v>
      </c>
      <c r="F97" s="174" t="s">
        <v>169</v>
      </c>
      <c r="G97" s="175" t="s">
        <v>158</v>
      </c>
      <c r="H97" s="176">
        <v>15.84</v>
      </c>
      <c r="I97" s="177"/>
      <c r="J97" s="178">
        <f>ROUND(I97*H97,2)</f>
        <v>0</v>
      </c>
      <c r="K97" s="174" t="s">
        <v>149</v>
      </c>
      <c r="L97" s="39"/>
      <c r="M97" s="179" t="s">
        <v>5</v>
      </c>
      <c r="N97" s="180" t="s">
        <v>41</v>
      </c>
      <c r="O97" s="40"/>
      <c r="P97" s="181">
        <f>O97*H97</f>
        <v>0</v>
      </c>
      <c r="Q97" s="181">
        <v>0.00735</v>
      </c>
      <c r="R97" s="181">
        <f>Q97*H97</f>
        <v>0.116424</v>
      </c>
      <c r="S97" s="181">
        <v>0</v>
      </c>
      <c r="T97" s="182">
        <f>S97*H97</f>
        <v>0</v>
      </c>
      <c r="AR97" s="22" t="s">
        <v>150</v>
      </c>
      <c r="AT97" s="22" t="s">
        <v>145</v>
      </c>
      <c r="AU97" s="22" t="s">
        <v>80</v>
      </c>
      <c r="AY97" s="22" t="s">
        <v>143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22" t="s">
        <v>78</v>
      </c>
      <c r="BK97" s="183">
        <f>ROUND(I97*H97,2)</f>
        <v>0</v>
      </c>
      <c r="BL97" s="22" t="s">
        <v>150</v>
      </c>
      <c r="BM97" s="22" t="s">
        <v>170</v>
      </c>
    </row>
    <row r="98" spans="2:51" s="11" customFormat="1" ht="13.5">
      <c r="B98" s="184"/>
      <c r="D98" s="185" t="s">
        <v>152</v>
      </c>
      <c r="E98" s="186" t="s">
        <v>5</v>
      </c>
      <c r="F98" s="187" t="s">
        <v>275</v>
      </c>
      <c r="H98" s="188">
        <v>7.2</v>
      </c>
      <c r="I98" s="189"/>
      <c r="L98" s="184"/>
      <c r="M98" s="190"/>
      <c r="N98" s="191"/>
      <c r="O98" s="191"/>
      <c r="P98" s="191"/>
      <c r="Q98" s="191"/>
      <c r="R98" s="191"/>
      <c r="S98" s="191"/>
      <c r="T98" s="192"/>
      <c r="AT98" s="186" t="s">
        <v>152</v>
      </c>
      <c r="AU98" s="186" t="s">
        <v>80</v>
      </c>
      <c r="AV98" s="11" t="s">
        <v>80</v>
      </c>
      <c r="AW98" s="11" t="s">
        <v>33</v>
      </c>
      <c r="AX98" s="11" t="s">
        <v>70</v>
      </c>
      <c r="AY98" s="186" t="s">
        <v>143</v>
      </c>
    </row>
    <row r="99" spans="2:51" s="11" customFormat="1" ht="13.5">
      <c r="B99" s="184"/>
      <c r="D99" s="185" t="s">
        <v>152</v>
      </c>
      <c r="E99" s="186" t="s">
        <v>5</v>
      </c>
      <c r="F99" s="187" t="s">
        <v>276</v>
      </c>
      <c r="H99" s="188">
        <v>8.64</v>
      </c>
      <c r="I99" s="189"/>
      <c r="L99" s="184"/>
      <c r="M99" s="190"/>
      <c r="N99" s="191"/>
      <c r="O99" s="191"/>
      <c r="P99" s="191"/>
      <c r="Q99" s="191"/>
      <c r="R99" s="191"/>
      <c r="S99" s="191"/>
      <c r="T99" s="192"/>
      <c r="AT99" s="186" t="s">
        <v>152</v>
      </c>
      <c r="AU99" s="186" t="s">
        <v>80</v>
      </c>
      <c r="AV99" s="11" t="s">
        <v>80</v>
      </c>
      <c r="AW99" s="11" t="s">
        <v>33</v>
      </c>
      <c r="AX99" s="11" t="s">
        <v>70</v>
      </c>
      <c r="AY99" s="186" t="s">
        <v>143</v>
      </c>
    </row>
    <row r="100" spans="2:65" s="1" customFormat="1" ht="25.5" customHeight="1">
      <c r="B100" s="171"/>
      <c r="C100" s="172" t="s">
        <v>150</v>
      </c>
      <c r="D100" s="172" t="s">
        <v>145</v>
      </c>
      <c r="E100" s="173" t="s">
        <v>173</v>
      </c>
      <c r="F100" s="174" t="s">
        <v>174</v>
      </c>
      <c r="G100" s="175" t="s">
        <v>158</v>
      </c>
      <c r="H100" s="176">
        <v>15.84</v>
      </c>
      <c r="I100" s="177"/>
      <c r="J100" s="178">
        <f>ROUND(I100*H100,2)</f>
        <v>0</v>
      </c>
      <c r="K100" s="174" t="s">
        <v>149</v>
      </c>
      <c r="L100" s="39"/>
      <c r="M100" s="179" t="s">
        <v>5</v>
      </c>
      <c r="N100" s="180" t="s">
        <v>41</v>
      </c>
      <c r="O100" s="40"/>
      <c r="P100" s="181">
        <f>O100*H100</f>
        <v>0</v>
      </c>
      <c r="Q100" s="181">
        <v>0.00438</v>
      </c>
      <c r="R100" s="181">
        <f>Q100*H100</f>
        <v>0.0693792</v>
      </c>
      <c r="S100" s="181">
        <v>0</v>
      </c>
      <c r="T100" s="182">
        <f>S100*H100</f>
        <v>0</v>
      </c>
      <c r="AR100" s="22" t="s">
        <v>150</v>
      </c>
      <c r="AT100" s="22" t="s">
        <v>145</v>
      </c>
      <c r="AU100" s="22" t="s">
        <v>80</v>
      </c>
      <c r="AY100" s="22" t="s">
        <v>143</v>
      </c>
      <c r="BE100" s="183">
        <f>IF(N100="základní",J100,0)</f>
        <v>0</v>
      </c>
      <c r="BF100" s="183">
        <f>IF(N100="snížená",J100,0)</f>
        <v>0</v>
      </c>
      <c r="BG100" s="183">
        <f>IF(N100="zákl. přenesená",J100,0)</f>
        <v>0</v>
      </c>
      <c r="BH100" s="183">
        <f>IF(N100="sníž. přenesená",J100,0)</f>
        <v>0</v>
      </c>
      <c r="BI100" s="183">
        <f>IF(N100="nulová",J100,0)</f>
        <v>0</v>
      </c>
      <c r="BJ100" s="22" t="s">
        <v>78</v>
      </c>
      <c r="BK100" s="183">
        <f>ROUND(I100*H100,2)</f>
        <v>0</v>
      </c>
      <c r="BL100" s="22" t="s">
        <v>150</v>
      </c>
      <c r="BM100" s="22" t="s">
        <v>175</v>
      </c>
    </row>
    <row r="101" spans="2:51" s="11" customFormat="1" ht="13.5">
      <c r="B101" s="184"/>
      <c r="D101" s="185" t="s">
        <v>152</v>
      </c>
      <c r="F101" s="187" t="s">
        <v>277</v>
      </c>
      <c r="H101" s="188">
        <v>15.84</v>
      </c>
      <c r="I101" s="189"/>
      <c r="L101" s="184"/>
      <c r="M101" s="190"/>
      <c r="N101" s="191"/>
      <c r="O101" s="191"/>
      <c r="P101" s="191"/>
      <c r="Q101" s="191"/>
      <c r="R101" s="191"/>
      <c r="S101" s="191"/>
      <c r="T101" s="192"/>
      <c r="AT101" s="186" t="s">
        <v>152</v>
      </c>
      <c r="AU101" s="186" t="s">
        <v>80</v>
      </c>
      <c r="AV101" s="11" t="s">
        <v>80</v>
      </c>
      <c r="AW101" s="11" t="s">
        <v>6</v>
      </c>
      <c r="AX101" s="11" t="s">
        <v>78</v>
      </c>
      <c r="AY101" s="186" t="s">
        <v>143</v>
      </c>
    </row>
    <row r="102" spans="2:65" s="1" customFormat="1" ht="25.5" customHeight="1">
      <c r="B102" s="171"/>
      <c r="C102" s="172" t="s">
        <v>172</v>
      </c>
      <c r="D102" s="172" t="s">
        <v>145</v>
      </c>
      <c r="E102" s="173" t="s">
        <v>177</v>
      </c>
      <c r="F102" s="174" t="s">
        <v>178</v>
      </c>
      <c r="G102" s="175" t="s">
        <v>158</v>
      </c>
      <c r="H102" s="176">
        <v>15.84</v>
      </c>
      <c r="I102" s="177"/>
      <c r="J102" s="178">
        <f>ROUND(I102*H102,2)</f>
        <v>0</v>
      </c>
      <c r="K102" s="174" t="s">
        <v>149</v>
      </c>
      <c r="L102" s="39"/>
      <c r="M102" s="179" t="s">
        <v>5</v>
      </c>
      <c r="N102" s="180" t="s">
        <v>41</v>
      </c>
      <c r="O102" s="40"/>
      <c r="P102" s="181">
        <f>O102*H102</f>
        <v>0</v>
      </c>
      <c r="Q102" s="181">
        <v>0.02636</v>
      </c>
      <c r="R102" s="181">
        <f>Q102*H102</f>
        <v>0.41754240000000004</v>
      </c>
      <c r="S102" s="181">
        <v>0</v>
      </c>
      <c r="T102" s="182">
        <f>S102*H102</f>
        <v>0</v>
      </c>
      <c r="AR102" s="22" t="s">
        <v>150</v>
      </c>
      <c r="AT102" s="22" t="s">
        <v>145</v>
      </c>
      <c r="AU102" s="22" t="s">
        <v>80</v>
      </c>
      <c r="AY102" s="22" t="s">
        <v>143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22" t="s">
        <v>78</v>
      </c>
      <c r="BK102" s="183">
        <f>ROUND(I102*H102,2)</f>
        <v>0</v>
      </c>
      <c r="BL102" s="22" t="s">
        <v>150</v>
      </c>
      <c r="BM102" s="22" t="s">
        <v>179</v>
      </c>
    </row>
    <row r="103" spans="2:65" s="1" customFormat="1" ht="25.5" customHeight="1">
      <c r="B103" s="171"/>
      <c r="C103" s="172" t="s">
        <v>166</v>
      </c>
      <c r="D103" s="172" t="s">
        <v>145</v>
      </c>
      <c r="E103" s="173" t="s">
        <v>181</v>
      </c>
      <c r="F103" s="174" t="s">
        <v>182</v>
      </c>
      <c r="G103" s="175" t="s">
        <v>158</v>
      </c>
      <c r="H103" s="176">
        <v>1.17</v>
      </c>
      <c r="I103" s="177"/>
      <c r="J103" s="178">
        <f>ROUND(I103*H103,2)</f>
        <v>0</v>
      </c>
      <c r="K103" s="174" t="s">
        <v>149</v>
      </c>
      <c r="L103" s="39"/>
      <c r="M103" s="179" t="s">
        <v>5</v>
      </c>
      <c r="N103" s="180" t="s">
        <v>41</v>
      </c>
      <c r="O103" s="40"/>
      <c r="P103" s="181">
        <f>O103*H103</f>
        <v>0</v>
      </c>
      <c r="Q103" s="181">
        <v>0.105</v>
      </c>
      <c r="R103" s="181">
        <f>Q103*H103</f>
        <v>0.12284999999999999</v>
      </c>
      <c r="S103" s="181">
        <v>0</v>
      </c>
      <c r="T103" s="182">
        <f>S103*H103</f>
        <v>0</v>
      </c>
      <c r="AR103" s="22" t="s">
        <v>150</v>
      </c>
      <c r="AT103" s="22" t="s">
        <v>145</v>
      </c>
      <c r="AU103" s="22" t="s">
        <v>80</v>
      </c>
      <c r="AY103" s="22" t="s">
        <v>143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22" t="s">
        <v>78</v>
      </c>
      <c r="BK103" s="183">
        <f>ROUND(I103*H103,2)</f>
        <v>0</v>
      </c>
      <c r="BL103" s="22" t="s">
        <v>150</v>
      </c>
      <c r="BM103" s="22" t="s">
        <v>183</v>
      </c>
    </row>
    <row r="104" spans="2:51" s="11" customFormat="1" ht="13.5">
      <c r="B104" s="184"/>
      <c r="D104" s="185" t="s">
        <v>152</v>
      </c>
      <c r="E104" s="186" t="s">
        <v>5</v>
      </c>
      <c r="F104" s="187" t="s">
        <v>278</v>
      </c>
      <c r="H104" s="188">
        <v>0.45</v>
      </c>
      <c r="I104" s="189"/>
      <c r="L104" s="184"/>
      <c r="M104" s="190"/>
      <c r="N104" s="191"/>
      <c r="O104" s="191"/>
      <c r="P104" s="191"/>
      <c r="Q104" s="191"/>
      <c r="R104" s="191"/>
      <c r="S104" s="191"/>
      <c r="T104" s="192"/>
      <c r="AT104" s="186" t="s">
        <v>152</v>
      </c>
      <c r="AU104" s="186" t="s">
        <v>80</v>
      </c>
      <c r="AV104" s="11" t="s">
        <v>80</v>
      </c>
      <c r="AW104" s="11" t="s">
        <v>33</v>
      </c>
      <c r="AX104" s="11" t="s">
        <v>70</v>
      </c>
      <c r="AY104" s="186" t="s">
        <v>143</v>
      </c>
    </row>
    <row r="105" spans="2:51" s="11" customFormat="1" ht="13.5">
      <c r="B105" s="184"/>
      <c r="D105" s="185" t="s">
        <v>152</v>
      </c>
      <c r="E105" s="186" t="s">
        <v>5</v>
      </c>
      <c r="F105" s="187" t="s">
        <v>279</v>
      </c>
      <c r="H105" s="188">
        <v>0.72</v>
      </c>
      <c r="I105" s="189"/>
      <c r="L105" s="184"/>
      <c r="M105" s="190"/>
      <c r="N105" s="191"/>
      <c r="O105" s="191"/>
      <c r="P105" s="191"/>
      <c r="Q105" s="191"/>
      <c r="R105" s="191"/>
      <c r="S105" s="191"/>
      <c r="T105" s="192"/>
      <c r="AT105" s="186" t="s">
        <v>152</v>
      </c>
      <c r="AU105" s="186" t="s">
        <v>80</v>
      </c>
      <c r="AV105" s="11" t="s">
        <v>80</v>
      </c>
      <c r="AW105" s="11" t="s">
        <v>33</v>
      </c>
      <c r="AX105" s="11" t="s">
        <v>70</v>
      </c>
      <c r="AY105" s="186" t="s">
        <v>143</v>
      </c>
    </row>
    <row r="106" spans="2:63" s="10" customFormat="1" ht="29.85" customHeight="1">
      <c r="B106" s="158"/>
      <c r="D106" s="159" t="s">
        <v>69</v>
      </c>
      <c r="E106" s="169" t="s">
        <v>185</v>
      </c>
      <c r="F106" s="169" t="s">
        <v>186</v>
      </c>
      <c r="I106" s="161"/>
      <c r="J106" s="170">
        <f>BK106</f>
        <v>0</v>
      </c>
      <c r="L106" s="158"/>
      <c r="M106" s="163"/>
      <c r="N106" s="164"/>
      <c r="O106" s="164"/>
      <c r="P106" s="165">
        <f>SUM(P107:P110)</f>
        <v>0</v>
      </c>
      <c r="Q106" s="164"/>
      <c r="R106" s="165">
        <f>SUM(R107:R110)</f>
        <v>0</v>
      </c>
      <c r="S106" s="164"/>
      <c r="T106" s="166">
        <f>SUM(T107:T110)</f>
        <v>5.0544</v>
      </c>
      <c r="AR106" s="159" t="s">
        <v>78</v>
      </c>
      <c r="AT106" s="167" t="s">
        <v>69</v>
      </c>
      <c r="AU106" s="167" t="s">
        <v>78</v>
      </c>
      <c r="AY106" s="159" t="s">
        <v>143</v>
      </c>
      <c r="BK106" s="168">
        <f>SUM(BK107:BK110)</f>
        <v>0</v>
      </c>
    </row>
    <row r="107" spans="2:65" s="1" customFormat="1" ht="25.5" customHeight="1">
      <c r="B107" s="171"/>
      <c r="C107" s="172" t="s">
        <v>180</v>
      </c>
      <c r="D107" s="172" t="s">
        <v>145</v>
      </c>
      <c r="E107" s="173" t="s">
        <v>188</v>
      </c>
      <c r="F107" s="174" t="s">
        <v>189</v>
      </c>
      <c r="G107" s="175" t="s">
        <v>190</v>
      </c>
      <c r="H107" s="176">
        <v>12</v>
      </c>
      <c r="I107" s="177"/>
      <c r="J107" s="178">
        <f>ROUND(I107*H107,2)</f>
        <v>0</v>
      </c>
      <c r="K107" s="174" t="s">
        <v>149</v>
      </c>
      <c r="L107" s="39"/>
      <c r="M107" s="179" t="s">
        <v>5</v>
      </c>
      <c r="N107" s="180" t="s">
        <v>41</v>
      </c>
      <c r="O107" s="40"/>
      <c r="P107" s="181">
        <f>O107*H107</f>
        <v>0</v>
      </c>
      <c r="Q107" s="181">
        <v>0</v>
      </c>
      <c r="R107" s="181">
        <f>Q107*H107</f>
        <v>0</v>
      </c>
      <c r="S107" s="181">
        <v>0</v>
      </c>
      <c r="T107" s="182">
        <f>S107*H107</f>
        <v>0</v>
      </c>
      <c r="AR107" s="22" t="s">
        <v>150</v>
      </c>
      <c r="AT107" s="22" t="s">
        <v>145</v>
      </c>
      <c r="AU107" s="22" t="s">
        <v>80</v>
      </c>
      <c r="AY107" s="22" t="s">
        <v>143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22" t="s">
        <v>78</v>
      </c>
      <c r="BK107" s="183">
        <f>ROUND(I107*H107,2)</f>
        <v>0</v>
      </c>
      <c r="BL107" s="22" t="s">
        <v>150</v>
      </c>
      <c r="BM107" s="22" t="s">
        <v>191</v>
      </c>
    </row>
    <row r="108" spans="2:65" s="1" customFormat="1" ht="38.25" customHeight="1">
      <c r="B108" s="171"/>
      <c r="C108" s="172" t="s">
        <v>187</v>
      </c>
      <c r="D108" s="172" t="s">
        <v>145</v>
      </c>
      <c r="E108" s="173" t="s">
        <v>196</v>
      </c>
      <c r="F108" s="174" t="s">
        <v>197</v>
      </c>
      <c r="G108" s="175" t="s">
        <v>148</v>
      </c>
      <c r="H108" s="176">
        <v>2.808</v>
      </c>
      <c r="I108" s="177"/>
      <c r="J108" s="178">
        <f>ROUND(I108*H108,2)</f>
        <v>0</v>
      </c>
      <c r="K108" s="174" t="s">
        <v>149</v>
      </c>
      <c r="L108" s="39"/>
      <c r="M108" s="179" t="s">
        <v>5</v>
      </c>
      <c r="N108" s="180" t="s">
        <v>41</v>
      </c>
      <c r="O108" s="40"/>
      <c r="P108" s="181">
        <f>O108*H108</f>
        <v>0</v>
      </c>
      <c r="Q108" s="181">
        <v>0</v>
      </c>
      <c r="R108" s="181">
        <f>Q108*H108</f>
        <v>0</v>
      </c>
      <c r="S108" s="181">
        <v>1.8</v>
      </c>
      <c r="T108" s="182">
        <f>S108*H108</f>
        <v>5.0544</v>
      </c>
      <c r="AR108" s="22" t="s">
        <v>150</v>
      </c>
      <c r="AT108" s="22" t="s">
        <v>145</v>
      </c>
      <c r="AU108" s="22" t="s">
        <v>80</v>
      </c>
      <c r="AY108" s="22" t="s">
        <v>143</v>
      </c>
      <c r="BE108" s="183">
        <f>IF(N108="základní",J108,0)</f>
        <v>0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22" t="s">
        <v>78</v>
      </c>
      <c r="BK108" s="183">
        <f>ROUND(I108*H108,2)</f>
        <v>0</v>
      </c>
      <c r="BL108" s="22" t="s">
        <v>150</v>
      </c>
      <c r="BM108" s="22" t="s">
        <v>198</v>
      </c>
    </row>
    <row r="109" spans="2:51" s="11" customFormat="1" ht="13.5">
      <c r="B109" s="184"/>
      <c r="D109" s="185" t="s">
        <v>152</v>
      </c>
      <c r="E109" s="186" t="s">
        <v>5</v>
      </c>
      <c r="F109" s="187" t="s">
        <v>273</v>
      </c>
      <c r="H109" s="188">
        <v>1.08</v>
      </c>
      <c r="I109" s="189"/>
      <c r="L109" s="184"/>
      <c r="M109" s="190"/>
      <c r="N109" s="191"/>
      <c r="O109" s="191"/>
      <c r="P109" s="191"/>
      <c r="Q109" s="191"/>
      <c r="R109" s="191"/>
      <c r="S109" s="191"/>
      <c r="T109" s="192"/>
      <c r="AT109" s="186" t="s">
        <v>152</v>
      </c>
      <c r="AU109" s="186" t="s">
        <v>80</v>
      </c>
      <c r="AV109" s="11" t="s">
        <v>80</v>
      </c>
      <c r="AW109" s="11" t="s">
        <v>33</v>
      </c>
      <c r="AX109" s="11" t="s">
        <v>70</v>
      </c>
      <c r="AY109" s="186" t="s">
        <v>143</v>
      </c>
    </row>
    <row r="110" spans="2:51" s="11" customFormat="1" ht="13.5">
      <c r="B110" s="184"/>
      <c r="D110" s="185" t="s">
        <v>152</v>
      </c>
      <c r="E110" s="186" t="s">
        <v>5</v>
      </c>
      <c r="F110" s="187" t="s">
        <v>274</v>
      </c>
      <c r="H110" s="188">
        <v>1.728</v>
      </c>
      <c r="I110" s="189"/>
      <c r="L110" s="184"/>
      <c r="M110" s="190"/>
      <c r="N110" s="191"/>
      <c r="O110" s="191"/>
      <c r="P110" s="191"/>
      <c r="Q110" s="191"/>
      <c r="R110" s="191"/>
      <c r="S110" s="191"/>
      <c r="T110" s="192"/>
      <c r="AT110" s="186" t="s">
        <v>152</v>
      </c>
      <c r="AU110" s="186" t="s">
        <v>80</v>
      </c>
      <c r="AV110" s="11" t="s">
        <v>80</v>
      </c>
      <c r="AW110" s="11" t="s">
        <v>33</v>
      </c>
      <c r="AX110" s="11" t="s">
        <v>70</v>
      </c>
      <c r="AY110" s="186" t="s">
        <v>143</v>
      </c>
    </row>
    <row r="111" spans="2:63" s="10" customFormat="1" ht="29.85" customHeight="1">
      <c r="B111" s="158"/>
      <c r="D111" s="159" t="s">
        <v>69</v>
      </c>
      <c r="E111" s="169" t="s">
        <v>211</v>
      </c>
      <c r="F111" s="169" t="s">
        <v>212</v>
      </c>
      <c r="I111" s="161"/>
      <c r="J111" s="170">
        <f>BK111</f>
        <v>0</v>
      </c>
      <c r="L111" s="158"/>
      <c r="M111" s="163"/>
      <c r="N111" s="164"/>
      <c r="O111" s="164"/>
      <c r="P111" s="165">
        <f>SUM(P112:P116)</f>
        <v>0</v>
      </c>
      <c r="Q111" s="164"/>
      <c r="R111" s="165">
        <f>SUM(R112:R116)</f>
        <v>0</v>
      </c>
      <c r="S111" s="164"/>
      <c r="T111" s="166">
        <f>SUM(T112:T116)</f>
        <v>0</v>
      </c>
      <c r="AR111" s="159" t="s">
        <v>78</v>
      </c>
      <c r="AT111" s="167" t="s">
        <v>69</v>
      </c>
      <c r="AU111" s="167" t="s">
        <v>78</v>
      </c>
      <c r="AY111" s="159" t="s">
        <v>143</v>
      </c>
      <c r="BK111" s="168">
        <f>SUM(BK112:BK116)</f>
        <v>0</v>
      </c>
    </row>
    <row r="112" spans="2:65" s="1" customFormat="1" ht="25.5" customHeight="1">
      <c r="B112" s="171"/>
      <c r="C112" s="172" t="s">
        <v>185</v>
      </c>
      <c r="D112" s="172" t="s">
        <v>145</v>
      </c>
      <c r="E112" s="173" t="s">
        <v>214</v>
      </c>
      <c r="F112" s="174" t="s">
        <v>215</v>
      </c>
      <c r="G112" s="175" t="s">
        <v>163</v>
      </c>
      <c r="H112" s="176">
        <v>5.126</v>
      </c>
      <c r="I112" s="177"/>
      <c r="J112" s="178">
        <f>ROUND(I112*H112,2)</f>
        <v>0</v>
      </c>
      <c r="K112" s="174" t="s">
        <v>149</v>
      </c>
      <c r="L112" s="39"/>
      <c r="M112" s="179" t="s">
        <v>5</v>
      </c>
      <c r="N112" s="180" t="s">
        <v>41</v>
      </c>
      <c r="O112" s="40"/>
      <c r="P112" s="181">
        <f>O112*H112</f>
        <v>0</v>
      </c>
      <c r="Q112" s="181">
        <v>0</v>
      </c>
      <c r="R112" s="181">
        <f>Q112*H112</f>
        <v>0</v>
      </c>
      <c r="S112" s="181">
        <v>0</v>
      </c>
      <c r="T112" s="182">
        <f>S112*H112</f>
        <v>0</v>
      </c>
      <c r="AR112" s="22" t="s">
        <v>150</v>
      </c>
      <c r="AT112" s="22" t="s">
        <v>145</v>
      </c>
      <c r="AU112" s="22" t="s">
        <v>80</v>
      </c>
      <c r="AY112" s="22" t="s">
        <v>143</v>
      </c>
      <c r="BE112" s="183">
        <f>IF(N112="základní",J112,0)</f>
        <v>0</v>
      </c>
      <c r="BF112" s="183">
        <f>IF(N112="snížená",J112,0)</f>
        <v>0</v>
      </c>
      <c r="BG112" s="183">
        <f>IF(N112="zákl. přenesená",J112,0)</f>
        <v>0</v>
      </c>
      <c r="BH112" s="183">
        <f>IF(N112="sníž. přenesená",J112,0)</f>
        <v>0</v>
      </c>
      <c r="BI112" s="183">
        <f>IF(N112="nulová",J112,0)</f>
        <v>0</v>
      </c>
      <c r="BJ112" s="22" t="s">
        <v>78</v>
      </c>
      <c r="BK112" s="183">
        <f>ROUND(I112*H112,2)</f>
        <v>0</v>
      </c>
      <c r="BL112" s="22" t="s">
        <v>150</v>
      </c>
      <c r="BM112" s="22" t="s">
        <v>216</v>
      </c>
    </row>
    <row r="113" spans="2:65" s="1" customFormat="1" ht="25.5" customHeight="1">
      <c r="B113" s="171"/>
      <c r="C113" s="172" t="s">
        <v>195</v>
      </c>
      <c r="D113" s="172" t="s">
        <v>145</v>
      </c>
      <c r="E113" s="173" t="s">
        <v>218</v>
      </c>
      <c r="F113" s="174" t="s">
        <v>219</v>
      </c>
      <c r="G113" s="175" t="s">
        <v>163</v>
      </c>
      <c r="H113" s="176">
        <v>5.126</v>
      </c>
      <c r="I113" s="177"/>
      <c r="J113" s="178">
        <f>ROUND(I113*H113,2)</f>
        <v>0</v>
      </c>
      <c r="K113" s="174" t="s">
        <v>149</v>
      </c>
      <c r="L113" s="39"/>
      <c r="M113" s="179" t="s">
        <v>5</v>
      </c>
      <c r="N113" s="180" t="s">
        <v>41</v>
      </c>
      <c r="O113" s="40"/>
      <c r="P113" s="181">
        <f>O113*H113</f>
        <v>0</v>
      </c>
      <c r="Q113" s="181">
        <v>0</v>
      </c>
      <c r="R113" s="181">
        <f>Q113*H113</f>
        <v>0</v>
      </c>
      <c r="S113" s="181">
        <v>0</v>
      </c>
      <c r="T113" s="182">
        <f>S113*H113</f>
        <v>0</v>
      </c>
      <c r="AR113" s="22" t="s">
        <v>150</v>
      </c>
      <c r="AT113" s="22" t="s">
        <v>145</v>
      </c>
      <c r="AU113" s="22" t="s">
        <v>80</v>
      </c>
      <c r="AY113" s="22" t="s">
        <v>143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22" t="s">
        <v>78</v>
      </c>
      <c r="BK113" s="183">
        <f>ROUND(I113*H113,2)</f>
        <v>0</v>
      </c>
      <c r="BL113" s="22" t="s">
        <v>150</v>
      </c>
      <c r="BM113" s="22" t="s">
        <v>220</v>
      </c>
    </row>
    <row r="114" spans="2:65" s="1" customFormat="1" ht="25.5" customHeight="1">
      <c r="B114" s="171"/>
      <c r="C114" s="172" t="s">
        <v>199</v>
      </c>
      <c r="D114" s="172" t="s">
        <v>145</v>
      </c>
      <c r="E114" s="173" t="s">
        <v>221</v>
      </c>
      <c r="F114" s="174" t="s">
        <v>222</v>
      </c>
      <c r="G114" s="175" t="s">
        <v>163</v>
      </c>
      <c r="H114" s="176">
        <v>128.15</v>
      </c>
      <c r="I114" s="177"/>
      <c r="J114" s="178">
        <f>ROUND(I114*H114,2)</f>
        <v>0</v>
      </c>
      <c r="K114" s="174" t="s">
        <v>149</v>
      </c>
      <c r="L114" s="39"/>
      <c r="M114" s="179" t="s">
        <v>5</v>
      </c>
      <c r="N114" s="180" t="s">
        <v>41</v>
      </c>
      <c r="O114" s="40"/>
      <c r="P114" s="181">
        <f>O114*H114</f>
        <v>0</v>
      </c>
      <c r="Q114" s="181">
        <v>0</v>
      </c>
      <c r="R114" s="181">
        <f>Q114*H114</f>
        <v>0</v>
      </c>
      <c r="S114" s="181">
        <v>0</v>
      </c>
      <c r="T114" s="182">
        <f>S114*H114</f>
        <v>0</v>
      </c>
      <c r="AR114" s="22" t="s">
        <v>150</v>
      </c>
      <c r="AT114" s="22" t="s">
        <v>145</v>
      </c>
      <c r="AU114" s="22" t="s">
        <v>80</v>
      </c>
      <c r="AY114" s="22" t="s">
        <v>143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22" t="s">
        <v>78</v>
      </c>
      <c r="BK114" s="183">
        <f>ROUND(I114*H114,2)</f>
        <v>0</v>
      </c>
      <c r="BL114" s="22" t="s">
        <v>150</v>
      </c>
      <c r="BM114" s="22" t="s">
        <v>223</v>
      </c>
    </row>
    <row r="115" spans="2:51" s="11" customFormat="1" ht="13.5">
      <c r="B115" s="184"/>
      <c r="D115" s="185" t="s">
        <v>152</v>
      </c>
      <c r="F115" s="187" t="s">
        <v>280</v>
      </c>
      <c r="H115" s="188">
        <v>128.15</v>
      </c>
      <c r="I115" s="189"/>
      <c r="L115" s="184"/>
      <c r="M115" s="190"/>
      <c r="N115" s="191"/>
      <c r="O115" s="191"/>
      <c r="P115" s="191"/>
      <c r="Q115" s="191"/>
      <c r="R115" s="191"/>
      <c r="S115" s="191"/>
      <c r="T115" s="192"/>
      <c r="AT115" s="186" t="s">
        <v>152</v>
      </c>
      <c r="AU115" s="186" t="s">
        <v>80</v>
      </c>
      <c r="AV115" s="11" t="s">
        <v>80</v>
      </c>
      <c r="AW115" s="11" t="s">
        <v>6</v>
      </c>
      <c r="AX115" s="11" t="s">
        <v>78</v>
      </c>
      <c r="AY115" s="186" t="s">
        <v>143</v>
      </c>
    </row>
    <row r="116" spans="2:65" s="1" customFormat="1" ht="38.25" customHeight="1">
      <c r="B116" s="171"/>
      <c r="C116" s="172" t="s">
        <v>205</v>
      </c>
      <c r="D116" s="172" t="s">
        <v>145</v>
      </c>
      <c r="E116" s="173" t="s">
        <v>226</v>
      </c>
      <c r="F116" s="174" t="s">
        <v>227</v>
      </c>
      <c r="G116" s="175" t="s">
        <v>163</v>
      </c>
      <c r="H116" s="176">
        <v>5.126</v>
      </c>
      <c r="I116" s="177"/>
      <c r="J116" s="178">
        <f>ROUND(I116*H116,2)</f>
        <v>0</v>
      </c>
      <c r="K116" s="174" t="s">
        <v>149</v>
      </c>
      <c r="L116" s="39"/>
      <c r="M116" s="179" t="s">
        <v>5</v>
      </c>
      <c r="N116" s="180" t="s">
        <v>41</v>
      </c>
      <c r="O116" s="40"/>
      <c r="P116" s="181">
        <f>O116*H116</f>
        <v>0</v>
      </c>
      <c r="Q116" s="181">
        <v>0</v>
      </c>
      <c r="R116" s="181">
        <f>Q116*H116</f>
        <v>0</v>
      </c>
      <c r="S116" s="181">
        <v>0</v>
      </c>
      <c r="T116" s="182">
        <f>S116*H116</f>
        <v>0</v>
      </c>
      <c r="AR116" s="22" t="s">
        <v>150</v>
      </c>
      <c r="AT116" s="22" t="s">
        <v>145</v>
      </c>
      <c r="AU116" s="22" t="s">
        <v>80</v>
      </c>
      <c r="AY116" s="22" t="s">
        <v>143</v>
      </c>
      <c r="BE116" s="183">
        <f>IF(N116="základní",J116,0)</f>
        <v>0</v>
      </c>
      <c r="BF116" s="183">
        <f>IF(N116="snížená",J116,0)</f>
        <v>0</v>
      </c>
      <c r="BG116" s="183">
        <f>IF(N116="zákl. přenesená",J116,0)</f>
        <v>0</v>
      </c>
      <c r="BH116" s="183">
        <f>IF(N116="sníž. přenesená",J116,0)</f>
        <v>0</v>
      </c>
      <c r="BI116" s="183">
        <f>IF(N116="nulová",J116,0)</f>
        <v>0</v>
      </c>
      <c r="BJ116" s="22" t="s">
        <v>78</v>
      </c>
      <c r="BK116" s="183">
        <f>ROUND(I116*H116,2)</f>
        <v>0</v>
      </c>
      <c r="BL116" s="22" t="s">
        <v>150</v>
      </c>
      <c r="BM116" s="22" t="s">
        <v>228</v>
      </c>
    </row>
    <row r="117" spans="2:63" s="10" customFormat="1" ht="29.85" customHeight="1">
      <c r="B117" s="158"/>
      <c r="D117" s="159" t="s">
        <v>69</v>
      </c>
      <c r="E117" s="169" t="s">
        <v>229</v>
      </c>
      <c r="F117" s="169" t="s">
        <v>230</v>
      </c>
      <c r="I117" s="161"/>
      <c r="J117" s="170">
        <f>BK117</f>
        <v>0</v>
      </c>
      <c r="L117" s="158"/>
      <c r="M117" s="163"/>
      <c r="N117" s="164"/>
      <c r="O117" s="164"/>
      <c r="P117" s="165">
        <f>P118</f>
        <v>0</v>
      </c>
      <c r="Q117" s="164"/>
      <c r="R117" s="165">
        <f>R118</f>
        <v>0</v>
      </c>
      <c r="S117" s="164"/>
      <c r="T117" s="166">
        <f>T118</f>
        <v>0</v>
      </c>
      <c r="AR117" s="159" t="s">
        <v>78</v>
      </c>
      <c r="AT117" s="167" t="s">
        <v>69</v>
      </c>
      <c r="AU117" s="167" t="s">
        <v>78</v>
      </c>
      <c r="AY117" s="159" t="s">
        <v>143</v>
      </c>
      <c r="BK117" s="168">
        <f>BK118</f>
        <v>0</v>
      </c>
    </row>
    <row r="118" spans="2:65" s="1" customFormat="1" ht="38.25" customHeight="1">
      <c r="B118" s="171"/>
      <c r="C118" s="172" t="s">
        <v>213</v>
      </c>
      <c r="D118" s="172" t="s">
        <v>145</v>
      </c>
      <c r="E118" s="173" t="s">
        <v>232</v>
      </c>
      <c r="F118" s="174" t="s">
        <v>233</v>
      </c>
      <c r="G118" s="175" t="s">
        <v>163</v>
      </c>
      <c r="H118" s="176">
        <v>5.839</v>
      </c>
      <c r="I118" s="177"/>
      <c r="J118" s="178">
        <f>ROUND(I118*H118,2)</f>
        <v>0</v>
      </c>
      <c r="K118" s="174" t="s">
        <v>149</v>
      </c>
      <c r="L118" s="39"/>
      <c r="M118" s="179" t="s">
        <v>5</v>
      </c>
      <c r="N118" s="180" t="s">
        <v>41</v>
      </c>
      <c r="O118" s="40"/>
      <c r="P118" s="181">
        <f>O118*H118</f>
        <v>0</v>
      </c>
      <c r="Q118" s="181">
        <v>0</v>
      </c>
      <c r="R118" s="181">
        <f>Q118*H118</f>
        <v>0</v>
      </c>
      <c r="S118" s="181">
        <v>0</v>
      </c>
      <c r="T118" s="182">
        <f>S118*H118</f>
        <v>0</v>
      </c>
      <c r="AR118" s="22" t="s">
        <v>150</v>
      </c>
      <c r="AT118" s="22" t="s">
        <v>145</v>
      </c>
      <c r="AU118" s="22" t="s">
        <v>80</v>
      </c>
      <c r="AY118" s="22" t="s">
        <v>143</v>
      </c>
      <c r="BE118" s="183">
        <f>IF(N118="základní",J118,0)</f>
        <v>0</v>
      </c>
      <c r="BF118" s="183">
        <f>IF(N118="snížená",J118,0)</f>
        <v>0</v>
      </c>
      <c r="BG118" s="183">
        <f>IF(N118="zákl. přenesená",J118,0)</f>
        <v>0</v>
      </c>
      <c r="BH118" s="183">
        <f>IF(N118="sníž. přenesená",J118,0)</f>
        <v>0</v>
      </c>
      <c r="BI118" s="183">
        <f>IF(N118="nulová",J118,0)</f>
        <v>0</v>
      </c>
      <c r="BJ118" s="22" t="s">
        <v>78</v>
      </c>
      <c r="BK118" s="183">
        <f>ROUND(I118*H118,2)</f>
        <v>0</v>
      </c>
      <c r="BL118" s="22" t="s">
        <v>150</v>
      </c>
      <c r="BM118" s="22" t="s">
        <v>234</v>
      </c>
    </row>
    <row r="119" spans="2:63" s="10" customFormat="1" ht="37.35" customHeight="1">
      <c r="B119" s="158"/>
      <c r="D119" s="159" t="s">
        <v>69</v>
      </c>
      <c r="E119" s="160" t="s">
        <v>235</v>
      </c>
      <c r="F119" s="160" t="s">
        <v>236</v>
      </c>
      <c r="I119" s="161"/>
      <c r="J119" s="162">
        <f>BK119</f>
        <v>0</v>
      </c>
      <c r="L119" s="158"/>
      <c r="M119" s="163"/>
      <c r="N119" s="164"/>
      <c r="O119" s="164"/>
      <c r="P119" s="165">
        <f>P120+P125</f>
        <v>0</v>
      </c>
      <c r="Q119" s="164"/>
      <c r="R119" s="165">
        <f>R120+R125</f>
        <v>0.1504272</v>
      </c>
      <c r="S119" s="164"/>
      <c r="T119" s="166">
        <f>T120+T125</f>
        <v>0.07175999999999999</v>
      </c>
      <c r="AR119" s="159" t="s">
        <v>80</v>
      </c>
      <c r="AT119" s="167" t="s">
        <v>69</v>
      </c>
      <c r="AU119" s="167" t="s">
        <v>70</v>
      </c>
      <c r="AY119" s="159" t="s">
        <v>143</v>
      </c>
      <c r="BK119" s="168">
        <f>BK120+BK125</f>
        <v>0</v>
      </c>
    </row>
    <row r="120" spans="2:63" s="10" customFormat="1" ht="19.9" customHeight="1">
      <c r="B120" s="158"/>
      <c r="D120" s="159" t="s">
        <v>69</v>
      </c>
      <c r="E120" s="169" t="s">
        <v>237</v>
      </c>
      <c r="F120" s="169" t="s">
        <v>238</v>
      </c>
      <c r="I120" s="161"/>
      <c r="J120" s="170">
        <f>BK120</f>
        <v>0</v>
      </c>
      <c r="L120" s="158"/>
      <c r="M120" s="163"/>
      <c r="N120" s="164"/>
      <c r="O120" s="164"/>
      <c r="P120" s="165">
        <f>SUM(P121:P124)</f>
        <v>0</v>
      </c>
      <c r="Q120" s="164"/>
      <c r="R120" s="165">
        <f>SUM(R121:R124)</f>
        <v>0.13728</v>
      </c>
      <c r="S120" s="164"/>
      <c r="T120" s="166">
        <f>SUM(T121:T124)</f>
        <v>0.07175999999999999</v>
      </c>
      <c r="AR120" s="159" t="s">
        <v>80</v>
      </c>
      <c r="AT120" s="167" t="s">
        <v>69</v>
      </c>
      <c r="AU120" s="167" t="s">
        <v>78</v>
      </c>
      <c r="AY120" s="159" t="s">
        <v>143</v>
      </c>
      <c r="BK120" s="168">
        <f>SUM(BK121:BK124)</f>
        <v>0</v>
      </c>
    </row>
    <row r="121" spans="2:65" s="1" customFormat="1" ht="25.5" customHeight="1">
      <c r="B121" s="171"/>
      <c r="C121" s="172" t="s">
        <v>217</v>
      </c>
      <c r="D121" s="172" t="s">
        <v>145</v>
      </c>
      <c r="E121" s="173" t="s">
        <v>240</v>
      </c>
      <c r="F121" s="174" t="s">
        <v>241</v>
      </c>
      <c r="G121" s="175" t="s">
        <v>202</v>
      </c>
      <c r="H121" s="176">
        <v>3.9</v>
      </c>
      <c r="I121" s="177"/>
      <c r="J121" s="178">
        <f>ROUND(I121*H121,2)</f>
        <v>0</v>
      </c>
      <c r="K121" s="174" t="s">
        <v>149</v>
      </c>
      <c r="L121" s="39"/>
      <c r="M121" s="179" t="s">
        <v>5</v>
      </c>
      <c r="N121" s="180" t="s">
        <v>41</v>
      </c>
      <c r="O121" s="40"/>
      <c r="P121" s="181">
        <f>O121*H121</f>
        <v>0</v>
      </c>
      <c r="Q121" s="181">
        <v>0</v>
      </c>
      <c r="R121" s="181">
        <f>Q121*H121</f>
        <v>0</v>
      </c>
      <c r="S121" s="181">
        <v>0.0184</v>
      </c>
      <c r="T121" s="182">
        <f>S121*H121</f>
        <v>0.07175999999999999</v>
      </c>
      <c r="AR121" s="22" t="s">
        <v>225</v>
      </c>
      <c r="AT121" s="22" t="s">
        <v>145</v>
      </c>
      <c r="AU121" s="22" t="s">
        <v>80</v>
      </c>
      <c r="AY121" s="22" t="s">
        <v>143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22" t="s">
        <v>78</v>
      </c>
      <c r="BK121" s="183">
        <f>ROUND(I121*H121,2)</f>
        <v>0</v>
      </c>
      <c r="BL121" s="22" t="s">
        <v>225</v>
      </c>
      <c r="BM121" s="22" t="s">
        <v>242</v>
      </c>
    </row>
    <row r="122" spans="2:51" s="11" customFormat="1" ht="13.5">
      <c r="B122" s="184"/>
      <c r="D122" s="185" t="s">
        <v>152</v>
      </c>
      <c r="E122" s="186" t="s">
        <v>5</v>
      </c>
      <c r="F122" s="187" t="s">
        <v>281</v>
      </c>
      <c r="H122" s="188">
        <v>1.5</v>
      </c>
      <c r="I122" s="189"/>
      <c r="L122" s="184"/>
      <c r="M122" s="190"/>
      <c r="N122" s="191"/>
      <c r="O122" s="191"/>
      <c r="P122" s="191"/>
      <c r="Q122" s="191"/>
      <c r="R122" s="191"/>
      <c r="S122" s="191"/>
      <c r="T122" s="192"/>
      <c r="AT122" s="186" t="s">
        <v>152</v>
      </c>
      <c r="AU122" s="186" t="s">
        <v>80</v>
      </c>
      <c r="AV122" s="11" t="s">
        <v>80</v>
      </c>
      <c r="AW122" s="11" t="s">
        <v>33</v>
      </c>
      <c r="AX122" s="11" t="s">
        <v>70</v>
      </c>
      <c r="AY122" s="186" t="s">
        <v>143</v>
      </c>
    </row>
    <row r="123" spans="2:51" s="11" customFormat="1" ht="13.5">
      <c r="B123" s="184"/>
      <c r="D123" s="185" t="s">
        <v>152</v>
      </c>
      <c r="E123" s="186" t="s">
        <v>5</v>
      </c>
      <c r="F123" s="187" t="s">
        <v>282</v>
      </c>
      <c r="H123" s="188">
        <v>2.4</v>
      </c>
      <c r="I123" s="189"/>
      <c r="L123" s="184"/>
      <c r="M123" s="190"/>
      <c r="N123" s="191"/>
      <c r="O123" s="191"/>
      <c r="P123" s="191"/>
      <c r="Q123" s="191"/>
      <c r="R123" s="191"/>
      <c r="S123" s="191"/>
      <c r="T123" s="192"/>
      <c r="AT123" s="186" t="s">
        <v>152</v>
      </c>
      <c r="AU123" s="186" t="s">
        <v>80</v>
      </c>
      <c r="AV123" s="11" t="s">
        <v>80</v>
      </c>
      <c r="AW123" s="11" t="s">
        <v>33</v>
      </c>
      <c r="AX123" s="11" t="s">
        <v>70</v>
      </c>
      <c r="AY123" s="186" t="s">
        <v>143</v>
      </c>
    </row>
    <row r="124" spans="2:65" s="1" customFormat="1" ht="25.5" customHeight="1">
      <c r="B124" s="171"/>
      <c r="C124" s="172" t="s">
        <v>11</v>
      </c>
      <c r="D124" s="172" t="s">
        <v>145</v>
      </c>
      <c r="E124" s="173" t="s">
        <v>244</v>
      </c>
      <c r="F124" s="174" t="s">
        <v>245</v>
      </c>
      <c r="G124" s="175" t="s">
        <v>202</v>
      </c>
      <c r="H124" s="176">
        <v>3.9</v>
      </c>
      <c r="I124" s="177"/>
      <c r="J124" s="178">
        <f>ROUND(I124*H124,2)</f>
        <v>0</v>
      </c>
      <c r="K124" s="174" t="s">
        <v>149</v>
      </c>
      <c r="L124" s="39"/>
      <c r="M124" s="179" t="s">
        <v>5</v>
      </c>
      <c r="N124" s="180" t="s">
        <v>41</v>
      </c>
      <c r="O124" s="40"/>
      <c r="P124" s="181">
        <f>O124*H124</f>
        <v>0</v>
      </c>
      <c r="Q124" s="181">
        <v>0.0352</v>
      </c>
      <c r="R124" s="181">
        <f>Q124*H124</f>
        <v>0.13728</v>
      </c>
      <c r="S124" s="181">
        <v>0</v>
      </c>
      <c r="T124" s="182">
        <f>S124*H124</f>
        <v>0</v>
      </c>
      <c r="AR124" s="22" t="s">
        <v>225</v>
      </c>
      <c r="AT124" s="22" t="s">
        <v>145</v>
      </c>
      <c r="AU124" s="22" t="s">
        <v>80</v>
      </c>
      <c r="AY124" s="22" t="s">
        <v>143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22" t="s">
        <v>78</v>
      </c>
      <c r="BK124" s="183">
        <f>ROUND(I124*H124,2)</f>
        <v>0</v>
      </c>
      <c r="BL124" s="22" t="s">
        <v>225</v>
      </c>
      <c r="BM124" s="22" t="s">
        <v>246</v>
      </c>
    </row>
    <row r="125" spans="2:63" s="10" customFormat="1" ht="29.85" customHeight="1">
      <c r="B125" s="158"/>
      <c r="D125" s="159" t="s">
        <v>69</v>
      </c>
      <c r="E125" s="169" t="s">
        <v>247</v>
      </c>
      <c r="F125" s="169" t="s">
        <v>248</v>
      </c>
      <c r="I125" s="161"/>
      <c r="J125" s="170">
        <f>BK125</f>
        <v>0</v>
      </c>
      <c r="L125" s="158"/>
      <c r="M125" s="163"/>
      <c r="N125" s="164"/>
      <c r="O125" s="164"/>
      <c r="P125" s="165">
        <f>SUM(P126:P127)</f>
        <v>0</v>
      </c>
      <c r="Q125" s="164"/>
      <c r="R125" s="165">
        <f>SUM(R126:R127)</f>
        <v>0.013147200000000001</v>
      </c>
      <c r="S125" s="164"/>
      <c r="T125" s="166">
        <f>SUM(T126:T127)</f>
        <v>0</v>
      </c>
      <c r="AR125" s="159" t="s">
        <v>80</v>
      </c>
      <c r="AT125" s="167" t="s">
        <v>69</v>
      </c>
      <c r="AU125" s="167" t="s">
        <v>78</v>
      </c>
      <c r="AY125" s="159" t="s">
        <v>143</v>
      </c>
      <c r="BK125" s="168">
        <f>SUM(BK126:BK127)</f>
        <v>0</v>
      </c>
    </row>
    <row r="126" spans="2:65" s="1" customFormat="1" ht="25.5" customHeight="1">
      <c r="B126" s="171"/>
      <c r="C126" s="172" t="s">
        <v>225</v>
      </c>
      <c r="D126" s="172" t="s">
        <v>145</v>
      </c>
      <c r="E126" s="173" t="s">
        <v>250</v>
      </c>
      <c r="F126" s="174" t="s">
        <v>251</v>
      </c>
      <c r="G126" s="175" t="s">
        <v>158</v>
      </c>
      <c r="H126" s="176">
        <v>15.84</v>
      </c>
      <c r="I126" s="177"/>
      <c r="J126" s="178">
        <f>ROUND(I126*H126,2)</f>
        <v>0</v>
      </c>
      <c r="K126" s="174" t="s">
        <v>149</v>
      </c>
      <c r="L126" s="39"/>
      <c r="M126" s="179" t="s">
        <v>5</v>
      </c>
      <c r="N126" s="180" t="s">
        <v>41</v>
      </c>
      <c r="O126" s="40"/>
      <c r="P126" s="181">
        <f>O126*H126</f>
        <v>0</v>
      </c>
      <c r="Q126" s="181">
        <v>0.00011</v>
      </c>
      <c r="R126" s="181">
        <f>Q126*H126</f>
        <v>0.0017424</v>
      </c>
      <c r="S126" s="181">
        <v>0</v>
      </c>
      <c r="T126" s="182">
        <f>S126*H126</f>
        <v>0</v>
      </c>
      <c r="AR126" s="22" t="s">
        <v>225</v>
      </c>
      <c r="AT126" s="22" t="s">
        <v>145</v>
      </c>
      <c r="AU126" s="22" t="s">
        <v>80</v>
      </c>
      <c r="AY126" s="22" t="s">
        <v>143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22" t="s">
        <v>78</v>
      </c>
      <c r="BK126" s="183">
        <f>ROUND(I126*H126,2)</f>
        <v>0</v>
      </c>
      <c r="BL126" s="22" t="s">
        <v>225</v>
      </c>
      <c r="BM126" s="22" t="s">
        <v>252</v>
      </c>
    </row>
    <row r="127" spans="2:65" s="1" customFormat="1" ht="25.5" customHeight="1">
      <c r="B127" s="171"/>
      <c r="C127" s="172" t="s">
        <v>231</v>
      </c>
      <c r="D127" s="172" t="s">
        <v>145</v>
      </c>
      <c r="E127" s="173" t="s">
        <v>257</v>
      </c>
      <c r="F127" s="174" t="s">
        <v>258</v>
      </c>
      <c r="G127" s="175" t="s">
        <v>158</v>
      </c>
      <c r="H127" s="176">
        <v>15.84</v>
      </c>
      <c r="I127" s="177"/>
      <c r="J127" s="178">
        <f>ROUND(I127*H127,2)</f>
        <v>0</v>
      </c>
      <c r="K127" s="174" t="s">
        <v>149</v>
      </c>
      <c r="L127" s="39"/>
      <c r="M127" s="179" t="s">
        <v>5</v>
      </c>
      <c r="N127" s="180" t="s">
        <v>41</v>
      </c>
      <c r="O127" s="40"/>
      <c r="P127" s="181">
        <f>O127*H127</f>
        <v>0</v>
      </c>
      <c r="Q127" s="181">
        <v>0.00072</v>
      </c>
      <c r="R127" s="181">
        <f>Q127*H127</f>
        <v>0.011404800000000001</v>
      </c>
      <c r="S127" s="181">
        <v>0</v>
      </c>
      <c r="T127" s="182">
        <f>S127*H127</f>
        <v>0</v>
      </c>
      <c r="AR127" s="22" t="s">
        <v>225</v>
      </c>
      <c r="AT127" s="22" t="s">
        <v>145</v>
      </c>
      <c r="AU127" s="22" t="s">
        <v>80</v>
      </c>
      <c r="AY127" s="22" t="s">
        <v>143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22" t="s">
        <v>78</v>
      </c>
      <c r="BK127" s="183">
        <f>ROUND(I127*H127,2)</f>
        <v>0</v>
      </c>
      <c r="BL127" s="22" t="s">
        <v>225</v>
      </c>
      <c r="BM127" s="22" t="s">
        <v>259</v>
      </c>
    </row>
    <row r="128" spans="2:63" s="10" customFormat="1" ht="37.35" customHeight="1">
      <c r="B128" s="158"/>
      <c r="D128" s="159" t="s">
        <v>69</v>
      </c>
      <c r="E128" s="160" t="s">
        <v>260</v>
      </c>
      <c r="F128" s="160" t="s">
        <v>261</v>
      </c>
      <c r="I128" s="161"/>
      <c r="J128" s="162">
        <f>BK128</f>
        <v>0</v>
      </c>
      <c r="L128" s="158"/>
      <c r="M128" s="163"/>
      <c r="N128" s="164"/>
      <c r="O128" s="164"/>
      <c r="P128" s="165">
        <f>P129</f>
        <v>0</v>
      </c>
      <c r="Q128" s="164"/>
      <c r="R128" s="165">
        <f>R129</f>
        <v>0</v>
      </c>
      <c r="S128" s="164"/>
      <c r="T128" s="166">
        <f>T129</f>
        <v>0</v>
      </c>
      <c r="AR128" s="159" t="s">
        <v>172</v>
      </c>
      <c r="AT128" s="167" t="s">
        <v>69</v>
      </c>
      <c r="AU128" s="167" t="s">
        <v>70</v>
      </c>
      <c r="AY128" s="159" t="s">
        <v>143</v>
      </c>
      <c r="BK128" s="168">
        <f>BK129</f>
        <v>0</v>
      </c>
    </row>
    <row r="129" spans="2:63" s="10" customFormat="1" ht="19.9" customHeight="1">
      <c r="B129" s="158"/>
      <c r="D129" s="159" t="s">
        <v>69</v>
      </c>
      <c r="E129" s="169" t="s">
        <v>262</v>
      </c>
      <c r="F129" s="169" t="s">
        <v>263</v>
      </c>
      <c r="I129" s="161"/>
      <c r="J129" s="170">
        <f>BK129</f>
        <v>0</v>
      </c>
      <c r="L129" s="158"/>
      <c r="M129" s="163"/>
      <c r="N129" s="164"/>
      <c r="O129" s="164"/>
      <c r="P129" s="165">
        <f>P130</f>
        <v>0</v>
      </c>
      <c r="Q129" s="164"/>
      <c r="R129" s="165">
        <f>R130</f>
        <v>0</v>
      </c>
      <c r="S129" s="164"/>
      <c r="T129" s="166">
        <f>T130</f>
        <v>0</v>
      </c>
      <c r="AR129" s="159" t="s">
        <v>172</v>
      </c>
      <c r="AT129" s="167" t="s">
        <v>69</v>
      </c>
      <c r="AU129" s="167" t="s">
        <v>78</v>
      </c>
      <c r="AY129" s="159" t="s">
        <v>143</v>
      </c>
      <c r="BK129" s="168">
        <f>BK130</f>
        <v>0</v>
      </c>
    </row>
    <row r="130" spans="2:65" s="1" customFormat="1" ht="16.5" customHeight="1">
      <c r="B130" s="171"/>
      <c r="C130" s="172" t="s">
        <v>239</v>
      </c>
      <c r="D130" s="172" t="s">
        <v>145</v>
      </c>
      <c r="E130" s="173" t="s">
        <v>265</v>
      </c>
      <c r="F130" s="174" t="s">
        <v>263</v>
      </c>
      <c r="G130" s="175" t="s">
        <v>266</v>
      </c>
      <c r="H130" s="203"/>
      <c r="I130" s="177"/>
      <c r="J130" s="178">
        <f>ROUND(I130*H130,2)</f>
        <v>0</v>
      </c>
      <c r="K130" s="174" t="s">
        <v>149</v>
      </c>
      <c r="L130" s="39"/>
      <c r="M130" s="179" t="s">
        <v>5</v>
      </c>
      <c r="N130" s="204" t="s">
        <v>41</v>
      </c>
      <c r="O130" s="205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AR130" s="22" t="s">
        <v>267</v>
      </c>
      <c r="AT130" s="22" t="s">
        <v>145</v>
      </c>
      <c r="AU130" s="22" t="s">
        <v>80</v>
      </c>
      <c r="AY130" s="22" t="s">
        <v>143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22" t="s">
        <v>78</v>
      </c>
      <c r="BK130" s="183">
        <f>ROUND(I130*H130,2)</f>
        <v>0</v>
      </c>
      <c r="BL130" s="22" t="s">
        <v>267</v>
      </c>
      <c r="BM130" s="22" t="s">
        <v>268</v>
      </c>
    </row>
    <row r="131" spans="2:12" s="1" customFormat="1" ht="6.95" customHeight="1">
      <c r="B131" s="54"/>
      <c r="C131" s="55"/>
      <c r="D131" s="55"/>
      <c r="E131" s="55"/>
      <c r="F131" s="55"/>
      <c r="G131" s="55"/>
      <c r="H131" s="55"/>
      <c r="I131" s="125"/>
      <c r="J131" s="55"/>
      <c r="K131" s="55"/>
      <c r="L131" s="39"/>
    </row>
  </sheetData>
  <autoFilter ref="C87:K130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11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102</v>
      </c>
      <c r="G1" s="338" t="s">
        <v>103</v>
      </c>
      <c r="H1" s="338"/>
      <c r="I1" s="101"/>
      <c r="J1" s="100" t="s">
        <v>104</v>
      </c>
      <c r="K1" s="99" t="s">
        <v>105</v>
      </c>
      <c r="L1" s="100" t="s">
        <v>106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8" t="s">
        <v>8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80</v>
      </c>
    </row>
    <row r="4" spans="2:46" ht="36.95" customHeight="1">
      <c r="B4" s="26"/>
      <c r="C4" s="27"/>
      <c r="D4" s="28" t="s">
        <v>107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3.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30" t="str">
        <f>'Rekapitulace stavby'!K6</f>
        <v>Hřbitov Habartov - oprava oplocení - jednotkové ceny</v>
      </c>
      <c r="F7" s="331"/>
      <c r="G7" s="331"/>
      <c r="H7" s="331"/>
      <c r="I7" s="103"/>
      <c r="J7" s="27"/>
      <c r="K7" s="29"/>
    </row>
    <row r="8" spans="2:11" s="1" customFormat="1" ht="13.5">
      <c r="B8" s="39"/>
      <c r="C8" s="40"/>
      <c r="D8" s="35" t="s">
        <v>108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32" t="s">
        <v>283</v>
      </c>
      <c r="F9" s="333"/>
      <c r="G9" s="333"/>
      <c r="H9" s="33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05" t="s">
        <v>25</v>
      </c>
      <c r="J12" s="106" t="str">
        <f>'Rekapitulace stavby'!AN8</f>
        <v>4.10.2018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05" t="s">
        <v>29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30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29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32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05" t="s">
        <v>29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34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00" t="s">
        <v>5</v>
      </c>
      <c r="F24" s="300"/>
      <c r="G24" s="300"/>
      <c r="H24" s="300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36</v>
      </c>
      <c r="E27" s="40"/>
      <c r="F27" s="40"/>
      <c r="G27" s="40"/>
      <c r="H27" s="40"/>
      <c r="I27" s="104"/>
      <c r="J27" s="114">
        <f>ROUND(J85,2)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38</v>
      </c>
      <c r="G29" s="40"/>
      <c r="H29" s="40"/>
      <c r="I29" s="115" t="s">
        <v>37</v>
      </c>
      <c r="J29" s="44" t="s">
        <v>39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41</v>
      </c>
      <c r="F30" s="116">
        <f>ROUND(SUM(BE85:BE109),2)</f>
        <v>0</v>
      </c>
      <c r="G30" s="40"/>
      <c r="H30" s="40"/>
      <c r="I30" s="117">
        <v>0.21</v>
      </c>
      <c r="J30" s="116">
        <f>ROUND(ROUND((SUM(BE85:BE109)),2)*I30,2)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42</v>
      </c>
      <c r="F31" s="116">
        <f>ROUND(SUM(BF85:BF109),2)</f>
        <v>0</v>
      </c>
      <c r="G31" s="40"/>
      <c r="H31" s="40"/>
      <c r="I31" s="117">
        <v>0.15</v>
      </c>
      <c r="J31" s="116">
        <f>ROUND(ROUND((SUM(BF85:BF109)),2)*I31,2)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43</v>
      </c>
      <c r="F32" s="116">
        <f>ROUND(SUM(BG85:BG109),2)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44</v>
      </c>
      <c r="F33" s="116">
        <f>ROUND(SUM(BH85:BH109),2)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45</v>
      </c>
      <c r="F34" s="116">
        <f>ROUND(SUM(BI85:BI109),2)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46</v>
      </c>
      <c r="E36" s="69"/>
      <c r="F36" s="69"/>
      <c r="G36" s="120" t="s">
        <v>47</v>
      </c>
      <c r="H36" s="121" t="s">
        <v>48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110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30" t="str">
        <f>E7</f>
        <v>Hřbitov Habartov - oprava oplocení - jednotkové ceny</v>
      </c>
      <c r="F45" s="331"/>
      <c r="G45" s="331"/>
      <c r="H45" s="331"/>
      <c r="I45" s="104"/>
      <c r="J45" s="40"/>
      <c r="K45" s="43"/>
    </row>
    <row r="46" spans="2:11" s="1" customFormat="1" ht="14.45" customHeight="1">
      <c r="B46" s="39"/>
      <c r="C46" s="35" t="s">
        <v>108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32" t="str">
        <f>E9</f>
        <v>03 - Sanace cihelného zdiva - nová omítka 1m2</v>
      </c>
      <c r="F47" s="333"/>
      <c r="G47" s="333"/>
      <c r="H47" s="33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4.10.2018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05" t="s">
        <v>32</v>
      </c>
      <c r="J51" s="300" t="str">
        <f>E21</f>
        <v xml:space="preserve"> </v>
      </c>
      <c r="K51" s="43"/>
    </row>
    <row r="52" spans="2:11" s="1" customFormat="1" ht="14.45" customHeight="1">
      <c r="B52" s="39"/>
      <c r="C52" s="35" t="s">
        <v>30</v>
      </c>
      <c r="D52" s="40"/>
      <c r="E52" s="40"/>
      <c r="F52" s="33" t="str">
        <f>IF(E18="","",E18)</f>
        <v/>
      </c>
      <c r="G52" s="40"/>
      <c r="H52" s="40"/>
      <c r="I52" s="104"/>
      <c r="J52" s="334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111</v>
      </c>
      <c r="D54" s="118"/>
      <c r="E54" s="118"/>
      <c r="F54" s="118"/>
      <c r="G54" s="118"/>
      <c r="H54" s="118"/>
      <c r="I54" s="129"/>
      <c r="J54" s="130" t="s">
        <v>112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113</v>
      </c>
      <c r="D56" s="40"/>
      <c r="E56" s="40"/>
      <c r="F56" s="40"/>
      <c r="G56" s="40"/>
      <c r="H56" s="40"/>
      <c r="I56" s="104"/>
      <c r="J56" s="114">
        <f>J85</f>
        <v>0</v>
      </c>
      <c r="K56" s="43"/>
      <c r="AU56" s="22" t="s">
        <v>114</v>
      </c>
    </row>
    <row r="57" spans="2:11" s="7" customFormat="1" ht="24.95" customHeight="1">
      <c r="B57" s="133"/>
      <c r="C57" s="134"/>
      <c r="D57" s="135" t="s">
        <v>115</v>
      </c>
      <c r="E57" s="136"/>
      <c r="F57" s="136"/>
      <c r="G57" s="136"/>
      <c r="H57" s="136"/>
      <c r="I57" s="137"/>
      <c r="J57" s="138">
        <f>J86</f>
        <v>0</v>
      </c>
      <c r="K57" s="139"/>
    </row>
    <row r="58" spans="2:11" s="8" customFormat="1" ht="19.9" customHeight="1">
      <c r="B58" s="140"/>
      <c r="C58" s="141"/>
      <c r="D58" s="142" t="s">
        <v>118</v>
      </c>
      <c r="E58" s="143"/>
      <c r="F58" s="143"/>
      <c r="G58" s="143"/>
      <c r="H58" s="143"/>
      <c r="I58" s="144"/>
      <c r="J58" s="145">
        <f>J87</f>
        <v>0</v>
      </c>
      <c r="K58" s="146"/>
    </row>
    <row r="59" spans="2:11" s="8" customFormat="1" ht="19.9" customHeight="1">
      <c r="B59" s="140"/>
      <c r="C59" s="141"/>
      <c r="D59" s="142" t="s">
        <v>119</v>
      </c>
      <c r="E59" s="143"/>
      <c r="F59" s="143"/>
      <c r="G59" s="143"/>
      <c r="H59" s="143"/>
      <c r="I59" s="144"/>
      <c r="J59" s="145">
        <f>J92</f>
        <v>0</v>
      </c>
      <c r="K59" s="146"/>
    </row>
    <row r="60" spans="2:11" s="8" customFormat="1" ht="19.9" customHeight="1">
      <c r="B60" s="140"/>
      <c r="C60" s="141"/>
      <c r="D60" s="142" t="s">
        <v>120</v>
      </c>
      <c r="E60" s="143"/>
      <c r="F60" s="143"/>
      <c r="G60" s="143"/>
      <c r="H60" s="143"/>
      <c r="I60" s="144"/>
      <c r="J60" s="145">
        <f>J95</f>
        <v>0</v>
      </c>
      <c r="K60" s="146"/>
    </row>
    <row r="61" spans="2:11" s="8" customFormat="1" ht="19.9" customHeight="1">
      <c r="B61" s="140"/>
      <c r="C61" s="141"/>
      <c r="D61" s="142" t="s">
        <v>121</v>
      </c>
      <c r="E61" s="143"/>
      <c r="F61" s="143"/>
      <c r="G61" s="143"/>
      <c r="H61" s="143"/>
      <c r="I61" s="144"/>
      <c r="J61" s="145">
        <f>J101</f>
        <v>0</v>
      </c>
      <c r="K61" s="146"/>
    </row>
    <row r="62" spans="2:11" s="7" customFormat="1" ht="24.95" customHeight="1">
      <c r="B62" s="133"/>
      <c r="C62" s="134"/>
      <c r="D62" s="135" t="s">
        <v>122</v>
      </c>
      <c r="E62" s="136"/>
      <c r="F62" s="136"/>
      <c r="G62" s="136"/>
      <c r="H62" s="136"/>
      <c r="I62" s="137"/>
      <c r="J62" s="138">
        <f>J103</f>
        <v>0</v>
      </c>
      <c r="K62" s="139"/>
    </row>
    <row r="63" spans="2:11" s="8" customFormat="1" ht="19.9" customHeight="1">
      <c r="B63" s="140"/>
      <c r="C63" s="141"/>
      <c r="D63" s="142" t="s">
        <v>124</v>
      </c>
      <c r="E63" s="143"/>
      <c r="F63" s="143"/>
      <c r="G63" s="143"/>
      <c r="H63" s="143"/>
      <c r="I63" s="144"/>
      <c r="J63" s="145">
        <f>J104</f>
        <v>0</v>
      </c>
      <c r="K63" s="146"/>
    </row>
    <row r="64" spans="2:11" s="7" customFormat="1" ht="24.95" customHeight="1">
      <c r="B64" s="133"/>
      <c r="C64" s="134"/>
      <c r="D64" s="135" t="s">
        <v>125</v>
      </c>
      <c r="E64" s="136"/>
      <c r="F64" s="136"/>
      <c r="G64" s="136"/>
      <c r="H64" s="136"/>
      <c r="I64" s="137"/>
      <c r="J64" s="138">
        <f>J107</f>
        <v>0</v>
      </c>
      <c r="K64" s="139"/>
    </row>
    <row r="65" spans="2:11" s="8" customFormat="1" ht="19.9" customHeight="1">
      <c r="B65" s="140"/>
      <c r="C65" s="141"/>
      <c r="D65" s="142" t="s">
        <v>126</v>
      </c>
      <c r="E65" s="143"/>
      <c r="F65" s="143"/>
      <c r="G65" s="143"/>
      <c r="H65" s="143"/>
      <c r="I65" s="144"/>
      <c r="J65" s="145">
        <f>J108</f>
        <v>0</v>
      </c>
      <c r="K65" s="146"/>
    </row>
    <row r="66" spans="2:11" s="1" customFormat="1" ht="21.75" customHeight="1">
      <c r="B66" s="39"/>
      <c r="C66" s="40"/>
      <c r="D66" s="40"/>
      <c r="E66" s="40"/>
      <c r="F66" s="40"/>
      <c r="G66" s="40"/>
      <c r="H66" s="40"/>
      <c r="I66" s="104"/>
      <c r="J66" s="40"/>
      <c r="K66" s="43"/>
    </row>
    <row r="67" spans="2:11" s="1" customFormat="1" ht="6.95" customHeight="1">
      <c r="B67" s="54"/>
      <c r="C67" s="55"/>
      <c r="D67" s="55"/>
      <c r="E67" s="55"/>
      <c r="F67" s="55"/>
      <c r="G67" s="55"/>
      <c r="H67" s="55"/>
      <c r="I67" s="125"/>
      <c r="J67" s="55"/>
      <c r="K67" s="56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26"/>
      <c r="J71" s="58"/>
      <c r="K71" s="58"/>
      <c r="L71" s="39"/>
    </row>
    <row r="72" spans="2:12" s="1" customFormat="1" ht="36.95" customHeight="1">
      <c r="B72" s="39"/>
      <c r="C72" s="59" t="s">
        <v>127</v>
      </c>
      <c r="L72" s="39"/>
    </row>
    <row r="73" spans="2:12" s="1" customFormat="1" ht="6.95" customHeight="1">
      <c r="B73" s="39"/>
      <c r="L73" s="39"/>
    </row>
    <row r="74" spans="2:12" s="1" customFormat="1" ht="14.45" customHeight="1">
      <c r="B74" s="39"/>
      <c r="C74" s="61" t="s">
        <v>19</v>
      </c>
      <c r="L74" s="39"/>
    </row>
    <row r="75" spans="2:12" s="1" customFormat="1" ht="16.5" customHeight="1">
      <c r="B75" s="39"/>
      <c r="E75" s="335" t="str">
        <f>E7</f>
        <v>Hřbitov Habartov - oprava oplocení - jednotkové ceny</v>
      </c>
      <c r="F75" s="336"/>
      <c r="G75" s="336"/>
      <c r="H75" s="336"/>
      <c r="L75" s="39"/>
    </row>
    <row r="76" spans="2:12" s="1" customFormat="1" ht="14.45" customHeight="1">
      <c r="B76" s="39"/>
      <c r="C76" s="61" t="s">
        <v>108</v>
      </c>
      <c r="L76" s="39"/>
    </row>
    <row r="77" spans="2:12" s="1" customFormat="1" ht="17.25" customHeight="1">
      <c r="B77" s="39"/>
      <c r="E77" s="311" t="str">
        <f>E9</f>
        <v>03 - Sanace cihelného zdiva - nová omítka 1m2</v>
      </c>
      <c r="F77" s="337"/>
      <c r="G77" s="337"/>
      <c r="H77" s="337"/>
      <c r="L77" s="39"/>
    </row>
    <row r="78" spans="2:12" s="1" customFormat="1" ht="6.95" customHeight="1">
      <c r="B78" s="39"/>
      <c r="L78" s="39"/>
    </row>
    <row r="79" spans="2:12" s="1" customFormat="1" ht="18" customHeight="1">
      <c r="B79" s="39"/>
      <c r="C79" s="61" t="s">
        <v>23</v>
      </c>
      <c r="F79" s="147" t="str">
        <f>F12</f>
        <v xml:space="preserve"> </v>
      </c>
      <c r="I79" s="148" t="s">
        <v>25</v>
      </c>
      <c r="J79" s="65" t="str">
        <f>IF(J12="","",J12)</f>
        <v>4.10.2018</v>
      </c>
      <c r="L79" s="39"/>
    </row>
    <row r="80" spans="2:12" s="1" customFormat="1" ht="6.95" customHeight="1">
      <c r="B80" s="39"/>
      <c r="L80" s="39"/>
    </row>
    <row r="81" spans="2:12" s="1" customFormat="1" ht="13.5">
      <c r="B81" s="39"/>
      <c r="C81" s="61" t="s">
        <v>27</v>
      </c>
      <c r="F81" s="147" t="str">
        <f>E15</f>
        <v xml:space="preserve"> </v>
      </c>
      <c r="I81" s="148" t="s">
        <v>32</v>
      </c>
      <c r="J81" s="147" t="str">
        <f>E21</f>
        <v xml:space="preserve"> </v>
      </c>
      <c r="L81" s="39"/>
    </row>
    <row r="82" spans="2:12" s="1" customFormat="1" ht="14.45" customHeight="1">
      <c r="B82" s="39"/>
      <c r="C82" s="61" t="s">
        <v>30</v>
      </c>
      <c r="F82" s="147" t="str">
        <f>IF(E18="","",E18)</f>
        <v/>
      </c>
      <c r="L82" s="39"/>
    </row>
    <row r="83" spans="2:12" s="1" customFormat="1" ht="10.35" customHeight="1">
      <c r="B83" s="39"/>
      <c r="L83" s="39"/>
    </row>
    <row r="84" spans="2:20" s="9" customFormat="1" ht="29.25" customHeight="1">
      <c r="B84" s="149"/>
      <c r="C84" s="150" t="s">
        <v>128</v>
      </c>
      <c r="D84" s="151" t="s">
        <v>55</v>
      </c>
      <c r="E84" s="151" t="s">
        <v>51</v>
      </c>
      <c r="F84" s="151" t="s">
        <v>129</v>
      </c>
      <c r="G84" s="151" t="s">
        <v>130</v>
      </c>
      <c r="H84" s="151" t="s">
        <v>131</v>
      </c>
      <c r="I84" s="152" t="s">
        <v>132</v>
      </c>
      <c r="J84" s="151" t="s">
        <v>112</v>
      </c>
      <c r="K84" s="153" t="s">
        <v>133</v>
      </c>
      <c r="L84" s="149"/>
      <c r="M84" s="71" t="s">
        <v>134</v>
      </c>
      <c r="N84" s="72" t="s">
        <v>40</v>
      </c>
      <c r="O84" s="72" t="s">
        <v>135</v>
      </c>
      <c r="P84" s="72" t="s">
        <v>136</v>
      </c>
      <c r="Q84" s="72" t="s">
        <v>137</v>
      </c>
      <c r="R84" s="72" t="s">
        <v>138</v>
      </c>
      <c r="S84" s="72" t="s">
        <v>139</v>
      </c>
      <c r="T84" s="73" t="s">
        <v>140</v>
      </c>
    </row>
    <row r="85" spans="2:63" s="1" customFormat="1" ht="29.25" customHeight="1">
      <c r="B85" s="39"/>
      <c r="C85" s="75" t="s">
        <v>113</v>
      </c>
      <c r="J85" s="154">
        <f>BK85</f>
        <v>0</v>
      </c>
      <c r="L85" s="39"/>
      <c r="M85" s="74"/>
      <c r="N85" s="66"/>
      <c r="O85" s="66"/>
      <c r="P85" s="155">
        <f>P86+P103+P107</f>
        <v>0</v>
      </c>
      <c r="Q85" s="66"/>
      <c r="R85" s="155">
        <f>R86+R103+R107</f>
        <v>0.06197</v>
      </c>
      <c r="S85" s="66"/>
      <c r="T85" s="156">
        <f>T86+T103+T107</f>
        <v>0.059</v>
      </c>
      <c r="AT85" s="22" t="s">
        <v>69</v>
      </c>
      <c r="AU85" s="22" t="s">
        <v>114</v>
      </c>
      <c r="BK85" s="157">
        <f>BK86+BK103+BK107</f>
        <v>0</v>
      </c>
    </row>
    <row r="86" spans="2:63" s="10" customFormat="1" ht="37.35" customHeight="1">
      <c r="B86" s="158"/>
      <c r="D86" s="159" t="s">
        <v>69</v>
      </c>
      <c r="E86" s="160" t="s">
        <v>141</v>
      </c>
      <c r="F86" s="160" t="s">
        <v>142</v>
      </c>
      <c r="I86" s="161"/>
      <c r="J86" s="162">
        <f>BK86</f>
        <v>0</v>
      </c>
      <c r="L86" s="158"/>
      <c r="M86" s="163"/>
      <c r="N86" s="164"/>
      <c r="O86" s="164"/>
      <c r="P86" s="165">
        <f>P87+P92+P95+P101</f>
        <v>0</v>
      </c>
      <c r="Q86" s="164"/>
      <c r="R86" s="165">
        <f>R87+R92+R95+R101</f>
        <v>0.06114</v>
      </c>
      <c r="S86" s="164"/>
      <c r="T86" s="166">
        <f>T87+T92+T95+T101</f>
        <v>0.059</v>
      </c>
      <c r="AR86" s="159" t="s">
        <v>78</v>
      </c>
      <c r="AT86" s="167" t="s">
        <v>69</v>
      </c>
      <c r="AU86" s="167" t="s">
        <v>70</v>
      </c>
      <c r="AY86" s="159" t="s">
        <v>143</v>
      </c>
      <c r="BK86" s="168">
        <f>BK87+BK92+BK95+BK101</f>
        <v>0</v>
      </c>
    </row>
    <row r="87" spans="2:63" s="10" customFormat="1" ht="19.9" customHeight="1">
      <c r="B87" s="158"/>
      <c r="D87" s="159" t="s">
        <v>69</v>
      </c>
      <c r="E87" s="169" t="s">
        <v>166</v>
      </c>
      <c r="F87" s="169" t="s">
        <v>167</v>
      </c>
      <c r="I87" s="161"/>
      <c r="J87" s="170">
        <f>BK87</f>
        <v>0</v>
      </c>
      <c r="L87" s="158"/>
      <c r="M87" s="163"/>
      <c r="N87" s="164"/>
      <c r="O87" s="164"/>
      <c r="P87" s="165">
        <f>SUM(P88:P91)</f>
        <v>0</v>
      </c>
      <c r="Q87" s="164"/>
      <c r="R87" s="165">
        <f>SUM(R88:R91)</f>
        <v>0.06101</v>
      </c>
      <c r="S87" s="164"/>
      <c r="T87" s="166">
        <f>SUM(T88:T91)</f>
        <v>0</v>
      </c>
      <c r="AR87" s="159" t="s">
        <v>78</v>
      </c>
      <c r="AT87" s="167" t="s">
        <v>69</v>
      </c>
      <c r="AU87" s="167" t="s">
        <v>78</v>
      </c>
      <c r="AY87" s="159" t="s">
        <v>143</v>
      </c>
      <c r="BK87" s="168">
        <f>SUM(BK88:BK91)</f>
        <v>0</v>
      </c>
    </row>
    <row r="88" spans="2:65" s="1" customFormat="1" ht="25.5" customHeight="1">
      <c r="B88" s="171"/>
      <c r="C88" s="172" t="s">
        <v>78</v>
      </c>
      <c r="D88" s="172" t="s">
        <v>145</v>
      </c>
      <c r="E88" s="173" t="s">
        <v>168</v>
      </c>
      <c r="F88" s="174" t="s">
        <v>169</v>
      </c>
      <c r="G88" s="175" t="s">
        <v>158</v>
      </c>
      <c r="H88" s="176">
        <v>1</v>
      </c>
      <c r="I88" s="177"/>
      <c r="J88" s="178">
        <f>ROUND(I88*H88,2)</f>
        <v>0</v>
      </c>
      <c r="K88" s="174" t="s">
        <v>149</v>
      </c>
      <c r="L88" s="39"/>
      <c r="M88" s="179" t="s">
        <v>5</v>
      </c>
      <c r="N88" s="180" t="s">
        <v>41</v>
      </c>
      <c r="O88" s="40"/>
      <c r="P88" s="181">
        <f>O88*H88</f>
        <v>0</v>
      </c>
      <c r="Q88" s="181">
        <v>0.00735</v>
      </c>
      <c r="R88" s="181">
        <f>Q88*H88</f>
        <v>0.00735</v>
      </c>
      <c r="S88" s="181">
        <v>0</v>
      </c>
      <c r="T88" s="182">
        <f>S88*H88</f>
        <v>0</v>
      </c>
      <c r="AR88" s="22" t="s">
        <v>150</v>
      </c>
      <c r="AT88" s="22" t="s">
        <v>145</v>
      </c>
      <c r="AU88" s="22" t="s">
        <v>80</v>
      </c>
      <c r="AY88" s="22" t="s">
        <v>143</v>
      </c>
      <c r="BE88" s="183">
        <f>IF(N88="základní",J88,0)</f>
        <v>0</v>
      </c>
      <c r="BF88" s="183">
        <f>IF(N88="snížená",J88,0)</f>
        <v>0</v>
      </c>
      <c r="BG88" s="183">
        <f>IF(N88="zákl. přenesená",J88,0)</f>
        <v>0</v>
      </c>
      <c r="BH88" s="183">
        <f>IF(N88="sníž. přenesená",J88,0)</f>
        <v>0</v>
      </c>
      <c r="BI88" s="183">
        <f>IF(N88="nulová",J88,0)</f>
        <v>0</v>
      </c>
      <c r="BJ88" s="22" t="s">
        <v>78</v>
      </c>
      <c r="BK88" s="183">
        <f>ROUND(I88*H88,2)</f>
        <v>0</v>
      </c>
      <c r="BL88" s="22" t="s">
        <v>150</v>
      </c>
      <c r="BM88" s="22" t="s">
        <v>170</v>
      </c>
    </row>
    <row r="89" spans="2:65" s="1" customFormat="1" ht="25.5" customHeight="1">
      <c r="B89" s="171"/>
      <c r="C89" s="172" t="s">
        <v>80</v>
      </c>
      <c r="D89" s="172" t="s">
        <v>145</v>
      </c>
      <c r="E89" s="173" t="s">
        <v>284</v>
      </c>
      <c r="F89" s="174" t="s">
        <v>285</v>
      </c>
      <c r="G89" s="175" t="s">
        <v>158</v>
      </c>
      <c r="H89" s="176">
        <v>1</v>
      </c>
      <c r="I89" s="177"/>
      <c r="J89" s="178">
        <f>ROUND(I89*H89,2)</f>
        <v>0</v>
      </c>
      <c r="K89" s="174" t="s">
        <v>149</v>
      </c>
      <c r="L89" s="39"/>
      <c r="M89" s="179" t="s">
        <v>5</v>
      </c>
      <c r="N89" s="180" t="s">
        <v>41</v>
      </c>
      <c r="O89" s="40"/>
      <c r="P89" s="181">
        <f>O89*H89</f>
        <v>0</v>
      </c>
      <c r="Q89" s="181">
        <v>0.0273</v>
      </c>
      <c r="R89" s="181">
        <f>Q89*H89</f>
        <v>0.0273</v>
      </c>
      <c r="S89" s="181">
        <v>0</v>
      </c>
      <c r="T89" s="182">
        <f>S89*H89</f>
        <v>0</v>
      </c>
      <c r="AR89" s="22" t="s">
        <v>150</v>
      </c>
      <c r="AT89" s="22" t="s">
        <v>145</v>
      </c>
      <c r="AU89" s="22" t="s">
        <v>80</v>
      </c>
      <c r="AY89" s="22" t="s">
        <v>143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22" t="s">
        <v>78</v>
      </c>
      <c r="BK89" s="183">
        <f>ROUND(I89*H89,2)</f>
        <v>0</v>
      </c>
      <c r="BL89" s="22" t="s">
        <v>150</v>
      </c>
      <c r="BM89" s="22" t="s">
        <v>286</v>
      </c>
    </row>
    <row r="90" spans="2:65" s="1" customFormat="1" ht="25.5" customHeight="1">
      <c r="B90" s="171"/>
      <c r="C90" s="172" t="s">
        <v>154</v>
      </c>
      <c r="D90" s="172" t="s">
        <v>145</v>
      </c>
      <c r="E90" s="173" t="s">
        <v>177</v>
      </c>
      <c r="F90" s="174" t="s">
        <v>178</v>
      </c>
      <c r="G90" s="175" t="s">
        <v>158</v>
      </c>
      <c r="H90" s="176">
        <v>1</v>
      </c>
      <c r="I90" s="177"/>
      <c r="J90" s="178">
        <f>ROUND(I90*H90,2)</f>
        <v>0</v>
      </c>
      <c r="K90" s="174" t="s">
        <v>149</v>
      </c>
      <c r="L90" s="39"/>
      <c r="M90" s="179" t="s">
        <v>5</v>
      </c>
      <c r="N90" s="180" t="s">
        <v>41</v>
      </c>
      <c r="O90" s="40"/>
      <c r="P90" s="181">
        <f>O90*H90</f>
        <v>0</v>
      </c>
      <c r="Q90" s="181">
        <v>0.02636</v>
      </c>
      <c r="R90" s="181">
        <f>Q90*H90</f>
        <v>0.02636</v>
      </c>
      <c r="S90" s="181">
        <v>0</v>
      </c>
      <c r="T90" s="182">
        <f>S90*H90</f>
        <v>0</v>
      </c>
      <c r="AR90" s="22" t="s">
        <v>150</v>
      </c>
      <c r="AT90" s="22" t="s">
        <v>145</v>
      </c>
      <c r="AU90" s="22" t="s">
        <v>80</v>
      </c>
      <c r="AY90" s="22" t="s">
        <v>143</v>
      </c>
      <c r="BE90" s="183">
        <f>IF(N90="základní",J90,0)</f>
        <v>0</v>
      </c>
      <c r="BF90" s="183">
        <f>IF(N90="snížená",J90,0)</f>
        <v>0</v>
      </c>
      <c r="BG90" s="183">
        <f>IF(N90="zákl. přenesená",J90,0)</f>
        <v>0</v>
      </c>
      <c r="BH90" s="183">
        <f>IF(N90="sníž. přenesená",J90,0)</f>
        <v>0</v>
      </c>
      <c r="BI90" s="183">
        <f>IF(N90="nulová",J90,0)</f>
        <v>0</v>
      </c>
      <c r="BJ90" s="22" t="s">
        <v>78</v>
      </c>
      <c r="BK90" s="183">
        <f>ROUND(I90*H90,2)</f>
        <v>0</v>
      </c>
      <c r="BL90" s="22" t="s">
        <v>150</v>
      </c>
      <c r="BM90" s="22" t="s">
        <v>179</v>
      </c>
    </row>
    <row r="91" spans="2:65" s="1" customFormat="1" ht="16.5" customHeight="1">
      <c r="B91" s="171"/>
      <c r="C91" s="172" t="s">
        <v>150</v>
      </c>
      <c r="D91" s="172" t="s">
        <v>145</v>
      </c>
      <c r="E91" s="173" t="s">
        <v>287</v>
      </c>
      <c r="F91" s="174" t="s">
        <v>288</v>
      </c>
      <c r="G91" s="175" t="s">
        <v>158</v>
      </c>
      <c r="H91" s="176">
        <v>1</v>
      </c>
      <c r="I91" s="177"/>
      <c r="J91" s="178">
        <f>ROUND(I91*H91,2)</f>
        <v>0</v>
      </c>
      <c r="K91" s="174" t="s">
        <v>149</v>
      </c>
      <c r="L91" s="39"/>
      <c r="M91" s="179" t="s">
        <v>5</v>
      </c>
      <c r="N91" s="180" t="s">
        <v>41</v>
      </c>
      <c r="O91" s="40"/>
      <c r="P91" s="181">
        <f>O91*H91</f>
        <v>0</v>
      </c>
      <c r="Q91" s="181">
        <v>0</v>
      </c>
      <c r="R91" s="181">
        <f>Q91*H91</f>
        <v>0</v>
      </c>
      <c r="S91" s="181">
        <v>0</v>
      </c>
      <c r="T91" s="182">
        <f>S91*H91</f>
        <v>0</v>
      </c>
      <c r="AR91" s="22" t="s">
        <v>150</v>
      </c>
      <c r="AT91" s="22" t="s">
        <v>145</v>
      </c>
      <c r="AU91" s="22" t="s">
        <v>80</v>
      </c>
      <c r="AY91" s="22" t="s">
        <v>143</v>
      </c>
      <c r="BE91" s="183">
        <f>IF(N91="základní",J91,0)</f>
        <v>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22" t="s">
        <v>78</v>
      </c>
      <c r="BK91" s="183">
        <f>ROUND(I91*H91,2)</f>
        <v>0</v>
      </c>
      <c r="BL91" s="22" t="s">
        <v>150</v>
      </c>
      <c r="BM91" s="22" t="s">
        <v>289</v>
      </c>
    </row>
    <row r="92" spans="2:63" s="10" customFormat="1" ht="29.85" customHeight="1">
      <c r="B92" s="158"/>
      <c r="D92" s="159" t="s">
        <v>69</v>
      </c>
      <c r="E92" s="169" t="s">
        <v>185</v>
      </c>
      <c r="F92" s="169" t="s">
        <v>186</v>
      </c>
      <c r="I92" s="161"/>
      <c r="J92" s="170">
        <f>BK92</f>
        <v>0</v>
      </c>
      <c r="L92" s="158"/>
      <c r="M92" s="163"/>
      <c r="N92" s="164"/>
      <c r="O92" s="164"/>
      <c r="P92" s="165">
        <f>SUM(P93:P94)</f>
        <v>0</v>
      </c>
      <c r="Q92" s="164"/>
      <c r="R92" s="165">
        <f>SUM(R93:R94)</f>
        <v>0.00013</v>
      </c>
      <c r="S92" s="164"/>
      <c r="T92" s="166">
        <f>SUM(T93:T94)</f>
        <v>0.059</v>
      </c>
      <c r="AR92" s="159" t="s">
        <v>78</v>
      </c>
      <c r="AT92" s="167" t="s">
        <v>69</v>
      </c>
      <c r="AU92" s="167" t="s">
        <v>78</v>
      </c>
      <c r="AY92" s="159" t="s">
        <v>143</v>
      </c>
      <c r="BK92" s="168">
        <f>SUM(BK93:BK94)</f>
        <v>0</v>
      </c>
    </row>
    <row r="93" spans="2:65" s="1" customFormat="1" ht="25.5" customHeight="1">
      <c r="B93" s="171"/>
      <c r="C93" s="172" t="s">
        <v>172</v>
      </c>
      <c r="D93" s="172" t="s">
        <v>145</v>
      </c>
      <c r="E93" s="173" t="s">
        <v>290</v>
      </c>
      <c r="F93" s="174" t="s">
        <v>291</v>
      </c>
      <c r="G93" s="175" t="s">
        <v>158</v>
      </c>
      <c r="H93" s="176">
        <v>1</v>
      </c>
      <c r="I93" s="177"/>
      <c r="J93" s="178">
        <f>ROUND(I93*H93,2)</f>
        <v>0</v>
      </c>
      <c r="K93" s="174" t="s">
        <v>149</v>
      </c>
      <c r="L93" s="39"/>
      <c r="M93" s="179" t="s">
        <v>5</v>
      </c>
      <c r="N93" s="180" t="s">
        <v>41</v>
      </c>
      <c r="O93" s="40"/>
      <c r="P93" s="181">
        <f>O93*H93</f>
        <v>0</v>
      </c>
      <c r="Q93" s="181">
        <v>0.00013</v>
      </c>
      <c r="R93" s="181">
        <f>Q93*H93</f>
        <v>0.00013</v>
      </c>
      <c r="S93" s="181">
        <v>0</v>
      </c>
      <c r="T93" s="182">
        <f>S93*H93</f>
        <v>0</v>
      </c>
      <c r="AR93" s="22" t="s">
        <v>150</v>
      </c>
      <c r="AT93" s="22" t="s">
        <v>145</v>
      </c>
      <c r="AU93" s="22" t="s">
        <v>80</v>
      </c>
      <c r="AY93" s="22" t="s">
        <v>143</v>
      </c>
      <c r="BE93" s="183">
        <f>IF(N93="základní",J93,0)</f>
        <v>0</v>
      </c>
      <c r="BF93" s="183">
        <f>IF(N93="snížená",J93,0)</f>
        <v>0</v>
      </c>
      <c r="BG93" s="183">
        <f>IF(N93="zákl. přenesená",J93,0)</f>
        <v>0</v>
      </c>
      <c r="BH93" s="183">
        <f>IF(N93="sníž. přenesená",J93,0)</f>
        <v>0</v>
      </c>
      <c r="BI93" s="183">
        <f>IF(N93="nulová",J93,0)</f>
        <v>0</v>
      </c>
      <c r="BJ93" s="22" t="s">
        <v>78</v>
      </c>
      <c r="BK93" s="183">
        <f>ROUND(I93*H93,2)</f>
        <v>0</v>
      </c>
      <c r="BL93" s="22" t="s">
        <v>150</v>
      </c>
      <c r="BM93" s="22" t="s">
        <v>292</v>
      </c>
    </row>
    <row r="94" spans="2:65" s="1" customFormat="1" ht="38.25" customHeight="1">
      <c r="B94" s="171"/>
      <c r="C94" s="172" t="s">
        <v>166</v>
      </c>
      <c r="D94" s="172" t="s">
        <v>145</v>
      </c>
      <c r="E94" s="173" t="s">
        <v>293</v>
      </c>
      <c r="F94" s="174" t="s">
        <v>294</v>
      </c>
      <c r="G94" s="175" t="s">
        <v>158</v>
      </c>
      <c r="H94" s="176">
        <v>1</v>
      </c>
      <c r="I94" s="177"/>
      <c r="J94" s="178">
        <f>ROUND(I94*H94,2)</f>
        <v>0</v>
      </c>
      <c r="K94" s="174" t="s">
        <v>149</v>
      </c>
      <c r="L94" s="39"/>
      <c r="M94" s="179" t="s">
        <v>5</v>
      </c>
      <c r="N94" s="180" t="s">
        <v>41</v>
      </c>
      <c r="O94" s="40"/>
      <c r="P94" s="181">
        <f>O94*H94</f>
        <v>0</v>
      </c>
      <c r="Q94" s="181">
        <v>0</v>
      </c>
      <c r="R94" s="181">
        <f>Q94*H94</f>
        <v>0</v>
      </c>
      <c r="S94" s="181">
        <v>0.059</v>
      </c>
      <c r="T94" s="182">
        <f>S94*H94</f>
        <v>0.059</v>
      </c>
      <c r="AR94" s="22" t="s">
        <v>150</v>
      </c>
      <c r="AT94" s="22" t="s">
        <v>145</v>
      </c>
      <c r="AU94" s="22" t="s">
        <v>80</v>
      </c>
      <c r="AY94" s="22" t="s">
        <v>143</v>
      </c>
      <c r="BE94" s="183">
        <f>IF(N94="základní",J94,0)</f>
        <v>0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22" t="s">
        <v>78</v>
      </c>
      <c r="BK94" s="183">
        <f>ROUND(I94*H94,2)</f>
        <v>0</v>
      </c>
      <c r="BL94" s="22" t="s">
        <v>150</v>
      </c>
      <c r="BM94" s="22" t="s">
        <v>295</v>
      </c>
    </row>
    <row r="95" spans="2:63" s="10" customFormat="1" ht="29.85" customHeight="1">
      <c r="B95" s="158"/>
      <c r="D95" s="159" t="s">
        <v>69</v>
      </c>
      <c r="E95" s="169" t="s">
        <v>211</v>
      </c>
      <c r="F95" s="169" t="s">
        <v>212</v>
      </c>
      <c r="I95" s="161"/>
      <c r="J95" s="170">
        <f>BK95</f>
        <v>0</v>
      </c>
      <c r="L95" s="158"/>
      <c r="M95" s="163"/>
      <c r="N95" s="164"/>
      <c r="O95" s="164"/>
      <c r="P95" s="165">
        <f>SUM(P96:P100)</f>
        <v>0</v>
      </c>
      <c r="Q95" s="164"/>
      <c r="R95" s="165">
        <f>SUM(R96:R100)</f>
        <v>0</v>
      </c>
      <c r="S95" s="164"/>
      <c r="T95" s="166">
        <f>SUM(T96:T100)</f>
        <v>0</v>
      </c>
      <c r="AR95" s="159" t="s">
        <v>78</v>
      </c>
      <c r="AT95" s="167" t="s">
        <v>69</v>
      </c>
      <c r="AU95" s="167" t="s">
        <v>78</v>
      </c>
      <c r="AY95" s="159" t="s">
        <v>143</v>
      </c>
      <c r="BK95" s="168">
        <f>SUM(BK96:BK100)</f>
        <v>0</v>
      </c>
    </row>
    <row r="96" spans="2:65" s="1" customFormat="1" ht="25.5" customHeight="1">
      <c r="B96" s="171"/>
      <c r="C96" s="172" t="s">
        <v>180</v>
      </c>
      <c r="D96" s="172" t="s">
        <v>145</v>
      </c>
      <c r="E96" s="173" t="s">
        <v>214</v>
      </c>
      <c r="F96" s="174" t="s">
        <v>215</v>
      </c>
      <c r="G96" s="175" t="s">
        <v>163</v>
      </c>
      <c r="H96" s="176">
        <v>0.059</v>
      </c>
      <c r="I96" s="177"/>
      <c r="J96" s="178">
        <f>ROUND(I96*H96,2)</f>
        <v>0</v>
      </c>
      <c r="K96" s="174" t="s">
        <v>149</v>
      </c>
      <c r="L96" s="39"/>
      <c r="M96" s="179" t="s">
        <v>5</v>
      </c>
      <c r="N96" s="180" t="s">
        <v>41</v>
      </c>
      <c r="O96" s="40"/>
      <c r="P96" s="181">
        <f>O96*H96</f>
        <v>0</v>
      </c>
      <c r="Q96" s="181">
        <v>0</v>
      </c>
      <c r="R96" s="181">
        <f>Q96*H96</f>
        <v>0</v>
      </c>
      <c r="S96" s="181">
        <v>0</v>
      </c>
      <c r="T96" s="182">
        <f>S96*H96</f>
        <v>0</v>
      </c>
      <c r="AR96" s="22" t="s">
        <v>150</v>
      </c>
      <c r="AT96" s="22" t="s">
        <v>145</v>
      </c>
      <c r="AU96" s="22" t="s">
        <v>80</v>
      </c>
      <c r="AY96" s="22" t="s">
        <v>143</v>
      </c>
      <c r="BE96" s="183">
        <f>IF(N96="základní",J96,0)</f>
        <v>0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22" t="s">
        <v>78</v>
      </c>
      <c r="BK96" s="183">
        <f>ROUND(I96*H96,2)</f>
        <v>0</v>
      </c>
      <c r="BL96" s="22" t="s">
        <v>150</v>
      </c>
      <c r="BM96" s="22" t="s">
        <v>216</v>
      </c>
    </row>
    <row r="97" spans="2:65" s="1" customFormat="1" ht="25.5" customHeight="1">
      <c r="B97" s="171"/>
      <c r="C97" s="172" t="s">
        <v>187</v>
      </c>
      <c r="D97" s="172" t="s">
        <v>145</v>
      </c>
      <c r="E97" s="173" t="s">
        <v>218</v>
      </c>
      <c r="F97" s="174" t="s">
        <v>219</v>
      </c>
      <c r="G97" s="175" t="s">
        <v>163</v>
      </c>
      <c r="H97" s="176">
        <v>0.059</v>
      </c>
      <c r="I97" s="177"/>
      <c r="J97" s="178">
        <f>ROUND(I97*H97,2)</f>
        <v>0</v>
      </c>
      <c r="K97" s="174" t="s">
        <v>149</v>
      </c>
      <c r="L97" s="39"/>
      <c r="M97" s="179" t="s">
        <v>5</v>
      </c>
      <c r="N97" s="180" t="s">
        <v>41</v>
      </c>
      <c r="O97" s="40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AR97" s="22" t="s">
        <v>150</v>
      </c>
      <c r="AT97" s="22" t="s">
        <v>145</v>
      </c>
      <c r="AU97" s="22" t="s">
        <v>80</v>
      </c>
      <c r="AY97" s="22" t="s">
        <v>143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22" t="s">
        <v>78</v>
      </c>
      <c r="BK97" s="183">
        <f>ROUND(I97*H97,2)</f>
        <v>0</v>
      </c>
      <c r="BL97" s="22" t="s">
        <v>150</v>
      </c>
      <c r="BM97" s="22" t="s">
        <v>220</v>
      </c>
    </row>
    <row r="98" spans="2:65" s="1" customFormat="1" ht="25.5" customHeight="1">
      <c r="B98" s="171"/>
      <c r="C98" s="172" t="s">
        <v>185</v>
      </c>
      <c r="D98" s="172" t="s">
        <v>145</v>
      </c>
      <c r="E98" s="173" t="s">
        <v>221</v>
      </c>
      <c r="F98" s="174" t="s">
        <v>222</v>
      </c>
      <c r="G98" s="175" t="s">
        <v>163</v>
      </c>
      <c r="H98" s="176">
        <v>1.475</v>
      </c>
      <c r="I98" s="177"/>
      <c r="J98" s="178">
        <f>ROUND(I98*H98,2)</f>
        <v>0</v>
      </c>
      <c r="K98" s="174" t="s">
        <v>149</v>
      </c>
      <c r="L98" s="39"/>
      <c r="M98" s="179" t="s">
        <v>5</v>
      </c>
      <c r="N98" s="180" t="s">
        <v>41</v>
      </c>
      <c r="O98" s="40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AR98" s="22" t="s">
        <v>150</v>
      </c>
      <c r="AT98" s="22" t="s">
        <v>145</v>
      </c>
      <c r="AU98" s="22" t="s">
        <v>80</v>
      </c>
      <c r="AY98" s="22" t="s">
        <v>143</v>
      </c>
      <c r="BE98" s="183">
        <f>IF(N98="základní",J98,0)</f>
        <v>0</v>
      </c>
      <c r="BF98" s="183">
        <f>IF(N98="snížená",J98,0)</f>
        <v>0</v>
      </c>
      <c r="BG98" s="183">
        <f>IF(N98="zákl. přenesená",J98,0)</f>
        <v>0</v>
      </c>
      <c r="BH98" s="183">
        <f>IF(N98="sníž. přenesená",J98,0)</f>
        <v>0</v>
      </c>
      <c r="BI98" s="183">
        <f>IF(N98="nulová",J98,0)</f>
        <v>0</v>
      </c>
      <c r="BJ98" s="22" t="s">
        <v>78</v>
      </c>
      <c r="BK98" s="183">
        <f>ROUND(I98*H98,2)</f>
        <v>0</v>
      </c>
      <c r="BL98" s="22" t="s">
        <v>150</v>
      </c>
      <c r="BM98" s="22" t="s">
        <v>223</v>
      </c>
    </row>
    <row r="99" spans="2:51" s="11" customFormat="1" ht="13.5">
      <c r="B99" s="184"/>
      <c r="D99" s="185" t="s">
        <v>152</v>
      </c>
      <c r="F99" s="187" t="s">
        <v>296</v>
      </c>
      <c r="H99" s="188">
        <v>1.475</v>
      </c>
      <c r="I99" s="189"/>
      <c r="L99" s="184"/>
      <c r="M99" s="190"/>
      <c r="N99" s="191"/>
      <c r="O99" s="191"/>
      <c r="P99" s="191"/>
      <c r="Q99" s="191"/>
      <c r="R99" s="191"/>
      <c r="S99" s="191"/>
      <c r="T99" s="192"/>
      <c r="AT99" s="186" t="s">
        <v>152</v>
      </c>
      <c r="AU99" s="186" t="s">
        <v>80</v>
      </c>
      <c r="AV99" s="11" t="s">
        <v>80</v>
      </c>
      <c r="AW99" s="11" t="s">
        <v>6</v>
      </c>
      <c r="AX99" s="11" t="s">
        <v>78</v>
      </c>
      <c r="AY99" s="186" t="s">
        <v>143</v>
      </c>
    </row>
    <row r="100" spans="2:65" s="1" customFormat="1" ht="38.25" customHeight="1">
      <c r="B100" s="171"/>
      <c r="C100" s="172" t="s">
        <v>195</v>
      </c>
      <c r="D100" s="172" t="s">
        <v>145</v>
      </c>
      <c r="E100" s="173" t="s">
        <v>226</v>
      </c>
      <c r="F100" s="174" t="s">
        <v>227</v>
      </c>
      <c r="G100" s="175" t="s">
        <v>163</v>
      </c>
      <c r="H100" s="176">
        <v>0.062</v>
      </c>
      <c r="I100" s="177"/>
      <c r="J100" s="178">
        <f>ROUND(I100*H100,2)</f>
        <v>0</v>
      </c>
      <c r="K100" s="174" t="s">
        <v>149</v>
      </c>
      <c r="L100" s="39"/>
      <c r="M100" s="179" t="s">
        <v>5</v>
      </c>
      <c r="N100" s="180" t="s">
        <v>41</v>
      </c>
      <c r="O100" s="40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AR100" s="22" t="s">
        <v>150</v>
      </c>
      <c r="AT100" s="22" t="s">
        <v>145</v>
      </c>
      <c r="AU100" s="22" t="s">
        <v>80</v>
      </c>
      <c r="AY100" s="22" t="s">
        <v>143</v>
      </c>
      <c r="BE100" s="183">
        <f>IF(N100="základní",J100,0)</f>
        <v>0</v>
      </c>
      <c r="BF100" s="183">
        <f>IF(N100="snížená",J100,0)</f>
        <v>0</v>
      </c>
      <c r="BG100" s="183">
        <f>IF(N100="zákl. přenesená",J100,0)</f>
        <v>0</v>
      </c>
      <c r="BH100" s="183">
        <f>IF(N100="sníž. přenesená",J100,0)</f>
        <v>0</v>
      </c>
      <c r="BI100" s="183">
        <f>IF(N100="nulová",J100,0)</f>
        <v>0</v>
      </c>
      <c r="BJ100" s="22" t="s">
        <v>78</v>
      </c>
      <c r="BK100" s="183">
        <f>ROUND(I100*H100,2)</f>
        <v>0</v>
      </c>
      <c r="BL100" s="22" t="s">
        <v>150</v>
      </c>
      <c r="BM100" s="22" t="s">
        <v>228</v>
      </c>
    </row>
    <row r="101" spans="2:63" s="10" customFormat="1" ht="29.85" customHeight="1">
      <c r="B101" s="158"/>
      <c r="D101" s="159" t="s">
        <v>69</v>
      </c>
      <c r="E101" s="169" t="s">
        <v>229</v>
      </c>
      <c r="F101" s="169" t="s">
        <v>230</v>
      </c>
      <c r="I101" s="161"/>
      <c r="J101" s="170">
        <f>BK101</f>
        <v>0</v>
      </c>
      <c r="L101" s="158"/>
      <c r="M101" s="163"/>
      <c r="N101" s="164"/>
      <c r="O101" s="164"/>
      <c r="P101" s="165">
        <f>P102</f>
        <v>0</v>
      </c>
      <c r="Q101" s="164"/>
      <c r="R101" s="165">
        <f>R102</f>
        <v>0</v>
      </c>
      <c r="S101" s="164"/>
      <c r="T101" s="166">
        <f>T102</f>
        <v>0</v>
      </c>
      <c r="AR101" s="159" t="s">
        <v>78</v>
      </c>
      <c r="AT101" s="167" t="s">
        <v>69</v>
      </c>
      <c r="AU101" s="167" t="s">
        <v>78</v>
      </c>
      <c r="AY101" s="159" t="s">
        <v>143</v>
      </c>
      <c r="BK101" s="168">
        <f>BK102</f>
        <v>0</v>
      </c>
    </row>
    <row r="102" spans="2:65" s="1" customFormat="1" ht="38.25" customHeight="1">
      <c r="B102" s="171"/>
      <c r="C102" s="172" t="s">
        <v>199</v>
      </c>
      <c r="D102" s="172" t="s">
        <v>145</v>
      </c>
      <c r="E102" s="173" t="s">
        <v>232</v>
      </c>
      <c r="F102" s="174" t="s">
        <v>233</v>
      </c>
      <c r="G102" s="175" t="s">
        <v>163</v>
      </c>
      <c r="H102" s="176">
        <v>0.061</v>
      </c>
      <c r="I102" s="177"/>
      <c r="J102" s="178">
        <f>ROUND(I102*H102,2)</f>
        <v>0</v>
      </c>
      <c r="K102" s="174" t="s">
        <v>149</v>
      </c>
      <c r="L102" s="39"/>
      <c r="M102" s="179" t="s">
        <v>5</v>
      </c>
      <c r="N102" s="180" t="s">
        <v>41</v>
      </c>
      <c r="O102" s="40"/>
      <c r="P102" s="181">
        <f>O102*H102</f>
        <v>0</v>
      </c>
      <c r="Q102" s="181">
        <v>0</v>
      </c>
      <c r="R102" s="181">
        <f>Q102*H102</f>
        <v>0</v>
      </c>
      <c r="S102" s="181">
        <v>0</v>
      </c>
      <c r="T102" s="182">
        <f>S102*H102</f>
        <v>0</v>
      </c>
      <c r="AR102" s="22" t="s">
        <v>150</v>
      </c>
      <c r="AT102" s="22" t="s">
        <v>145</v>
      </c>
      <c r="AU102" s="22" t="s">
        <v>80</v>
      </c>
      <c r="AY102" s="22" t="s">
        <v>143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22" t="s">
        <v>78</v>
      </c>
      <c r="BK102" s="183">
        <f>ROUND(I102*H102,2)</f>
        <v>0</v>
      </c>
      <c r="BL102" s="22" t="s">
        <v>150</v>
      </c>
      <c r="BM102" s="22" t="s">
        <v>234</v>
      </c>
    </row>
    <row r="103" spans="2:63" s="10" customFormat="1" ht="37.35" customHeight="1">
      <c r="B103" s="158"/>
      <c r="D103" s="159" t="s">
        <v>69</v>
      </c>
      <c r="E103" s="160" t="s">
        <v>235</v>
      </c>
      <c r="F103" s="160" t="s">
        <v>236</v>
      </c>
      <c r="I103" s="161"/>
      <c r="J103" s="162">
        <f>BK103</f>
        <v>0</v>
      </c>
      <c r="L103" s="158"/>
      <c r="M103" s="163"/>
      <c r="N103" s="164"/>
      <c r="O103" s="164"/>
      <c r="P103" s="165">
        <f>P104</f>
        <v>0</v>
      </c>
      <c r="Q103" s="164"/>
      <c r="R103" s="165">
        <f>R104</f>
        <v>0.00083</v>
      </c>
      <c r="S103" s="164"/>
      <c r="T103" s="166">
        <f>T104</f>
        <v>0</v>
      </c>
      <c r="AR103" s="159" t="s">
        <v>80</v>
      </c>
      <c r="AT103" s="167" t="s">
        <v>69</v>
      </c>
      <c r="AU103" s="167" t="s">
        <v>70</v>
      </c>
      <c r="AY103" s="159" t="s">
        <v>143</v>
      </c>
      <c r="BK103" s="168">
        <f>BK104</f>
        <v>0</v>
      </c>
    </row>
    <row r="104" spans="2:63" s="10" customFormat="1" ht="19.9" customHeight="1">
      <c r="B104" s="158"/>
      <c r="D104" s="159" t="s">
        <v>69</v>
      </c>
      <c r="E104" s="169" t="s">
        <v>247</v>
      </c>
      <c r="F104" s="169" t="s">
        <v>248</v>
      </c>
      <c r="I104" s="161"/>
      <c r="J104" s="170">
        <f>BK104</f>
        <v>0</v>
      </c>
      <c r="L104" s="158"/>
      <c r="M104" s="163"/>
      <c r="N104" s="164"/>
      <c r="O104" s="164"/>
      <c r="P104" s="165">
        <f>SUM(P105:P106)</f>
        <v>0</v>
      </c>
      <c r="Q104" s="164"/>
      <c r="R104" s="165">
        <f>SUM(R105:R106)</f>
        <v>0.00083</v>
      </c>
      <c r="S104" s="164"/>
      <c r="T104" s="166">
        <f>SUM(T105:T106)</f>
        <v>0</v>
      </c>
      <c r="AR104" s="159" t="s">
        <v>80</v>
      </c>
      <c r="AT104" s="167" t="s">
        <v>69</v>
      </c>
      <c r="AU104" s="167" t="s">
        <v>78</v>
      </c>
      <c r="AY104" s="159" t="s">
        <v>143</v>
      </c>
      <c r="BK104" s="168">
        <f>SUM(BK105:BK106)</f>
        <v>0</v>
      </c>
    </row>
    <row r="105" spans="2:65" s="1" customFormat="1" ht="25.5" customHeight="1">
      <c r="B105" s="171"/>
      <c r="C105" s="172" t="s">
        <v>205</v>
      </c>
      <c r="D105" s="172" t="s">
        <v>145</v>
      </c>
      <c r="E105" s="173" t="s">
        <v>250</v>
      </c>
      <c r="F105" s="174" t="s">
        <v>251</v>
      </c>
      <c r="G105" s="175" t="s">
        <v>158</v>
      </c>
      <c r="H105" s="176">
        <v>1</v>
      </c>
      <c r="I105" s="177"/>
      <c r="J105" s="178">
        <f>ROUND(I105*H105,2)</f>
        <v>0</v>
      </c>
      <c r="K105" s="174" t="s">
        <v>149</v>
      </c>
      <c r="L105" s="39"/>
      <c r="M105" s="179" t="s">
        <v>5</v>
      </c>
      <c r="N105" s="180" t="s">
        <v>41</v>
      </c>
      <c r="O105" s="40"/>
      <c r="P105" s="181">
        <f>O105*H105</f>
        <v>0</v>
      </c>
      <c r="Q105" s="181">
        <v>0.00011</v>
      </c>
      <c r="R105" s="181">
        <f>Q105*H105</f>
        <v>0.00011</v>
      </c>
      <c r="S105" s="181">
        <v>0</v>
      </c>
      <c r="T105" s="182">
        <f>S105*H105</f>
        <v>0</v>
      </c>
      <c r="AR105" s="22" t="s">
        <v>225</v>
      </c>
      <c r="AT105" s="22" t="s">
        <v>145</v>
      </c>
      <c r="AU105" s="22" t="s">
        <v>80</v>
      </c>
      <c r="AY105" s="22" t="s">
        <v>143</v>
      </c>
      <c r="BE105" s="183">
        <f>IF(N105="základní",J105,0)</f>
        <v>0</v>
      </c>
      <c r="BF105" s="183">
        <f>IF(N105="snížená",J105,0)</f>
        <v>0</v>
      </c>
      <c r="BG105" s="183">
        <f>IF(N105="zákl. přenesená",J105,0)</f>
        <v>0</v>
      </c>
      <c r="BH105" s="183">
        <f>IF(N105="sníž. přenesená",J105,0)</f>
        <v>0</v>
      </c>
      <c r="BI105" s="183">
        <f>IF(N105="nulová",J105,0)</f>
        <v>0</v>
      </c>
      <c r="BJ105" s="22" t="s">
        <v>78</v>
      </c>
      <c r="BK105" s="183">
        <f>ROUND(I105*H105,2)</f>
        <v>0</v>
      </c>
      <c r="BL105" s="22" t="s">
        <v>225</v>
      </c>
      <c r="BM105" s="22" t="s">
        <v>252</v>
      </c>
    </row>
    <row r="106" spans="2:65" s="1" customFormat="1" ht="25.5" customHeight="1">
      <c r="B106" s="171"/>
      <c r="C106" s="172" t="s">
        <v>213</v>
      </c>
      <c r="D106" s="172" t="s">
        <v>145</v>
      </c>
      <c r="E106" s="173" t="s">
        <v>257</v>
      </c>
      <c r="F106" s="174" t="s">
        <v>258</v>
      </c>
      <c r="G106" s="175" t="s">
        <v>158</v>
      </c>
      <c r="H106" s="176">
        <v>1</v>
      </c>
      <c r="I106" s="177"/>
      <c r="J106" s="178">
        <f>ROUND(I106*H106,2)</f>
        <v>0</v>
      </c>
      <c r="K106" s="174" t="s">
        <v>149</v>
      </c>
      <c r="L106" s="39"/>
      <c r="M106" s="179" t="s">
        <v>5</v>
      </c>
      <c r="N106" s="180" t="s">
        <v>41</v>
      </c>
      <c r="O106" s="40"/>
      <c r="P106" s="181">
        <f>O106*H106</f>
        <v>0</v>
      </c>
      <c r="Q106" s="181">
        <v>0.00072</v>
      </c>
      <c r="R106" s="181">
        <f>Q106*H106</f>
        <v>0.00072</v>
      </c>
      <c r="S106" s="181">
        <v>0</v>
      </c>
      <c r="T106" s="182">
        <f>S106*H106</f>
        <v>0</v>
      </c>
      <c r="AR106" s="22" t="s">
        <v>225</v>
      </c>
      <c r="AT106" s="22" t="s">
        <v>145</v>
      </c>
      <c r="AU106" s="22" t="s">
        <v>80</v>
      </c>
      <c r="AY106" s="22" t="s">
        <v>143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22" t="s">
        <v>78</v>
      </c>
      <c r="BK106" s="183">
        <f>ROUND(I106*H106,2)</f>
        <v>0</v>
      </c>
      <c r="BL106" s="22" t="s">
        <v>225</v>
      </c>
      <c r="BM106" s="22" t="s">
        <v>259</v>
      </c>
    </row>
    <row r="107" spans="2:63" s="10" customFormat="1" ht="37.35" customHeight="1">
      <c r="B107" s="158"/>
      <c r="D107" s="159" t="s">
        <v>69</v>
      </c>
      <c r="E107" s="160" t="s">
        <v>260</v>
      </c>
      <c r="F107" s="160" t="s">
        <v>261</v>
      </c>
      <c r="I107" s="161"/>
      <c r="J107" s="162">
        <f>BK107</f>
        <v>0</v>
      </c>
      <c r="L107" s="158"/>
      <c r="M107" s="163"/>
      <c r="N107" s="164"/>
      <c r="O107" s="164"/>
      <c r="P107" s="165">
        <f>P108</f>
        <v>0</v>
      </c>
      <c r="Q107" s="164"/>
      <c r="R107" s="165">
        <f>R108</f>
        <v>0</v>
      </c>
      <c r="S107" s="164"/>
      <c r="T107" s="166">
        <f>T108</f>
        <v>0</v>
      </c>
      <c r="AR107" s="159" t="s">
        <v>172</v>
      </c>
      <c r="AT107" s="167" t="s">
        <v>69</v>
      </c>
      <c r="AU107" s="167" t="s">
        <v>70</v>
      </c>
      <c r="AY107" s="159" t="s">
        <v>143</v>
      </c>
      <c r="BK107" s="168">
        <f>BK108</f>
        <v>0</v>
      </c>
    </row>
    <row r="108" spans="2:63" s="10" customFormat="1" ht="19.9" customHeight="1">
      <c r="B108" s="158"/>
      <c r="D108" s="159" t="s">
        <v>69</v>
      </c>
      <c r="E108" s="169" t="s">
        <v>262</v>
      </c>
      <c r="F108" s="169" t="s">
        <v>263</v>
      </c>
      <c r="I108" s="161"/>
      <c r="J108" s="170">
        <f>BK108</f>
        <v>0</v>
      </c>
      <c r="L108" s="158"/>
      <c r="M108" s="163"/>
      <c r="N108" s="164"/>
      <c r="O108" s="164"/>
      <c r="P108" s="165">
        <f>P109</f>
        <v>0</v>
      </c>
      <c r="Q108" s="164"/>
      <c r="R108" s="165">
        <f>R109</f>
        <v>0</v>
      </c>
      <c r="S108" s="164"/>
      <c r="T108" s="166">
        <f>T109</f>
        <v>0</v>
      </c>
      <c r="AR108" s="159" t="s">
        <v>172</v>
      </c>
      <c r="AT108" s="167" t="s">
        <v>69</v>
      </c>
      <c r="AU108" s="167" t="s">
        <v>78</v>
      </c>
      <c r="AY108" s="159" t="s">
        <v>143</v>
      </c>
      <c r="BK108" s="168">
        <f>BK109</f>
        <v>0</v>
      </c>
    </row>
    <row r="109" spans="2:65" s="1" customFormat="1" ht="16.5" customHeight="1">
      <c r="B109" s="171"/>
      <c r="C109" s="172" t="s">
        <v>217</v>
      </c>
      <c r="D109" s="172" t="s">
        <v>145</v>
      </c>
      <c r="E109" s="173" t="s">
        <v>265</v>
      </c>
      <c r="F109" s="174" t="s">
        <v>263</v>
      </c>
      <c r="G109" s="175" t="s">
        <v>266</v>
      </c>
      <c r="H109" s="203"/>
      <c r="I109" s="177"/>
      <c r="J109" s="178">
        <f>ROUND(I109*H109,2)</f>
        <v>0</v>
      </c>
      <c r="K109" s="174" t="s">
        <v>149</v>
      </c>
      <c r="L109" s="39"/>
      <c r="M109" s="179" t="s">
        <v>5</v>
      </c>
      <c r="N109" s="204" t="s">
        <v>41</v>
      </c>
      <c r="O109" s="205"/>
      <c r="P109" s="206">
        <f>O109*H109</f>
        <v>0</v>
      </c>
      <c r="Q109" s="206">
        <v>0</v>
      </c>
      <c r="R109" s="206">
        <f>Q109*H109</f>
        <v>0</v>
      </c>
      <c r="S109" s="206">
        <v>0</v>
      </c>
      <c r="T109" s="207">
        <f>S109*H109</f>
        <v>0</v>
      </c>
      <c r="AR109" s="22" t="s">
        <v>267</v>
      </c>
      <c r="AT109" s="22" t="s">
        <v>145</v>
      </c>
      <c r="AU109" s="22" t="s">
        <v>80</v>
      </c>
      <c r="AY109" s="22" t="s">
        <v>143</v>
      </c>
      <c r="BE109" s="183">
        <f>IF(N109="základní",J109,0)</f>
        <v>0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22" t="s">
        <v>78</v>
      </c>
      <c r="BK109" s="183">
        <f>ROUND(I109*H109,2)</f>
        <v>0</v>
      </c>
      <c r="BL109" s="22" t="s">
        <v>267</v>
      </c>
      <c r="BM109" s="22" t="s">
        <v>268</v>
      </c>
    </row>
    <row r="110" spans="2:12" s="1" customFormat="1" ht="6.95" customHeight="1">
      <c r="B110" s="54"/>
      <c r="C110" s="55"/>
      <c r="D110" s="55"/>
      <c r="E110" s="55"/>
      <c r="F110" s="55"/>
      <c r="G110" s="55"/>
      <c r="H110" s="55"/>
      <c r="I110" s="125"/>
      <c r="J110" s="55"/>
      <c r="K110" s="55"/>
      <c r="L110" s="39"/>
    </row>
  </sheetData>
  <autoFilter ref="C84:K109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9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102</v>
      </c>
      <c r="G1" s="338" t="s">
        <v>103</v>
      </c>
      <c r="H1" s="338"/>
      <c r="I1" s="101"/>
      <c r="J1" s="100" t="s">
        <v>104</v>
      </c>
      <c r="K1" s="99" t="s">
        <v>105</v>
      </c>
      <c r="L1" s="100" t="s">
        <v>106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8" t="s">
        <v>8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22" t="s">
        <v>89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80</v>
      </c>
    </row>
    <row r="4" spans="2:46" ht="36.95" customHeight="1">
      <c r="B4" s="26"/>
      <c r="C4" s="27"/>
      <c r="D4" s="28" t="s">
        <v>107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3.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30" t="str">
        <f>'Rekapitulace stavby'!K6</f>
        <v>Hřbitov Habartov - oprava oplocení - jednotkové ceny</v>
      </c>
      <c r="F7" s="331"/>
      <c r="G7" s="331"/>
      <c r="H7" s="331"/>
      <c r="I7" s="103"/>
      <c r="J7" s="27"/>
      <c r="K7" s="29"/>
    </row>
    <row r="8" spans="2:11" s="1" customFormat="1" ht="13.5">
      <c r="B8" s="39"/>
      <c r="C8" s="40"/>
      <c r="D8" s="35" t="s">
        <v>108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32" t="s">
        <v>297</v>
      </c>
      <c r="F9" s="333"/>
      <c r="G9" s="333"/>
      <c r="H9" s="33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05" t="s">
        <v>25</v>
      </c>
      <c r="J12" s="106" t="str">
        <f>'Rekapitulace stavby'!AN8</f>
        <v>4.10.2018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05" t="s">
        <v>29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30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29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32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05" t="s">
        <v>29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34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00" t="s">
        <v>5</v>
      </c>
      <c r="F24" s="300"/>
      <c r="G24" s="300"/>
      <c r="H24" s="300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36</v>
      </c>
      <c r="E27" s="40"/>
      <c r="F27" s="40"/>
      <c r="G27" s="40"/>
      <c r="H27" s="40"/>
      <c r="I27" s="104"/>
      <c r="J27" s="114">
        <f>ROUND(J83,2)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38</v>
      </c>
      <c r="G29" s="40"/>
      <c r="H29" s="40"/>
      <c r="I29" s="115" t="s">
        <v>37</v>
      </c>
      <c r="J29" s="44" t="s">
        <v>39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41</v>
      </c>
      <c r="F30" s="116">
        <f>ROUND(SUM(BE83:BE94),2)</f>
        <v>0</v>
      </c>
      <c r="G30" s="40"/>
      <c r="H30" s="40"/>
      <c r="I30" s="117">
        <v>0.21</v>
      </c>
      <c r="J30" s="116">
        <f>ROUND(ROUND((SUM(BE83:BE94)),2)*I30,2)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42</v>
      </c>
      <c r="F31" s="116">
        <f>ROUND(SUM(BF83:BF94),2)</f>
        <v>0</v>
      </c>
      <c r="G31" s="40"/>
      <c r="H31" s="40"/>
      <c r="I31" s="117">
        <v>0.15</v>
      </c>
      <c r="J31" s="116">
        <f>ROUND(ROUND((SUM(BF83:BF94)),2)*I31,2)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43</v>
      </c>
      <c r="F32" s="116">
        <f>ROUND(SUM(BG83:BG94),2)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44</v>
      </c>
      <c r="F33" s="116">
        <f>ROUND(SUM(BH83:BH94),2)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45</v>
      </c>
      <c r="F34" s="116">
        <f>ROUND(SUM(BI83:BI94),2)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46</v>
      </c>
      <c r="E36" s="69"/>
      <c r="F36" s="69"/>
      <c r="G36" s="120" t="s">
        <v>47</v>
      </c>
      <c r="H36" s="121" t="s">
        <v>48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110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30" t="str">
        <f>E7</f>
        <v>Hřbitov Habartov - oprava oplocení - jednotkové ceny</v>
      </c>
      <c r="F45" s="331"/>
      <c r="G45" s="331"/>
      <c r="H45" s="331"/>
      <c r="I45" s="104"/>
      <c r="J45" s="40"/>
      <c r="K45" s="43"/>
    </row>
    <row r="46" spans="2:11" s="1" customFormat="1" ht="14.45" customHeight="1">
      <c r="B46" s="39"/>
      <c r="C46" s="35" t="s">
        <v>108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32" t="str">
        <f>E9</f>
        <v>03S - Sanace trhlin cihelného zdiva - 1m trhliny</v>
      </c>
      <c r="F47" s="333"/>
      <c r="G47" s="333"/>
      <c r="H47" s="33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4.10.2018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05" t="s">
        <v>32</v>
      </c>
      <c r="J51" s="300" t="str">
        <f>E21</f>
        <v xml:space="preserve"> </v>
      </c>
      <c r="K51" s="43"/>
    </row>
    <row r="52" spans="2:11" s="1" customFormat="1" ht="14.45" customHeight="1">
      <c r="B52" s="39"/>
      <c r="C52" s="35" t="s">
        <v>30</v>
      </c>
      <c r="D52" s="40"/>
      <c r="E52" s="40"/>
      <c r="F52" s="33" t="str">
        <f>IF(E18="","",E18)</f>
        <v/>
      </c>
      <c r="G52" s="40"/>
      <c r="H52" s="40"/>
      <c r="I52" s="104"/>
      <c r="J52" s="334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111</v>
      </c>
      <c r="D54" s="118"/>
      <c r="E54" s="118"/>
      <c r="F54" s="118"/>
      <c r="G54" s="118"/>
      <c r="H54" s="118"/>
      <c r="I54" s="129"/>
      <c r="J54" s="130" t="s">
        <v>112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113</v>
      </c>
      <c r="D56" s="40"/>
      <c r="E56" s="40"/>
      <c r="F56" s="40"/>
      <c r="G56" s="40"/>
      <c r="H56" s="40"/>
      <c r="I56" s="104"/>
      <c r="J56" s="114">
        <f>J83</f>
        <v>0</v>
      </c>
      <c r="K56" s="43"/>
      <c r="AU56" s="22" t="s">
        <v>114</v>
      </c>
    </row>
    <row r="57" spans="2:11" s="7" customFormat="1" ht="24.95" customHeight="1">
      <c r="B57" s="133"/>
      <c r="C57" s="134"/>
      <c r="D57" s="135" t="s">
        <v>115</v>
      </c>
      <c r="E57" s="136"/>
      <c r="F57" s="136"/>
      <c r="G57" s="136"/>
      <c r="H57" s="136"/>
      <c r="I57" s="137"/>
      <c r="J57" s="138">
        <f>J84</f>
        <v>0</v>
      </c>
      <c r="K57" s="139"/>
    </row>
    <row r="58" spans="2:11" s="8" customFormat="1" ht="19.9" customHeight="1">
      <c r="B58" s="140"/>
      <c r="C58" s="141"/>
      <c r="D58" s="142" t="s">
        <v>298</v>
      </c>
      <c r="E58" s="143"/>
      <c r="F58" s="143"/>
      <c r="G58" s="143"/>
      <c r="H58" s="143"/>
      <c r="I58" s="144"/>
      <c r="J58" s="145">
        <f>J85</f>
        <v>0</v>
      </c>
      <c r="K58" s="146"/>
    </row>
    <row r="59" spans="2:11" s="8" customFormat="1" ht="19.9" customHeight="1">
      <c r="B59" s="140"/>
      <c r="C59" s="141"/>
      <c r="D59" s="142" t="s">
        <v>119</v>
      </c>
      <c r="E59" s="143"/>
      <c r="F59" s="143"/>
      <c r="G59" s="143"/>
      <c r="H59" s="143"/>
      <c r="I59" s="144"/>
      <c r="J59" s="145">
        <f>J87</f>
        <v>0</v>
      </c>
      <c r="K59" s="146"/>
    </row>
    <row r="60" spans="2:11" s="8" customFormat="1" ht="19.9" customHeight="1">
      <c r="B60" s="140"/>
      <c r="C60" s="141"/>
      <c r="D60" s="142" t="s">
        <v>121</v>
      </c>
      <c r="E60" s="143"/>
      <c r="F60" s="143"/>
      <c r="G60" s="143"/>
      <c r="H60" s="143"/>
      <c r="I60" s="144"/>
      <c r="J60" s="145">
        <f>J89</f>
        <v>0</v>
      </c>
      <c r="K60" s="146"/>
    </row>
    <row r="61" spans="2:11" s="7" customFormat="1" ht="24.95" customHeight="1">
      <c r="B61" s="133"/>
      <c r="C61" s="134"/>
      <c r="D61" s="135" t="s">
        <v>122</v>
      </c>
      <c r="E61" s="136"/>
      <c r="F61" s="136"/>
      <c r="G61" s="136"/>
      <c r="H61" s="136"/>
      <c r="I61" s="137"/>
      <c r="J61" s="138">
        <f>J91</f>
        <v>0</v>
      </c>
      <c r="K61" s="139"/>
    </row>
    <row r="62" spans="2:11" s="7" customFormat="1" ht="24.95" customHeight="1">
      <c r="B62" s="133"/>
      <c r="C62" s="134"/>
      <c r="D62" s="135" t="s">
        <v>125</v>
      </c>
      <c r="E62" s="136"/>
      <c r="F62" s="136"/>
      <c r="G62" s="136"/>
      <c r="H62" s="136"/>
      <c r="I62" s="137"/>
      <c r="J62" s="138">
        <f>J92</f>
        <v>0</v>
      </c>
      <c r="K62" s="139"/>
    </row>
    <row r="63" spans="2:11" s="8" customFormat="1" ht="19.9" customHeight="1">
      <c r="B63" s="140"/>
      <c r="C63" s="141"/>
      <c r="D63" s="142" t="s">
        <v>126</v>
      </c>
      <c r="E63" s="143"/>
      <c r="F63" s="143"/>
      <c r="G63" s="143"/>
      <c r="H63" s="143"/>
      <c r="I63" s="144"/>
      <c r="J63" s="145">
        <f>J93</f>
        <v>0</v>
      </c>
      <c r="K63" s="146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04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25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26"/>
      <c r="J69" s="58"/>
      <c r="K69" s="58"/>
      <c r="L69" s="39"/>
    </row>
    <row r="70" spans="2:12" s="1" customFormat="1" ht="36.95" customHeight="1">
      <c r="B70" s="39"/>
      <c r="C70" s="59" t="s">
        <v>127</v>
      </c>
      <c r="L70" s="39"/>
    </row>
    <row r="71" spans="2:12" s="1" customFormat="1" ht="6.95" customHeight="1">
      <c r="B71" s="39"/>
      <c r="L71" s="39"/>
    </row>
    <row r="72" spans="2:12" s="1" customFormat="1" ht="14.45" customHeight="1">
      <c r="B72" s="39"/>
      <c r="C72" s="61" t="s">
        <v>19</v>
      </c>
      <c r="L72" s="39"/>
    </row>
    <row r="73" spans="2:12" s="1" customFormat="1" ht="16.5" customHeight="1">
      <c r="B73" s="39"/>
      <c r="E73" s="335" t="str">
        <f>E7</f>
        <v>Hřbitov Habartov - oprava oplocení - jednotkové ceny</v>
      </c>
      <c r="F73" s="336"/>
      <c r="G73" s="336"/>
      <c r="H73" s="336"/>
      <c r="L73" s="39"/>
    </row>
    <row r="74" spans="2:12" s="1" customFormat="1" ht="14.45" customHeight="1">
      <c r="B74" s="39"/>
      <c r="C74" s="61" t="s">
        <v>108</v>
      </c>
      <c r="L74" s="39"/>
    </row>
    <row r="75" spans="2:12" s="1" customFormat="1" ht="17.25" customHeight="1">
      <c r="B75" s="39"/>
      <c r="E75" s="311" t="str">
        <f>E9</f>
        <v>03S - Sanace trhlin cihelného zdiva - 1m trhliny</v>
      </c>
      <c r="F75" s="337"/>
      <c r="G75" s="337"/>
      <c r="H75" s="337"/>
      <c r="L75" s="39"/>
    </row>
    <row r="76" spans="2:12" s="1" customFormat="1" ht="6.95" customHeight="1">
      <c r="B76" s="39"/>
      <c r="L76" s="39"/>
    </row>
    <row r="77" spans="2:12" s="1" customFormat="1" ht="18" customHeight="1">
      <c r="B77" s="39"/>
      <c r="C77" s="61" t="s">
        <v>23</v>
      </c>
      <c r="F77" s="147" t="str">
        <f>F12</f>
        <v xml:space="preserve"> </v>
      </c>
      <c r="I77" s="148" t="s">
        <v>25</v>
      </c>
      <c r="J77" s="65" t="str">
        <f>IF(J12="","",J12)</f>
        <v>4.10.2018</v>
      </c>
      <c r="L77" s="39"/>
    </row>
    <row r="78" spans="2:12" s="1" customFormat="1" ht="6.95" customHeight="1">
      <c r="B78" s="39"/>
      <c r="L78" s="39"/>
    </row>
    <row r="79" spans="2:12" s="1" customFormat="1" ht="13.5">
      <c r="B79" s="39"/>
      <c r="C79" s="61" t="s">
        <v>27</v>
      </c>
      <c r="F79" s="147" t="str">
        <f>E15</f>
        <v xml:space="preserve"> </v>
      </c>
      <c r="I79" s="148" t="s">
        <v>32</v>
      </c>
      <c r="J79" s="147" t="str">
        <f>E21</f>
        <v xml:space="preserve"> </v>
      </c>
      <c r="L79" s="39"/>
    </row>
    <row r="80" spans="2:12" s="1" customFormat="1" ht="14.45" customHeight="1">
      <c r="B80" s="39"/>
      <c r="C80" s="61" t="s">
        <v>30</v>
      </c>
      <c r="F80" s="147" t="str">
        <f>IF(E18="","",E18)</f>
        <v/>
      </c>
      <c r="L80" s="39"/>
    </row>
    <row r="81" spans="2:12" s="1" customFormat="1" ht="10.35" customHeight="1">
      <c r="B81" s="39"/>
      <c r="L81" s="39"/>
    </row>
    <row r="82" spans="2:20" s="9" customFormat="1" ht="29.25" customHeight="1">
      <c r="B82" s="149"/>
      <c r="C82" s="150" t="s">
        <v>128</v>
      </c>
      <c r="D82" s="151" t="s">
        <v>55</v>
      </c>
      <c r="E82" s="151" t="s">
        <v>51</v>
      </c>
      <c r="F82" s="151" t="s">
        <v>129</v>
      </c>
      <c r="G82" s="151" t="s">
        <v>130</v>
      </c>
      <c r="H82" s="151" t="s">
        <v>131</v>
      </c>
      <c r="I82" s="152" t="s">
        <v>132</v>
      </c>
      <c r="J82" s="151" t="s">
        <v>112</v>
      </c>
      <c r="K82" s="153" t="s">
        <v>133</v>
      </c>
      <c r="L82" s="149"/>
      <c r="M82" s="71" t="s">
        <v>134</v>
      </c>
      <c r="N82" s="72" t="s">
        <v>40</v>
      </c>
      <c r="O82" s="72" t="s">
        <v>135</v>
      </c>
      <c r="P82" s="72" t="s">
        <v>136</v>
      </c>
      <c r="Q82" s="72" t="s">
        <v>137</v>
      </c>
      <c r="R82" s="72" t="s">
        <v>138</v>
      </c>
      <c r="S82" s="72" t="s">
        <v>139</v>
      </c>
      <c r="T82" s="73" t="s">
        <v>140</v>
      </c>
    </row>
    <row r="83" spans="2:63" s="1" customFormat="1" ht="29.25" customHeight="1">
      <c r="B83" s="39"/>
      <c r="C83" s="75" t="s">
        <v>113</v>
      </c>
      <c r="J83" s="154">
        <f>BK83</f>
        <v>0</v>
      </c>
      <c r="L83" s="39"/>
      <c r="M83" s="74"/>
      <c r="N83" s="66"/>
      <c r="O83" s="66"/>
      <c r="P83" s="155">
        <f>P84+P91+P92</f>
        <v>0</v>
      </c>
      <c r="Q83" s="66"/>
      <c r="R83" s="155">
        <f>R84+R91+R92</f>
        <v>0.00739</v>
      </c>
      <c r="S83" s="66"/>
      <c r="T83" s="156">
        <f>T84+T91+T92</f>
        <v>0</v>
      </c>
      <c r="AT83" s="22" t="s">
        <v>69</v>
      </c>
      <c r="AU83" s="22" t="s">
        <v>114</v>
      </c>
      <c r="BK83" s="157">
        <f>BK84+BK91+BK92</f>
        <v>0</v>
      </c>
    </row>
    <row r="84" spans="2:63" s="10" customFormat="1" ht="37.35" customHeight="1">
      <c r="B84" s="158"/>
      <c r="D84" s="159" t="s">
        <v>69</v>
      </c>
      <c r="E84" s="160" t="s">
        <v>141</v>
      </c>
      <c r="F84" s="160" t="s">
        <v>142</v>
      </c>
      <c r="I84" s="161"/>
      <c r="J84" s="162">
        <f>BK84</f>
        <v>0</v>
      </c>
      <c r="L84" s="158"/>
      <c r="M84" s="163"/>
      <c r="N84" s="164"/>
      <c r="O84" s="164"/>
      <c r="P84" s="165">
        <f>P85+P87+P89</f>
        <v>0</v>
      </c>
      <c r="Q84" s="164"/>
      <c r="R84" s="165">
        <f>R85+R87+R89</f>
        <v>0.00739</v>
      </c>
      <c r="S84" s="164"/>
      <c r="T84" s="166">
        <f>T85+T87+T89</f>
        <v>0</v>
      </c>
      <c r="AR84" s="159" t="s">
        <v>78</v>
      </c>
      <c r="AT84" s="167" t="s">
        <v>69</v>
      </c>
      <c r="AU84" s="167" t="s">
        <v>70</v>
      </c>
      <c r="AY84" s="159" t="s">
        <v>143</v>
      </c>
      <c r="BK84" s="168">
        <f>BK85+BK87+BK89</f>
        <v>0</v>
      </c>
    </row>
    <row r="85" spans="2:63" s="10" customFormat="1" ht="19.9" customHeight="1">
      <c r="B85" s="158"/>
      <c r="D85" s="159" t="s">
        <v>69</v>
      </c>
      <c r="E85" s="169" t="s">
        <v>78</v>
      </c>
      <c r="F85" s="169" t="s">
        <v>299</v>
      </c>
      <c r="I85" s="161"/>
      <c r="J85" s="170">
        <f>BK85</f>
        <v>0</v>
      </c>
      <c r="L85" s="158"/>
      <c r="M85" s="163"/>
      <c r="N85" s="164"/>
      <c r="O85" s="164"/>
      <c r="P85" s="165">
        <f>P86</f>
        <v>0</v>
      </c>
      <c r="Q85" s="164"/>
      <c r="R85" s="165">
        <f>R86</f>
        <v>0.00739</v>
      </c>
      <c r="S85" s="164"/>
      <c r="T85" s="166">
        <f>T86</f>
        <v>0</v>
      </c>
      <c r="AR85" s="159" t="s">
        <v>78</v>
      </c>
      <c r="AT85" s="167" t="s">
        <v>69</v>
      </c>
      <c r="AU85" s="167" t="s">
        <v>78</v>
      </c>
      <c r="AY85" s="159" t="s">
        <v>143</v>
      </c>
      <c r="BK85" s="168">
        <f>BK86</f>
        <v>0</v>
      </c>
    </row>
    <row r="86" spans="2:65" s="1" customFormat="1" ht="25.5" customHeight="1">
      <c r="B86" s="171"/>
      <c r="C86" s="172" t="s">
        <v>78</v>
      </c>
      <c r="D86" s="172" t="s">
        <v>145</v>
      </c>
      <c r="E86" s="173" t="s">
        <v>300</v>
      </c>
      <c r="F86" s="174" t="s">
        <v>301</v>
      </c>
      <c r="G86" s="175" t="s">
        <v>202</v>
      </c>
      <c r="H86" s="176">
        <v>1</v>
      </c>
      <c r="I86" s="177"/>
      <c r="J86" s="178">
        <f>ROUND(I86*H86,2)</f>
        <v>0</v>
      </c>
      <c r="K86" s="174" t="s">
        <v>149</v>
      </c>
      <c r="L86" s="39"/>
      <c r="M86" s="179" t="s">
        <v>5</v>
      </c>
      <c r="N86" s="180" t="s">
        <v>41</v>
      </c>
      <c r="O86" s="40"/>
      <c r="P86" s="181">
        <f>O86*H86</f>
        <v>0</v>
      </c>
      <c r="Q86" s="181">
        <v>0.00739</v>
      </c>
      <c r="R86" s="181">
        <f>Q86*H86</f>
        <v>0.00739</v>
      </c>
      <c r="S86" s="181">
        <v>0</v>
      </c>
      <c r="T86" s="182">
        <f>S86*H86</f>
        <v>0</v>
      </c>
      <c r="AR86" s="22" t="s">
        <v>150</v>
      </c>
      <c r="AT86" s="22" t="s">
        <v>145</v>
      </c>
      <c r="AU86" s="22" t="s">
        <v>80</v>
      </c>
      <c r="AY86" s="22" t="s">
        <v>143</v>
      </c>
      <c r="BE86" s="183">
        <f>IF(N86="základní",J86,0)</f>
        <v>0</v>
      </c>
      <c r="BF86" s="183">
        <f>IF(N86="snížená",J86,0)</f>
        <v>0</v>
      </c>
      <c r="BG86" s="183">
        <f>IF(N86="zákl. přenesená",J86,0)</f>
        <v>0</v>
      </c>
      <c r="BH86" s="183">
        <f>IF(N86="sníž. přenesená",J86,0)</f>
        <v>0</v>
      </c>
      <c r="BI86" s="183">
        <f>IF(N86="nulová",J86,0)</f>
        <v>0</v>
      </c>
      <c r="BJ86" s="22" t="s">
        <v>78</v>
      </c>
      <c r="BK86" s="183">
        <f>ROUND(I86*H86,2)</f>
        <v>0</v>
      </c>
      <c r="BL86" s="22" t="s">
        <v>150</v>
      </c>
      <c r="BM86" s="22" t="s">
        <v>302</v>
      </c>
    </row>
    <row r="87" spans="2:63" s="10" customFormat="1" ht="29.85" customHeight="1">
      <c r="B87" s="158"/>
      <c r="D87" s="159" t="s">
        <v>69</v>
      </c>
      <c r="E87" s="169" t="s">
        <v>185</v>
      </c>
      <c r="F87" s="169" t="s">
        <v>186</v>
      </c>
      <c r="I87" s="161"/>
      <c r="J87" s="170">
        <f>BK87</f>
        <v>0</v>
      </c>
      <c r="L87" s="158"/>
      <c r="M87" s="163"/>
      <c r="N87" s="164"/>
      <c r="O87" s="164"/>
      <c r="P87" s="165">
        <f>P88</f>
        <v>0</v>
      </c>
      <c r="Q87" s="164"/>
      <c r="R87" s="165">
        <f>R88</f>
        <v>0</v>
      </c>
      <c r="S87" s="164"/>
      <c r="T87" s="166">
        <f>T88</f>
        <v>0</v>
      </c>
      <c r="AR87" s="159" t="s">
        <v>78</v>
      </c>
      <c r="AT87" s="167" t="s">
        <v>69</v>
      </c>
      <c r="AU87" s="167" t="s">
        <v>78</v>
      </c>
      <c r="AY87" s="159" t="s">
        <v>143</v>
      </c>
      <c r="BK87" s="168">
        <f>BK88</f>
        <v>0</v>
      </c>
    </row>
    <row r="88" spans="2:65" s="1" customFormat="1" ht="16.5" customHeight="1">
      <c r="B88" s="171"/>
      <c r="C88" s="172" t="s">
        <v>80</v>
      </c>
      <c r="D88" s="172" t="s">
        <v>145</v>
      </c>
      <c r="E88" s="173" t="s">
        <v>303</v>
      </c>
      <c r="F88" s="174" t="s">
        <v>304</v>
      </c>
      <c r="G88" s="175" t="s">
        <v>202</v>
      </c>
      <c r="H88" s="176">
        <v>1</v>
      </c>
      <c r="I88" s="177"/>
      <c r="J88" s="178">
        <f>ROUND(I88*H88,2)</f>
        <v>0</v>
      </c>
      <c r="K88" s="174" t="s">
        <v>149</v>
      </c>
      <c r="L88" s="39"/>
      <c r="M88" s="179" t="s">
        <v>5</v>
      </c>
      <c r="N88" s="180" t="s">
        <v>41</v>
      </c>
      <c r="O88" s="40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AR88" s="22" t="s">
        <v>150</v>
      </c>
      <c r="AT88" s="22" t="s">
        <v>145</v>
      </c>
      <c r="AU88" s="22" t="s">
        <v>80</v>
      </c>
      <c r="AY88" s="22" t="s">
        <v>143</v>
      </c>
      <c r="BE88" s="183">
        <f>IF(N88="základní",J88,0)</f>
        <v>0</v>
      </c>
      <c r="BF88" s="183">
        <f>IF(N88="snížená",J88,0)</f>
        <v>0</v>
      </c>
      <c r="BG88" s="183">
        <f>IF(N88="zákl. přenesená",J88,0)</f>
        <v>0</v>
      </c>
      <c r="BH88" s="183">
        <f>IF(N88="sníž. přenesená",J88,0)</f>
        <v>0</v>
      </c>
      <c r="BI88" s="183">
        <f>IF(N88="nulová",J88,0)</f>
        <v>0</v>
      </c>
      <c r="BJ88" s="22" t="s">
        <v>78</v>
      </c>
      <c r="BK88" s="183">
        <f>ROUND(I88*H88,2)</f>
        <v>0</v>
      </c>
      <c r="BL88" s="22" t="s">
        <v>150</v>
      </c>
      <c r="BM88" s="22" t="s">
        <v>305</v>
      </c>
    </row>
    <row r="89" spans="2:63" s="10" customFormat="1" ht="29.85" customHeight="1">
      <c r="B89" s="158"/>
      <c r="D89" s="159" t="s">
        <v>69</v>
      </c>
      <c r="E89" s="169" t="s">
        <v>229</v>
      </c>
      <c r="F89" s="169" t="s">
        <v>230</v>
      </c>
      <c r="I89" s="161"/>
      <c r="J89" s="170">
        <f>BK89</f>
        <v>0</v>
      </c>
      <c r="L89" s="158"/>
      <c r="M89" s="163"/>
      <c r="N89" s="164"/>
      <c r="O89" s="164"/>
      <c r="P89" s="165">
        <f>P90</f>
        <v>0</v>
      </c>
      <c r="Q89" s="164"/>
      <c r="R89" s="165">
        <f>R90</f>
        <v>0</v>
      </c>
      <c r="S89" s="164"/>
      <c r="T89" s="166">
        <f>T90</f>
        <v>0</v>
      </c>
      <c r="AR89" s="159" t="s">
        <v>78</v>
      </c>
      <c r="AT89" s="167" t="s">
        <v>69</v>
      </c>
      <c r="AU89" s="167" t="s">
        <v>78</v>
      </c>
      <c r="AY89" s="159" t="s">
        <v>143</v>
      </c>
      <c r="BK89" s="168">
        <f>BK90</f>
        <v>0</v>
      </c>
    </row>
    <row r="90" spans="2:65" s="1" customFormat="1" ht="38.25" customHeight="1">
      <c r="B90" s="171"/>
      <c r="C90" s="172" t="s">
        <v>154</v>
      </c>
      <c r="D90" s="172" t="s">
        <v>145</v>
      </c>
      <c r="E90" s="173" t="s">
        <v>232</v>
      </c>
      <c r="F90" s="174" t="s">
        <v>233</v>
      </c>
      <c r="G90" s="175" t="s">
        <v>163</v>
      </c>
      <c r="H90" s="176">
        <v>0.007</v>
      </c>
      <c r="I90" s="177"/>
      <c r="J90" s="178">
        <f>ROUND(I90*H90,2)</f>
        <v>0</v>
      </c>
      <c r="K90" s="174" t="s">
        <v>149</v>
      </c>
      <c r="L90" s="39"/>
      <c r="M90" s="179" t="s">
        <v>5</v>
      </c>
      <c r="N90" s="180" t="s">
        <v>41</v>
      </c>
      <c r="O90" s="40"/>
      <c r="P90" s="181">
        <f>O90*H90</f>
        <v>0</v>
      </c>
      <c r="Q90" s="181">
        <v>0</v>
      </c>
      <c r="R90" s="181">
        <f>Q90*H90</f>
        <v>0</v>
      </c>
      <c r="S90" s="181">
        <v>0</v>
      </c>
      <c r="T90" s="182">
        <f>S90*H90</f>
        <v>0</v>
      </c>
      <c r="AR90" s="22" t="s">
        <v>150</v>
      </c>
      <c r="AT90" s="22" t="s">
        <v>145</v>
      </c>
      <c r="AU90" s="22" t="s">
        <v>80</v>
      </c>
      <c r="AY90" s="22" t="s">
        <v>143</v>
      </c>
      <c r="BE90" s="183">
        <f>IF(N90="základní",J90,0)</f>
        <v>0</v>
      </c>
      <c r="BF90" s="183">
        <f>IF(N90="snížená",J90,0)</f>
        <v>0</v>
      </c>
      <c r="BG90" s="183">
        <f>IF(N90="zákl. přenesená",J90,0)</f>
        <v>0</v>
      </c>
      <c r="BH90" s="183">
        <f>IF(N90="sníž. přenesená",J90,0)</f>
        <v>0</v>
      </c>
      <c r="BI90" s="183">
        <f>IF(N90="nulová",J90,0)</f>
        <v>0</v>
      </c>
      <c r="BJ90" s="22" t="s">
        <v>78</v>
      </c>
      <c r="BK90" s="183">
        <f>ROUND(I90*H90,2)</f>
        <v>0</v>
      </c>
      <c r="BL90" s="22" t="s">
        <v>150</v>
      </c>
      <c r="BM90" s="22" t="s">
        <v>234</v>
      </c>
    </row>
    <row r="91" spans="2:63" s="10" customFormat="1" ht="37.35" customHeight="1">
      <c r="B91" s="158"/>
      <c r="D91" s="159" t="s">
        <v>69</v>
      </c>
      <c r="E91" s="160" t="s">
        <v>235</v>
      </c>
      <c r="F91" s="160" t="s">
        <v>236</v>
      </c>
      <c r="I91" s="161"/>
      <c r="J91" s="162">
        <f>BK91</f>
        <v>0</v>
      </c>
      <c r="L91" s="158"/>
      <c r="M91" s="163"/>
      <c r="N91" s="164"/>
      <c r="O91" s="164"/>
      <c r="P91" s="165">
        <v>0</v>
      </c>
      <c r="Q91" s="164"/>
      <c r="R91" s="165">
        <v>0</v>
      </c>
      <c r="S91" s="164"/>
      <c r="T91" s="166">
        <v>0</v>
      </c>
      <c r="AR91" s="159" t="s">
        <v>80</v>
      </c>
      <c r="AT91" s="167" t="s">
        <v>69</v>
      </c>
      <c r="AU91" s="167" t="s">
        <v>70</v>
      </c>
      <c r="AY91" s="159" t="s">
        <v>143</v>
      </c>
      <c r="BK91" s="168">
        <v>0</v>
      </c>
    </row>
    <row r="92" spans="2:63" s="10" customFormat="1" ht="24.95" customHeight="1">
      <c r="B92" s="158"/>
      <c r="D92" s="159" t="s">
        <v>69</v>
      </c>
      <c r="E92" s="160" t="s">
        <v>260</v>
      </c>
      <c r="F92" s="160" t="s">
        <v>261</v>
      </c>
      <c r="I92" s="161"/>
      <c r="J92" s="162">
        <f>BK92</f>
        <v>0</v>
      </c>
      <c r="L92" s="158"/>
      <c r="M92" s="163"/>
      <c r="N92" s="164"/>
      <c r="O92" s="164"/>
      <c r="P92" s="165">
        <f>P93</f>
        <v>0</v>
      </c>
      <c r="Q92" s="164"/>
      <c r="R92" s="165">
        <f>R93</f>
        <v>0</v>
      </c>
      <c r="S92" s="164"/>
      <c r="T92" s="166">
        <f>T93</f>
        <v>0</v>
      </c>
      <c r="AR92" s="159" t="s">
        <v>172</v>
      </c>
      <c r="AT92" s="167" t="s">
        <v>69</v>
      </c>
      <c r="AU92" s="167" t="s">
        <v>70</v>
      </c>
      <c r="AY92" s="159" t="s">
        <v>143</v>
      </c>
      <c r="BK92" s="168">
        <f>BK93</f>
        <v>0</v>
      </c>
    </row>
    <row r="93" spans="2:63" s="10" customFormat="1" ht="19.9" customHeight="1">
      <c r="B93" s="158"/>
      <c r="D93" s="159" t="s">
        <v>69</v>
      </c>
      <c r="E93" s="169" t="s">
        <v>262</v>
      </c>
      <c r="F93" s="169" t="s">
        <v>263</v>
      </c>
      <c r="I93" s="161"/>
      <c r="J93" s="170">
        <f>BK93</f>
        <v>0</v>
      </c>
      <c r="L93" s="158"/>
      <c r="M93" s="163"/>
      <c r="N93" s="164"/>
      <c r="O93" s="164"/>
      <c r="P93" s="165">
        <f>P94</f>
        <v>0</v>
      </c>
      <c r="Q93" s="164"/>
      <c r="R93" s="165">
        <f>R94</f>
        <v>0</v>
      </c>
      <c r="S93" s="164"/>
      <c r="T93" s="166">
        <f>T94</f>
        <v>0</v>
      </c>
      <c r="AR93" s="159" t="s">
        <v>172</v>
      </c>
      <c r="AT93" s="167" t="s">
        <v>69</v>
      </c>
      <c r="AU93" s="167" t="s">
        <v>78</v>
      </c>
      <c r="AY93" s="159" t="s">
        <v>143</v>
      </c>
      <c r="BK93" s="168">
        <f>BK94</f>
        <v>0</v>
      </c>
    </row>
    <row r="94" spans="2:65" s="1" customFormat="1" ht="16.5" customHeight="1">
      <c r="B94" s="171"/>
      <c r="C94" s="172" t="s">
        <v>150</v>
      </c>
      <c r="D94" s="172" t="s">
        <v>145</v>
      </c>
      <c r="E94" s="173" t="s">
        <v>265</v>
      </c>
      <c r="F94" s="174" t="s">
        <v>263</v>
      </c>
      <c r="G94" s="175" t="s">
        <v>266</v>
      </c>
      <c r="H94" s="203"/>
      <c r="I94" s="177"/>
      <c r="J94" s="178">
        <f>ROUND(I94*H94,2)</f>
        <v>0</v>
      </c>
      <c r="K94" s="174" t="s">
        <v>149</v>
      </c>
      <c r="L94" s="39"/>
      <c r="M94" s="179" t="s">
        <v>5</v>
      </c>
      <c r="N94" s="204" t="s">
        <v>41</v>
      </c>
      <c r="O94" s="205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AR94" s="22" t="s">
        <v>267</v>
      </c>
      <c r="AT94" s="22" t="s">
        <v>145</v>
      </c>
      <c r="AU94" s="22" t="s">
        <v>80</v>
      </c>
      <c r="AY94" s="22" t="s">
        <v>143</v>
      </c>
      <c r="BE94" s="183">
        <f>IF(N94="základní",J94,0)</f>
        <v>0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22" t="s">
        <v>78</v>
      </c>
      <c r="BK94" s="183">
        <f>ROUND(I94*H94,2)</f>
        <v>0</v>
      </c>
      <c r="BL94" s="22" t="s">
        <v>267</v>
      </c>
      <c r="BM94" s="22" t="s">
        <v>268</v>
      </c>
    </row>
    <row r="95" spans="2:12" s="1" customFormat="1" ht="6.95" customHeight="1">
      <c r="B95" s="54"/>
      <c r="C95" s="55"/>
      <c r="D95" s="55"/>
      <c r="E95" s="55"/>
      <c r="F95" s="55"/>
      <c r="G95" s="55"/>
      <c r="H95" s="55"/>
      <c r="I95" s="125"/>
      <c r="J95" s="55"/>
      <c r="K95" s="55"/>
      <c r="L95" s="39"/>
    </row>
  </sheetData>
  <autoFilter ref="C82:K94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R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102</v>
      </c>
      <c r="G1" s="338" t="s">
        <v>103</v>
      </c>
      <c r="H1" s="338"/>
      <c r="I1" s="101"/>
      <c r="J1" s="100" t="s">
        <v>104</v>
      </c>
      <c r="K1" s="99" t="s">
        <v>105</v>
      </c>
      <c r="L1" s="100" t="s">
        <v>106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8" t="s">
        <v>8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22" t="s">
        <v>92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80</v>
      </c>
    </row>
    <row r="4" spans="2:46" ht="36.95" customHeight="1">
      <c r="B4" s="26"/>
      <c r="C4" s="27"/>
      <c r="D4" s="28" t="s">
        <v>107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3.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30" t="str">
        <f>'Rekapitulace stavby'!K6</f>
        <v>Hřbitov Habartov - oprava oplocení - jednotkové ceny</v>
      </c>
      <c r="F7" s="331"/>
      <c r="G7" s="331"/>
      <c r="H7" s="331"/>
      <c r="I7" s="103"/>
      <c r="J7" s="27"/>
      <c r="K7" s="29"/>
    </row>
    <row r="8" spans="2:11" s="1" customFormat="1" ht="13.5">
      <c r="B8" s="39"/>
      <c r="C8" s="40"/>
      <c r="D8" s="35" t="s">
        <v>108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32" t="s">
        <v>306</v>
      </c>
      <c r="F9" s="333"/>
      <c r="G9" s="333"/>
      <c r="H9" s="33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05" t="s">
        <v>25</v>
      </c>
      <c r="J12" s="106" t="str">
        <f>'Rekapitulace stavby'!AN8</f>
        <v>4.10.2018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05" t="s">
        <v>29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30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29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32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05" t="s">
        <v>29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34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00" t="s">
        <v>5</v>
      </c>
      <c r="F24" s="300"/>
      <c r="G24" s="300"/>
      <c r="H24" s="300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36</v>
      </c>
      <c r="E27" s="40"/>
      <c r="F27" s="40"/>
      <c r="G27" s="40"/>
      <c r="H27" s="40"/>
      <c r="I27" s="104"/>
      <c r="J27" s="114">
        <f>ROUND(J83,2)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38</v>
      </c>
      <c r="G29" s="40"/>
      <c r="H29" s="40"/>
      <c r="I29" s="115" t="s">
        <v>37</v>
      </c>
      <c r="J29" s="44" t="s">
        <v>39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41</v>
      </c>
      <c r="F30" s="116">
        <f>ROUND(SUM(BE83:BE96),2)</f>
        <v>0</v>
      </c>
      <c r="G30" s="40"/>
      <c r="H30" s="40"/>
      <c r="I30" s="117">
        <v>0.21</v>
      </c>
      <c r="J30" s="116">
        <f>ROUND(ROUND((SUM(BE83:BE96)),2)*I30,2)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42</v>
      </c>
      <c r="F31" s="116">
        <f>ROUND(SUM(BF83:BF96),2)</f>
        <v>0</v>
      </c>
      <c r="G31" s="40"/>
      <c r="H31" s="40"/>
      <c r="I31" s="117">
        <v>0.15</v>
      </c>
      <c r="J31" s="116">
        <f>ROUND(ROUND((SUM(BF83:BF96)),2)*I31,2)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43</v>
      </c>
      <c r="F32" s="116">
        <f>ROUND(SUM(BG83:BG96),2)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44</v>
      </c>
      <c r="F33" s="116">
        <f>ROUND(SUM(BH83:BH96),2)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45</v>
      </c>
      <c r="F34" s="116">
        <f>ROUND(SUM(BI83:BI96),2)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46</v>
      </c>
      <c r="E36" s="69"/>
      <c r="F36" s="69"/>
      <c r="G36" s="120" t="s">
        <v>47</v>
      </c>
      <c r="H36" s="121" t="s">
        <v>48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110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30" t="str">
        <f>E7</f>
        <v>Hřbitov Habartov - oprava oplocení - jednotkové ceny</v>
      </c>
      <c r="F45" s="331"/>
      <c r="G45" s="331"/>
      <c r="H45" s="331"/>
      <c r="I45" s="104"/>
      <c r="J45" s="40"/>
      <c r="K45" s="43"/>
    </row>
    <row r="46" spans="2:11" s="1" customFormat="1" ht="14.45" customHeight="1">
      <c r="B46" s="39"/>
      <c r="C46" s="35" t="s">
        <v>108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32" t="str">
        <f>E9</f>
        <v>03Z - Dozdění cihelného zdiva - 1m2</v>
      </c>
      <c r="F47" s="333"/>
      <c r="G47" s="333"/>
      <c r="H47" s="33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4.10.2018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05" t="s">
        <v>32</v>
      </c>
      <c r="J51" s="300" t="str">
        <f>E21</f>
        <v xml:space="preserve"> </v>
      </c>
      <c r="K51" s="43"/>
    </row>
    <row r="52" spans="2:11" s="1" customFormat="1" ht="14.45" customHeight="1">
      <c r="B52" s="39"/>
      <c r="C52" s="35" t="s">
        <v>30</v>
      </c>
      <c r="D52" s="40"/>
      <c r="E52" s="40"/>
      <c r="F52" s="33" t="str">
        <f>IF(E18="","",E18)</f>
        <v/>
      </c>
      <c r="G52" s="40"/>
      <c r="H52" s="40"/>
      <c r="I52" s="104"/>
      <c r="J52" s="334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111</v>
      </c>
      <c r="D54" s="118"/>
      <c r="E54" s="118"/>
      <c r="F54" s="118"/>
      <c r="G54" s="118"/>
      <c r="H54" s="118"/>
      <c r="I54" s="129"/>
      <c r="J54" s="130" t="s">
        <v>112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113</v>
      </c>
      <c r="D56" s="40"/>
      <c r="E56" s="40"/>
      <c r="F56" s="40"/>
      <c r="G56" s="40"/>
      <c r="H56" s="40"/>
      <c r="I56" s="104"/>
      <c r="J56" s="114">
        <f>J83</f>
        <v>0</v>
      </c>
      <c r="K56" s="43"/>
      <c r="AU56" s="22" t="s">
        <v>114</v>
      </c>
    </row>
    <row r="57" spans="2:11" s="7" customFormat="1" ht="24.95" customHeight="1">
      <c r="B57" s="133"/>
      <c r="C57" s="134"/>
      <c r="D57" s="135" t="s">
        <v>115</v>
      </c>
      <c r="E57" s="136"/>
      <c r="F57" s="136"/>
      <c r="G57" s="136"/>
      <c r="H57" s="136"/>
      <c r="I57" s="137"/>
      <c r="J57" s="138">
        <f>J84</f>
        <v>0</v>
      </c>
      <c r="K57" s="139"/>
    </row>
    <row r="58" spans="2:11" s="8" customFormat="1" ht="19.9" customHeight="1">
      <c r="B58" s="140"/>
      <c r="C58" s="141"/>
      <c r="D58" s="142" t="s">
        <v>116</v>
      </c>
      <c r="E58" s="143"/>
      <c r="F58" s="143"/>
      <c r="G58" s="143"/>
      <c r="H58" s="143"/>
      <c r="I58" s="144"/>
      <c r="J58" s="145">
        <f>J85</f>
        <v>0</v>
      </c>
      <c r="K58" s="146"/>
    </row>
    <row r="59" spans="2:11" s="8" customFormat="1" ht="19.9" customHeight="1">
      <c r="B59" s="140"/>
      <c r="C59" s="141"/>
      <c r="D59" s="142" t="s">
        <v>117</v>
      </c>
      <c r="E59" s="143"/>
      <c r="F59" s="143"/>
      <c r="G59" s="143"/>
      <c r="H59" s="143"/>
      <c r="I59" s="144"/>
      <c r="J59" s="145">
        <f>J86</f>
        <v>0</v>
      </c>
      <c r="K59" s="146"/>
    </row>
    <row r="60" spans="2:11" s="8" customFormat="1" ht="19.9" customHeight="1">
      <c r="B60" s="140"/>
      <c r="C60" s="141"/>
      <c r="D60" s="142" t="s">
        <v>119</v>
      </c>
      <c r="E60" s="143"/>
      <c r="F60" s="143"/>
      <c r="G60" s="143"/>
      <c r="H60" s="143"/>
      <c r="I60" s="144"/>
      <c r="J60" s="145">
        <f>J87</f>
        <v>0</v>
      </c>
      <c r="K60" s="146"/>
    </row>
    <row r="61" spans="2:11" s="8" customFormat="1" ht="19.9" customHeight="1">
      <c r="B61" s="140"/>
      <c r="C61" s="141"/>
      <c r="D61" s="142" t="s">
        <v>121</v>
      </c>
      <c r="E61" s="143"/>
      <c r="F61" s="143"/>
      <c r="G61" s="143"/>
      <c r="H61" s="143"/>
      <c r="I61" s="144"/>
      <c r="J61" s="145">
        <f>J92</f>
        <v>0</v>
      </c>
      <c r="K61" s="146"/>
    </row>
    <row r="62" spans="2:11" s="7" customFormat="1" ht="24.95" customHeight="1">
      <c r="B62" s="133"/>
      <c r="C62" s="134"/>
      <c r="D62" s="135" t="s">
        <v>125</v>
      </c>
      <c r="E62" s="136"/>
      <c r="F62" s="136"/>
      <c r="G62" s="136"/>
      <c r="H62" s="136"/>
      <c r="I62" s="137"/>
      <c r="J62" s="138">
        <f>J94</f>
        <v>0</v>
      </c>
      <c r="K62" s="139"/>
    </row>
    <row r="63" spans="2:11" s="8" customFormat="1" ht="19.9" customHeight="1">
      <c r="B63" s="140"/>
      <c r="C63" s="141"/>
      <c r="D63" s="142" t="s">
        <v>126</v>
      </c>
      <c r="E63" s="143"/>
      <c r="F63" s="143"/>
      <c r="G63" s="143"/>
      <c r="H63" s="143"/>
      <c r="I63" s="144"/>
      <c r="J63" s="145">
        <f>J95</f>
        <v>0</v>
      </c>
      <c r="K63" s="146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04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25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26"/>
      <c r="J69" s="58"/>
      <c r="K69" s="58"/>
      <c r="L69" s="39"/>
    </row>
    <row r="70" spans="2:12" s="1" customFormat="1" ht="36.95" customHeight="1">
      <c r="B70" s="39"/>
      <c r="C70" s="59" t="s">
        <v>127</v>
      </c>
      <c r="L70" s="39"/>
    </row>
    <row r="71" spans="2:12" s="1" customFormat="1" ht="6.95" customHeight="1">
      <c r="B71" s="39"/>
      <c r="L71" s="39"/>
    </row>
    <row r="72" spans="2:12" s="1" customFormat="1" ht="14.45" customHeight="1">
      <c r="B72" s="39"/>
      <c r="C72" s="61" t="s">
        <v>19</v>
      </c>
      <c r="L72" s="39"/>
    </row>
    <row r="73" spans="2:12" s="1" customFormat="1" ht="16.5" customHeight="1">
      <c r="B73" s="39"/>
      <c r="E73" s="335" t="str">
        <f>E7</f>
        <v>Hřbitov Habartov - oprava oplocení - jednotkové ceny</v>
      </c>
      <c r="F73" s="336"/>
      <c r="G73" s="336"/>
      <c r="H73" s="336"/>
      <c r="L73" s="39"/>
    </row>
    <row r="74" spans="2:12" s="1" customFormat="1" ht="14.45" customHeight="1">
      <c r="B74" s="39"/>
      <c r="C74" s="61" t="s">
        <v>108</v>
      </c>
      <c r="L74" s="39"/>
    </row>
    <row r="75" spans="2:12" s="1" customFormat="1" ht="17.25" customHeight="1">
      <c r="B75" s="39"/>
      <c r="E75" s="311" t="str">
        <f>E9</f>
        <v>03Z - Dozdění cihelného zdiva - 1m2</v>
      </c>
      <c r="F75" s="337"/>
      <c r="G75" s="337"/>
      <c r="H75" s="337"/>
      <c r="L75" s="39"/>
    </row>
    <row r="76" spans="2:12" s="1" customFormat="1" ht="6.95" customHeight="1">
      <c r="B76" s="39"/>
      <c r="L76" s="39"/>
    </row>
    <row r="77" spans="2:12" s="1" customFormat="1" ht="18" customHeight="1">
      <c r="B77" s="39"/>
      <c r="C77" s="61" t="s">
        <v>23</v>
      </c>
      <c r="F77" s="147" t="str">
        <f>F12</f>
        <v xml:space="preserve"> </v>
      </c>
      <c r="I77" s="148" t="s">
        <v>25</v>
      </c>
      <c r="J77" s="65" t="str">
        <f>IF(J12="","",J12)</f>
        <v>4.10.2018</v>
      </c>
      <c r="L77" s="39"/>
    </row>
    <row r="78" spans="2:12" s="1" customFormat="1" ht="6.95" customHeight="1">
      <c r="B78" s="39"/>
      <c r="L78" s="39"/>
    </row>
    <row r="79" spans="2:12" s="1" customFormat="1" ht="13.5">
      <c r="B79" s="39"/>
      <c r="C79" s="61" t="s">
        <v>27</v>
      </c>
      <c r="F79" s="147" t="str">
        <f>E15</f>
        <v xml:space="preserve"> </v>
      </c>
      <c r="I79" s="148" t="s">
        <v>32</v>
      </c>
      <c r="J79" s="147" t="str">
        <f>E21</f>
        <v xml:space="preserve"> </v>
      </c>
      <c r="L79" s="39"/>
    </row>
    <row r="80" spans="2:12" s="1" customFormat="1" ht="14.45" customHeight="1">
      <c r="B80" s="39"/>
      <c r="C80" s="61" t="s">
        <v>30</v>
      </c>
      <c r="F80" s="147" t="str">
        <f>IF(E18="","",E18)</f>
        <v/>
      </c>
      <c r="L80" s="39"/>
    </row>
    <row r="81" spans="2:12" s="1" customFormat="1" ht="10.35" customHeight="1">
      <c r="B81" s="39"/>
      <c r="L81" s="39"/>
    </row>
    <row r="82" spans="2:20" s="9" customFormat="1" ht="29.25" customHeight="1">
      <c r="B82" s="149"/>
      <c r="C82" s="150" t="s">
        <v>128</v>
      </c>
      <c r="D82" s="151" t="s">
        <v>55</v>
      </c>
      <c r="E82" s="151" t="s">
        <v>51</v>
      </c>
      <c r="F82" s="151" t="s">
        <v>129</v>
      </c>
      <c r="G82" s="151" t="s">
        <v>130</v>
      </c>
      <c r="H82" s="151" t="s">
        <v>131</v>
      </c>
      <c r="I82" s="152" t="s">
        <v>132</v>
      </c>
      <c r="J82" s="151" t="s">
        <v>112</v>
      </c>
      <c r="K82" s="153" t="s">
        <v>133</v>
      </c>
      <c r="L82" s="149"/>
      <c r="M82" s="71" t="s">
        <v>134</v>
      </c>
      <c r="N82" s="72" t="s">
        <v>40</v>
      </c>
      <c r="O82" s="72" t="s">
        <v>135</v>
      </c>
      <c r="P82" s="72" t="s">
        <v>136</v>
      </c>
      <c r="Q82" s="72" t="s">
        <v>137</v>
      </c>
      <c r="R82" s="72" t="s">
        <v>138</v>
      </c>
      <c r="S82" s="72" t="s">
        <v>139</v>
      </c>
      <c r="T82" s="73" t="s">
        <v>140</v>
      </c>
    </row>
    <row r="83" spans="2:63" s="1" customFormat="1" ht="29.25" customHeight="1">
      <c r="B83" s="39"/>
      <c r="C83" s="75" t="s">
        <v>113</v>
      </c>
      <c r="J83" s="154">
        <f>BK83</f>
        <v>0</v>
      </c>
      <c r="L83" s="39"/>
      <c r="M83" s="74"/>
      <c r="N83" s="66"/>
      <c r="O83" s="66"/>
      <c r="P83" s="155">
        <f>P84+P94</f>
        <v>0</v>
      </c>
      <c r="Q83" s="66"/>
      <c r="R83" s="155">
        <f>R84+R94</f>
        <v>0.218034</v>
      </c>
      <c r="S83" s="66"/>
      <c r="T83" s="156">
        <f>T84+T94</f>
        <v>0</v>
      </c>
      <c r="AT83" s="22" t="s">
        <v>69</v>
      </c>
      <c r="AU83" s="22" t="s">
        <v>114</v>
      </c>
      <c r="BK83" s="157">
        <f>BK84+BK94</f>
        <v>0</v>
      </c>
    </row>
    <row r="84" spans="2:63" s="10" customFormat="1" ht="37.35" customHeight="1">
      <c r="B84" s="158"/>
      <c r="D84" s="159" t="s">
        <v>69</v>
      </c>
      <c r="E84" s="160" t="s">
        <v>141</v>
      </c>
      <c r="F84" s="160" t="s">
        <v>142</v>
      </c>
      <c r="I84" s="161"/>
      <c r="J84" s="162">
        <f>BK84</f>
        <v>0</v>
      </c>
      <c r="L84" s="158"/>
      <c r="M84" s="163"/>
      <c r="N84" s="164"/>
      <c r="O84" s="164"/>
      <c r="P84" s="165">
        <f>P85+P86+P87+P92</f>
        <v>0</v>
      </c>
      <c r="Q84" s="164"/>
      <c r="R84" s="165">
        <f>R85+R86+R87+R92</f>
        <v>0.218034</v>
      </c>
      <c r="S84" s="164"/>
      <c r="T84" s="166">
        <f>T85+T86+T87+T92</f>
        <v>0</v>
      </c>
      <c r="AR84" s="159" t="s">
        <v>78</v>
      </c>
      <c r="AT84" s="167" t="s">
        <v>69</v>
      </c>
      <c r="AU84" s="167" t="s">
        <v>70</v>
      </c>
      <c r="AY84" s="159" t="s">
        <v>143</v>
      </c>
      <c r="BK84" s="168">
        <f>BK85+BK86+BK87+BK92</f>
        <v>0</v>
      </c>
    </row>
    <row r="85" spans="2:63" s="10" customFormat="1" ht="19.9" customHeight="1">
      <c r="B85" s="158"/>
      <c r="D85" s="159" t="s">
        <v>69</v>
      </c>
      <c r="E85" s="169" t="s">
        <v>80</v>
      </c>
      <c r="F85" s="169" t="s">
        <v>144</v>
      </c>
      <c r="I85" s="161"/>
      <c r="J85" s="170">
        <f>BK85</f>
        <v>0</v>
      </c>
      <c r="L85" s="158"/>
      <c r="M85" s="163"/>
      <c r="N85" s="164"/>
      <c r="O85" s="164"/>
      <c r="P85" s="165">
        <v>0</v>
      </c>
      <c r="Q85" s="164"/>
      <c r="R85" s="165">
        <v>0</v>
      </c>
      <c r="S85" s="164"/>
      <c r="T85" s="166">
        <v>0</v>
      </c>
      <c r="AR85" s="159" t="s">
        <v>78</v>
      </c>
      <c r="AT85" s="167" t="s">
        <v>69</v>
      </c>
      <c r="AU85" s="167" t="s">
        <v>78</v>
      </c>
      <c r="AY85" s="159" t="s">
        <v>143</v>
      </c>
      <c r="BK85" s="168">
        <v>0</v>
      </c>
    </row>
    <row r="86" spans="2:63" s="10" customFormat="1" ht="19.9" customHeight="1">
      <c r="B86" s="158"/>
      <c r="D86" s="159" t="s">
        <v>69</v>
      </c>
      <c r="E86" s="169" t="s">
        <v>154</v>
      </c>
      <c r="F86" s="169" t="s">
        <v>155</v>
      </c>
      <c r="I86" s="161"/>
      <c r="J86" s="170">
        <f>BK86</f>
        <v>0</v>
      </c>
      <c r="L86" s="158"/>
      <c r="M86" s="163"/>
      <c r="N86" s="164"/>
      <c r="O86" s="164"/>
      <c r="P86" s="165">
        <v>0</v>
      </c>
      <c r="Q86" s="164"/>
      <c r="R86" s="165">
        <v>0</v>
      </c>
      <c r="S86" s="164"/>
      <c r="T86" s="166">
        <v>0</v>
      </c>
      <c r="AR86" s="159" t="s">
        <v>78</v>
      </c>
      <c r="AT86" s="167" t="s">
        <v>69</v>
      </c>
      <c r="AU86" s="167" t="s">
        <v>78</v>
      </c>
      <c r="AY86" s="159" t="s">
        <v>143</v>
      </c>
      <c r="BK86" s="168">
        <v>0</v>
      </c>
    </row>
    <row r="87" spans="2:63" s="10" customFormat="1" ht="19.9" customHeight="1">
      <c r="B87" s="158"/>
      <c r="D87" s="159" t="s">
        <v>69</v>
      </c>
      <c r="E87" s="169" t="s">
        <v>185</v>
      </c>
      <c r="F87" s="169" t="s">
        <v>186</v>
      </c>
      <c r="I87" s="161"/>
      <c r="J87" s="170">
        <f>BK87</f>
        <v>0</v>
      </c>
      <c r="L87" s="158"/>
      <c r="M87" s="163"/>
      <c r="N87" s="164"/>
      <c r="O87" s="164"/>
      <c r="P87" s="165">
        <f>SUM(P88:P91)</f>
        <v>0</v>
      </c>
      <c r="Q87" s="164"/>
      <c r="R87" s="165">
        <f>SUM(R88:R91)</f>
        <v>0.218034</v>
      </c>
      <c r="S87" s="164"/>
      <c r="T87" s="166">
        <f>SUM(T88:T91)</f>
        <v>0</v>
      </c>
      <c r="AR87" s="159" t="s">
        <v>78</v>
      </c>
      <c r="AT87" s="167" t="s">
        <v>69</v>
      </c>
      <c r="AU87" s="167" t="s">
        <v>78</v>
      </c>
      <c r="AY87" s="159" t="s">
        <v>143</v>
      </c>
      <c r="BK87" s="168">
        <f>SUM(BK88:BK91)</f>
        <v>0</v>
      </c>
    </row>
    <row r="88" spans="2:65" s="1" customFormat="1" ht="16.5" customHeight="1">
      <c r="B88" s="171"/>
      <c r="C88" s="172" t="s">
        <v>78</v>
      </c>
      <c r="D88" s="172" t="s">
        <v>145</v>
      </c>
      <c r="E88" s="173" t="s">
        <v>307</v>
      </c>
      <c r="F88" s="174" t="s">
        <v>308</v>
      </c>
      <c r="G88" s="175" t="s">
        <v>148</v>
      </c>
      <c r="H88" s="176">
        <v>0.1</v>
      </c>
      <c r="I88" s="177"/>
      <c r="J88" s="178">
        <f>ROUND(I88*H88,2)</f>
        <v>0</v>
      </c>
      <c r="K88" s="174" t="s">
        <v>149</v>
      </c>
      <c r="L88" s="39"/>
      <c r="M88" s="179" t="s">
        <v>5</v>
      </c>
      <c r="N88" s="180" t="s">
        <v>41</v>
      </c>
      <c r="O88" s="40"/>
      <c r="P88" s="181">
        <f>O88*H88</f>
        <v>0</v>
      </c>
      <c r="Q88" s="181">
        <v>0.54034</v>
      </c>
      <c r="R88" s="181">
        <f>Q88*H88</f>
        <v>0.054034000000000006</v>
      </c>
      <c r="S88" s="181">
        <v>0</v>
      </c>
      <c r="T88" s="182">
        <f>S88*H88</f>
        <v>0</v>
      </c>
      <c r="AR88" s="22" t="s">
        <v>150</v>
      </c>
      <c r="AT88" s="22" t="s">
        <v>145</v>
      </c>
      <c r="AU88" s="22" t="s">
        <v>80</v>
      </c>
      <c r="AY88" s="22" t="s">
        <v>143</v>
      </c>
      <c r="BE88" s="183">
        <f>IF(N88="základní",J88,0)</f>
        <v>0</v>
      </c>
      <c r="BF88" s="183">
        <f>IF(N88="snížená",J88,0)</f>
        <v>0</v>
      </c>
      <c r="BG88" s="183">
        <f>IF(N88="zákl. přenesená",J88,0)</f>
        <v>0</v>
      </c>
      <c r="BH88" s="183">
        <f>IF(N88="sníž. přenesená",J88,0)</f>
        <v>0</v>
      </c>
      <c r="BI88" s="183">
        <f>IF(N88="nulová",J88,0)</f>
        <v>0</v>
      </c>
      <c r="BJ88" s="22" t="s">
        <v>78</v>
      </c>
      <c r="BK88" s="183">
        <f>ROUND(I88*H88,2)</f>
        <v>0</v>
      </c>
      <c r="BL88" s="22" t="s">
        <v>150</v>
      </c>
      <c r="BM88" s="22" t="s">
        <v>309</v>
      </c>
    </row>
    <row r="89" spans="2:51" s="12" customFormat="1" ht="13.5">
      <c r="B89" s="208"/>
      <c r="D89" s="185" t="s">
        <v>152</v>
      </c>
      <c r="E89" s="209" t="s">
        <v>5</v>
      </c>
      <c r="F89" s="210" t="s">
        <v>310</v>
      </c>
      <c r="H89" s="209" t="s">
        <v>5</v>
      </c>
      <c r="I89" s="211"/>
      <c r="L89" s="208"/>
      <c r="M89" s="212"/>
      <c r="N89" s="213"/>
      <c r="O89" s="213"/>
      <c r="P89" s="213"/>
      <c r="Q89" s="213"/>
      <c r="R89" s="213"/>
      <c r="S89" s="213"/>
      <c r="T89" s="214"/>
      <c r="AT89" s="209" t="s">
        <v>152</v>
      </c>
      <c r="AU89" s="209" t="s">
        <v>80</v>
      </c>
      <c r="AV89" s="12" t="s">
        <v>78</v>
      </c>
      <c r="AW89" s="12" t="s">
        <v>33</v>
      </c>
      <c r="AX89" s="12" t="s">
        <v>70</v>
      </c>
      <c r="AY89" s="209" t="s">
        <v>143</v>
      </c>
    </row>
    <row r="90" spans="2:51" s="11" customFormat="1" ht="13.5">
      <c r="B90" s="184"/>
      <c r="D90" s="185" t="s">
        <v>152</v>
      </c>
      <c r="E90" s="186" t="s">
        <v>5</v>
      </c>
      <c r="F90" s="187" t="s">
        <v>311</v>
      </c>
      <c r="H90" s="188">
        <v>0.1</v>
      </c>
      <c r="I90" s="189"/>
      <c r="L90" s="184"/>
      <c r="M90" s="190"/>
      <c r="N90" s="191"/>
      <c r="O90" s="191"/>
      <c r="P90" s="191"/>
      <c r="Q90" s="191"/>
      <c r="R90" s="191"/>
      <c r="S90" s="191"/>
      <c r="T90" s="192"/>
      <c r="AT90" s="186" t="s">
        <v>152</v>
      </c>
      <c r="AU90" s="186" t="s">
        <v>80</v>
      </c>
      <c r="AV90" s="11" t="s">
        <v>80</v>
      </c>
      <c r="AW90" s="11" t="s">
        <v>33</v>
      </c>
      <c r="AX90" s="11" t="s">
        <v>70</v>
      </c>
      <c r="AY90" s="186" t="s">
        <v>143</v>
      </c>
    </row>
    <row r="91" spans="2:65" s="1" customFormat="1" ht="16.5" customHeight="1">
      <c r="B91" s="171"/>
      <c r="C91" s="193" t="s">
        <v>80</v>
      </c>
      <c r="D91" s="193" t="s">
        <v>206</v>
      </c>
      <c r="E91" s="194" t="s">
        <v>312</v>
      </c>
      <c r="F91" s="195" t="s">
        <v>313</v>
      </c>
      <c r="G91" s="196" t="s">
        <v>190</v>
      </c>
      <c r="H91" s="197">
        <v>40</v>
      </c>
      <c r="I91" s="198"/>
      <c r="J91" s="199">
        <f>ROUND(I91*H91,2)</f>
        <v>0</v>
      </c>
      <c r="K91" s="195" t="s">
        <v>149</v>
      </c>
      <c r="L91" s="200"/>
      <c r="M91" s="201" t="s">
        <v>5</v>
      </c>
      <c r="N91" s="202" t="s">
        <v>41</v>
      </c>
      <c r="O91" s="40"/>
      <c r="P91" s="181">
        <f>O91*H91</f>
        <v>0</v>
      </c>
      <c r="Q91" s="181">
        <v>0.0041</v>
      </c>
      <c r="R91" s="181">
        <f>Q91*H91</f>
        <v>0.164</v>
      </c>
      <c r="S91" s="181">
        <v>0</v>
      </c>
      <c r="T91" s="182">
        <f>S91*H91</f>
        <v>0</v>
      </c>
      <c r="AR91" s="22" t="s">
        <v>187</v>
      </c>
      <c r="AT91" s="22" t="s">
        <v>206</v>
      </c>
      <c r="AU91" s="22" t="s">
        <v>80</v>
      </c>
      <c r="AY91" s="22" t="s">
        <v>143</v>
      </c>
      <c r="BE91" s="183">
        <f>IF(N91="základní",J91,0)</f>
        <v>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22" t="s">
        <v>78</v>
      </c>
      <c r="BK91" s="183">
        <f>ROUND(I91*H91,2)</f>
        <v>0</v>
      </c>
      <c r="BL91" s="22" t="s">
        <v>150</v>
      </c>
      <c r="BM91" s="22" t="s">
        <v>314</v>
      </c>
    </row>
    <row r="92" spans="2:63" s="10" customFormat="1" ht="29.85" customHeight="1">
      <c r="B92" s="158"/>
      <c r="D92" s="159" t="s">
        <v>69</v>
      </c>
      <c r="E92" s="169" t="s">
        <v>229</v>
      </c>
      <c r="F92" s="169" t="s">
        <v>230</v>
      </c>
      <c r="I92" s="161"/>
      <c r="J92" s="170">
        <f>BK92</f>
        <v>0</v>
      </c>
      <c r="L92" s="158"/>
      <c r="M92" s="163"/>
      <c r="N92" s="164"/>
      <c r="O92" s="164"/>
      <c r="P92" s="165">
        <f>P93</f>
        <v>0</v>
      </c>
      <c r="Q92" s="164"/>
      <c r="R92" s="165">
        <f>R93</f>
        <v>0</v>
      </c>
      <c r="S92" s="164"/>
      <c r="T92" s="166">
        <f>T93</f>
        <v>0</v>
      </c>
      <c r="AR92" s="159" t="s">
        <v>78</v>
      </c>
      <c r="AT92" s="167" t="s">
        <v>69</v>
      </c>
      <c r="AU92" s="167" t="s">
        <v>78</v>
      </c>
      <c r="AY92" s="159" t="s">
        <v>143</v>
      </c>
      <c r="BK92" s="168">
        <f>BK93</f>
        <v>0</v>
      </c>
    </row>
    <row r="93" spans="2:65" s="1" customFormat="1" ht="38.25" customHeight="1">
      <c r="B93" s="171"/>
      <c r="C93" s="172" t="s">
        <v>154</v>
      </c>
      <c r="D93" s="172" t="s">
        <v>145</v>
      </c>
      <c r="E93" s="173" t="s">
        <v>232</v>
      </c>
      <c r="F93" s="174" t="s">
        <v>233</v>
      </c>
      <c r="G93" s="175" t="s">
        <v>163</v>
      </c>
      <c r="H93" s="176">
        <v>0.218</v>
      </c>
      <c r="I93" s="177"/>
      <c r="J93" s="178">
        <f>ROUND(I93*H93,2)</f>
        <v>0</v>
      </c>
      <c r="K93" s="174" t="s">
        <v>149</v>
      </c>
      <c r="L93" s="39"/>
      <c r="M93" s="179" t="s">
        <v>5</v>
      </c>
      <c r="N93" s="180" t="s">
        <v>41</v>
      </c>
      <c r="O93" s="40"/>
      <c r="P93" s="181">
        <f>O93*H93</f>
        <v>0</v>
      </c>
      <c r="Q93" s="181">
        <v>0</v>
      </c>
      <c r="R93" s="181">
        <f>Q93*H93</f>
        <v>0</v>
      </c>
      <c r="S93" s="181">
        <v>0</v>
      </c>
      <c r="T93" s="182">
        <f>S93*H93</f>
        <v>0</v>
      </c>
      <c r="AR93" s="22" t="s">
        <v>150</v>
      </c>
      <c r="AT93" s="22" t="s">
        <v>145</v>
      </c>
      <c r="AU93" s="22" t="s">
        <v>80</v>
      </c>
      <c r="AY93" s="22" t="s">
        <v>143</v>
      </c>
      <c r="BE93" s="183">
        <f>IF(N93="základní",J93,0)</f>
        <v>0</v>
      </c>
      <c r="BF93" s="183">
        <f>IF(N93="snížená",J93,0)</f>
        <v>0</v>
      </c>
      <c r="BG93" s="183">
        <f>IF(N93="zákl. přenesená",J93,0)</f>
        <v>0</v>
      </c>
      <c r="BH93" s="183">
        <f>IF(N93="sníž. přenesená",J93,0)</f>
        <v>0</v>
      </c>
      <c r="BI93" s="183">
        <f>IF(N93="nulová",J93,0)</f>
        <v>0</v>
      </c>
      <c r="BJ93" s="22" t="s">
        <v>78</v>
      </c>
      <c r="BK93" s="183">
        <f>ROUND(I93*H93,2)</f>
        <v>0</v>
      </c>
      <c r="BL93" s="22" t="s">
        <v>150</v>
      </c>
      <c r="BM93" s="22" t="s">
        <v>234</v>
      </c>
    </row>
    <row r="94" spans="2:63" s="10" customFormat="1" ht="37.35" customHeight="1">
      <c r="B94" s="158"/>
      <c r="D94" s="159" t="s">
        <v>69</v>
      </c>
      <c r="E94" s="160" t="s">
        <v>260</v>
      </c>
      <c r="F94" s="160" t="s">
        <v>261</v>
      </c>
      <c r="I94" s="161"/>
      <c r="J94" s="162">
        <f>BK94</f>
        <v>0</v>
      </c>
      <c r="L94" s="158"/>
      <c r="M94" s="163"/>
      <c r="N94" s="164"/>
      <c r="O94" s="164"/>
      <c r="P94" s="165">
        <f>P95</f>
        <v>0</v>
      </c>
      <c r="Q94" s="164"/>
      <c r="R94" s="165">
        <f>R95</f>
        <v>0</v>
      </c>
      <c r="S94" s="164"/>
      <c r="T94" s="166">
        <f>T95</f>
        <v>0</v>
      </c>
      <c r="AR94" s="159" t="s">
        <v>172</v>
      </c>
      <c r="AT94" s="167" t="s">
        <v>69</v>
      </c>
      <c r="AU94" s="167" t="s">
        <v>70</v>
      </c>
      <c r="AY94" s="159" t="s">
        <v>143</v>
      </c>
      <c r="BK94" s="168">
        <f>BK95</f>
        <v>0</v>
      </c>
    </row>
    <row r="95" spans="2:63" s="10" customFormat="1" ht="19.9" customHeight="1">
      <c r="B95" s="158"/>
      <c r="D95" s="159" t="s">
        <v>69</v>
      </c>
      <c r="E95" s="169" t="s">
        <v>262</v>
      </c>
      <c r="F95" s="169" t="s">
        <v>263</v>
      </c>
      <c r="I95" s="161"/>
      <c r="J95" s="170">
        <f>BK95</f>
        <v>0</v>
      </c>
      <c r="L95" s="158"/>
      <c r="M95" s="163"/>
      <c r="N95" s="164"/>
      <c r="O95" s="164"/>
      <c r="P95" s="165">
        <f>P96</f>
        <v>0</v>
      </c>
      <c r="Q95" s="164"/>
      <c r="R95" s="165">
        <f>R96</f>
        <v>0</v>
      </c>
      <c r="S95" s="164"/>
      <c r="T95" s="166">
        <f>T96</f>
        <v>0</v>
      </c>
      <c r="AR95" s="159" t="s">
        <v>172</v>
      </c>
      <c r="AT95" s="167" t="s">
        <v>69</v>
      </c>
      <c r="AU95" s="167" t="s">
        <v>78</v>
      </c>
      <c r="AY95" s="159" t="s">
        <v>143</v>
      </c>
      <c r="BK95" s="168">
        <f>BK96</f>
        <v>0</v>
      </c>
    </row>
    <row r="96" spans="2:65" s="1" customFormat="1" ht="16.5" customHeight="1">
      <c r="B96" s="171"/>
      <c r="C96" s="172" t="s">
        <v>150</v>
      </c>
      <c r="D96" s="172" t="s">
        <v>145</v>
      </c>
      <c r="E96" s="173" t="s">
        <v>265</v>
      </c>
      <c r="F96" s="174" t="s">
        <v>263</v>
      </c>
      <c r="G96" s="175" t="s">
        <v>266</v>
      </c>
      <c r="H96" s="203"/>
      <c r="I96" s="177"/>
      <c r="J96" s="178">
        <f>ROUND(I96*H96,2)</f>
        <v>0</v>
      </c>
      <c r="K96" s="174" t="s">
        <v>149</v>
      </c>
      <c r="L96" s="39"/>
      <c r="M96" s="179" t="s">
        <v>5</v>
      </c>
      <c r="N96" s="204" t="s">
        <v>41</v>
      </c>
      <c r="O96" s="205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AR96" s="22" t="s">
        <v>267</v>
      </c>
      <c r="AT96" s="22" t="s">
        <v>145</v>
      </c>
      <c r="AU96" s="22" t="s">
        <v>80</v>
      </c>
      <c r="AY96" s="22" t="s">
        <v>143</v>
      </c>
      <c r="BE96" s="183">
        <f>IF(N96="základní",J96,0)</f>
        <v>0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22" t="s">
        <v>78</v>
      </c>
      <c r="BK96" s="183">
        <f>ROUND(I96*H96,2)</f>
        <v>0</v>
      </c>
      <c r="BL96" s="22" t="s">
        <v>267</v>
      </c>
      <c r="BM96" s="22" t="s">
        <v>268</v>
      </c>
    </row>
    <row r="97" spans="2:12" s="1" customFormat="1" ht="6.95" customHeight="1">
      <c r="B97" s="54"/>
      <c r="C97" s="55"/>
      <c r="D97" s="55"/>
      <c r="E97" s="55"/>
      <c r="F97" s="55"/>
      <c r="G97" s="55"/>
      <c r="H97" s="55"/>
      <c r="I97" s="125"/>
      <c r="J97" s="55"/>
      <c r="K97" s="55"/>
      <c r="L97" s="39"/>
    </row>
  </sheetData>
  <autoFilter ref="C82:K96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R1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102</v>
      </c>
      <c r="G1" s="338" t="s">
        <v>103</v>
      </c>
      <c r="H1" s="338"/>
      <c r="I1" s="101"/>
      <c r="J1" s="100" t="s">
        <v>104</v>
      </c>
      <c r="K1" s="99" t="s">
        <v>105</v>
      </c>
      <c r="L1" s="100" t="s">
        <v>106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8" t="s">
        <v>8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22" t="s">
        <v>95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80</v>
      </c>
    </row>
    <row r="4" spans="2:46" ht="36.95" customHeight="1">
      <c r="B4" s="26"/>
      <c r="C4" s="27"/>
      <c r="D4" s="28" t="s">
        <v>107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3.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30" t="str">
        <f>'Rekapitulace stavby'!K6</f>
        <v>Hřbitov Habartov - oprava oplocení - jednotkové ceny</v>
      </c>
      <c r="F7" s="331"/>
      <c r="G7" s="331"/>
      <c r="H7" s="331"/>
      <c r="I7" s="103"/>
      <c r="J7" s="27"/>
      <c r="K7" s="29"/>
    </row>
    <row r="8" spans="2:11" s="1" customFormat="1" ht="13.5">
      <c r="B8" s="39"/>
      <c r="C8" s="40"/>
      <c r="D8" s="35" t="s">
        <v>108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32" t="s">
        <v>315</v>
      </c>
      <c r="F9" s="333"/>
      <c r="G9" s="333"/>
      <c r="H9" s="33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05" t="s">
        <v>25</v>
      </c>
      <c r="J12" s="106" t="str">
        <f>'Rekapitulace stavby'!AN8</f>
        <v>4.10.2018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05" t="s">
        <v>29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30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29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32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05" t="s">
        <v>29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34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00" t="s">
        <v>5</v>
      </c>
      <c r="F24" s="300"/>
      <c r="G24" s="300"/>
      <c r="H24" s="300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36</v>
      </c>
      <c r="E27" s="40"/>
      <c r="F27" s="40"/>
      <c r="G27" s="40"/>
      <c r="H27" s="40"/>
      <c r="I27" s="104"/>
      <c r="J27" s="114">
        <f>ROUND(J87,2)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38</v>
      </c>
      <c r="G29" s="40"/>
      <c r="H29" s="40"/>
      <c r="I29" s="115" t="s">
        <v>37</v>
      </c>
      <c r="J29" s="44" t="s">
        <v>39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41</v>
      </c>
      <c r="F30" s="116">
        <f>ROUND(SUM(BE87:BE113),2)</f>
        <v>0</v>
      </c>
      <c r="G30" s="40"/>
      <c r="H30" s="40"/>
      <c r="I30" s="117">
        <v>0.21</v>
      </c>
      <c r="J30" s="116">
        <f>ROUND(ROUND((SUM(BE87:BE113)),2)*I30,2)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42</v>
      </c>
      <c r="F31" s="116">
        <f>ROUND(SUM(BF87:BF113),2)</f>
        <v>0</v>
      </c>
      <c r="G31" s="40"/>
      <c r="H31" s="40"/>
      <c r="I31" s="117">
        <v>0.15</v>
      </c>
      <c r="J31" s="116">
        <f>ROUND(ROUND((SUM(BF87:BF113)),2)*I31,2)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43</v>
      </c>
      <c r="F32" s="116">
        <f>ROUND(SUM(BG87:BG113),2)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44</v>
      </c>
      <c r="F33" s="116">
        <f>ROUND(SUM(BH87:BH113),2)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45</v>
      </c>
      <c r="F34" s="116">
        <f>ROUND(SUM(BI87:BI113),2)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46</v>
      </c>
      <c r="E36" s="69"/>
      <c r="F36" s="69"/>
      <c r="G36" s="120" t="s">
        <v>47</v>
      </c>
      <c r="H36" s="121" t="s">
        <v>48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110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30" t="str">
        <f>E7</f>
        <v>Hřbitov Habartov - oprava oplocení - jednotkové ceny</v>
      </c>
      <c r="F45" s="331"/>
      <c r="G45" s="331"/>
      <c r="H45" s="331"/>
      <c r="I45" s="104"/>
      <c r="J45" s="40"/>
      <c r="K45" s="43"/>
    </row>
    <row r="46" spans="2:11" s="1" customFormat="1" ht="14.45" customHeight="1">
      <c r="B46" s="39"/>
      <c r="C46" s="35" t="s">
        <v>108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32" t="str">
        <f>E9</f>
        <v>04 - Sanace zdiva liatherm - nové omítky</v>
      </c>
      <c r="F47" s="333"/>
      <c r="G47" s="333"/>
      <c r="H47" s="33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4.10.2018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05" t="s">
        <v>32</v>
      </c>
      <c r="J51" s="300" t="str">
        <f>E21</f>
        <v xml:space="preserve"> </v>
      </c>
      <c r="K51" s="43"/>
    </row>
    <row r="52" spans="2:11" s="1" customFormat="1" ht="14.45" customHeight="1">
      <c r="B52" s="39"/>
      <c r="C52" s="35" t="s">
        <v>30</v>
      </c>
      <c r="D52" s="40"/>
      <c r="E52" s="40"/>
      <c r="F52" s="33" t="str">
        <f>IF(E18="","",E18)</f>
        <v/>
      </c>
      <c r="G52" s="40"/>
      <c r="H52" s="40"/>
      <c r="I52" s="104"/>
      <c r="J52" s="334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111</v>
      </c>
      <c r="D54" s="118"/>
      <c r="E54" s="118"/>
      <c r="F54" s="118"/>
      <c r="G54" s="118"/>
      <c r="H54" s="118"/>
      <c r="I54" s="129"/>
      <c r="J54" s="130" t="s">
        <v>112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113</v>
      </c>
      <c r="D56" s="40"/>
      <c r="E56" s="40"/>
      <c r="F56" s="40"/>
      <c r="G56" s="40"/>
      <c r="H56" s="40"/>
      <c r="I56" s="104"/>
      <c r="J56" s="114">
        <f>J87</f>
        <v>0</v>
      </c>
      <c r="K56" s="43"/>
      <c r="AU56" s="22" t="s">
        <v>114</v>
      </c>
    </row>
    <row r="57" spans="2:11" s="7" customFormat="1" ht="24.95" customHeight="1">
      <c r="B57" s="133"/>
      <c r="C57" s="134"/>
      <c r="D57" s="135" t="s">
        <v>115</v>
      </c>
      <c r="E57" s="136"/>
      <c r="F57" s="136"/>
      <c r="G57" s="136"/>
      <c r="H57" s="136"/>
      <c r="I57" s="137"/>
      <c r="J57" s="138">
        <f>J88</f>
        <v>0</v>
      </c>
      <c r="K57" s="139"/>
    </row>
    <row r="58" spans="2:11" s="8" customFormat="1" ht="19.9" customHeight="1">
      <c r="B58" s="140"/>
      <c r="C58" s="141"/>
      <c r="D58" s="142" t="s">
        <v>116</v>
      </c>
      <c r="E58" s="143"/>
      <c r="F58" s="143"/>
      <c r="G58" s="143"/>
      <c r="H58" s="143"/>
      <c r="I58" s="144"/>
      <c r="J58" s="145">
        <f>J89</f>
        <v>0</v>
      </c>
      <c r="K58" s="146"/>
    </row>
    <row r="59" spans="2:11" s="8" customFormat="1" ht="19.9" customHeight="1">
      <c r="B59" s="140"/>
      <c r="C59" s="141"/>
      <c r="D59" s="142" t="s">
        <v>117</v>
      </c>
      <c r="E59" s="143"/>
      <c r="F59" s="143"/>
      <c r="G59" s="143"/>
      <c r="H59" s="143"/>
      <c r="I59" s="144"/>
      <c r="J59" s="145">
        <f>J90</f>
        <v>0</v>
      </c>
      <c r="K59" s="146"/>
    </row>
    <row r="60" spans="2:11" s="8" customFormat="1" ht="19.9" customHeight="1">
      <c r="B60" s="140"/>
      <c r="C60" s="141"/>
      <c r="D60" s="142" t="s">
        <v>118</v>
      </c>
      <c r="E60" s="143"/>
      <c r="F60" s="143"/>
      <c r="G60" s="143"/>
      <c r="H60" s="143"/>
      <c r="I60" s="144"/>
      <c r="J60" s="145">
        <f>J91</f>
        <v>0</v>
      </c>
      <c r="K60" s="146"/>
    </row>
    <row r="61" spans="2:11" s="8" customFormat="1" ht="19.9" customHeight="1">
      <c r="B61" s="140"/>
      <c r="C61" s="141"/>
      <c r="D61" s="142" t="s">
        <v>119</v>
      </c>
      <c r="E61" s="143"/>
      <c r="F61" s="143"/>
      <c r="G61" s="143"/>
      <c r="H61" s="143"/>
      <c r="I61" s="144"/>
      <c r="J61" s="145">
        <f>J96</f>
        <v>0</v>
      </c>
      <c r="K61" s="146"/>
    </row>
    <row r="62" spans="2:11" s="8" customFormat="1" ht="19.9" customHeight="1">
      <c r="B62" s="140"/>
      <c r="C62" s="141"/>
      <c r="D62" s="142" t="s">
        <v>120</v>
      </c>
      <c r="E62" s="143"/>
      <c r="F62" s="143"/>
      <c r="G62" s="143"/>
      <c r="H62" s="143"/>
      <c r="I62" s="144"/>
      <c r="J62" s="145">
        <f>J99</f>
        <v>0</v>
      </c>
      <c r="K62" s="146"/>
    </row>
    <row r="63" spans="2:11" s="8" customFormat="1" ht="19.9" customHeight="1">
      <c r="B63" s="140"/>
      <c r="C63" s="141"/>
      <c r="D63" s="142" t="s">
        <v>121</v>
      </c>
      <c r="E63" s="143"/>
      <c r="F63" s="143"/>
      <c r="G63" s="143"/>
      <c r="H63" s="143"/>
      <c r="I63" s="144"/>
      <c r="J63" s="145">
        <f>J105</f>
        <v>0</v>
      </c>
      <c r="K63" s="146"/>
    </row>
    <row r="64" spans="2:11" s="7" customFormat="1" ht="24.95" customHeight="1">
      <c r="B64" s="133"/>
      <c r="C64" s="134"/>
      <c r="D64" s="135" t="s">
        <v>122</v>
      </c>
      <c r="E64" s="136"/>
      <c r="F64" s="136"/>
      <c r="G64" s="136"/>
      <c r="H64" s="136"/>
      <c r="I64" s="137"/>
      <c r="J64" s="138">
        <f>J107</f>
        <v>0</v>
      </c>
      <c r="K64" s="139"/>
    </row>
    <row r="65" spans="2:11" s="8" customFormat="1" ht="19.9" customHeight="1">
      <c r="B65" s="140"/>
      <c r="C65" s="141"/>
      <c r="D65" s="142" t="s">
        <v>124</v>
      </c>
      <c r="E65" s="143"/>
      <c r="F65" s="143"/>
      <c r="G65" s="143"/>
      <c r="H65" s="143"/>
      <c r="I65" s="144"/>
      <c r="J65" s="145">
        <f>J108</f>
        <v>0</v>
      </c>
      <c r="K65" s="146"/>
    </row>
    <row r="66" spans="2:11" s="7" customFormat="1" ht="24.95" customHeight="1">
      <c r="B66" s="133"/>
      <c r="C66" s="134"/>
      <c r="D66" s="135" t="s">
        <v>125</v>
      </c>
      <c r="E66" s="136"/>
      <c r="F66" s="136"/>
      <c r="G66" s="136"/>
      <c r="H66" s="136"/>
      <c r="I66" s="137"/>
      <c r="J66" s="138">
        <f>J111</f>
        <v>0</v>
      </c>
      <c r="K66" s="139"/>
    </row>
    <row r="67" spans="2:11" s="8" customFormat="1" ht="19.9" customHeight="1">
      <c r="B67" s="140"/>
      <c r="C67" s="141"/>
      <c r="D67" s="142" t="s">
        <v>126</v>
      </c>
      <c r="E67" s="143"/>
      <c r="F67" s="143"/>
      <c r="G67" s="143"/>
      <c r="H67" s="143"/>
      <c r="I67" s="144"/>
      <c r="J67" s="145">
        <f>J112</f>
        <v>0</v>
      </c>
      <c r="K67" s="146"/>
    </row>
    <row r="68" spans="2:11" s="1" customFormat="1" ht="21.75" customHeight="1">
      <c r="B68" s="39"/>
      <c r="C68" s="40"/>
      <c r="D68" s="40"/>
      <c r="E68" s="40"/>
      <c r="F68" s="40"/>
      <c r="G68" s="40"/>
      <c r="H68" s="40"/>
      <c r="I68" s="104"/>
      <c r="J68" s="40"/>
      <c r="K68" s="43"/>
    </row>
    <row r="69" spans="2:11" s="1" customFormat="1" ht="6.95" customHeight="1">
      <c r="B69" s="54"/>
      <c r="C69" s="55"/>
      <c r="D69" s="55"/>
      <c r="E69" s="55"/>
      <c r="F69" s="55"/>
      <c r="G69" s="55"/>
      <c r="H69" s="55"/>
      <c r="I69" s="125"/>
      <c r="J69" s="55"/>
      <c r="K69" s="56"/>
    </row>
    <row r="73" spans="2:12" s="1" customFormat="1" ht="6.95" customHeight="1">
      <c r="B73" s="57"/>
      <c r="C73" s="58"/>
      <c r="D73" s="58"/>
      <c r="E73" s="58"/>
      <c r="F73" s="58"/>
      <c r="G73" s="58"/>
      <c r="H73" s="58"/>
      <c r="I73" s="126"/>
      <c r="J73" s="58"/>
      <c r="K73" s="58"/>
      <c r="L73" s="39"/>
    </row>
    <row r="74" spans="2:12" s="1" customFormat="1" ht="36.95" customHeight="1">
      <c r="B74" s="39"/>
      <c r="C74" s="59" t="s">
        <v>127</v>
      </c>
      <c r="L74" s="39"/>
    </row>
    <row r="75" spans="2:12" s="1" customFormat="1" ht="6.95" customHeight="1">
      <c r="B75" s="39"/>
      <c r="L75" s="39"/>
    </row>
    <row r="76" spans="2:12" s="1" customFormat="1" ht="14.45" customHeight="1">
      <c r="B76" s="39"/>
      <c r="C76" s="61" t="s">
        <v>19</v>
      </c>
      <c r="L76" s="39"/>
    </row>
    <row r="77" spans="2:12" s="1" customFormat="1" ht="16.5" customHeight="1">
      <c r="B77" s="39"/>
      <c r="E77" s="335" t="str">
        <f>E7</f>
        <v>Hřbitov Habartov - oprava oplocení - jednotkové ceny</v>
      </c>
      <c r="F77" s="336"/>
      <c r="G77" s="336"/>
      <c r="H77" s="336"/>
      <c r="L77" s="39"/>
    </row>
    <row r="78" spans="2:12" s="1" customFormat="1" ht="14.45" customHeight="1">
      <c r="B78" s="39"/>
      <c r="C78" s="61" t="s">
        <v>108</v>
      </c>
      <c r="L78" s="39"/>
    </row>
    <row r="79" spans="2:12" s="1" customFormat="1" ht="17.25" customHeight="1">
      <c r="B79" s="39"/>
      <c r="E79" s="311" t="str">
        <f>E9</f>
        <v>04 - Sanace zdiva liatherm - nové omítky</v>
      </c>
      <c r="F79" s="337"/>
      <c r="G79" s="337"/>
      <c r="H79" s="337"/>
      <c r="L79" s="39"/>
    </row>
    <row r="80" spans="2:12" s="1" customFormat="1" ht="6.95" customHeight="1">
      <c r="B80" s="39"/>
      <c r="L80" s="39"/>
    </row>
    <row r="81" spans="2:12" s="1" customFormat="1" ht="18" customHeight="1">
      <c r="B81" s="39"/>
      <c r="C81" s="61" t="s">
        <v>23</v>
      </c>
      <c r="F81" s="147" t="str">
        <f>F12</f>
        <v xml:space="preserve"> </v>
      </c>
      <c r="I81" s="148" t="s">
        <v>25</v>
      </c>
      <c r="J81" s="65" t="str">
        <f>IF(J12="","",J12)</f>
        <v>4.10.2018</v>
      </c>
      <c r="L81" s="39"/>
    </row>
    <row r="82" spans="2:12" s="1" customFormat="1" ht="6.95" customHeight="1">
      <c r="B82" s="39"/>
      <c r="L82" s="39"/>
    </row>
    <row r="83" spans="2:12" s="1" customFormat="1" ht="13.5">
      <c r="B83" s="39"/>
      <c r="C83" s="61" t="s">
        <v>27</v>
      </c>
      <c r="F83" s="147" t="str">
        <f>E15</f>
        <v xml:space="preserve"> </v>
      </c>
      <c r="I83" s="148" t="s">
        <v>32</v>
      </c>
      <c r="J83" s="147" t="str">
        <f>E21</f>
        <v xml:space="preserve"> </v>
      </c>
      <c r="L83" s="39"/>
    </row>
    <row r="84" spans="2:12" s="1" customFormat="1" ht="14.45" customHeight="1">
      <c r="B84" s="39"/>
      <c r="C84" s="61" t="s">
        <v>30</v>
      </c>
      <c r="F84" s="147" t="str">
        <f>IF(E18="","",E18)</f>
        <v/>
      </c>
      <c r="L84" s="39"/>
    </row>
    <row r="85" spans="2:12" s="1" customFormat="1" ht="10.35" customHeight="1">
      <c r="B85" s="39"/>
      <c r="L85" s="39"/>
    </row>
    <row r="86" spans="2:20" s="9" customFormat="1" ht="29.25" customHeight="1">
      <c r="B86" s="149"/>
      <c r="C86" s="150" t="s">
        <v>128</v>
      </c>
      <c r="D86" s="151" t="s">
        <v>55</v>
      </c>
      <c r="E86" s="151" t="s">
        <v>51</v>
      </c>
      <c r="F86" s="151" t="s">
        <v>129</v>
      </c>
      <c r="G86" s="151" t="s">
        <v>130</v>
      </c>
      <c r="H86" s="151" t="s">
        <v>131</v>
      </c>
      <c r="I86" s="152" t="s">
        <v>132</v>
      </c>
      <c r="J86" s="151" t="s">
        <v>112</v>
      </c>
      <c r="K86" s="153" t="s">
        <v>133</v>
      </c>
      <c r="L86" s="149"/>
      <c r="M86" s="71" t="s">
        <v>134</v>
      </c>
      <c r="N86" s="72" t="s">
        <v>40</v>
      </c>
      <c r="O86" s="72" t="s">
        <v>135</v>
      </c>
      <c r="P86" s="72" t="s">
        <v>136</v>
      </c>
      <c r="Q86" s="72" t="s">
        <v>137</v>
      </c>
      <c r="R86" s="72" t="s">
        <v>138</v>
      </c>
      <c r="S86" s="72" t="s">
        <v>139</v>
      </c>
      <c r="T86" s="73" t="s">
        <v>140</v>
      </c>
    </row>
    <row r="87" spans="2:63" s="1" customFormat="1" ht="29.25" customHeight="1">
      <c r="B87" s="39"/>
      <c r="C87" s="75" t="s">
        <v>113</v>
      </c>
      <c r="J87" s="154">
        <f>BK87</f>
        <v>0</v>
      </c>
      <c r="L87" s="39"/>
      <c r="M87" s="74"/>
      <c r="N87" s="66"/>
      <c r="O87" s="66"/>
      <c r="P87" s="155">
        <f>P88+P107+P111</f>
        <v>0</v>
      </c>
      <c r="Q87" s="66"/>
      <c r="R87" s="155">
        <f>R88+R107+R111</f>
        <v>0.06197</v>
      </c>
      <c r="S87" s="66"/>
      <c r="T87" s="156">
        <f>T88+T107+T111</f>
        <v>0.059</v>
      </c>
      <c r="AT87" s="22" t="s">
        <v>69</v>
      </c>
      <c r="AU87" s="22" t="s">
        <v>114</v>
      </c>
      <c r="BK87" s="157">
        <f>BK88+BK107+BK111</f>
        <v>0</v>
      </c>
    </row>
    <row r="88" spans="2:63" s="10" customFormat="1" ht="37.35" customHeight="1">
      <c r="B88" s="158"/>
      <c r="D88" s="159" t="s">
        <v>69</v>
      </c>
      <c r="E88" s="160" t="s">
        <v>141</v>
      </c>
      <c r="F88" s="160" t="s">
        <v>142</v>
      </c>
      <c r="I88" s="161"/>
      <c r="J88" s="162">
        <f>BK88</f>
        <v>0</v>
      </c>
      <c r="L88" s="158"/>
      <c r="M88" s="163"/>
      <c r="N88" s="164"/>
      <c r="O88" s="164"/>
      <c r="P88" s="165">
        <f>P89+P90+P91+P96+P99+P105</f>
        <v>0</v>
      </c>
      <c r="Q88" s="164"/>
      <c r="R88" s="165">
        <f>R89+R90+R91+R96+R99+R105</f>
        <v>0.06114</v>
      </c>
      <c r="S88" s="164"/>
      <c r="T88" s="166">
        <f>T89+T90+T91+T96+T99+T105</f>
        <v>0.059</v>
      </c>
      <c r="AR88" s="159" t="s">
        <v>78</v>
      </c>
      <c r="AT88" s="167" t="s">
        <v>69</v>
      </c>
      <c r="AU88" s="167" t="s">
        <v>70</v>
      </c>
      <c r="AY88" s="159" t="s">
        <v>143</v>
      </c>
      <c r="BK88" s="168">
        <f>BK89+BK90+BK91+BK96+BK99+BK105</f>
        <v>0</v>
      </c>
    </row>
    <row r="89" spans="2:63" s="10" customFormat="1" ht="19.9" customHeight="1">
      <c r="B89" s="158"/>
      <c r="D89" s="159" t="s">
        <v>69</v>
      </c>
      <c r="E89" s="169" t="s">
        <v>80</v>
      </c>
      <c r="F89" s="169" t="s">
        <v>144</v>
      </c>
      <c r="I89" s="161"/>
      <c r="J89" s="170">
        <f>BK89</f>
        <v>0</v>
      </c>
      <c r="L89" s="158"/>
      <c r="M89" s="163"/>
      <c r="N89" s="164"/>
      <c r="O89" s="164"/>
      <c r="P89" s="165">
        <v>0</v>
      </c>
      <c r="Q89" s="164"/>
      <c r="R89" s="165">
        <v>0</v>
      </c>
      <c r="S89" s="164"/>
      <c r="T89" s="166">
        <v>0</v>
      </c>
      <c r="AR89" s="159" t="s">
        <v>78</v>
      </c>
      <c r="AT89" s="167" t="s">
        <v>69</v>
      </c>
      <c r="AU89" s="167" t="s">
        <v>78</v>
      </c>
      <c r="AY89" s="159" t="s">
        <v>143</v>
      </c>
      <c r="BK89" s="168">
        <v>0</v>
      </c>
    </row>
    <row r="90" spans="2:63" s="10" customFormat="1" ht="19.9" customHeight="1">
      <c r="B90" s="158"/>
      <c r="D90" s="159" t="s">
        <v>69</v>
      </c>
      <c r="E90" s="169" t="s">
        <v>154</v>
      </c>
      <c r="F90" s="169" t="s">
        <v>155</v>
      </c>
      <c r="I90" s="161"/>
      <c r="J90" s="170">
        <f>BK90</f>
        <v>0</v>
      </c>
      <c r="L90" s="158"/>
      <c r="M90" s="163"/>
      <c r="N90" s="164"/>
      <c r="O90" s="164"/>
      <c r="P90" s="165">
        <v>0</v>
      </c>
      <c r="Q90" s="164"/>
      <c r="R90" s="165">
        <v>0</v>
      </c>
      <c r="S90" s="164"/>
      <c r="T90" s="166">
        <v>0</v>
      </c>
      <c r="AR90" s="159" t="s">
        <v>78</v>
      </c>
      <c r="AT90" s="167" t="s">
        <v>69</v>
      </c>
      <c r="AU90" s="167" t="s">
        <v>78</v>
      </c>
      <c r="AY90" s="159" t="s">
        <v>143</v>
      </c>
      <c r="BK90" s="168">
        <v>0</v>
      </c>
    </row>
    <row r="91" spans="2:63" s="10" customFormat="1" ht="19.9" customHeight="1">
      <c r="B91" s="158"/>
      <c r="D91" s="159" t="s">
        <v>69</v>
      </c>
      <c r="E91" s="169" t="s">
        <v>166</v>
      </c>
      <c r="F91" s="169" t="s">
        <v>167</v>
      </c>
      <c r="I91" s="161"/>
      <c r="J91" s="170">
        <f>BK91</f>
        <v>0</v>
      </c>
      <c r="L91" s="158"/>
      <c r="M91" s="163"/>
      <c r="N91" s="164"/>
      <c r="O91" s="164"/>
      <c r="P91" s="165">
        <f>SUM(P92:P95)</f>
        <v>0</v>
      </c>
      <c r="Q91" s="164"/>
      <c r="R91" s="165">
        <f>SUM(R92:R95)</f>
        <v>0.06101</v>
      </c>
      <c r="S91" s="164"/>
      <c r="T91" s="166">
        <f>SUM(T92:T95)</f>
        <v>0</v>
      </c>
      <c r="AR91" s="159" t="s">
        <v>78</v>
      </c>
      <c r="AT91" s="167" t="s">
        <v>69</v>
      </c>
      <c r="AU91" s="167" t="s">
        <v>78</v>
      </c>
      <c r="AY91" s="159" t="s">
        <v>143</v>
      </c>
      <c r="BK91" s="168">
        <f>SUM(BK92:BK95)</f>
        <v>0</v>
      </c>
    </row>
    <row r="92" spans="2:65" s="1" customFormat="1" ht="25.5" customHeight="1">
      <c r="B92" s="171"/>
      <c r="C92" s="172" t="s">
        <v>78</v>
      </c>
      <c r="D92" s="172" t="s">
        <v>145</v>
      </c>
      <c r="E92" s="173" t="s">
        <v>168</v>
      </c>
      <c r="F92" s="174" t="s">
        <v>169</v>
      </c>
      <c r="G92" s="175" t="s">
        <v>158</v>
      </c>
      <c r="H92" s="176">
        <v>1</v>
      </c>
      <c r="I92" s="177"/>
      <c r="J92" s="178">
        <f>ROUND(I92*H92,2)</f>
        <v>0</v>
      </c>
      <c r="K92" s="174" t="s">
        <v>149</v>
      </c>
      <c r="L92" s="39"/>
      <c r="M92" s="179" t="s">
        <v>5</v>
      </c>
      <c r="N92" s="180" t="s">
        <v>41</v>
      </c>
      <c r="O92" s="40"/>
      <c r="P92" s="181">
        <f>O92*H92</f>
        <v>0</v>
      </c>
      <c r="Q92" s="181">
        <v>0.00735</v>
      </c>
      <c r="R92" s="181">
        <f>Q92*H92</f>
        <v>0.00735</v>
      </c>
      <c r="S92" s="181">
        <v>0</v>
      </c>
      <c r="T92" s="182">
        <f>S92*H92</f>
        <v>0</v>
      </c>
      <c r="AR92" s="22" t="s">
        <v>150</v>
      </c>
      <c r="AT92" s="22" t="s">
        <v>145</v>
      </c>
      <c r="AU92" s="22" t="s">
        <v>80</v>
      </c>
      <c r="AY92" s="22" t="s">
        <v>143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22" t="s">
        <v>78</v>
      </c>
      <c r="BK92" s="183">
        <f>ROUND(I92*H92,2)</f>
        <v>0</v>
      </c>
      <c r="BL92" s="22" t="s">
        <v>150</v>
      </c>
      <c r="BM92" s="22" t="s">
        <v>170</v>
      </c>
    </row>
    <row r="93" spans="2:65" s="1" customFormat="1" ht="25.5" customHeight="1">
      <c r="B93" s="171"/>
      <c r="C93" s="172" t="s">
        <v>80</v>
      </c>
      <c r="D93" s="172" t="s">
        <v>145</v>
      </c>
      <c r="E93" s="173" t="s">
        <v>284</v>
      </c>
      <c r="F93" s="174" t="s">
        <v>285</v>
      </c>
      <c r="G93" s="175" t="s">
        <v>158</v>
      </c>
      <c r="H93" s="176">
        <v>1</v>
      </c>
      <c r="I93" s="177"/>
      <c r="J93" s="178">
        <f>ROUND(I93*H93,2)</f>
        <v>0</v>
      </c>
      <c r="K93" s="174" t="s">
        <v>149</v>
      </c>
      <c r="L93" s="39"/>
      <c r="M93" s="179" t="s">
        <v>5</v>
      </c>
      <c r="N93" s="180" t="s">
        <v>41</v>
      </c>
      <c r="O93" s="40"/>
      <c r="P93" s="181">
        <f>O93*H93</f>
        <v>0</v>
      </c>
      <c r="Q93" s="181">
        <v>0.0273</v>
      </c>
      <c r="R93" s="181">
        <f>Q93*H93</f>
        <v>0.0273</v>
      </c>
      <c r="S93" s="181">
        <v>0</v>
      </c>
      <c r="T93" s="182">
        <f>S93*H93</f>
        <v>0</v>
      </c>
      <c r="AR93" s="22" t="s">
        <v>150</v>
      </c>
      <c r="AT93" s="22" t="s">
        <v>145</v>
      </c>
      <c r="AU93" s="22" t="s">
        <v>80</v>
      </c>
      <c r="AY93" s="22" t="s">
        <v>143</v>
      </c>
      <c r="BE93" s="183">
        <f>IF(N93="základní",J93,0)</f>
        <v>0</v>
      </c>
      <c r="BF93" s="183">
        <f>IF(N93="snížená",J93,0)</f>
        <v>0</v>
      </c>
      <c r="BG93" s="183">
        <f>IF(N93="zákl. přenesená",J93,0)</f>
        <v>0</v>
      </c>
      <c r="BH93" s="183">
        <f>IF(N93="sníž. přenesená",J93,0)</f>
        <v>0</v>
      </c>
      <c r="BI93" s="183">
        <f>IF(N93="nulová",J93,0)</f>
        <v>0</v>
      </c>
      <c r="BJ93" s="22" t="s">
        <v>78</v>
      </c>
      <c r="BK93" s="183">
        <f>ROUND(I93*H93,2)</f>
        <v>0</v>
      </c>
      <c r="BL93" s="22" t="s">
        <v>150</v>
      </c>
      <c r="BM93" s="22" t="s">
        <v>286</v>
      </c>
    </row>
    <row r="94" spans="2:65" s="1" customFormat="1" ht="25.5" customHeight="1">
      <c r="B94" s="171"/>
      <c r="C94" s="172" t="s">
        <v>154</v>
      </c>
      <c r="D94" s="172" t="s">
        <v>145</v>
      </c>
      <c r="E94" s="173" t="s">
        <v>177</v>
      </c>
      <c r="F94" s="174" t="s">
        <v>178</v>
      </c>
      <c r="G94" s="175" t="s">
        <v>158</v>
      </c>
      <c r="H94" s="176">
        <v>1</v>
      </c>
      <c r="I94" s="177"/>
      <c r="J94" s="178">
        <f>ROUND(I94*H94,2)</f>
        <v>0</v>
      </c>
      <c r="K94" s="174" t="s">
        <v>149</v>
      </c>
      <c r="L94" s="39"/>
      <c r="M94" s="179" t="s">
        <v>5</v>
      </c>
      <c r="N94" s="180" t="s">
        <v>41</v>
      </c>
      <c r="O94" s="40"/>
      <c r="P94" s="181">
        <f>O94*H94</f>
        <v>0</v>
      </c>
      <c r="Q94" s="181">
        <v>0.02636</v>
      </c>
      <c r="R94" s="181">
        <f>Q94*H94</f>
        <v>0.02636</v>
      </c>
      <c r="S94" s="181">
        <v>0</v>
      </c>
      <c r="T94" s="182">
        <f>S94*H94</f>
        <v>0</v>
      </c>
      <c r="AR94" s="22" t="s">
        <v>150</v>
      </c>
      <c r="AT94" s="22" t="s">
        <v>145</v>
      </c>
      <c r="AU94" s="22" t="s">
        <v>80</v>
      </c>
      <c r="AY94" s="22" t="s">
        <v>143</v>
      </c>
      <c r="BE94" s="183">
        <f>IF(N94="základní",J94,0)</f>
        <v>0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22" t="s">
        <v>78</v>
      </c>
      <c r="BK94" s="183">
        <f>ROUND(I94*H94,2)</f>
        <v>0</v>
      </c>
      <c r="BL94" s="22" t="s">
        <v>150</v>
      </c>
      <c r="BM94" s="22" t="s">
        <v>179</v>
      </c>
    </row>
    <row r="95" spans="2:65" s="1" customFormat="1" ht="16.5" customHeight="1">
      <c r="B95" s="171"/>
      <c r="C95" s="172" t="s">
        <v>150</v>
      </c>
      <c r="D95" s="172" t="s">
        <v>145</v>
      </c>
      <c r="E95" s="173" t="s">
        <v>287</v>
      </c>
      <c r="F95" s="174" t="s">
        <v>288</v>
      </c>
      <c r="G95" s="175" t="s">
        <v>158</v>
      </c>
      <c r="H95" s="176">
        <v>1</v>
      </c>
      <c r="I95" s="177"/>
      <c r="J95" s="178">
        <f>ROUND(I95*H95,2)</f>
        <v>0</v>
      </c>
      <c r="K95" s="174" t="s">
        <v>149</v>
      </c>
      <c r="L95" s="39"/>
      <c r="M95" s="179" t="s">
        <v>5</v>
      </c>
      <c r="N95" s="180" t="s">
        <v>41</v>
      </c>
      <c r="O95" s="40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AR95" s="22" t="s">
        <v>150</v>
      </c>
      <c r="AT95" s="22" t="s">
        <v>145</v>
      </c>
      <c r="AU95" s="22" t="s">
        <v>80</v>
      </c>
      <c r="AY95" s="22" t="s">
        <v>143</v>
      </c>
      <c r="BE95" s="183">
        <f>IF(N95="základní",J95,0)</f>
        <v>0</v>
      </c>
      <c r="BF95" s="183">
        <f>IF(N95="snížená",J95,0)</f>
        <v>0</v>
      </c>
      <c r="BG95" s="183">
        <f>IF(N95="zákl. přenesená",J95,0)</f>
        <v>0</v>
      </c>
      <c r="BH95" s="183">
        <f>IF(N95="sníž. přenesená",J95,0)</f>
        <v>0</v>
      </c>
      <c r="BI95" s="183">
        <f>IF(N95="nulová",J95,0)</f>
        <v>0</v>
      </c>
      <c r="BJ95" s="22" t="s">
        <v>78</v>
      </c>
      <c r="BK95" s="183">
        <f>ROUND(I95*H95,2)</f>
        <v>0</v>
      </c>
      <c r="BL95" s="22" t="s">
        <v>150</v>
      </c>
      <c r="BM95" s="22" t="s">
        <v>289</v>
      </c>
    </row>
    <row r="96" spans="2:63" s="10" customFormat="1" ht="29.85" customHeight="1">
      <c r="B96" s="158"/>
      <c r="D96" s="159" t="s">
        <v>69</v>
      </c>
      <c r="E96" s="169" t="s">
        <v>185</v>
      </c>
      <c r="F96" s="169" t="s">
        <v>186</v>
      </c>
      <c r="I96" s="161"/>
      <c r="J96" s="170">
        <f>BK96</f>
        <v>0</v>
      </c>
      <c r="L96" s="158"/>
      <c r="M96" s="163"/>
      <c r="N96" s="164"/>
      <c r="O96" s="164"/>
      <c r="P96" s="165">
        <f>SUM(P97:P98)</f>
        <v>0</v>
      </c>
      <c r="Q96" s="164"/>
      <c r="R96" s="165">
        <f>SUM(R97:R98)</f>
        <v>0.00013</v>
      </c>
      <c r="S96" s="164"/>
      <c r="T96" s="166">
        <f>SUM(T97:T98)</f>
        <v>0.059</v>
      </c>
      <c r="AR96" s="159" t="s">
        <v>78</v>
      </c>
      <c r="AT96" s="167" t="s">
        <v>69</v>
      </c>
      <c r="AU96" s="167" t="s">
        <v>78</v>
      </c>
      <c r="AY96" s="159" t="s">
        <v>143</v>
      </c>
      <c r="BK96" s="168">
        <f>SUM(BK97:BK98)</f>
        <v>0</v>
      </c>
    </row>
    <row r="97" spans="2:65" s="1" customFormat="1" ht="25.5" customHeight="1">
      <c r="B97" s="171"/>
      <c r="C97" s="172" t="s">
        <v>172</v>
      </c>
      <c r="D97" s="172" t="s">
        <v>145</v>
      </c>
      <c r="E97" s="173" t="s">
        <v>290</v>
      </c>
      <c r="F97" s="174" t="s">
        <v>291</v>
      </c>
      <c r="G97" s="175" t="s">
        <v>158</v>
      </c>
      <c r="H97" s="176">
        <v>1</v>
      </c>
      <c r="I97" s="177"/>
      <c r="J97" s="178">
        <f>ROUND(I97*H97,2)</f>
        <v>0</v>
      </c>
      <c r="K97" s="174" t="s">
        <v>149</v>
      </c>
      <c r="L97" s="39"/>
      <c r="M97" s="179" t="s">
        <v>5</v>
      </c>
      <c r="N97" s="180" t="s">
        <v>41</v>
      </c>
      <c r="O97" s="40"/>
      <c r="P97" s="181">
        <f>O97*H97</f>
        <v>0</v>
      </c>
      <c r="Q97" s="181">
        <v>0.00013</v>
      </c>
      <c r="R97" s="181">
        <f>Q97*H97</f>
        <v>0.00013</v>
      </c>
      <c r="S97" s="181">
        <v>0</v>
      </c>
      <c r="T97" s="182">
        <f>S97*H97</f>
        <v>0</v>
      </c>
      <c r="AR97" s="22" t="s">
        <v>150</v>
      </c>
      <c r="AT97" s="22" t="s">
        <v>145</v>
      </c>
      <c r="AU97" s="22" t="s">
        <v>80</v>
      </c>
      <c r="AY97" s="22" t="s">
        <v>143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22" t="s">
        <v>78</v>
      </c>
      <c r="BK97" s="183">
        <f>ROUND(I97*H97,2)</f>
        <v>0</v>
      </c>
      <c r="BL97" s="22" t="s">
        <v>150</v>
      </c>
      <c r="BM97" s="22" t="s">
        <v>292</v>
      </c>
    </row>
    <row r="98" spans="2:65" s="1" customFormat="1" ht="38.25" customHeight="1">
      <c r="B98" s="171"/>
      <c r="C98" s="172" t="s">
        <v>166</v>
      </c>
      <c r="D98" s="172" t="s">
        <v>145</v>
      </c>
      <c r="E98" s="173" t="s">
        <v>293</v>
      </c>
      <c r="F98" s="174" t="s">
        <v>294</v>
      </c>
      <c r="G98" s="175" t="s">
        <v>158</v>
      </c>
      <c r="H98" s="176">
        <v>1</v>
      </c>
      <c r="I98" s="177"/>
      <c r="J98" s="178">
        <f>ROUND(I98*H98,2)</f>
        <v>0</v>
      </c>
      <c r="K98" s="174" t="s">
        <v>149</v>
      </c>
      <c r="L98" s="39"/>
      <c r="M98" s="179" t="s">
        <v>5</v>
      </c>
      <c r="N98" s="180" t="s">
        <v>41</v>
      </c>
      <c r="O98" s="40"/>
      <c r="P98" s="181">
        <f>O98*H98</f>
        <v>0</v>
      </c>
      <c r="Q98" s="181">
        <v>0</v>
      </c>
      <c r="R98" s="181">
        <f>Q98*H98</f>
        <v>0</v>
      </c>
      <c r="S98" s="181">
        <v>0.059</v>
      </c>
      <c r="T98" s="182">
        <f>S98*H98</f>
        <v>0.059</v>
      </c>
      <c r="AR98" s="22" t="s">
        <v>150</v>
      </c>
      <c r="AT98" s="22" t="s">
        <v>145</v>
      </c>
      <c r="AU98" s="22" t="s">
        <v>80</v>
      </c>
      <c r="AY98" s="22" t="s">
        <v>143</v>
      </c>
      <c r="BE98" s="183">
        <f>IF(N98="základní",J98,0)</f>
        <v>0</v>
      </c>
      <c r="BF98" s="183">
        <f>IF(N98="snížená",J98,0)</f>
        <v>0</v>
      </c>
      <c r="BG98" s="183">
        <f>IF(N98="zákl. přenesená",J98,0)</f>
        <v>0</v>
      </c>
      <c r="BH98" s="183">
        <f>IF(N98="sníž. přenesená",J98,0)</f>
        <v>0</v>
      </c>
      <c r="BI98" s="183">
        <f>IF(N98="nulová",J98,0)</f>
        <v>0</v>
      </c>
      <c r="BJ98" s="22" t="s">
        <v>78</v>
      </c>
      <c r="BK98" s="183">
        <f>ROUND(I98*H98,2)</f>
        <v>0</v>
      </c>
      <c r="BL98" s="22" t="s">
        <v>150</v>
      </c>
      <c r="BM98" s="22" t="s">
        <v>295</v>
      </c>
    </row>
    <row r="99" spans="2:63" s="10" customFormat="1" ht="29.85" customHeight="1">
      <c r="B99" s="158"/>
      <c r="D99" s="159" t="s">
        <v>69</v>
      </c>
      <c r="E99" s="169" t="s">
        <v>211</v>
      </c>
      <c r="F99" s="169" t="s">
        <v>212</v>
      </c>
      <c r="I99" s="161"/>
      <c r="J99" s="170">
        <f>BK99</f>
        <v>0</v>
      </c>
      <c r="L99" s="158"/>
      <c r="M99" s="163"/>
      <c r="N99" s="164"/>
      <c r="O99" s="164"/>
      <c r="P99" s="165">
        <f>SUM(P100:P104)</f>
        <v>0</v>
      </c>
      <c r="Q99" s="164"/>
      <c r="R99" s="165">
        <f>SUM(R100:R104)</f>
        <v>0</v>
      </c>
      <c r="S99" s="164"/>
      <c r="T99" s="166">
        <f>SUM(T100:T104)</f>
        <v>0</v>
      </c>
      <c r="AR99" s="159" t="s">
        <v>78</v>
      </c>
      <c r="AT99" s="167" t="s">
        <v>69</v>
      </c>
      <c r="AU99" s="167" t="s">
        <v>78</v>
      </c>
      <c r="AY99" s="159" t="s">
        <v>143</v>
      </c>
      <c r="BK99" s="168">
        <f>SUM(BK100:BK104)</f>
        <v>0</v>
      </c>
    </row>
    <row r="100" spans="2:65" s="1" customFormat="1" ht="25.5" customHeight="1">
      <c r="B100" s="171"/>
      <c r="C100" s="172" t="s">
        <v>180</v>
      </c>
      <c r="D100" s="172" t="s">
        <v>145</v>
      </c>
      <c r="E100" s="173" t="s">
        <v>214</v>
      </c>
      <c r="F100" s="174" t="s">
        <v>215</v>
      </c>
      <c r="G100" s="175" t="s">
        <v>163</v>
      </c>
      <c r="H100" s="176">
        <v>0.059</v>
      </c>
      <c r="I100" s="177"/>
      <c r="J100" s="178">
        <f>ROUND(I100*H100,2)</f>
        <v>0</v>
      </c>
      <c r="K100" s="174" t="s">
        <v>149</v>
      </c>
      <c r="L100" s="39"/>
      <c r="M100" s="179" t="s">
        <v>5</v>
      </c>
      <c r="N100" s="180" t="s">
        <v>41</v>
      </c>
      <c r="O100" s="40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AR100" s="22" t="s">
        <v>150</v>
      </c>
      <c r="AT100" s="22" t="s">
        <v>145</v>
      </c>
      <c r="AU100" s="22" t="s">
        <v>80</v>
      </c>
      <c r="AY100" s="22" t="s">
        <v>143</v>
      </c>
      <c r="BE100" s="183">
        <f>IF(N100="základní",J100,0)</f>
        <v>0</v>
      </c>
      <c r="BF100" s="183">
        <f>IF(N100="snížená",J100,0)</f>
        <v>0</v>
      </c>
      <c r="BG100" s="183">
        <f>IF(N100="zákl. přenesená",J100,0)</f>
        <v>0</v>
      </c>
      <c r="BH100" s="183">
        <f>IF(N100="sníž. přenesená",J100,0)</f>
        <v>0</v>
      </c>
      <c r="BI100" s="183">
        <f>IF(N100="nulová",J100,0)</f>
        <v>0</v>
      </c>
      <c r="BJ100" s="22" t="s">
        <v>78</v>
      </c>
      <c r="BK100" s="183">
        <f>ROUND(I100*H100,2)</f>
        <v>0</v>
      </c>
      <c r="BL100" s="22" t="s">
        <v>150</v>
      </c>
      <c r="BM100" s="22" t="s">
        <v>216</v>
      </c>
    </row>
    <row r="101" spans="2:65" s="1" customFormat="1" ht="25.5" customHeight="1">
      <c r="B101" s="171"/>
      <c r="C101" s="172" t="s">
        <v>187</v>
      </c>
      <c r="D101" s="172" t="s">
        <v>145</v>
      </c>
      <c r="E101" s="173" t="s">
        <v>218</v>
      </c>
      <c r="F101" s="174" t="s">
        <v>219</v>
      </c>
      <c r="G101" s="175" t="s">
        <v>163</v>
      </c>
      <c r="H101" s="176">
        <v>0.059</v>
      </c>
      <c r="I101" s="177"/>
      <c r="J101" s="178">
        <f>ROUND(I101*H101,2)</f>
        <v>0</v>
      </c>
      <c r="K101" s="174" t="s">
        <v>149</v>
      </c>
      <c r="L101" s="39"/>
      <c r="M101" s="179" t="s">
        <v>5</v>
      </c>
      <c r="N101" s="180" t="s">
        <v>41</v>
      </c>
      <c r="O101" s="40"/>
      <c r="P101" s="181">
        <f>O101*H101</f>
        <v>0</v>
      </c>
      <c r="Q101" s="181">
        <v>0</v>
      </c>
      <c r="R101" s="181">
        <f>Q101*H101</f>
        <v>0</v>
      </c>
      <c r="S101" s="181">
        <v>0</v>
      </c>
      <c r="T101" s="182">
        <f>S101*H101</f>
        <v>0</v>
      </c>
      <c r="AR101" s="22" t="s">
        <v>150</v>
      </c>
      <c r="AT101" s="22" t="s">
        <v>145</v>
      </c>
      <c r="AU101" s="22" t="s">
        <v>80</v>
      </c>
      <c r="AY101" s="22" t="s">
        <v>143</v>
      </c>
      <c r="BE101" s="183">
        <f>IF(N101="základní",J101,0)</f>
        <v>0</v>
      </c>
      <c r="BF101" s="183">
        <f>IF(N101="snížená",J101,0)</f>
        <v>0</v>
      </c>
      <c r="BG101" s="183">
        <f>IF(N101="zákl. přenesená",J101,0)</f>
        <v>0</v>
      </c>
      <c r="BH101" s="183">
        <f>IF(N101="sníž. přenesená",J101,0)</f>
        <v>0</v>
      </c>
      <c r="BI101" s="183">
        <f>IF(N101="nulová",J101,0)</f>
        <v>0</v>
      </c>
      <c r="BJ101" s="22" t="s">
        <v>78</v>
      </c>
      <c r="BK101" s="183">
        <f>ROUND(I101*H101,2)</f>
        <v>0</v>
      </c>
      <c r="BL101" s="22" t="s">
        <v>150</v>
      </c>
      <c r="BM101" s="22" t="s">
        <v>220</v>
      </c>
    </row>
    <row r="102" spans="2:65" s="1" customFormat="1" ht="25.5" customHeight="1">
      <c r="B102" s="171"/>
      <c r="C102" s="172" t="s">
        <v>185</v>
      </c>
      <c r="D102" s="172" t="s">
        <v>145</v>
      </c>
      <c r="E102" s="173" t="s">
        <v>221</v>
      </c>
      <c r="F102" s="174" t="s">
        <v>222</v>
      </c>
      <c r="G102" s="175" t="s">
        <v>163</v>
      </c>
      <c r="H102" s="176">
        <v>1.475</v>
      </c>
      <c r="I102" s="177"/>
      <c r="J102" s="178">
        <f>ROUND(I102*H102,2)</f>
        <v>0</v>
      </c>
      <c r="K102" s="174" t="s">
        <v>149</v>
      </c>
      <c r="L102" s="39"/>
      <c r="M102" s="179" t="s">
        <v>5</v>
      </c>
      <c r="N102" s="180" t="s">
        <v>41</v>
      </c>
      <c r="O102" s="40"/>
      <c r="P102" s="181">
        <f>O102*H102</f>
        <v>0</v>
      </c>
      <c r="Q102" s="181">
        <v>0</v>
      </c>
      <c r="R102" s="181">
        <f>Q102*H102</f>
        <v>0</v>
      </c>
      <c r="S102" s="181">
        <v>0</v>
      </c>
      <c r="T102" s="182">
        <f>S102*H102</f>
        <v>0</v>
      </c>
      <c r="AR102" s="22" t="s">
        <v>150</v>
      </c>
      <c r="AT102" s="22" t="s">
        <v>145</v>
      </c>
      <c r="AU102" s="22" t="s">
        <v>80</v>
      </c>
      <c r="AY102" s="22" t="s">
        <v>143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22" t="s">
        <v>78</v>
      </c>
      <c r="BK102" s="183">
        <f>ROUND(I102*H102,2)</f>
        <v>0</v>
      </c>
      <c r="BL102" s="22" t="s">
        <v>150</v>
      </c>
      <c r="BM102" s="22" t="s">
        <v>223</v>
      </c>
    </row>
    <row r="103" spans="2:51" s="11" customFormat="1" ht="13.5">
      <c r="B103" s="184"/>
      <c r="D103" s="185" t="s">
        <v>152</v>
      </c>
      <c r="F103" s="187" t="s">
        <v>296</v>
      </c>
      <c r="H103" s="188">
        <v>1.475</v>
      </c>
      <c r="I103" s="189"/>
      <c r="L103" s="184"/>
      <c r="M103" s="190"/>
      <c r="N103" s="191"/>
      <c r="O103" s="191"/>
      <c r="P103" s="191"/>
      <c r="Q103" s="191"/>
      <c r="R103" s="191"/>
      <c r="S103" s="191"/>
      <c r="T103" s="192"/>
      <c r="AT103" s="186" t="s">
        <v>152</v>
      </c>
      <c r="AU103" s="186" t="s">
        <v>80</v>
      </c>
      <c r="AV103" s="11" t="s">
        <v>80</v>
      </c>
      <c r="AW103" s="11" t="s">
        <v>6</v>
      </c>
      <c r="AX103" s="11" t="s">
        <v>78</v>
      </c>
      <c r="AY103" s="186" t="s">
        <v>143</v>
      </c>
    </row>
    <row r="104" spans="2:65" s="1" customFormat="1" ht="38.25" customHeight="1">
      <c r="B104" s="171"/>
      <c r="C104" s="172" t="s">
        <v>195</v>
      </c>
      <c r="D104" s="172" t="s">
        <v>145</v>
      </c>
      <c r="E104" s="173" t="s">
        <v>226</v>
      </c>
      <c r="F104" s="174" t="s">
        <v>227</v>
      </c>
      <c r="G104" s="175" t="s">
        <v>163</v>
      </c>
      <c r="H104" s="176">
        <v>0.062</v>
      </c>
      <c r="I104" s="177"/>
      <c r="J104" s="178">
        <f>ROUND(I104*H104,2)</f>
        <v>0</v>
      </c>
      <c r="K104" s="174" t="s">
        <v>149</v>
      </c>
      <c r="L104" s="39"/>
      <c r="M104" s="179" t="s">
        <v>5</v>
      </c>
      <c r="N104" s="180" t="s">
        <v>41</v>
      </c>
      <c r="O104" s="40"/>
      <c r="P104" s="181">
        <f>O104*H104</f>
        <v>0</v>
      </c>
      <c r="Q104" s="181">
        <v>0</v>
      </c>
      <c r="R104" s="181">
        <f>Q104*H104</f>
        <v>0</v>
      </c>
      <c r="S104" s="181">
        <v>0</v>
      </c>
      <c r="T104" s="182">
        <f>S104*H104</f>
        <v>0</v>
      </c>
      <c r="AR104" s="22" t="s">
        <v>150</v>
      </c>
      <c r="AT104" s="22" t="s">
        <v>145</v>
      </c>
      <c r="AU104" s="22" t="s">
        <v>80</v>
      </c>
      <c r="AY104" s="22" t="s">
        <v>143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22" t="s">
        <v>78</v>
      </c>
      <c r="BK104" s="183">
        <f>ROUND(I104*H104,2)</f>
        <v>0</v>
      </c>
      <c r="BL104" s="22" t="s">
        <v>150</v>
      </c>
      <c r="BM104" s="22" t="s">
        <v>228</v>
      </c>
    </row>
    <row r="105" spans="2:63" s="10" customFormat="1" ht="29.85" customHeight="1">
      <c r="B105" s="158"/>
      <c r="D105" s="159" t="s">
        <v>69</v>
      </c>
      <c r="E105" s="169" t="s">
        <v>229</v>
      </c>
      <c r="F105" s="169" t="s">
        <v>230</v>
      </c>
      <c r="I105" s="161"/>
      <c r="J105" s="170">
        <f>BK105</f>
        <v>0</v>
      </c>
      <c r="L105" s="158"/>
      <c r="M105" s="163"/>
      <c r="N105" s="164"/>
      <c r="O105" s="164"/>
      <c r="P105" s="165">
        <f>P106</f>
        <v>0</v>
      </c>
      <c r="Q105" s="164"/>
      <c r="R105" s="165">
        <f>R106</f>
        <v>0</v>
      </c>
      <c r="S105" s="164"/>
      <c r="T105" s="166">
        <f>T106</f>
        <v>0</v>
      </c>
      <c r="AR105" s="159" t="s">
        <v>78</v>
      </c>
      <c r="AT105" s="167" t="s">
        <v>69</v>
      </c>
      <c r="AU105" s="167" t="s">
        <v>78</v>
      </c>
      <c r="AY105" s="159" t="s">
        <v>143</v>
      </c>
      <c r="BK105" s="168">
        <f>BK106</f>
        <v>0</v>
      </c>
    </row>
    <row r="106" spans="2:65" s="1" customFormat="1" ht="38.25" customHeight="1">
      <c r="B106" s="171"/>
      <c r="C106" s="172" t="s">
        <v>199</v>
      </c>
      <c r="D106" s="172" t="s">
        <v>145</v>
      </c>
      <c r="E106" s="173" t="s">
        <v>232</v>
      </c>
      <c r="F106" s="174" t="s">
        <v>233</v>
      </c>
      <c r="G106" s="175" t="s">
        <v>163</v>
      </c>
      <c r="H106" s="176">
        <v>0.061</v>
      </c>
      <c r="I106" s="177"/>
      <c r="J106" s="178">
        <f>ROUND(I106*H106,2)</f>
        <v>0</v>
      </c>
      <c r="K106" s="174" t="s">
        <v>149</v>
      </c>
      <c r="L106" s="39"/>
      <c r="M106" s="179" t="s">
        <v>5</v>
      </c>
      <c r="N106" s="180" t="s">
        <v>41</v>
      </c>
      <c r="O106" s="40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AR106" s="22" t="s">
        <v>150</v>
      </c>
      <c r="AT106" s="22" t="s">
        <v>145</v>
      </c>
      <c r="AU106" s="22" t="s">
        <v>80</v>
      </c>
      <c r="AY106" s="22" t="s">
        <v>143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22" t="s">
        <v>78</v>
      </c>
      <c r="BK106" s="183">
        <f>ROUND(I106*H106,2)</f>
        <v>0</v>
      </c>
      <c r="BL106" s="22" t="s">
        <v>150</v>
      </c>
      <c r="BM106" s="22" t="s">
        <v>234</v>
      </c>
    </row>
    <row r="107" spans="2:63" s="10" customFormat="1" ht="37.35" customHeight="1">
      <c r="B107" s="158"/>
      <c r="D107" s="159" t="s">
        <v>69</v>
      </c>
      <c r="E107" s="160" t="s">
        <v>235</v>
      </c>
      <c r="F107" s="160" t="s">
        <v>236</v>
      </c>
      <c r="I107" s="161"/>
      <c r="J107" s="162">
        <f>BK107</f>
        <v>0</v>
      </c>
      <c r="L107" s="158"/>
      <c r="M107" s="163"/>
      <c r="N107" s="164"/>
      <c r="O107" s="164"/>
      <c r="P107" s="165">
        <f>P108</f>
        <v>0</v>
      </c>
      <c r="Q107" s="164"/>
      <c r="R107" s="165">
        <f>R108</f>
        <v>0.00083</v>
      </c>
      <c r="S107" s="164"/>
      <c r="T107" s="166">
        <f>T108</f>
        <v>0</v>
      </c>
      <c r="AR107" s="159" t="s">
        <v>80</v>
      </c>
      <c r="AT107" s="167" t="s">
        <v>69</v>
      </c>
      <c r="AU107" s="167" t="s">
        <v>70</v>
      </c>
      <c r="AY107" s="159" t="s">
        <v>143</v>
      </c>
      <c r="BK107" s="168">
        <f>BK108</f>
        <v>0</v>
      </c>
    </row>
    <row r="108" spans="2:63" s="10" customFormat="1" ht="19.9" customHeight="1">
      <c r="B108" s="158"/>
      <c r="D108" s="159" t="s">
        <v>69</v>
      </c>
      <c r="E108" s="169" t="s">
        <v>247</v>
      </c>
      <c r="F108" s="169" t="s">
        <v>248</v>
      </c>
      <c r="I108" s="161"/>
      <c r="J108" s="170">
        <f>BK108</f>
        <v>0</v>
      </c>
      <c r="L108" s="158"/>
      <c r="M108" s="163"/>
      <c r="N108" s="164"/>
      <c r="O108" s="164"/>
      <c r="P108" s="165">
        <f>SUM(P109:P110)</f>
        <v>0</v>
      </c>
      <c r="Q108" s="164"/>
      <c r="R108" s="165">
        <f>SUM(R109:R110)</f>
        <v>0.00083</v>
      </c>
      <c r="S108" s="164"/>
      <c r="T108" s="166">
        <f>SUM(T109:T110)</f>
        <v>0</v>
      </c>
      <c r="AR108" s="159" t="s">
        <v>80</v>
      </c>
      <c r="AT108" s="167" t="s">
        <v>69</v>
      </c>
      <c r="AU108" s="167" t="s">
        <v>78</v>
      </c>
      <c r="AY108" s="159" t="s">
        <v>143</v>
      </c>
      <c r="BK108" s="168">
        <f>SUM(BK109:BK110)</f>
        <v>0</v>
      </c>
    </row>
    <row r="109" spans="2:65" s="1" customFormat="1" ht="25.5" customHeight="1">
      <c r="B109" s="171"/>
      <c r="C109" s="172" t="s">
        <v>205</v>
      </c>
      <c r="D109" s="172" t="s">
        <v>145</v>
      </c>
      <c r="E109" s="173" t="s">
        <v>250</v>
      </c>
      <c r="F109" s="174" t="s">
        <v>251</v>
      </c>
      <c r="G109" s="175" t="s">
        <v>158</v>
      </c>
      <c r="H109" s="176">
        <v>1</v>
      </c>
      <c r="I109" s="177"/>
      <c r="J109" s="178">
        <f>ROUND(I109*H109,2)</f>
        <v>0</v>
      </c>
      <c r="K109" s="174" t="s">
        <v>149</v>
      </c>
      <c r="L109" s="39"/>
      <c r="M109" s="179" t="s">
        <v>5</v>
      </c>
      <c r="N109" s="180" t="s">
        <v>41</v>
      </c>
      <c r="O109" s="40"/>
      <c r="P109" s="181">
        <f>O109*H109</f>
        <v>0</v>
      </c>
      <c r="Q109" s="181">
        <v>0.00011</v>
      </c>
      <c r="R109" s="181">
        <f>Q109*H109</f>
        <v>0.00011</v>
      </c>
      <c r="S109" s="181">
        <v>0</v>
      </c>
      <c r="T109" s="182">
        <f>S109*H109</f>
        <v>0</v>
      </c>
      <c r="AR109" s="22" t="s">
        <v>225</v>
      </c>
      <c r="AT109" s="22" t="s">
        <v>145</v>
      </c>
      <c r="AU109" s="22" t="s">
        <v>80</v>
      </c>
      <c r="AY109" s="22" t="s">
        <v>143</v>
      </c>
      <c r="BE109" s="183">
        <f>IF(N109="základní",J109,0)</f>
        <v>0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22" t="s">
        <v>78</v>
      </c>
      <c r="BK109" s="183">
        <f>ROUND(I109*H109,2)</f>
        <v>0</v>
      </c>
      <c r="BL109" s="22" t="s">
        <v>225</v>
      </c>
      <c r="BM109" s="22" t="s">
        <v>252</v>
      </c>
    </row>
    <row r="110" spans="2:65" s="1" customFormat="1" ht="25.5" customHeight="1">
      <c r="B110" s="171"/>
      <c r="C110" s="172" t="s">
        <v>213</v>
      </c>
      <c r="D110" s="172" t="s">
        <v>145</v>
      </c>
      <c r="E110" s="173" t="s">
        <v>257</v>
      </c>
      <c r="F110" s="174" t="s">
        <v>258</v>
      </c>
      <c r="G110" s="175" t="s">
        <v>158</v>
      </c>
      <c r="H110" s="176">
        <v>1</v>
      </c>
      <c r="I110" s="177"/>
      <c r="J110" s="178">
        <f>ROUND(I110*H110,2)</f>
        <v>0</v>
      </c>
      <c r="K110" s="174" t="s">
        <v>149</v>
      </c>
      <c r="L110" s="39"/>
      <c r="M110" s="179" t="s">
        <v>5</v>
      </c>
      <c r="N110" s="180" t="s">
        <v>41</v>
      </c>
      <c r="O110" s="40"/>
      <c r="P110" s="181">
        <f>O110*H110</f>
        <v>0</v>
      </c>
      <c r="Q110" s="181">
        <v>0.00072</v>
      </c>
      <c r="R110" s="181">
        <f>Q110*H110</f>
        <v>0.00072</v>
      </c>
      <c r="S110" s="181">
        <v>0</v>
      </c>
      <c r="T110" s="182">
        <f>S110*H110</f>
        <v>0</v>
      </c>
      <c r="AR110" s="22" t="s">
        <v>225</v>
      </c>
      <c r="AT110" s="22" t="s">
        <v>145</v>
      </c>
      <c r="AU110" s="22" t="s">
        <v>80</v>
      </c>
      <c r="AY110" s="22" t="s">
        <v>143</v>
      </c>
      <c r="BE110" s="183">
        <f>IF(N110="základní",J110,0)</f>
        <v>0</v>
      </c>
      <c r="BF110" s="183">
        <f>IF(N110="snížená",J110,0)</f>
        <v>0</v>
      </c>
      <c r="BG110" s="183">
        <f>IF(N110="zákl. přenesená",J110,0)</f>
        <v>0</v>
      </c>
      <c r="BH110" s="183">
        <f>IF(N110="sníž. přenesená",J110,0)</f>
        <v>0</v>
      </c>
      <c r="BI110" s="183">
        <f>IF(N110="nulová",J110,0)</f>
        <v>0</v>
      </c>
      <c r="BJ110" s="22" t="s">
        <v>78</v>
      </c>
      <c r="BK110" s="183">
        <f>ROUND(I110*H110,2)</f>
        <v>0</v>
      </c>
      <c r="BL110" s="22" t="s">
        <v>225</v>
      </c>
      <c r="BM110" s="22" t="s">
        <v>259</v>
      </c>
    </row>
    <row r="111" spans="2:63" s="10" customFormat="1" ht="37.35" customHeight="1">
      <c r="B111" s="158"/>
      <c r="D111" s="159" t="s">
        <v>69</v>
      </c>
      <c r="E111" s="160" t="s">
        <v>260</v>
      </c>
      <c r="F111" s="160" t="s">
        <v>261</v>
      </c>
      <c r="I111" s="161"/>
      <c r="J111" s="162">
        <f>BK111</f>
        <v>0</v>
      </c>
      <c r="L111" s="158"/>
      <c r="M111" s="163"/>
      <c r="N111" s="164"/>
      <c r="O111" s="164"/>
      <c r="P111" s="165">
        <f>P112</f>
        <v>0</v>
      </c>
      <c r="Q111" s="164"/>
      <c r="R111" s="165">
        <f>R112</f>
        <v>0</v>
      </c>
      <c r="S111" s="164"/>
      <c r="T111" s="166">
        <f>T112</f>
        <v>0</v>
      </c>
      <c r="AR111" s="159" t="s">
        <v>172</v>
      </c>
      <c r="AT111" s="167" t="s">
        <v>69</v>
      </c>
      <c r="AU111" s="167" t="s">
        <v>70</v>
      </c>
      <c r="AY111" s="159" t="s">
        <v>143</v>
      </c>
      <c r="BK111" s="168">
        <f>BK112</f>
        <v>0</v>
      </c>
    </row>
    <row r="112" spans="2:63" s="10" customFormat="1" ht="19.9" customHeight="1">
      <c r="B112" s="158"/>
      <c r="D112" s="159" t="s">
        <v>69</v>
      </c>
      <c r="E112" s="169" t="s">
        <v>262</v>
      </c>
      <c r="F112" s="169" t="s">
        <v>263</v>
      </c>
      <c r="I112" s="161"/>
      <c r="J112" s="170">
        <f>BK112</f>
        <v>0</v>
      </c>
      <c r="L112" s="158"/>
      <c r="M112" s="163"/>
      <c r="N112" s="164"/>
      <c r="O112" s="164"/>
      <c r="P112" s="165">
        <f>P113</f>
        <v>0</v>
      </c>
      <c r="Q112" s="164"/>
      <c r="R112" s="165">
        <f>R113</f>
        <v>0</v>
      </c>
      <c r="S112" s="164"/>
      <c r="T112" s="166">
        <f>T113</f>
        <v>0</v>
      </c>
      <c r="AR112" s="159" t="s">
        <v>172</v>
      </c>
      <c r="AT112" s="167" t="s">
        <v>69</v>
      </c>
      <c r="AU112" s="167" t="s">
        <v>78</v>
      </c>
      <c r="AY112" s="159" t="s">
        <v>143</v>
      </c>
      <c r="BK112" s="168">
        <f>BK113</f>
        <v>0</v>
      </c>
    </row>
    <row r="113" spans="2:65" s="1" customFormat="1" ht="16.5" customHeight="1">
      <c r="B113" s="171"/>
      <c r="C113" s="172" t="s">
        <v>217</v>
      </c>
      <c r="D113" s="172" t="s">
        <v>145</v>
      </c>
      <c r="E113" s="173" t="s">
        <v>265</v>
      </c>
      <c r="F113" s="174" t="s">
        <v>263</v>
      </c>
      <c r="G113" s="175" t="s">
        <v>266</v>
      </c>
      <c r="H113" s="203"/>
      <c r="I113" s="177"/>
      <c r="J113" s="178">
        <f>ROUND(I113*H113,2)</f>
        <v>0</v>
      </c>
      <c r="K113" s="174" t="s">
        <v>149</v>
      </c>
      <c r="L113" s="39"/>
      <c r="M113" s="179" t="s">
        <v>5</v>
      </c>
      <c r="N113" s="204" t="s">
        <v>41</v>
      </c>
      <c r="O113" s="205"/>
      <c r="P113" s="206">
        <f>O113*H113</f>
        <v>0</v>
      </c>
      <c r="Q113" s="206">
        <v>0</v>
      </c>
      <c r="R113" s="206">
        <f>Q113*H113</f>
        <v>0</v>
      </c>
      <c r="S113" s="206">
        <v>0</v>
      </c>
      <c r="T113" s="207">
        <f>S113*H113</f>
        <v>0</v>
      </c>
      <c r="AR113" s="22" t="s">
        <v>267</v>
      </c>
      <c r="AT113" s="22" t="s">
        <v>145</v>
      </c>
      <c r="AU113" s="22" t="s">
        <v>80</v>
      </c>
      <c r="AY113" s="22" t="s">
        <v>143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22" t="s">
        <v>78</v>
      </c>
      <c r="BK113" s="183">
        <f>ROUND(I113*H113,2)</f>
        <v>0</v>
      </c>
      <c r="BL113" s="22" t="s">
        <v>267</v>
      </c>
      <c r="BM113" s="22" t="s">
        <v>268</v>
      </c>
    </row>
    <row r="114" spans="2:12" s="1" customFormat="1" ht="6.95" customHeight="1">
      <c r="B114" s="54"/>
      <c r="C114" s="55"/>
      <c r="D114" s="55"/>
      <c r="E114" s="55"/>
      <c r="F114" s="55"/>
      <c r="G114" s="55"/>
      <c r="H114" s="55"/>
      <c r="I114" s="125"/>
      <c r="J114" s="55"/>
      <c r="K114" s="55"/>
      <c r="L114" s="39"/>
    </row>
  </sheetData>
  <autoFilter ref="C86:K113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R1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102</v>
      </c>
      <c r="G1" s="338" t="s">
        <v>103</v>
      </c>
      <c r="H1" s="338"/>
      <c r="I1" s="101"/>
      <c r="J1" s="100" t="s">
        <v>104</v>
      </c>
      <c r="K1" s="99" t="s">
        <v>105</v>
      </c>
      <c r="L1" s="100" t="s">
        <v>106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8" t="s">
        <v>8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22" t="s">
        <v>98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80</v>
      </c>
    </row>
    <row r="4" spans="2:46" ht="36.95" customHeight="1">
      <c r="B4" s="26"/>
      <c r="C4" s="27"/>
      <c r="D4" s="28" t="s">
        <v>107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3.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30" t="str">
        <f>'Rekapitulace stavby'!K6</f>
        <v>Hřbitov Habartov - oprava oplocení - jednotkové ceny</v>
      </c>
      <c r="F7" s="331"/>
      <c r="G7" s="331"/>
      <c r="H7" s="331"/>
      <c r="I7" s="103"/>
      <c r="J7" s="27"/>
      <c r="K7" s="29"/>
    </row>
    <row r="8" spans="2:11" s="1" customFormat="1" ht="13.5">
      <c r="B8" s="39"/>
      <c r="C8" s="40"/>
      <c r="D8" s="35" t="s">
        <v>108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32" t="s">
        <v>316</v>
      </c>
      <c r="F9" s="333"/>
      <c r="G9" s="333"/>
      <c r="H9" s="33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05" t="s">
        <v>25</v>
      </c>
      <c r="J12" s="106" t="str">
        <f>'Rekapitulace stavby'!AN8</f>
        <v>4.10.2018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05" t="s">
        <v>29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30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29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32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05" t="s">
        <v>29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34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00" t="s">
        <v>5</v>
      </c>
      <c r="F24" s="300"/>
      <c r="G24" s="300"/>
      <c r="H24" s="300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36</v>
      </c>
      <c r="E27" s="40"/>
      <c r="F27" s="40"/>
      <c r="G27" s="40"/>
      <c r="H27" s="40"/>
      <c r="I27" s="104"/>
      <c r="J27" s="114">
        <f>ROUND(J82,2)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38</v>
      </c>
      <c r="G29" s="40"/>
      <c r="H29" s="40"/>
      <c r="I29" s="115" t="s">
        <v>37</v>
      </c>
      <c r="J29" s="44" t="s">
        <v>39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41</v>
      </c>
      <c r="F30" s="116">
        <f>ROUND(SUM(BE82:BE102),2)</f>
        <v>0</v>
      </c>
      <c r="G30" s="40"/>
      <c r="H30" s="40"/>
      <c r="I30" s="117">
        <v>0.21</v>
      </c>
      <c r="J30" s="116">
        <f>ROUND(ROUND((SUM(BE82:BE102)),2)*I30,2)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42</v>
      </c>
      <c r="F31" s="116">
        <f>ROUND(SUM(BF82:BF102),2)</f>
        <v>0</v>
      </c>
      <c r="G31" s="40"/>
      <c r="H31" s="40"/>
      <c r="I31" s="117">
        <v>0.15</v>
      </c>
      <c r="J31" s="116">
        <f>ROUND(ROUND((SUM(BF82:BF102)),2)*I31,2)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43</v>
      </c>
      <c r="F32" s="116">
        <f>ROUND(SUM(BG82:BG102),2)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44</v>
      </c>
      <c r="F33" s="116">
        <f>ROUND(SUM(BH82:BH102),2)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45</v>
      </c>
      <c r="F34" s="116">
        <f>ROUND(SUM(BI82:BI102),2)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46</v>
      </c>
      <c r="E36" s="69"/>
      <c r="F36" s="69"/>
      <c r="G36" s="120" t="s">
        <v>47</v>
      </c>
      <c r="H36" s="121" t="s">
        <v>48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110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30" t="str">
        <f>E7</f>
        <v>Hřbitov Habartov - oprava oplocení - jednotkové ceny</v>
      </c>
      <c r="F45" s="331"/>
      <c r="G45" s="331"/>
      <c r="H45" s="331"/>
      <c r="I45" s="104"/>
      <c r="J45" s="40"/>
      <c r="K45" s="43"/>
    </row>
    <row r="46" spans="2:11" s="1" customFormat="1" ht="14.45" customHeight="1">
      <c r="B46" s="39"/>
      <c r="C46" s="35" t="s">
        <v>108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32" t="str">
        <f>E9</f>
        <v>04S - Sanace zdiva liatherm - sponování trhliny - 1 ks ložné spáry</v>
      </c>
      <c r="F47" s="333"/>
      <c r="G47" s="333"/>
      <c r="H47" s="33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4.10.2018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05" t="s">
        <v>32</v>
      </c>
      <c r="J51" s="300" t="str">
        <f>E21</f>
        <v xml:space="preserve"> </v>
      </c>
      <c r="K51" s="43"/>
    </row>
    <row r="52" spans="2:11" s="1" customFormat="1" ht="14.45" customHeight="1">
      <c r="B52" s="39"/>
      <c r="C52" s="35" t="s">
        <v>30</v>
      </c>
      <c r="D52" s="40"/>
      <c r="E52" s="40"/>
      <c r="F52" s="33" t="str">
        <f>IF(E18="","",E18)</f>
        <v/>
      </c>
      <c r="G52" s="40"/>
      <c r="H52" s="40"/>
      <c r="I52" s="104"/>
      <c r="J52" s="334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111</v>
      </c>
      <c r="D54" s="118"/>
      <c r="E54" s="118"/>
      <c r="F54" s="118"/>
      <c r="G54" s="118"/>
      <c r="H54" s="118"/>
      <c r="I54" s="129"/>
      <c r="J54" s="130" t="s">
        <v>112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113</v>
      </c>
      <c r="D56" s="40"/>
      <c r="E56" s="40"/>
      <c r="F56" s="40"/>
      <c r="G56" s="40"/>
      <c r="H56" s="40"/>
      <c r="I56" s="104"/>
      <c r="J56" s="114">
        <f>J82</f>
        <v>0</v>
      </c>
      <c r="K56" s="43"/>
      <c r="AU56" s="22" t="s">
        <v>114</v>
      </c>
    </row>
    <row r="57" spans="2:11" s="7" customFormat="1" ht="24.95" customHeight="1">
      <c r="B57" s="133"/>
      <c r="C57" s="134"/>
      <c r="D57" s="135" t="s">
        <v>115</v>
      </c>
      <c r="E57" s="136"/>
      <c r="F57" s="136"/>
      <c r="G57" s="136"/>
      <c r="H57" s="136"/>
      <c r="I57" s="137"/>
      <c r="J57" s="138">
        <f>J83</f>
        <v>0</v>
      </c>
      <c r="K57" s="139"/>
    </row>
    <row r="58" spans="2:11" s="8" customFormat="1" ht="19.9" customHeight="1">
      <c r="B58" s="140"/>
      <c r="C58" s="141"/>
      <c r="D58" s="142" t="s">
        <v>119</v>
      </c>
      <c r="E58" s="143"/>
      <c r="F58" s="143"/>
      <c r="G58" s="143"/>
      <c r="H58" s="143"/>
      <c r="I58" s="144"/>
      <c r="J58" s="145">
        <f>J84</f>
        <v>0</v>
      </c>
      <c r="K58" s="146"/>
    </row>
    <row r="59" spans="2:11" s="8" customFormat="1" ht="19.9" customHeight="1">
      <c r="B59" s="140"/>
      <c r="C59" s="141"/>
      <c r="D59" s="142" t="s">
        <v>120</v>
      </c>
      <c r="E59" s="143"/>
      <c r="F59" s="143"/>
      <c r="G59" s="143"/>
      <c r="H59" s="143"/>
      <c r="I59" s="144"/>
      <c r="J59" s="145">
        <f>J92</f>
        <v>0</v>
      </c>
      <c r="K59" s="146"/>
    </row>
    <row r="60" spans="2:11" s="8" customFormat="1" ht="19.9" customHeight="1">
      <c r="B60" s="140"/>
      <c r="C60" s="141"/>
      <c r="D60" s="142" t="s">
        <v>121</v>
      </c>
      <c r="E60" s="143"/>
      <c r="F60" s="143"/>
      <c r="G60" s="143"/>
      <c r="H60" s="143"/>
      <c r="I60" s="144"/>
      <c r="J60" s="145">
        <f>J98</f>
        <v>0</v>
      </c>
      <c r="K60" s="146"/>
    </row>
    <row r="61" spans="2:11" s="7" customFormat="1" ht="24.95" customHeight="1">
      <c r="B61" s="133"/>
      <c r="C61" s="134"/>
      <c r="D61" s="135" t="s">
        <v>125</v>
      </c>
      <c r="E61" s="136"/>
      <c r="F61" s="136"/>
      <c r="G61" s="136"/>
      <c r="H61" s="136"/>
      <c r="I61" s="137"/>
      <c r="J61" s="138">
        <f>J100</f>
        <v>0</v>
      </c>
      <c r="K61" s="139"/>
    </row>
    <row r="62" spans="2:11" s="8" customFormat="1" ht="19.9" customHeight="1">
      <c r="B62" s="140"/>
      <c r="C62" s="141"/>
      <c r="D62" s="142" t="s">
        <v>126</v>
      </c>
      <c r="E62" s="143"/>
      <c r="F62" s="143"/>
      <c r="G62" s="143"/>
      <c r="H62" s="143"/>
      <c r="I62" s="144"/>
      <c r="J62" s="145">
        <f>J101</f>
        <v>0</v>
      </c>
      <c r="K62" s="146"/>
    </row>
    <row r="63" spans="2:11" s="1" customFormat="1" ht="21.75" customHeight="1">
      <c r="B63" s="39"/>
      <c r="C63" s="40"/>
      <c r="D63" s="40"/>
      <c r="E63" s="40"/>
      <c r="F63" s="40"/>
      <c r="G63" s="40"/>
      <c r="H63" s="40"/>
      <c r="I63" s="104"/>
      <c r="J63" s="40"/>
      <c r="K63" s="43"/>
    </row>
    <row r="64" spans="2:11" s="1" customFormat="1" ht="6.95" customHeight="1">
      <c r="B64" s="54"/>
      <c r="C64" s="55"/>
      <c r="D64" s="55"/>
      <c r="E64" s="55"/>
      <c r="F64" s="55"/>
      <c r="G64" s="55"/>
      <c r="H64" s="55"/>
      <c r="I64" s="125"/>
      <c r="J64" s="55"/>
      <c r="K64" s="56"/>
    </row>
    <row r="68" spans="2:12" s="1" customFormat="1" ht="6.95" customHeight="1">
      <c r="B68" s="57"/>
      <c r="C68" s="58"/>
      <c r="D68" s="58"/>
      <c r="E68" s="58"/>
      <c r="F68" s="58"/>
      <c r="G68" s="58"/>
      <c r="H68" s="58"/>
      <c r="I68" s="126"/>
      <c r="J68" s="58"/>
      <c r="K68" s="58"/>
      <c r="L68" s="39"/>
    </row>
    <row r="69" spans="2:12" s="1" customFormat="1" ht="36.95" customHeight="1">
      <c r="B69" s="39"/>
      <c r="C69" s="59" t="s">
        <v>127</v>
      </c>
      <c r="L69" s="39"/>
    </row>
    <row r="70" spans="2:12" s="1" customFormat="1" ht="6.95" customHeight="1">
      <c r="B70" s="39"/>
      <c r="L70" s="39"/>
    </row>
    <row r="71" spans="2:12" s="1" customFormat="1" ht="14.45" customHeight="1">
      <c r="B71" s="39"/>
      <c r="C71" s="61" t="s">
        <v>19</v>
      </c>
      <c r="L71" s="39"/>
    </row>
    <row r="72" spans="2:12" s="1" customFormat="1" ht="16.5" customHeight="1">
      <c r="B72" s="39"/>
      <c r="E72" s="335" t="str">
        <f>E7</f>
        <v>Hřbitov Habartov - oprava oplocení - jednotkové ceny</v>
      </c>
      <c r="F72" s="336"/>
      <c r="G72" s="336"/>
      <c r="H72" s="336"/>
      <c r="L72" s="39"/>
    </row>
    <row r="73" spans="2:12" s="1" customFormat="1" ht="14.45" customHeight="1">
      <c r="B73" s="39"/>
      <c r="C73" s="61" t="s">
        <v>108</v>
      </c>
      <c r="L73" s="39"/>
    </row>
    <row r="74" spans="2:12" s="1" customFormat="1" ht="17.25" customHeight="1">
      <c r="B74" s="39"/>
      <c r="E74" s="311" t="str">
        <f>E9</f>
        <v>04S - Sanace zdiva liatherm - sponování trhliny - 1 ks ložné spáry</v>
      </c>
      <c r="F74" s="337"/>
      <c r="G74" s="337"/>
      <c r="H74" s="337"/>
      <c r="L74" s="39"/>
    </row>
    <row r="75" spans="2:12" s="1" customFormat="1" ht="6.95" customHeight="1">
      <c r="B75" s="39"/>
      <c r="L75" s="39"/>
    </row>
    <row r="76" spans="2:12" s="1" customFormat="1" ht="18" customHeight="1">
      <c r="B76" s="39"/>
      <c r="C76" s="61" t="s">
        <v>23</v>
      </c>
      <c r="F76" s="147" t="str">
        <f>F12</f>
        <v xml:space="preserve"> </v>
      </c>
      <c r="I76" s="148" t="s">
        <v>25</v>
      </c>
      <c r="J76" s="65" t="str">
        <f>IF(J12="","",J12)</f>
        <v>4.10.2018</v>
      </c>
      <c r="L76" s="39"/>
    </row>
    <row r="77" spans="2:12" s="1" customFormat="1" ht="6.95" customHeight="1">
      <c r="B77" s="39"/>
      <c r="L77" s="39"/>
    </row>
    <row r="78" spans="2:12" s="1" customFormat="1" ht="13.5">
      <c r="B78" s="39"/>
      <c r="C78" s="61" t="s">
        <v>27</v>
      </c>
      <c r="F78" s="147" t="str">
        <f>E15</f>
        <v xml:space="preserve"> </v>
      </c>
      <c r="I78" s="148" t="s">
        <v>32</v>
      </c>
      <c r="J78" s="147" t="str">
        <f>E21</f>
        <v xml:space="preserve"> </v>
      </c>
      <c r="L78" s="39"/>
    </row>
    <row r="79" spans="2:12" s="1" customFormat="1" ht="14.45" customHeight="1">
      <c r="B79" s="39"/>
      <c r="C79" s="61" t="s">
        <v>30</v>
      </c>
      <c r="F79" s="147" t="str">
        <f>IF(E18="","",E18)</f>
        <v/>
      </c>
      <c r="L79" s="39"/>
    </row>
    <row r="80" spans="2:12" s="1" customFormat="1" ht="10.35" customHeight="1">
      <c r="B80" s="39"/>
      <c r="L80" s="39"/>
    </row>
    <row r="81" spans="2:20" s="9" customFormat="1" ht="29.25" customHeight="1">
      <c r="B81" s="149"/>
      <c r="C81" s="150" t="s">
        <v>128</v>
      </c>
      <c r="D81" s="151" t="s">
        <v>55</v>
      </c>
      <c r="E81" s="151" t="s">
        <v>51</v>
      </c>
      <c r="F81" s="151" t="s">
        <v>129</v>
      </c>
      <c r="G81" s="151" t="s">
        <v>130</v>
      </c>
      <c r="H81" s="151" t="s">
        <v>131</v>
      </c>
      <c r="I81" s="152" t="s">
        <v>132</v>
      </c>
      <c r="J81" s="151" t="s">
        <v>112</v>
      </c>
      <c r="K81" s="153" t="s">
        <v>133</v>
      </c>
      <c r="L81" s="149"/>
      <c r="M81" s="71" t="s">
        <v>134</v>
      </c>
      <c r="N81" s="72" t="s">
        <v>40</v>
      </c>
      <c r="O81" s="72" t="s">
        <v>135</v>
      </c>
      <c r="P81" s="72" t="s">
        <v>136</v>
      </c>
      <c r="Q81" s="72" t="s">
        <v>137</v>
      </c>
      <c r="R81" s="72" t="s">
        <v>138</v>
      </c>
      <c r="S81" s="72" t="s">
        <v>139</v>
      </c>
      <c r="T81" s="73" t="s">
        <v>140</v>
      </c>
    </row>
    <row r="82" spans="2:63" s="1" customFormat="1" ht="29.25" customHeight="1">
      <c r="B82" s="39"/>
      <c r="C82" s="75" t="s">
        <v>113</v>
      </c>
      <c r="J82" s="154">
        <f>BK82</f>
        <v>0</v>
      </c>
      <c r="L82" s="39"/>
      <c r="M82" s="74"/>
      <c r="N82" s="66"/>
      <c r="O82" s="66"/>
      <c r="P82" s="155">
        <f>P83+P100</f>
        <v>0</v>
      </c>
      <c r="Q82" s="66"/>
      <c r="R82" s="155">
        <f>R83+R100</f>
        <v>0.0127</v>
      </c>
      <c r="S82" s="66"/>
      <c r="T82" s="156">
        <f>T83+T100</f>
        <v>0.0008</v>
      </c>
      <c r="AT82" s="22" t="s">
        <v>69</v>
      </c>
      <c r="AU82" s="22" t="s">
        <v>114</v>
      </c>
      <c r="BK82" s="157">
        <f>BK83+BK100</f>
        <v>0</v>
      </c>
    </row>
    <row r="83" spans="2:63" s="10" customFormat="1" ht="37.35" customHeight="1">
      <c r="B83" s="158"/>
      <c r="D83" s="159" t="s">
        <v>69</v>
      </c>
      <c r="E83" s="160" t="s">
        <v>141</v>
      </c>
      <c r="F83" s="160" t="s">
        <v>142</v>
      </c>
      <c r="I83" s="161"/>
      <c r="J83" s="162">
        <f>BK83</f>
        <v>0</v>
      </c>
      <c r="L83" s="158"/>
      <c r="M83" s="163"/>
      <c r="N83" s="164"/>
      <c r="O83" s="164"/>
      <c r="P83" s="165">
        <f>P84+P92+P98</f>
        <v>0</v>
      </c>
      <c r="Q83" s="164"/>
      <c r="R83" s="165">
        <f>R84+R92+R98</f>
        <v>0.0127</v>
      </c>
      <c r="S83" s="164"/>
      <c r="T83" s="166">
        <f>T84+T92+T98</f>
        <v>0.0008</v>
      </c>
      <c r="AR83" s="159" t="s">
        <v>78</v>
      </c>
      <c r="AT83" s="167" t="s">
        <v>69</v>
      </c>
      <c r="AU83" s="167" t="s">
        <v>70</v>
      </c>
      <c r="AY83" s="159" t="s">
        <v>143</v>
      </c>
      <c r="BK83" s="168">
        <f>BK84+BK92+BK98</f>
        <v>0</v>
      </c>
    </row>
    <row r="84" spans="2:63" s="10" customFormat="1" ht="19.9" customHeight="1">
      <c r="B84" s="158"/>
      <c r="D84" s="159" t="s">
        <v>69</v>
      </c>
      <c r="E84" s="169" t="s">
        <v>185</v>
      </c>
      <c r="F84" s="169" t="s">
        <v>186</v>
      </c>
      <c r="I84" s="161"/>
      <c r="J84" s="170">
        <f>BK84</f>
        <v>0</v>
      </c>
      <c r="L84" s="158"/>
      <c r="M84" s="163"/>
      <c r="N84" s="164"/>
      <c r="O84" s="164"/>
      <c r="P84" s="165">
        <f>SUM(P85:P91)</f>
        <v>0</v>
      </c>
      <c r="Q84" s="164"/>
      <c r="R84" s="165">
        <f>SUM(R85:R91)</f>
        <v>0.0127</v>
      </c>
      <c r="S84" s="164"/>
      <c r="T84" s="166">
        <f>SUM(T85:T91)</f>
        <v>0.0008</v>
      </c>
      <c r="AR84" s="159" t="s">
        <v>78</v>
      </c>
      <c r="AT84" s="167" t="s">
        <v>69</v>
      </c>
      <c r="AU84" s="167" t="s">
        <v>78</v>
      </c>
      <c r="AY84" s="159" t="s">
        <v>143</v>
      </c>
      <c r="BK84" s="168">
        <f>SUM(BK85:BK91)</f>
        <v>0</v>
      </c>
    </row>
    <row r="85" spans="2:65" s="1" customFormat="1" ht="38.25" customHeight="1">
      <c r="B85" s="171"/>
      <c r="C85" s="172" t="s">
        <v>78</v>
      </c>
      <c r="D85" s="172" t="s">
        <v>145</v>
      </c>
      <c r="E85" s="173" t="s">
        <v>317</v>
      </c>
      <c r="F85" s="174" t="s">
        <v>318</v>
      </c>
      <c r="G85" s="175" t="s">
        <v>190</v>
      </c>
      <c r="H85" s="176">
        <v>1</v>
      </c>
      <c r="I85" s="177"/>
      <c r="J85" s="178">
        <f>ROUND(I85*H85,2)</f>
        <v>0</v>
      </c>
      <c r="K85" s="174" t="s">
        <v>149</v>
      </c>
      <c r="L85" s="39"/>
      <c r="M85" s="179" t="s">
        <v>5</v>
      </c>
      <c r="N85" s="180" t="s">
        <v>41</v>
      </c>
      <c r="O85" s="40"/>
      <c r="P85" s="181">
        <f>O85*H85</f>
        <v>0</v>
      </c>
      <c r="Q85" s="181">
        <v>0.0117</v>
      </c>
      <c r="R85" s="181">
        <f>Q85*H85</f>
        <v>0.0117</v>
      </c>
      <c r="S85" s="181">
        <v>0</v>
      </c>
      <c r="T85" s="182">
        <f>S85*H85</f>
        <v>0</v>
      </c>
      <c r="AR85" s="22" t="s">
        <v>150</v>
      </c>
      <c r="AT85" s="22" t="s">
        <v>145</v>
      </c>
      <c r="AU85" s="22" t="s">
        <v>80</v>
      </c>
      <c r="AY85" s="22" t="s">
        <v>143</v>
      </c>
      <c r="BE85" s="183">
        <f>IF(N85="základní",J85,0)</f>
        <v>0</v>
      </c>
      <c r="BF85" s="183">
        <f>IF(N85="snížená",J85,0)</f>
        <v>0</v>
      </c>
      <c r="BG85" s="183">
        <f>IF(N85="zákl. přenesená",J85,0)</f>
        <v>0</v>
      </c>
      <c r="BH85" s="183">
        <f>IF(N85="sníž. přenesená",J85,0)</f>
        <v>0</v>
      </c>
      <c r="BI85" s="183">
        <f>IF(N85="nulová",J85,0)</f>
        <v>0</v>
      </c>
      <c r="BJ85" s="22" t="s">
        <v>78</v>
      </c>
      <c r="BK85" s="183">
        <f>ROUND(I85*H85,2)</f>
        <v>0</v>
      </c>
      <c r="BL85" s="22" t="s">
        <v>150</v>
      </c>
      <c r="BM85" s="22" t="s">
        <v>319</v>
      </c>
    </row>
    <row r="86" spans="2:51" s="12" customFormat="1" ht="13.5">
      <c r="B86" s="208"/>
      <c r="D86" s="185" t="s">
        <v>152</v>
      </c>
      <c r="E86" s="209" t="s">
        <v>5</v>
      </c>
      <c r="F86" s="210" t="s">
        <v>320</v>
      </c>
      <c r="H86" s="209" t="s">
        <v>5</v>
      </c>
      <c r="I86" s="211"/>
      <c r="L86" s="208"/>
      <c r="M86" s="212"/>
      <c r="N86" s="213"/>
      <c r="O86" s="213"/>
      <c r="P86" s="213"/>
      <c r="Q86" s="213"/>
      <c r="R86" s="213"/>
      <c r="S86" s="213"/>
      <c r="T86" s="214"/>
      <c r="AT86" s="209" t="s">
        <v>152</v>
      </c>
      <c r="AU86" s="209" t="s">
        <v>80</v>
      </c>
      <c r="AV86" s="12" t="s">
        <v>78</v>
      </c>
      <c r="AW86" s="12" t="s">
        <v>33</v>
      </c>
      <c r="AX86" s="12" t="s">
        <v>70</v>
      </c>
      <c r="AY86" s="209" t="s">
        <v>143</v>
      </c>
    </row>
    <row r="87" spans="2:51" s="11" customFormat="1" ht="13.5">
      <c r="B87" s="184"/>
      <c r="D87" s="185" t="s">
        <v>152</v>
      </c>
      <c r="E87" s="186" t="s">
        <v>5</v>
      </c>
      <c r="F87" s="187" t="s">
        <v>78</v>
      </c>
      <c r="H87" s="188">
        <v>1</v>
      </c>
      <c r="I87" s="189"/>
      <c r="L87" s="184"/>
      <c r="M87" s="190"/>
      <c r="N87" s="191"/>
      <c r="O87" s="191"/>
      <c r="P87" s="191"/>
      <c r="Q87" s="191"/>
      <c r="R87" s="191"/>
      <c r="S87" s="191"/>
      <c r="T87" s="192"/>
      <c r="AT87" s="186" t="s">
        <v>152</v>
      </c>
      <c r="AU87" s="186" t="s">
        <v>80</v>
      </c>
      <c r="AV87" s="11" t="s">
        <v>80</v>
      </c>
      <c r="AW87" s="11" t="s">
        <v>33</v>
      </c>
      <c r="AX87" s="11" t="s">
        <v>70</v>
      </c>
      <c r="AY87" s="186" t="s">
        <v>143</v>
      </c>
    </row>
    <row r="88" spans="2:65" s="1" customFormat="1" ht="16.5" customHeight="1">
      <c r="B88" s="171"/>
      <c r="C88" s="193" t="s">
        <v>80</v>
      </c>
      <c r="D88" s="193" t="s">
        <v>206</v>
      </c>
      <c r="E88" s="194" t="s">
        <v>321</v>
      </c>
      <c r="F88" s="195" t="s">
        <v>322</v>
      </c>
      <c r="G88" s="196" t="s">
        <v>163</v>
      </c>
      <c r="H88" s="197">
        <v>0.001</v>
      </c>
      <c r="I88" s="198"/>
      <c r="J88" s="199">
        <f>ROUND(I88*H88,2)</f>
        <v>0</v>
      </c>
      <c r="K88" s="195" t="s">
        <v>149</v>
      </c>
      <c r="L88" s="200"/>
      <c r="M88" s="201" t="s">
        <v>5</v>
      </c>
      <c r="N88" s="202" t="s">
        <v>41</v>
      </c>
      <c r="O88" s="40"/>
      <c r="P88" s="181">
        <f>O88*H88</f>
        <v>0</v>
      </c>
      <c r="Q88" s="181">
        <v>1</v>
      </c>
      <c r="R88" s="181">
        <f>Q88*H88</f>
        <v>0.001</v>
      </c>
      <c r="S88" s="181">
        <v>0</v>
      </c>
      <c r="T88" s="182">
        <f>S88*H88</f>
        <v>0</v>
      </c>
      <c r="AR88" s="22" t="s">
        <v>187</v>
      </c>
      <c r="AT88" s="22" t="s">
        <v>206</v>
      </c>
      <c r="AU88" s="22" t="s">
        <v>80</v>
      </c>
      <c r="AY88" s="22" t="s">
        <v>143</v>
      </c>
      <c r="BE88" s="183">
        <f>IF(N88="základní",J88,0)</f>
        <v>0</v>
      </c>
      <c r="BF88" s="183">
        <f>IF(N88="snížená",J88,0)</f>
        <v>0</v>
      </c>
      <c r="BG88" s="183">
        <f>IF(N88="zákl. přenesená",J88,0)</f>
        <v>0</v>
      </c>
      <c r="BH88" s="183">
        <f>IF(N88="sníž. přenesená",J88,0)</f>
        <v>0</v>
      </c>
      <c r="BI88" s="183">
        <f>IF(N88="nulová",J88,0)</f>
        <v>0</v>
      </c>
      <c r="BJ88" s="22" t="s">
        <v>78</v>
      </c>
      <c r="BK88" s="183">
        <f>ROUND(I88*H88,2)</f>
        <v>0</v>
      </c>
      <c r="BL88" s="22" t="s">
        <v>150</v>
      </c>
      <c r="BM88" s="22" t="s">
        <v>323</v>
      </c>
    </row>
    <row r="89" spans="2:65" s="1" customFormat="1" ht="38.25" customHeight="1">
      <c r="B89" s="171"/>
      <c r="C89" s="172" t="s">
        <v>154</v>
      </c>
      <c r="D89" s="172" t="s">
        <v>145</v>
      </c>
      <c r="E89" s="173" t="s">
        <v>324</v>
      </c>
      <c r="F89" s="174" t="s">
        <v>325</v>
      </c>
      <c r="G89" s="175" t="s">
        <v>202</v>
      </c>
      <c r="H89" s="176">
        <v>0.4</v>
      </c>
      <c r="I89" s="177"/>
      <c r="J89" s="178">
        <f>ROUND(I89*H89,2)</f>
        <v>0</v>
      </c>
      <c r="K89" s="174" t="s">
        <v>149</v>
      </c>
      <c r="L89" s="39"/>
      <c r="M89" s="179" t="s">
        <v>5</v>
      </c>
      <c r="N89" s="180" t="s">
        <v>41</v>
      </c>
      <c r="O89" s="40"/>
      <c r="P89" s="181">
        <f>O89*H89</f>
        <v>0</v>
      </c>
      <c r="Q89" s="181">
        <v>0</v>
      </c>
      <c r="R89" s="181">
        <f>Q89*H89</f>
        <v>0</v>
      </c>
      <c r="S89" s="181">
        <v>0.002</v>
      </c>
      <c r="T89" s="182">
        <f>S89*H89</f>
        <v>0.0008</v>
      </c>
      <c r="AR89" s="22" t="s">
        <v>150</v>
      </c>
      <c r="AT89" s="22" t="s">
        <v>145</v>
      </c>
      <c r="AU89" s="22" t="s">
        <v>80</v>
      </c>
      <c r="AY89" s="22" t="s">
        <v>143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22" t="s">
        <v>78</v>
      </c>
      <c r="BK89" s="183">
        <f>ROUND(I89*H89,2)</f>
        <v>0</v>
      </c>
      <c r="BL89" s="22" t="s">
        <v>150</v>
      </c>
      <c r="BM89" s="22" t="s">
        <v>326</v>
      </c>
    </row>
    <row r="90" spans="2:51" s="12" customFormat="1" ht="13.5">
      <c r="B90" s="208"/>
      <c r="D90" s="185" t="s">
        <v>152</v>
      </c>
      <c r="E90" s="209" t="s">
        <v>5</v>
      </c>
      <c r="F90" s="210" t="s">
        <v>327</v>
      </c>
      <c r="H90" s="209" t="s">
        <v>5</v>
      </c>
      <c r="I90" s="211"/>
      <c r="L90" s="208"/>
      <c r="M90" s="212"/>
      <c r="N90" s="213"/>
      <c r="O90" s="213"/>
      <c r="P90" s="213"/>
      <c r="Q90" s="213"/>
      <c r="R90" s="213"/>
      <c r="S90" s="213"/>
      <c r="T90" s="214"/>
      <c r="AT90" s="209" t="s">
        <v>152</v>
      </c>
      <c r="AU90" s="209" t="s">
        <v>80</v>
      </c>
      <c r="AV90" s="12" t="s">
        <v>78</v>
      </c>
      <c r="AW90" s="12" t="s">
        <v>33</v>
      </c>
      <c r="AX90" s="12" t="s">
        <v>70</v>
      </c>
      <c r="AY90" s="209" t="s">
        <v>143</v>
      </c>
    </row>
    <row r="91" spans="2:51" s="11" customFormat="1" ht="13.5">
      <c r="B91" s="184"/>
      <c r="D91" s="185" t="s">
        <v>152</v>
      </c>
      <c r="E91" s="186" t="s">
        <v>5</v>
      </c>
      <c r="F91" s="187" t="s">
        <v>328</v>
      </c>
      <c r="H91" s="188">
        <v>0.4</v>
      </c>
      <c r="I91" s="189"/>
      <c r="L91" s="184"/>
      <c r="M91" s="190"/>
      <c r="N91" s="191"/>
      <c r="O91" s="191"/>
      <c r="P91" s="191"/>
      <c r="Q91" s="191"/>
      <c r="R91" s="191"/>
      <c r="S91" s="191"/>
      <c r="T91" s="192"/>
      <c r="AT91" s="186" t="s">
        <v>152</v>
      </c>
      <c r="AU91" s="186" t="s">
        <v>80</v>
      </c>
      <c r="AV91" s="11" t="s">
        <v>80</v>
      </c>
      <c r="AW91" s="11" t="s">
        <v>33</v>
      </c>
      <c r="AX91" s="11" t="s">
        <v>70</v>
      </c>
      <c r="AY91" s="186" t="s">
        <v>143</v>
      </c>
    </row>
    <row r="92" spans="2:63" s="10" customFormat="1" ht="29.85" customHeight="1">
      <c r="B92" s="158"/>
      <c r="D92" s="159" t="s">
        <v>69</v>
      </c>
      <c r="E92" s="169" t="s">
        <v>211</v>
      </c>
      <c r="F92" s="169" t="s">
        <v>212</v>
      </c>
      <c r="I92" s="161"/>
      <c r="J92" s="170">
        <f>BK92</f>
        <v>0</v>
      </c>
      <c r="L92" s="158"/>
      <c r="M92" s="163"/>
      <c r="N92" s="164"/>
      <c r="O92" s="164"/>
      <c r="P92" s="165">
        <f>SUM(P93:P97)</f>
        <v>0</v>
      </c>
      <c r="Q92" s="164"/>
      <c r="R92" s="165">
        <f>SUM(R93:R97)</f>
        <v>0</v>
      </c>
      <c r="S92" s="164"/>
      <c r="T92" s="166">
        <f>SUM(T93:T97)</f>
        <v>0</v>
      </c>
      <c r="AR92" s="159" t="s">
        <v>78</v>
      </c>
      <c r="AT92" s="167" t="s">
        <v>69</v>
      </c>
      <c r="AU92" s="167" t="s">
        <v>78</v>
      </c>
      <c r="AY92" s="159" t="s">
        <v>143</v>
      </c>
      <c r="BK92" s="168">
        <f>SUM(BK93:BK97)</f>
        <v>0</v>
      </c>
    </row>
    <row r="93" spans="2:65" s="1" customFormat="1" ht="25.5" customHeight="1">
      <c r="B93" s="171"/>
      <c r="C93" s="172" t="s">
        <v>150</v>
      </c>
      <c r="D93" s="172" t="s">
        <v>145</v>
      </c>
      <c r="E93" s="173" t="s">
        <v>214</v>
      </c>
      <c r="F93" s="174" t="s">
        <v>215</v>
      </c>
      <c r="G93" s="175" t="s">
        <v>163</v>
      </c>
      <c r="H93" s="176">
        <v>0.001</v>
      </c>
      <c r="I93" s="177"/>
      <c r="J93" s="178">
        <f>ROUND(I93*H93,2)</f>
        <v>0</v>
      </c>
      <c r="K93" s="174" t="s">
        <v>149</v>
      </c>
      <c r="L93" s="39"/>
      <c r="M93" s="179" t="s">
        <v>5</v>
      </c>
      <c r="N93" s="180" t="s">
        <v>41</v>
      </c>
      <c r="O93" s="40"/>
      <c r="P93" s="181">
        <f>O93*H93</f>
        <v>0</v>
      </c>
      <c r="Q93" s="181">
        <v>0</v>
      </c>
      <c r="R93" s="181">
        <f>Q93*H93</f>
        <v>0</v>
      </c>
      <c r="S93" s="181">
        <v>0</v>
      </c>
      <c r="T93" s="182">
        <f>S93*H93</f>
        <v>0</v>
      </c>
      <c r="AR93" s="22" t="s">
        <v>150</v>
      </c>
      <c r="AT93" s="22" t="s">
        <v>145</v>
      </c>
      <c r="AU93" s="22" t="s">
        <v>80</v>
      </c>
      <c r="AY93" s="22" t="s">
        <v>143</v>
      </c>
      <c r="BE93" s="183">
        <f>IF(N93="základní",J93,0)</f>
        <v>0</v>
      </c>
      <c r="BF93" s="183">
        <f>IF(N93="snížená",J93,0)</f>
        <v>0</v>
      </c>
      <c r="BG93" s="183">
        <f>IF(N93="zákl. přenesená",J93,0)</f>
        <v>0</v>
      </c>
      <c r="BH93" s="183">
        <f>IF(N93="sníž. přenesená",J93,0)</f>
        <v>0</v>
      </c>
      <c r="BI93" s="183">
        <f>IF(N93="nulová",J93,0)</f>
        <v>0</v>
      </c>
      <c r="BJ93" s="22" t="s">
        <v>78</v>
      </c>
      <c r="BK93" s="183">
        <f>ROUND(I93*H93,2)</f>
        <v>0</v>
      </c>
      <c r="BL93" s="22" t="s">
        <v>150</v>
      </c>
      <c r="BM93" s="22" t="s">
        <v>216</v>
      </c>
    </row>
    <row r="94" spans="2:65" s="1" customFormat="1" ht="25.5" customHeight="1">
      <c r="B94" s="171"/>
      <c r="C94" s="172" t="s">
        <v>172</v>
      </c>
      <c r="D94" s="172" t="s">
        <v>145</v>
      </c>
      <c r="E94" s="173" t="s">
        <v>218</v>
      </c>
      <c r="F94" s="174" t="s">
        <v>219</v>
      </c>
      <c r="G94" s="175" t="s">
        <v>163</v>
      </c>
      <c r="H94" s="176">
        <v>0.001</v>
      </c>
      <c r="I94" s="177"/>
      <c r="J94" s="178">
        <f>ROUND(I94*H94,2)</f>
        <v>0</v>
      </c>
      <c r="K94" s="174" t="s">
        <v>149</v>
      </c>
      <c r="L94" s="39"/>
      <c r="M94" s="179" t="s">
        <v>5</v>
      </c>
      <c r="N94" s="180" t="s">
        <v>41</v>
      </c>
      <c r="O94" s="40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AR94" s="22" t="s">
        <v>150</v>
      </c>
      <c r="AT94" s="22" t="s">
        <v>145</v>
      </c>
      <c r="AU94" s="22" t="s">
        <v>80</v>
      </c>
      <c r="AY94" s="22" t="s">
        <v>143</v>
      </c>
      <c r="BE94" s="183">
        <f>IF(N94="základní",J94,0)</f>
        <v>0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22" t="s">
        <v>78</v>
      </c>
      <c r="BK94" s="183">
        <f>ROUND(I94*H94,2)</f>
        <v>0</v>
      </c>
      <c r="BL94" s="22" t="s">
        <v>150</v>
      </c>
      <c r="BM94" s="22" t="s">
        <v>220</v>
      </c>
    </row>
    <row r="95" spans="2:65" s="1" customFormat="1" ht="25.5" customHeight="1">
      <c r="B95" s="171"/>
      <c r="C95" s="172" t="s">
        <v>166</v>
      </c>
      <c r="D95" s="172" t="s">
        <v>145</v>
      </c>
      <c r="E95" s="173" t="s">
        <v>221</v>
      </c>
      <c r="F95" s="174" t="s">
        <v>222</v>
      </c>
      <c r="G95" s="175" t="s">
        <v>163</v>
      </c>
      <c r="H95" s="176">
        <v>0.025</v>
      </c>
      <c r="I95" s="177"/>
      <c r="J95" s="178">
        <f>ROUND(I95*H95,2)</f>
        <v>0</v>
      </c>
      <c r="K95" s="174" t="s">
        <v>149</v>
      </c>
      <c r="L95" s="39"/>
      <c r="M95" s="179" t="s">
        <v>5</v>
      </c>
      <c r="N95" s="180" t="s">
        <v>41</v>
      </c>
      <c r="O95" s="40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AR95" s="22" t="s">
        <v>150</v>
      </c>
      <c r="AT95" s="22" t="s">
        <v>145</v>
      </c>
      <c r="AU95" s="22" t="s">
        <v>80</v>
      </c>
      <c r="AY95" s="22" t="s">
        <v>143</v>
      </c>
      <c r="BE95" s="183">
        <f>IF(N95="základní",J95,0)</f>
        <v>0</v>
      </c>
      <c r="BF95" s="183">
        <f>IF(N95="snížená",J95,0)</f>
        <v>0</v>
      </c>
      <c r="BG95" s="183">
        <f>IF(N95="zákl. přenesená",J95,0)</f>
        <v>0</v>
      </c>
      <c r="BH95" s="183">
        <f>IF(N95="sníž. přenesená",J95,0)</f>
        <v>0</v>
      </c>
      <c r="BI95" s="183">
        <f>IF(N95="nulová",J95,0)</f>
        <v>0</v>
      </c>
      <c r="BJ95" s="22" t="s">
        <v>78</v>
      </c>
      <c r="BK95" s="183">
        <f>ROUND(I95*H95,2)</f>
        <v>0</v>
      </c>
      <c r="BL95" s="22" t="s">
        <v>150</v>
      </c>
      <c r="BM95" s="22" t="s">
        <v>223</v>
      </c>
    </row>
    <row r="96" spans="2:51" s="11" customFormat="1" ht="13.5">
      <c r="B96" s="184"/>
      <c r="D96" s="185" t="s">
        <v>152</v>
      </c>
      <c r="F96" s="187" t="s">
        <v>329</v>
      </c>
      <c r="H96" s="188">
        <v>0.025</v>
      </c>
      <c r="I96" s="189"/>
      <c r="L96" s="184"/>
      <c r="M96" s="190"/>
      <c r="N96" s="191"/>
      <c r="O96" s="191"/>
      <c r="P96" s="191"/>
      <c r="Q96" s="191"/>
      <c r="R96" s="191"/>
      <c r="S96" s="191"/>
      <c r="T96" s="192"/>
      <c r="AT96" s="186" t="s">
        <v>152</v>
      </c>
      <c r="AU96" s="186" t="s">
        <v>80</v>
      </c>
      <c r="AV96" s="11" t="s">
        <v>80</v>
      </c>
      <c r="AW96" s="11" t="s">
        <v>6</v>
      </c>
      <c r="AX96" s="11" t="s">
        <v>78</v>
      </c>
      <c r="AY96" s="186" t="s">
        <v>143</v>
      </c>
    </row>
    <row r="97" spans="2:65" s="1" customFormat="1" ht="38.25" customHeight="1">
      <c r="B97" s="171"/>
      <c r="C97" s="172" t="s">
        <v>180</v>
      </c>
      <c r="D97" s="172" t="s">
        <v>145</v>
      </c>
      <c r="E97" s="173" t="s">
        <v>226</v>
      </c>
      <c r="F97" s="174" t="s">
        <v>227</v>
      </c>
      <c r="G97" s="175" t="s">
        <v>163</v>
      </c>
      <c r="H97" s="176">
        <v>0.013</v>
      </c>
      <c r="I97" s="177"/>
      <c r="J97" s="178">
        <f>ROUND(I97*H97,2)</f>
        <v>0</v>
      </c>
      <c r="K97" s="174" t="s">
        <v>149</v>
      </c>
      <c r="L97" s="39"/>
      <c r="M97" s="179" t="s">
        <v>5</v>
      </c>
      <c r="N97" s="180" t="s">
        <v>41</v>
      </c>
      <c r="O97" s="40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AR97" s="22" t="s">
        <v>150</v>
      </c>
      <c r="AT97" s="22" t="s">
        <v>145</v>
      </c>
      <c r="AU97" s="22" t="s">
        <v>80</v>
      </c>
      <c r="AY97" s="22" t="s">
        <v>143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22" t="s">
        <v>78</v>
      </c>
      <c r="BK97" s="183">
        <f>ROUND(I97*H97,2)</f>
        <v>0</v>
      </c>
      <c r="BL97" s="22" t="s">
        <v>150</v>
      </c>
      <c r="BM97" s="22" t="s">
        <v>228</v>
      </c>
    </row>
    <row r="98" spans="2:63" s="10" customFormat="1" ht="29.85" customHeight="1">
      <c r="B98" s="158"/>
      <c r="D98" s="159" t="s">
        <v>69</v>
      </c>
      <c r="E98" s="169" t="s">
        <v>229</v>
      </c>
      <c r="F98" s="169" t="s">
        <v>230</v>
      </c>
      <c r="I98" s="161"/>
      <c r="J98" s="170">
        <f>BK98</f>
        <v>0</v>
      </c>
      <c r="L98" s="158"/>
      <c r="M98" s="163"/>
      <c r="N98" s="164"/>
      <c r="O98" s="164"/>
      <c r="P98" s="165">
        <f>P99</f>
        <v>0</v>
      </c>
      <c r="Q98" s="164"/>
      <c r="R98" s="165">
        <f>R99</f>
        <v>0</v>
      </c>
      <c r="S98" s="164"/>
      <c r="T98" s="166">
        <f>T99</f>
        <v>0</v>
      </c>
      <c r="AR98" s="159" t="s">
        <v>78</v>
      </c>
      <c r="AT98" s="167" t="s">
        <v>69</v>
      </c>
      <c r="AU98" s="167" t="s">
        <v>78</v>
      </c>
      <c r="AY98" s="159" t="s">
        <v>143</v>
      </c>
      <c r="BK98" s="168">
        <f>BK99</f>
        <v>0</v>
      </c>
    </row>
    <row r="99" spans="2:65" s="1" customFormat="1" ht="38.25" customHeight="1">
      <c r="B99" s="171"/>
      <c r="C99" s="172" t="s">
        <v>187</v>
      </c>
      <c r="D99" s="172" t="s">
        <v>145</v>
      </c>
      <c r="E99" s="173" t="s">
        <v>232</v>
      </c>
      <c r="F99" s="174" t="s">
        <v>233</v>
      </c>
      <c r="G99" s="175" t="s">
        <v>163</v>
      </c>
      <c r="H99" s="176">
        <v>0.013</v>
      </c>
      <c r="I99" s="177"/>
      <c r="J99" s="178">
        <f>ROUND(I99*H99,2)</f>
        <v>0</v>
      </c>
      <c r="K99" s="174" t="s">
        <v>149</v>
      </c>
      <c r="L99" s="39"/>
      <c r="M99" s="179" t="s">
        <v>5</v>
      </c>
      <c r="N99" s="180" t="s">
        <v>41</v>
      </c>
      <c r="O99" s="40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AR99" s="22" t="s">
        <v>150</v>
      </c>
      <c r="AT99" s="22" t="s">
        <v>145</v>
      </c>
      <c r="AU99" s="22" t="s">
        <v>80</v>
      </c>
      <c r="AY99" s="22" t="s">
        <v>143</v>
      </c>
      <c r="BE99" s="183">
        <f>IF(N99="základní",J99,0)</f>
        <v>0</v>
      </c>
      <c r="BF99" s="183">
        <f>IF(N99="snížená",J99,0)</f>
        <v>0</v>
      </c>
      <c r="BG99" s="183">
        <f>IF(N99="zákl. přenesená",J99,0)</f>
        <v>0</v>
      </c>
      <c r="BH99" s="183">
        <f>IF(N99="sníž. přenesená",J99,0)</f>
        <v>0</v>
      </c>
      <c r="BI99" s="183">
        <f>IF(N99="nulová",J99,0)</f>
        <v>0</v>
      </c>
      <c r="BJ99" s="22" t="s">
        <v>78</v>
      </c>
      <c r="BK99" s="183">
        <f>ROUND(I99*H99,2)</f>
        <v>0</v>
      </c>
      <c r="BL99" s="22" t="s">
        <v>150</v>
      </c>
      <c r="BM99" s="22" t="s">
        <v>234</v>
      </c>
    </row>
    <row r="100" spans="2:63" s="10" customFormat="1" ht="37.35" customHeight="1">
      <c r="B100" s="158"/>
      <c r="D100" s="159" t="s">
        <v>69</v>
      </c>
      <c r="E100" s="160" t="s">
        <v>260</v>
      </c>
      <c r="F100" s="160" t="s">
        <v>261</v>
      </c>
      <c r="I100" s="161"/>
      <c r="J100" s="162">
        <f>BK100</f>
        <v>0</v>
      </c>
      <c r="L100" s="158"/>
      <c r="M100" s="163"/>
      <c r="N100" s="164"/>
      <c r="O100" s="164"/>
      <c r="P100" s="165">
        <f>P101</f>
        <v>0</v>
      </c>
      <c r="Q100" s="164"/>
      <c r="R100" s="165">
        <f>R101</f>
        <v>0</v>
      </c>
      <c r="S100" s="164"/>
      <c r="T100" s="166">
        <f>T101</f>
        <v>0</v>
      </c>
      <c r="AR100" s="159" t="s">
        <v>172</v>
      </c>
      <c r="AT100" s="167" t="s">
        <v>69</v>
      </c>
      <c r="AU100" s="167" t="s">
        <v>70</v>
      </c>
      <c r="AY100" s="159" t="s">
        <v>143</v>
      </c>
      <c r="BK100" s="168">
        <f>BK101</f>
        <v>0</v>
      </c>
    </row>
    <row r="101" spans="2:63" s="10" customFormat="1" ht="19.9" customHeight="1">
      <c r="B101" s="158"/>
      <c r="D101" s="159" t="s">
        <v>69</v>
      </c>
      <c r="E101" s="169" t="s">
        <v>262</v>
      </c>
      <c r="F101" s="169" t="s">
        <v>263</v>
      </c>
      <c r="I101" s="161"/>
      <c r="J101" s="170">
        <f>BK101</f>
        <v>0</v>
      </c>
      <c r="L101" s="158"/>
      <c r="M101" s="163"/>
      <c r="N101" s="164"/>
      <c r="O101" s="164"/>
      <c r="P101" s="165">
        <f>P102</f>
        <v>0</v>
      </c>
      <c r="Q101" s="164"/>
      <c r="R101" s="165">
        <f>R102</f>
        <v>0</v>
      </c>
      <c r="S101" s="164"/>
      <c r="T101" s="166">
        <f>T102</f>
        <v>0</v>
      </c>
      <c r="AR101" s="159" t="s">
        <v>172</v>
      </c>
      <c r="AT101" s="167" t="s">
        <v>69</v>
      </c>
      <c r="AU101" s="167" t="s">
        <v>78</v>
      </c>
      <c r="AY101" s="159" t="s">
        <v>143</v>
      </c>
      <c r="BK101" s="168">
        <f>BK102</f>
        <v>0</v>
      </c>
    </row>
    <row r="102" spans="2:65" s="1" customFormat="1" ht="16.5" customHeight="1">
      <c r="B102" s="171"/>
      <c r="C102" s="172" t="s">
        <v>185</v>
      </c>
      <c r="D102" s="172" t="s">
        <v>145</v>
      </c>
      <c r="E102" s="173" t="s">
        <v>265</v>
      </c>
      <c r="F102" s="174" t="s">
        <v>263</v>
      </c>
      <c r="G102" s="175" t="s">
        <v>266</v>
      </c>
      <c r="H102" s="203"/>
      <c r="I102" s="177"/>
      <c r="J102" s="178">
        <f>ROUND(I102*H102,2)</f>
        <v>0</v>
      </c>
      <c r="K102" s="174" t="s">
        <v>149</v>
      </c>
      <c r="L102" s="39"/>
      <c r="M102" s="179" t="s">
        <v>5</v>
      </c>
      <c r="N102" s="204" t="s">
        <v>41</v>
      </c>
      <c r="O102" s="205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AR102" s="22" t="s">
        <v>267</v>
      </c>
      <c r="AT102" s="22" t="s">
        <v>145</v>
      </c>
      <c r="AU102" s="22" t="s">
        <v>80</v>
      </c>
      <c r="AY102" s="22" t="s">
        <v>143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22" t="s">
        <v>78</v>
      </c>
      <c r="BK102" s="183">
        <f>ROUND(I102*H102,2)</f>
        <v>0</v>
      </c>
      <c r="BL102" s="22" t="s">
        <v>267</v>
      </c>
      <c r="BM102" s="22" t="s">
        <v>268</v>
      </c>
    </row>
    <row r="103" spans="2:12" s="1" customFormat="1" ht="6.95" customHeight="1">
      <c r="B103" s="54"/>
      <c r="C103" s="55"/>
      <c r="D103" s="55"/>
      <c r="E103" s="55"/>
      <c r="F103" s="55"/>
      <c r="G103" s="55"/>
      <c r="H103" s="55"/>
      <c r="I103" s="125"/>
      <c r="J103" s="55"/>
      <c r="K103" s="55"/>
      <c r="L103" s="39"/>
    </row>
  </sheetData>
  <autoFilter ref="C81:K102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R1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102</v>
      </c>
      <c r="G1" s="338" t="s">
        <v>103</v>
      </c>
      <c r="H1" s="338"/>
      <c r="I1" s="101"/>
      <c r="J1" s="100" t="s">
        <v>104</v>
      </c>
      <c r="K1" s="99" t="s">
        <v>105</v>
      </c>
      <c r="L1" s="100" t="s">
        <v>106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8" t="s">
        <v>8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22" t="s">
        <v>101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80</v>
      </c>
    </row>
    <row r="4" spans="2:46" ht="36.95" customHeight="1">
      <c r="B4" s="26"/>
      <c r="C4" s="27"/>
      <c r="D4" s="28" t="s">
        <v>107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3.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30" t="str">
        <f>'Rekapitulace stavby'!K6</f>
        <v>Hřbitov Habartov - oprava oplocení - jednotkové ceny</v>
      </c>
      <c r="F7" s="331"/>
      <c r="G7" s="331"/>
      <c r="H7" s="331"/>
      <c r="I7" s="103"/>
      <c r="J7" s="27"/>
      <c r="K7" s="29"/>
    </row>
    <row r="8" spans="2:11" s="1" customFormat="1" ht="13.5">
      <c r="B8" s="39"/>
      <c r="C8" s="40"/>
      <c r="D8" s="35" t="s">
        <v>108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32" t="s">
        <v>330</v>
      </c>
      <c r="F9" s="333"/>
      <c r="G9" s="333"/>
      <c r="H9" s="33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05" t="s">
        <v>25</v>
      </c>
      <c r="J12" s="106" t="str">
        <f>'Rekapitulace stavby'!AN8</f>
        <v>4.10.2018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05" t="s">
        <v>29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30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29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32</v>
      </c>
      <c r="E20" s="40"/>
      <c r="F20" s="40"/>
      <c r="G20" s="40"/>
      <c r="H20" s="40"/>
      <c r="I20" s="105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05" t="s">
        <v>29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34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00" t="s">
        <v>5</v>
      </c>
      <c r="F24" s="300"/>
      <c r="G24" s="300"/>
      <c r="H24" s="300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36</v>
      </c>
      <c r="E27" s="40"/>
      <c r="F27" s="40"/>
      <c r="G27" s="40"/>
      <c r="H27" s="40"/>
      <c r="I27" s="104"/>
      <c r="J27" s="114">
        <f>ROUND(J84,2)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38</v>
      </c>
      <c r="G29" s="40"/>
      <c r="H29" s="40"/>
      <c r="I29" s="115" t="s">
        <v>37</v>
      </c>
      <c r="J29" s="44" t="s">
        <v>39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41</v>
      </c>
      <c r="F30" s="116">
        <f>ROUND(SUM(BE84:BE111),2)</f>
        <v>0</v>
      </c>
      <c r="G30" s="40"/>
      <c r="H30" s="40"/>
      <c r="I30" s="117">
        <v>0.21</v>
      </c>
      <c r="J30" s="116">
        <f>ROUND(ROUND((SUM(BE84:BE111)),2)*I30,2)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42</v>
      </c>
      <c r="F31" s="116">
        <f>ROUND(SUM(BF84:BF111),2)</f>
        <v>0</v>
      </c>
      <c r="G31" s="40"/>
      <c r="H31" s="40"/>
      <c r="I31" s="117">
        <v>0.15</v>
      </c>
      <c r="J31" s="116">
        <f>ROUND(ROUND((SUM(BF84:BF111)),2)*I31,2)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43</v>
      </c>
      <c r="F32" s="116">
        <f>ROUND(SUM(BG84:BG111),2)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44</v>
      </c>
      <c r="F33" s="116">
        <f>ROUND(SUM(BH84:BH111),2)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45</v>
      </c>
      <c r="F34" s="116">
        <f>ROUND(SUM(BI84:BI111),2)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46</v>
      </c>
      <c r="E36" s="69"/>
      <c r="F36" s="69"/>
      <c r="G36" s="120" t="s">
        <v>47</v>
      </c>
      <c r="H36" s="121" t="s">
        <v>48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110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30" t="str">
        <f>E7</f>
        <v>Hřbitov Habartov - oprava oplocení - jednotkové ceny</v>
      </c>
      <c r="F45" s="331"/>
      <c r="G45" s="331"/>
      <c r="H45" s="331"/>
      <c r="I45" s="104"/>
      <c r="J45" s="40"/>
      <c r="K45" s="43"/>
    </row>
    <row r="46" spans="2:11" s="1" customFormat="1" ht="14.45" customHeight="1">
      <c r="B46" s="39"/>
      <c r="C46" s="35" t="s">
        <v>108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32" t="str">
        <f>E9</f>
        <v>04Z - Přezdění zdiva liatherm - 1m2</v>
      </c>
      <c r="F47" s="333"/>
      <c r="G47" s="333"/>
      <c r="H47" s="33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05" t="s">
        <v>25</v>
      </c>
      <c r="J49" s="106" t="str">
        <f>IF(J12="","",J12)</f>
        <v>4.10.2018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05" t="s">
        <v>32</v>
      </c>
      <c r="J51" s="300" t="str">
        <f>E21</f>
        <v xml:space="preserve"> </v>
      </c>
      <c r="K51" s="43"/>
    </row>
    <row r="52" spans="2:11" s="1" customFormat="1" ht="14.45" customHeight="1">
      <c r="B52" s="39"/>
      <c r="C52" s="35" t="s">
        <v>30</v>
      </c>
      <c r="D52" s="40"/>
      <c r="E52" s="40"/>
      <c r="F52" s="33" t="str">
        <f>IF(E18="","",E18)</f>
        <v/>
      </c>
      <c r="G52" s="40"/>
      <c r="H52" s="40"/>
      <c r="I52" s="104"/>
      <c r="J52" s="334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111</v>
      </c>
      <c r="D54" s="118"/>
      <c r="E54" s="118"/>
      <c r="F54" s="118"/>
      <c r="G54" s="118"/>
      <c r="H54" s="118"/>
      <c r="I54" s="129"/>
      <c r="J54" s="130" t="s">
        <v>112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113</v>
      </c>
      <c r="D56" s="40"/>
      <c r="E56" s="40"/>
      <c r="F56" s="40"/>
      <c r="G56" s="40"/>
      <c r="H56" s="40"/>
      <c r="I56" s="104"/>
      <c r="J56" s="114">
        <f>J84</f>
        <v>0</v>
      </c>
      <c r="K56" s="43"/>
      <c r="AU56" s="22" t="s">
        <v>114</v>
      </c>
    </row>
    <row r="57" spans="2:11" s="7" customFormat="1" ht="24.95" customHeight="1">
      <c r="B57" s="133"/>
      <c r="C57" s="134"/>
      <c r="D57" s="135" t="s">
        <v>115</v>
      </c>
      <c r="E57" s="136"/>
      <c r="F57" s="136"/>
      <c r="G57" s="136"/>
      <c r="H57" s="136"/>
      <c r="I57" s="137"/>
      <c r="J57" s="138">
        <f>J85</f>
        <v>0</v>
      </c>
      <c r="K57" s="139"/>
    </row>
    <row r="58" spans="2:11" s="8" customFormat="1" ht="19.9" customHeight="1">
      <c r="B58" s="140"/>
      <c r="C58" s="141"/>
      <c r="D58" s="142" t="s">
        <v>116</v>
      </c>
      <c r="E58" s="143"/>
      <c r="F58" s="143"/>
      <c r="G58" s="143"/>
      <c r="H58" s="143"/>
      <c r="I58" s="144"/>
      <c r="J58" s="145">
        <f>J86</f>
        <v>0</v>
      </c>
      <c r="K58" s="146"/>
    </row>
    <row r="59" spans="2:11" s="8" customFormat="1" ht="19.9" customHeight="1">
      <c r="B59" s="140"/>
      <c r="C59" s="141"/>
      <c r="D59" s="142" t="s">
        <v>117</v>
      </c>
      <c r="E59" s="143"/>
      <c r="F59" s="143"/>
      <c r="G59" s="143"/>
      <c r="H59" s="143"/>
      <c r="I59" s="144"/>
      <c r="J59" s="145">
        <f>J87</f>
        <v>0</v>
      </c>
      <c r="K59" s="146"/>
    </row>
    <row r="60" spans="2:11" s="8" customFormat="1" ht="19.9" customHeight="1">
      <c r="B60" s="140"/>
      <c r="C60" s="141"/>
      <c r="D60" s="142" t="s">
        <v>119</v>
      </c>
      <c r="E60" s="143"/>
      <c r="F60" s="143"/>
      <c r="G60" s="143"/>
      <c r="H60" s="143"/>
      <c r="I60" s="144"/>
      <c r="J60" s="145">
        <f>J90</f>
        <v>0</v>
      </c>
      <c r="K60" s="146"/>
    </row>
    <row r="61" spans="2:11" s="8" customFormat="1" ht="19.9" customHeight="1">
      <c r="B61" s="140"/>
      <c r="C61" s="141"/>
      <c r="D61" s="142" t="s">
        <v>120</v>
      </c>
      <c r="E61" s="143"/>
      <c r="F61" s="143"/>
      <c r="G61" s="143"/>
      <c r="H61" s="143"/>
      <c r="I61" s="144"/>
      <c r="J61" s="145">
        <f>J101</f>
        <v>0</v>
      </c>
      <c r="K61" s="146"/>
    </row>
    <row r="62" spans="2:11" s="8" customFormat="1" ht="19.9" customHeight="1">
      <c r="B62" s="140"/>
      <c r="C62" s="141"/>
      <c r="D62" s="142" t="s">
        <v>121</v>
      </c>
      <c r="E62" s="143"/>
      <c r="F62" s="143"/>
      <c r="G62" s="143"/>
      <c r="H62" s="143"/>
      <c r="I62" s="144"/>
      <c r="J62" s="145">
        <f>J107</f>
        <v>0</v>
      </c>
      <c r="K62" s="146"/>
    </row>
    <row r="63" spans="2:11" s="7" customFormat="1" ht="24.95" customHeight="1">
      <c r="B63" s="133"/>
      <c r="C63" s="134"/>
      <c r="D63" s="135" t="s">
        <v>125</v>
      </c>
      <c r="E63" s="136"/>
      <c r="F63" s="136"/>
      <c r="G63" s="136"/>
      <c r="H63" s="136"/>
      <c r="I63" s="137"/>
      <c r="J63" s="138">
        <f>J109</f>
        <v>0</v>
      </c>
      <c r="K63" s="139"/>
    </row>
    <row r="64" spans="2:11" s="8" customFormat="1" ht="19.9" customHeight="1">
      <c r="B64" s="140"/>
      <c r="C64" s="141"/>
      <c r="D64" s="142" t="s">
        <v>126</v>
      </c>
      <c r="E64" s="143"/>
      <c r="F64" s="143"/>
      <c r="G64" s="143"/>
      <c r="H64" s="143"/>
      <c r="I64" s="144"/>
      <c r="J64" s="145">
        <f>J110</f>
        <v>0</v>
      </c>
      <c r="K64" s="146"/>
    </row>
    <row r="65" spans="2:11" s="1" customFormat="1" ht="21.75" customHeight="1">
      <c r="B65" s="39"/>
      <c r="C65" s="40"/>
      <c r="D65" s="40"/>
      <c r="E65" s="40"/>
      <c r="F65" s="40"/>
      <c r="G65" s="40"/>
      <c r="H65" s="40"/>
      <c r="I65" s="104"/>
      <c r="J65" s="40"/>
      <c r="K65" s="43"/>
    </row>
    <row r="66" spans="2:11" s="1" customFormat="1" ht="6.95" customHeight="1">
      <c r="B66" s="54"/>
      <c r="C66" s="55"/>
      <c r="D66" s="55"/>
      <c r="E66" s="55"/>
      <c r="F66" s="55"/>
      <c r="G66" s="55"/>
      <c r="H66" s="55"/>
      <c r="I66" s="125"/>
      <c r="J66" s="55"/>
      <c r="K66" s="56"/>
    </row>
    <row r="70" spans="2:12" s="1" customFormat="1" ht="6.95" customHeight="1">
      <c r="B70" s="57"/>
      <c r="C70" s="58"/>
      <c r="D70" s="58"/>
      <c r="E70" s="58"/>
      <c r="F70" s="58"/>
      <c r="G70" s="58"/>
      <c r="H70" s="58"/>
      <c r="I70" s="126"/>
      <c r="J70" s="58"/>
      <c r="K70" s="58"/>
      <c r="L70" s="39"/>
    </row>
    <row r="71" spans="2:12" s="1" customFormat="1" ht="36.95" customHeight="1">
      <c r="B71" s="39"/>
      <c r="C71" s="59" t="s">
        <v>127</v>
      </c>
      <c r="L71" s="39"/>
    </row>
    <row r="72" spans="2:12" s="1" customFormat="1" ht="6.95" customHeight="1">
      <c r="B72" s="39"/>
      <c r="L72" s="39"/>
    </row>
    <row r="73" spans="2:12" s="1" customFormat="1" ht="14.45" customHeight="1">
      <c r="B73" s="39"/>
      <c r="C73" s="61" t="s">
        <v>19</v>
      </c>
      <c r="L73" s="39"/>
    </row>
    <row r="74" spans="2:12" s="1" customFormat="1" ht="16.5" customHeight="1">
      <c r="B74" s="39"/>
      <c r="E74" s="335" t="str">
        <f>E7</f>
        <v>Hřbitov Habartov - oprava oplocení - jednotkové ceny</v>
      </c>
      <c r="F74" s="336"/>
      <c r="G74" s="336"/>
      <c r="H74" s="336"/>
      <c r="L74" s="39"/>
    </row>
    <row r="75" spans="2:12" s="1" customFormat="1" ht="14.45" customHeight="1">
      <c r="B75" s="39"/>
      <c r="C75" s="61" t="s">
        <v>108</v>
      </c>
      <c r="L75" s="39"/>
    </row>
    <row r="76" spans="2:12" s="1" customFormat="1" ht="17.25" customHeight="1">
      <c r="B76" s="39"/>
      <c r="E76" s="311" t="str">
        <f>E9</f>
        <v>04Z - Přezdění zdiva liatherm - 1m2</v>
      </c>
      <c r="F76" s="337"/>
      <c r="G76" s="337"/>
      <c r="H76" s="337"/>
      <c r="L76" s="39"/>
    </row>
    <row r="77" spans="2:12" s="1" customFormat="1" ht="6.95" customHeight="1">
      <c r="B77" s="39"/>
      <c r="L77" s="39"/>
    </row>
    <row r="78" spans="2:12" s="1" customFormat="1" ht="18" customHeight="1">
      <c r="B78" s="39"/>
      <c r="C78" s="61" t="s">
        <v>23</v>
      </c>
      <c r="F78" s="147" t="str">
        <f>F12</f>
        <v xml:space="preserve"> </v>
      </c>
      <c r="I78" s="148" t="s">
        <v>25</v>
      </c>
      <c r="J78" s="65" t="str">
        <f>IF(J12="","",J12)</f>
        <v>4.10.2018</v>
      </c>
      <c r="L78" s="39"/>
    </row>
    <row r="79" spans="2:12" s="1" customFormat="1" ht="6.95" customHeight="1">
      <c r="B79" s="39"/>
      <c r="L79" s="39"/>
    </row>
    <row r="80" spans="2:12" s="1" customFormat="1" ht="13.5">
      <c r="B80" s="39"/>
      <c r="C80" s="61" t="s">
        <v>27</v>
      </c>
      <c r="F80" s="147" t="str">
        <f>E15</f>
        <v xml:space="preserve"> </v>
      </c>
      <c r="I80" s="148" t="s">
        <v>32</v>
      </c>
      <c r="J80" s="147" t="str">
        <f>E21</f>
        <v xml:space="preserve"> </v>
      </c>
      <c r="L80" s="39"/>
    </row>
    <row r="81" spans="2:12" s="1" customFormat="1" ht="14.45" customHeight="1">
      <c r="B81" s="39"/>
      <c r="C81" s="61" t="s">
        <v>30</v>
      </c>
      <c r="F81" s="147" t="str">
        <f>IF(E18="","",E18)</f>
        <v/>
      </c>
      <c r="L81" s="39"/>
    </row>
    <row r="82" spans="2:12" s="1" customFormat="1" ht="10.35" customHeight="1">
      <c r="B82" s="39"/>
      <c r="L82" s="39"/>
    </row>
    <row r="83" spans="2:20" s="9" customFormat="1" ht="29.25" customHeight="1">
      <c r="B83" s="149"/>
      <c r="C83" s="150" t="s">
        <v>128</v>
      </c>
      <c r="D83" s="151" t="s">
        <v>55</v>
      </c>
      <c r="E83" s="151" t="s">
        <v>51</v>
      </c>
      <c r="F83" s="151" t="s">
        <v>129</v>
      </c>
      <c r="G83" s="151" t="s">
        <v>130</v>
      </c>
      <c r="H83" s="151" t="s">
        <v>131</v>
      </c>
      <c r="I83" s="152" t="s">
        <v>132</v>
      </c>
      <c r="J83" s="151" t="s">
        <v>112</v>
      </c>
      <c r="K83" s="153" t="s">
        <v>133</v>
      </c>
      <c r="L83" s="149"/>
      <c r="M83" s="71" t="s">
        <v>134</v>
      </c>
      <c r="N83" s="72" t="s">
        <v>40</v>
      </c>
      <c r="O83" s="72" t="s">
        <v>135</v>
      </c>
      <c r="P83" s="72" t="s">
        <v>136</v>
      </c>
      <c r="Q83" s="72" t="s">
        <v>137</v>
      </c>
      <c r="R83" s="72" t="s">
        <v>138</v>
      </c>
      <c r="S83" s="72" t="s">
        <v>139</v>
      </c>
      <c r="T83" s="73" t="s">
        <v>140</v>
      </c>
    </row>
    <row r="84" spans="2:63" s="1" customFormat="1" ht="29.25" customHeight="1">
      <c r="B84" s="39"/>
      <c r="C84" s="75" t="s">
        <v>113</v>
      </c>
      <c r="J84" s="154">
        <f>BK84</f>
        <v>0</v>
      </c>
      <c r="L84" s="39"/>
      <c r="M84" s="74"/>
      <c r="N84" s="66"/>
      <c r="O84" s="66"/>
      <c r="P84" s="155">
        <f>P85+P109</f>
        <v>0</v>
      </c>
      <c r="Q84" s="66"/>
      <c r="R84" s="155">
        <f>R85+R109</f>
        <v>0.3686785</v>
      </c>
      <c r="S84" s="66"/>
      <c r="T84" s="156">
        <f>T85+T109</f>
        <v>0.6602</v>
      </c>
      <c r="AT84" s="22" t="s">
        <v>69</v>
      </c>
      <c r="AU84" s="22" t="s">
        <v>114</v>
      </c>
      <c r="BK84" s="157">
        <f>BK85+BK109</f>
        <v>0</v>
      </c>
    </row>
    <row r="85" spans="2:63" s="10" customFormat="1" ht="37.35" customHeight="1">
      <c r="B85" s="158"/>
      <c r="D85" s="159" t="s">
        <v>69</v>
      </c>
      <c r="E85" s="160" t="s">
        <v>141</v>
      </c>
      <c r="F85" s="160" t="s">
        <v>142</v>
      </c>
      <c r="I85" s="161"/>
      <c r="J85" s="162">
        <f>BK85</f>
        <v>0</v>
      </c>
      <c r="L85" s="158"/>
      <c r="M85" s="163"/>
      <c r="N85" s="164"/>
      <c r="O85" s="164"/>
      <c r="P85" s="165">
        <f>P86+P87+P90+P101+P107</f>
        <v>0</v>
      </c>
      <c r="Q85" s="164"/>
      <c r="R85" s="165">
        <f>R86+R87+R90+R101+R107</f>
        <v>0.3686785</v>
      </c>
      <c r="S85" s="164"/>
      <c r="T85" s="166">
        <f>T86+T87+T90+T101+T107</f>
        <v>0.6602</v>
      </c>
      <c r="AR85" s="159" t="s">
        <v>78</v>
      </c>
      <c r="AT85" s="167" t="s">
        <v>69</v>
      </c>
      <c r="AU85" s="167" t="s">
        <v>70</v>
      </c>
      <c r="AY85" s="159" t="s">
        <v>143</v>
      </c>
      <c r="BK85" s="168">
        <f>BK86+BK87+BK90+BK101+BK107</f>
        <v>0</v>
      </c>
    </row>
    <row r="86" spans="2:63" s="10" customFormat="1" ht="19.9" customHeight="1">
      <c r="B86" s="158"/>
      <c r="D86" s="159" t="s">
        <v>69</v>
      </c>
      <c r="E86" s="169" t="s">
        <v>80</v>
      </c>
      <c r="F86" s="169" t="s">
        <v>144</v>
      </c>
      <c r="I86" s="161"/>
      <c r="J86" s="170">
        <f>BK86</f>
        <v>0</v>
      </c>
      <c r="L86" s="158"/>
      <c r="M86" s="163"/>
      <c r="N86" s="164"/>
      <c r="O86" s="164"/>
      <c r="P86" s="165">
        <v>0</v>
      </c>
      <c r="Q86" s="164"/>
      <c r="R86" s="165">
        <v>0</v>
      </c>
      <c r="S86" s="164"/>
      <c r="T86" s="166">
        <v>0</v>
      </c>
      <c r="AR86" s="159" t="s">
        <v>78</v>
      </c>
      <c r="AT86" s="167" t="s">
        <v>69</v>
      </c>
      <c r="AU86" s="167" t="s">
        <v>78</v>
      </c>
      <c r="AY86" s="159" t="s">
        <v>143</v>
      </c>
      <c r="BK86" s="168">
        <v>0</v>
      </c>
    </row>
    <row r="87" spans="2:63" s="10" customFormat="1" ht="19.9" customHeight="1">
      <c r="B87" s="158"/>
      <c r="D87" s="159" t="s">
        <v>69</v>
      </c>
      <c r="E87" s="169" t="s">
        <v>154</v>
      </c>
      <c r="F87" s="169" t="s">
        <v>155</v>
      </c>
      <c r="I87" s="161"/>
      <c r="J87" s="170">
        <f>BK87</f>
        <v>0</v>
      </c>
      <c r="L87" s="158"/>
      <c r="M87" s="163"/>
      <c r="N87" s="164"/>
      <c r="O87" s="164"/>
      <c r="P87" s="165">
        <f>SUM(P88:P89)</f>
        <v>0</v>
      </c>
      <c r="Q87" s="164"/>
      <c r="R87" s="165">
        <f>SUM(R88:R89)</f>
        <v>0.3178785</v>
      </c>
      <c r="S87" s="164"/>
      <c r="T87" s="166">
        <f>SUM(T88:T89)</f>
        <v>0</v>
      </c>
      <c r="AR87" s="159" t="s">
        <v>78</v>
      </c>
      <c r="AT87" s="167" t="s">
        <v>69</v>
      </c>
      <c r="AU87" s="167" t="s">
        <v>78</v>
      </c>
      <c r="AY87" s="159" t="s">
        <v>143</v>
      </c>
      <c r="BK87" s="168">
        <f>SUM(BK88:BK89)</f>
        <v>0</v>
      </c>
    </row>
    <row r="88" spans="2:65" s="1" customFormat="1" ht="25.5" customHeight="1">
      <c r="B88" s="171"/>
      <c r="C88" s="172" t="s">
        <v>78</v>
      </c>
      <c r="D88" s="172" t="s">
        <v>145</v>
      </c>
      <c r="E88" s="173" t="s">
        <v>331</v>
      </c>
      <c r="F88" s="174" t="s">
        <v>332</v>
      </c>
      <c r="G88" s="175" t="s">
        <v>148</v>
      </c>
      <c r="H88" s="176">
        <v>0.365</v>
      </c>
      <c r="I88" s="177"/>
      <c r="J88" s="178">
        <f>ROUND(I88*H88,2)</f>
        <v>0</v>
      </c>
      <c r="K88" s="174" t="s">
        <v>149</v>
      </c>
      <c r="L88" s="39"/>
      <c r="M88" s="179" t="s">
        <v>5</v>
      </c>
      <c r="N88" s="180" t="s">
        <v>41</v>
      </c>
      <c r="O88" s="40"/>
      <c r="P88" s="181">
        <f>O88*H88</f>
        <v>0</v>
      </c>
      <c r="Q88" s="181">
        <v>0.8709</v>
      </c>
      <c r="R88" s="181">
        <f>Q88*H88</f>
        <v>0.3178785</v>
      </c>
      <c r="S88" s="181">
        <v>0</v>
      </c>
      <c r="T88" s="182">
        <f>S88*H88</f>
        <v>0</v>
      </c>
      <c r="AR88" s="22" t="s">
        <v>150</v>
      </c>
      <c r="AT88" s="22" t="s">
        <v>145</v>
      </c>
      <c r="AU88" s="22" t="s">
        <v>80</v>
      </c>
      <c r="AY88" s="22" t="s">
        <v>143</v>
      </c>
      <c r="BE88" s="183">
        <f>IF(N88="základní",J88,0)</f>
        <v>0</v>
      </c>
      <c r="BF88" s="183">
        <f>IF(N88="snížená",J88,0)</f>
        <v>0</v>
      </c>
      <c r="BG88" s="183">
        <f>IF(N88="zákl. přenesená",J88,0)</f>
        <v>0</v>
      </c>
      <c r="BH88" s="183">
        <f>IF(N88="sníž. přenesená",J88,0)</f>
        <v>0</v>
      </c>
      <c r="BI88" s="183">
        <f>IF(N88="nulová",J88,0)</f>
        <v>0</v>
      </c>
      <c r="BJ88" s="22" t="s">
        <v>78</v>
      </c>
      <c r="BK88" s="183">
        <f>ROUND(I88*H88,2)</f>
        <v>0</v>
      </c>
      <c r="BL88" s="22" t="s">
        <v>150</v>
      </c>
      <c r="BM88" s="22" t="s">
        <v>333</v>
      </c>
    </row>
    <row r="89" spans="2:51" s="11" customFormat="1" ht="13.5">
      <c r="B89" s="184"/>
      <c r="D89" s="185" t="s">
        <v>152</v>
      </c>
      <c r="E89" s="186" t="s">
        <v>5</v>
      </c>
      <c r="F89" s="187" t="s">
        <v>334</v>
      </c>
      <c r="H89" s="188">
        <v>0.365</v>
      </c>
      <c r="I89" s="189"/>
      <c r="L89" s="184"/>
      <c r="M89" s="190"/>
      <c r="N89" s="191"/>
      <c r="O89" s="191"/>
      <c r="P89" s="191"/>
      <c r="Q89" s="191"/>
      <c r="R89" s="191"/>
      <c r="S89" s="191"/>
      <c r="T89" s="192"/>
      <c r="AT89" s="186" t="s">
        <v>152</v>
      </c>
      <c r="AU89" s="186" t="s">
        <v>80</v>
      </c>
      <c r="AV89" s="11" t="s">
        <v>80</v>
      </c>
      <c r="AW89" s="11" t="s">
        <v>33</v>
      </c>
      <c r="AX89" s="11" t="s">
        <v>70</v>
      </c>
      <c r="AY89" s="186" t="s">
        <v>143</v>
      </c>
    </row>
    <row r="90" spans="2:63" s="10" customFormat="1" ht="29.85" customHeight="1">
      <c r="B90" s="158"/>
      <c r="D90" s="159" t="s">
        <v>69</v>
      </c>
      <c r="E90" s="169" t="s">
        <v>185</v>
      </c>
      <c r="F90" s="169" t="s">
        <v>186</v>
      </c>
      <c r="I90" s="161"/>
      <c r="J90" s="170">
        <f>BK90</f>
        <v>0</v>
      </c>
      <c r="L90" s="158"/>
      <c r="M90" s="163"/>
      <c r="N90" s="164"/>
      <c r="O90" s="164"/>
      <c r="P90" s="165">
        <f>SUM(P91:P100)</f>
        <v>0</v>
      </c>
      <c r="Q90" s="164"/>
      <c r="R90" s="165">
        <f>SUM(R91:R100)</f>
        <v>0.0508</v>
      </c>
      <c r="S90" s="164"/>
      <c r="T90" s="166">
        <f>SUM(T91:T100)</f>
        <v>0.6602</v>
      </c>
      <c r="AR90" s="159" t="s">
        <v>78</v>
      </c>
      <c r="AT90" s="167" t="s">
        <v>69</v>
      </c>
      <c r="AU90" s="167" t="s">
        <v>78</v>
      </c>
      <c r="AY90" s="159" t="s">
        <v>143</v>
      </c>
      <c r="BK90" s="168">
        <f>SUM(BK91:BK100)</f>
        <v>0</v>
      </c>
    </row>
    <row r="91" spans="2:65" s="1" customFormat="1" ht="38.25" customHeight="1">
      <c r="B91" s="171"/>
      <c r="C91" s="172" t="s">
        <v>80</v>
      </c>
      <c r="D91" s="172" t="s">
        <v>145</v>
      </c>
      <c r="E91" s="173" t="s">
        <v>317</v>
      </c>
      <c r="F91" s="174" t="s">
        <v>318</v>
      </c>
      <c r="G91" s="175" t="s">
        <v>190</v>
      </c>
      <c r="H91" s="176">
        <v>4</v>
      </c>
      <c r="I91" s="177"/>
      <c r="J91" s="178">
        <f>ROUND(I91*H91,2)</f>
        <v>0</v>
      </c>
      <c r="K91" s="174" t="s">
        <v>149</v>
      </c>
      <c r="L91" s="39"/>
      <c r="M91" s="179" t="s">
        <v>5</v>
      </c>
      <c r="N91" s="180" t="s">
        <v>41</v>
      </c>
      <c r="O91" s="40"/>
      <c r="P91" s="181">
        <f>O91*H91</f>
        <v>0</v>
      </c>
      <c r="Q91" s="181">
        <v>0.0117</v>
      </c>
      <c r="R91" s="181">
        <f>Q91*H91</f>
        <v>0.0468</v>
      </c>
      <c r="S91" s="181">
        <v>0</v>
      </c>
      <c r="T91" s="182">
        <f>S91*H91</f>
        <v>0</v>
      </c>
      <c r="AR91" s="22" t="s">
        <v>150</v>
      </c>
      <c r="AT91" s="22" t="s">
        <v>145</v>
      </c>
      <c r="AU91" s="22" t="s">
        <v>80</v>
      </c>
      <c r="AY91" s="22" t="s">
        <v>143</v>
      </c>
      <c r="BE91" s="183">
        <f>IF(N91="základní",J91,0)</f>
        <v>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22" t="s">
        <v>78</v>
      </c>
      <c r="BK91" s="183">
        <f>ROUND(I91*H91,2)</f>
        <v>0</v>
      </c>
      <c r="BL91" s="22" t="s">
        <v>150</v>
      </c>
      <c r="BM91" s="22" t="s">
        <v>335</v>
      </c>
    </row>
    <row r="92" spans="2:51" s="12" customFormat="1" ht="13.5">
      <c r="B92" s="208"/>
      <c r="D92" s="185" t="s">
        <v>152</v>
      </c>
      <c r="E92" s="209" t="s">
        <v>5</v>
      </c>
      <c r="F92" s="210" t="s">
        <v>336</v>
      </c>
      <c r="H92" s="209" t="s">
        <v>5</v>
      </c>
      <c r="I92" s="211"/>
      <c r="L92" s="208"/>
      <c r="M92" s="212"/>
      <c r="N92" s="213"/>
      <c r="O92" s="213"/>
      <c r="P92" s="213"/>
      <c r="Q92" s="213"/>
      <c r="R92" s="213"/>
      <c r="S92" s="213"/>
      <c r="T92" s="214"/>
      <c r="AT92" s="209" t="s">
        <v>152</v>
      </c>
      <c r="AU92" s="209" t="s">
        <v>80</v>
      </c>
      <c r="AV92" s="12" t="s">
        <v>78</v>
      </c>
      <c r="AW92" s="12" t="s">
        <v>33</v>
      </c>
      <c r="AX92" s="12" t="s">
        <v>70</v>
      </c>
      <c r="AY92" s="209" t="s">
        <v>143</v>
      </c>
    </row>
    <row r="93" spans="2:51" s="12" customFormat="1" ht="13.5">
      <c r="B93" s="208"/>
      <c r="D93" s="185" t="s">
        <v>152</v>
      </c>
      <c r="E93" s="209" t="s">
        <v>5</v>
      </c>
      <c r="F93" s="210" t="s">
        <v>337</v>
      </c>
      <c r="H93" s="209" t="s">
        <v>5</v>
      </c>
      <c r="I93" s="211"/>
      <c r="L93" s="208"/>
      <c r="M93" s="212"/>
      <c r="N93" s="213"/>
      <c r="O93" s="213"/>
      <c r="P93" s="213"/>
      <c r="Q93" s="213"/>
      <c r="R93" s="213"/>
      <c r="S93" s="213"/>
      <c r="T93" s="214"/>
      <c r="AT93" s="209" t="s">
        <v>152</v>
      </c>
      <c r="AU93" s="209" t="s">
        <v>80</v>
      </c>
      <c r="AV93" s="12" t="s">
        <v>78</v>
      </c>
      <c r="AW93" s="12" t="s">
        <v>33</v>
      </c>
      <c r="AX93" s="12" t="s">
        <v>70</v>
      </c>
      <c r="AY93" s="209" t="s">
        <v>143</v>
      </c>
    </row>
    <row r="94" spans="2:51" s="11" customFormat="1" ht="13.5">
      <c r="B94" s="184"/>
      <c r="D94" s="185" t="s">
        <v>152</v>
      </c>
      <c r="E94" s="186" t="s">
        <v>5</v>
      </c>
      <c r="F94" s="187" t="s">
        <v>150</v>
      </c>
      <c r="H94" s="188">
        <v>4</v>
      </c>
      <c r="I94" s="189"/>
      <c r="L94" s="184"/>
      <c r="M94" s="190"/>
      <c r="N94" s="191"/>
      <c r="O94" s="191"/>
      <c r="P94" s="191"/>
      <c r="Q94" s="191"/>
      <c r="R94" s="191"/>
      <c r="S94" s="191"/>
      <c r="T94" s="192"/>
      <c r="AT94" s="186" t="s">
        <v>152</v>
      </c>
      <c r="AU94" s="186" t="s">
        <v>80</v>
      </c>
      <c r="AV94" s="11" t="s">
        <v>80</v>
      </c>
      <c r="AW94" s="11" t="s">
        <v>33</v>
      </c>
      <c r="AX94" s="11" t="s">
        <v>70</v>
      </c>
      <c r="AY94" s="186" t="s">
        <v>143</v>
      </c>
    </row>
    <row r="95" spans="2:65" s="1" customFormat="1" ht="16.5" customHeight="1">
      <c r="B95" s="171"/>
      <c r="C95" s="193" t="s">
        <v>154</v>
      </c>
      <c r="D95" s="193" t="s">
        <v>206</v>
      </c>
      <c r="E95" s="194" t="s">
        <v>321</v>
      </c>
      <c r="F95" s="195" t="s">
        <v>322</v>
      </c>
      <c r="G95" s="196" t="s">
        <v>163</v>
      </c>
      <c r="H95" s="197">
        <v>0.004</v>
      </c>
      <c r="I95" s="198"/>
      <c r="J95" s="199">
        <f>ROUND(I95*H95,2)</f>
        <v>0</v>
      </c>
      <c r="K95" s="195" t="s">
        <v>149</v>
      </c>
      <c r="L95" s="200"/>
      <c r="M95" s="201" t="s">
        <v>5</v>
      </c>
      <c r="N95" s="202" t="s">
        <v>41</v>
      </c>
      <c r="O95" s="40"/>
      <c r="P95" s="181">
        <f>O95*H95</f>
        <v>0</v>
      </c>
      <c r="Q95" s="181">
        <v>1</v>
      </c>
      <c r="R95" s="181">
        <f>Q95*H95</f>
        <v>0.004</v>
      </c>
      <c r="S95" s="181">
        <v>0</v>
      </c>
      <c r="T95" s="182">
        <f>S95*H95</f>
        <v>0</v>
      </c>
      <c r="AR95" s="22" t="s">
        <v>187</v>
      </c>
      <c r="AT95" s="22" t="s">
        <v>206</v>
      </c>
      <c r="AU95" s="22" t="s">
        <v>80</v>
      </c>
      <c r="AY95" s="22" t="s">
        <v>143</v>
      </c>
      <c r="BE95" s="183">
        <f>IF(N95="základní",J95,0)</f>
        <v>0</v>
      </c>
      <c r="BF95" s="183">
        <f>IF(N95="snížená",J95,0)</f>
        <v>0</v>
      </c>
      <c r="BG95" s="183">
        <f>IF(N95="zákl. přenesená",J95,0)</f>
        <v>0</v>
      </c>
      <c r="BH95" s="183">
        <f>IF(N95="sníž. přenesená",J95,0)</f>
        <v>0</v>
      </c>
      <c r="BI95" s="183">
        <f>IF(N95="nulová",J95,0)</f>
        <v>0</v>
      </c>
      <c r="BJ95" s="22" t="s">
        <v>78</v>
      </c>
      <c r="BK95" s="183">
        <f>ROUND(I95*H95,2)</f>
        <v>0</v>
      </c>
      <c r="BL95" s="22" t="s">
        <v>150</v>
      </c>
      <c r="BM95" s="22" t="s">
        <v>338</v>
      </c>
    </row>
    <row r="96" spans="2:65" s="1" customFormat="1" ht="38.25" customHeight="1">
      <c r="B96" s="171"/>
      <c r="C96" s="172" t="s">
        <v>150</v>
      </c>
      <c r="D96" s="172" t="s">
        <v>145</v>
      </c>
      <c r="E96" s="173" t="s">
        <v>196</v>
      </c>
      <c r="F96" s="174" t="s">
        <v>197</v>
      </c>
      <c r="G96" s="175" t="s">
        <v>148</v>
      </c>
      <c r="H96" s="176">
        <v>0.365</v>
      </c>
      <c r="I96" s="177"/>
      <c r="J96" s="178">
        <f>ROUND(I96*H96,2)</f>
        <v>0</v>
      </c>
      <c r="K96" s="174" t="s">
        <v>149</v>
      </c>
      <c r="L96" s="39"/>
      <c r="M96" s="179" t="s">
        <v>5</v>
      </c>
      <c r="N96" s="180" t="s">
        <v>41</v>
      </c>
      <c r="O96" s="40"/>
      <c r="P96" s="181">
        <f>O96*H96</f>
        <v>0</v>
      </c>
      <c r="Q96" s="181">
        <v>0</v>
      </c>
      <c r="R96" s="181">
        <f>Q96*H96</f>
        <v>0</v>
      </c>
      <c r="S96" s="181">
        <v>1.8</v>
      </c>
      <c r="T96" s="182">
        <f>S96*H96</f>
        <v>0.657</v>
      </c>
      <c r="AR96" s="22" t="s">
        <v>150</v>
      </c>
      <c r="AT96" s="22" t="s">
        <v>145</v>
      </c>
      <c r="AU96" s="22" t="s">
        <v>80</v>
      </c>
      <c r="AY96" s="22" t="s">
        <v>143</v>
      </c>
      <c r="BE96" s="183">
        <f>IF(N96="základní",J96,0)</f>
        <v>0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22" t="s">
        <v>78</v>
      </c>
      <c r="BK96" s="183">
        <f>ROUND(I96*H96,2)</f>
        <v>0</v>
      </c>
      <c r="BL96" s="22" t="s">
        <v>150</v>
      </c>
      <c r="BM96" s="22" t="s">
        <v>339</v>
      </c>
    </row>
    <row r="97" spans="2:51" s="11" customFormat="1" ht="13.5">
      <c r="B97" s="184"/>
      <c r="D97" s="185" t="s">
        <v>152</v>
      </c>
      <c r="E97" s="186" t="s">
        <v>5</v>
      </c>
      <c r="F97" s="187" t="s">
        <v>334</v>
      </c>
      <c r="H97" s="188">
        <v>0.365</v>
      </c>
      <c r="I97" s="189"/>
      <c r="L97" s="184"/>
      <c r="M97" s="190"/>
      <c r="N97" s="191"/>
      <c r="O97" s="191"/>
      <c r="P97" s="191"/>
      <c r="Q97" s="191"/>
      <c r="R97" s="191"/>
      <c r="S97" s="191"/>
      <c r="T97" s="192"/>
      <c r="AT97" s="186" t="s">
        <v>152</v>
      </c>
      <c r="AU97" s="186" t="s">
        <v>80</v>
      </c>
      <c r="AV97" s="11" t="s">
        <v>80</v>
      </c>
      <c r="AW97" s="11" t="s">
        <v>33</v>
      </c>
      <c r="AX97" s="11" t="s">
        <v>70</v>
      </c>
      <c r="AY97" s="186" t="s">
        <v>143</v>
      </c>
    </row>
    <row r="98" spans="2:65" s="1" customFormat="1" ht="38.25" customHeight="1">
      <c r="B98" s="171"/>
      <c r="C98" s="172" t="s">
        <v>172</v>
      </c>
      <c r="D98" s="172" t="s">
        <v>145</v>
      </c>
      <c r="E98" s="173" t="s">
        <v>324</v>
      </c>
      <c r="F98" s="174" t="s">
        <v>325</v>
      </c>
      <c r="G98" s="175" t="s">
        <v>202</v>
      </c>
      <c r="H98" s="176">
        <v>1.6</v>
      </c>
      <c r="I98" s="177"/>
      <c r="J98" s="178">
        <f>ROUND(I98*H98,2)</f>
        <v>0</v>
      </c>
      <c r="K98" s="174" t="s">
        <v>149</v>
      </c>
      <c r="L98" s="39"/>
      <c r="M98" s="179" t="s">
        <v>5</v>
      </c>
      <c r="N98" s="180" t="s">
        <v>41</v>
      </c>
      <c r="O98" s="40"/>
      <c r="P98" s="181">
        <f>O98*H98</f>
        <v>0</v>
      </c>
      <c r="Q98" s="181">
        <v>0</v>
      </c>
      <c r="R98" s="181">
        <f>Q98*H98</f>
        <v>0</v>
      </c>
      <c r="S98" s="181">
        <v>0.002</v>
      </c>
      <c r="T98" s="182">
        <f>S98*H98</f>
        <v>0.0032</v>
      </c>
      <c r="AR98" s="22" t="s">
        <v>150</v>
      </c>
      <c r="AT98" s="22" t="s">
        <v>145</v>
      </c>
      <c r="AU98" s="22" t="s">
        <v>80</v>
      </c>
      <c r="AY98" s="22" t="s">
        <v>143</v>
      </c>
      <c r="BE98" s="183">
        <f>IF(N98="základní",J98,0)</f>
        <v>0</v>
      </c>
      <c r="BF98" s="183">
        <f>IF(N98="snížená",J98,0)</f>
        <v>0</v>
      </c>
      <c r="BG98" s="183">
        <f>IF(N98="zákl. přenesená",J98,0)</f>
        <v>0</v>
      </c>
      <c r="BH98" s="183">
        <f>IF(N98="sníž. přenesená",J98,0)</f>
        <v>0</v>
      </c>
      <c r="BI98" s="183">
        <f>IF(N98="nulová",J98,0)</f>
        <v>0</v>
      </c>
      <c r="BJ98" s="22" t="s">
        <v>78</v>
      </c>
      <c r="BK98" s="183">
        <f>ROUND(I98*H98,2)</f>
        <v>0</v>
      </c>
      <c r="BL98" s="22" t="s">
        <v>150</v>
      </c>
      <c r="BM98" s="22" t="s">
        <v>340</v>
      </c>
    </row>
    <row r="99" spans="2:51" s="12" customFormat="1" ht="13.5">
      <c r="B99" s="208"/>
      <c r="D99" s="185" t="s">
        <v>152</v>
      </c>
      <c r="E99" s="209" t="s">
        <v>5</v>
      </c>
      <c r="F99" s="210" t="s">
        <v>327</v>
      </c>
      <c r="H99" s="209" t="s">
        <v>5</v>
      </c>
      <c r="I99" s="211"/>
      <c r="L99" s="208"/>
      <c r="M99" s="212"/>
      <c r="N99" s="213"/>
      <c r="O99" s="213"/>
      <c r="P99" s="213"/>
      <c r="Q99" s="213"/>
      <c r="R99" s="213"/>
      <c r="S99" s="213"/>
      <c r="T99" s="214"/>
      <c r="AT99" s="209" t="s">
        <v>152</v>
      </c>
      <c r="AU99" s="209" t="s">
        <v>80</v>
      </c>
      <c r="AV99" s="12" t="s">
        <v>78</v>
      </c>
      <c r="AW99" s="12" t="s">
        <v>33</v>
      </c>
      <c r="AX99" s="12" t="s">
        <v>70</v>
      </c>
      <c r="AY99" s="209" t="s">
        <v>143</v>
      </c>
    </row>
    <row r="100" spans="2:51" s="11" customFormat="1" ht="13.5">
      <c r="B100" s="184"/>
      <c r="D100" s="185" t="s">
        <v>152</v>
      </c>
      <c r="E100" s="186" t="s">
        <v>5</v>
      </c>
      <c r="F100" s="187" t="s">
        <v>341</v>
      </c>
      <c r="H100" s="188">
        <v>1.6</v>
      </c>
      <c r="I100" s="189"/>
      <c r="L100" s="184"/>
      <c r="M100" s="190"/>
      <c r="N100" s="191"/>
      <c r="O100" s="191"/>
      <c r="P100" s="191"/>
      <c r="Q100" s="191"/>
      <c r="R100" s="191"/>
      <c r="S100" s="191"/>
      <c r="T100" s="192"/>
      <c r="AT100" s="186" t="s">
        <v>152</v>
      </c>
      <c r="AU100" s="186" t="s">
        <v>80</v>
      </c>
      <c r="AV100" s="11" t="s">
        <v>80</v>
      </c>
      <c r="AW100" s="11" t="s">
        <v>33</v>
      </c>
      <c r="AX100" s="11" t="s">
        <v>70</v>
      </c>
      <c r="AY100" s="186" t="s">
        <v>143</v>
      </c>
    </row>
    <row r="101" spans="2:63" s="10" customFormat="1" ht="29.85" customHeight="1">
      <c r="B101" s="158"/>
      <c r="D101" s="159" t="s">
        <v>69</v>
      </c>
      <c r="E101" s="169" t="s">
        <v>211</v>
      </c>
      <c r="F101" s="169" t="s">
        <v>212</v>
      </c>
      <c r="I101" s="161"/>
      <c r="J101" s="170">
        <f>BK101</f>
        <v>0</v>
      </c>
      <c r="L101" s="158"/>
      <c r="M101" s="163"/>
      <c r="N101" s="164"/>
      <c r="O101" s="164"/>
      <c r="P101" s="165">
        <f>SUM(P102:P106)</f>
        <v>0</v>
      </c>
      <c r="Q101" s="164"/>
      <c r="R101" s="165">
        <f>SUM(R102:R106)</f>
        <v>0</v>
      </c>
      <c r="S101" s="164"/>
      <c r="T101" s="166">
        <f>SUM(T102:T106)</f>
        <v>0</v>
      </c>
      <c r="AR101" s="159" t="s">
        <v>78</v>
      </c>
      <c r="AT101" s="167" t="s">
        <v>69</v>
      </c>
      <c r="AU101" s="167" t="s">
        <v>78</v>
      </c>
      <c r="AY101" s="159" t="s">
        <v>143</v>
      </c>
      <c r="BK101" s="168">
        <f>SUM(BK102:BK106)</f>
        <v>0</v>
      </c>
    </row>
    <row r="102" spans="2:65" s="1" customFormat="1" ht="25.5" customHeight="1">
      <c r="B102" s="171"/>
      <c r="C102" s="172" t="s">
        <v>166</v>
      </c>
      <c r="D102" s="172" t="s">
        <v>145</v>
      </c>
      <c r="E102" s="173" t="s">
        <v>214</v>
      </c>
      <c r="F102" s="174" t="s">
        <v>215</v>
      </c>
      <c r="G102" s="175" t="s">
        <v>163</v>
      </c>
      <c r="H102" s="176">
        <v>0.66</v>
      </c>
      <c r="I102" s="177"/>
      <c r="J102" s="178">
        <f>ROUND(I102*H102,2)</f>
        <v>0</v>
      </c>
      <c r="K102" s="174" t="s">
        <v>149</v>
      </c>
      <c r="L102" s="39"/>
      <c r="M102" s="179" t="s">
        <v>5</v>
      </c>
      <c r="N102" s="180" t="s">
        <v>41</v>
      </c>
      <c r="O102" s="40"/>
      <c r="P102" s="181">
        <f>O102*H102</f>
        <v>0</v>
      </c>
      <c r="Q102" s="181">
        <v>0</v>
      </c>
      <c r="R102" s="181">
        <f>Q102*H102</f>
        <v>0</v>
      </c>
      <c r="S102" s="181">
        <v>0</v>
      </c>
      <c r="T102" s="182">
        <f>S102*H102</f>
        <v>0</v>
      </c>
      <c r="AR102" s="22" t="s">
        <v>150</v>
      </c>
      <c r="AT102" s="22" t="s">
        <v>145</v>
      </c>
      <c r="AU102" s="22" t="s">
        <v>80</v>
      </c>
      <c r="AY102" s="22" t="s">
        <v>143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22" t="s">
        <v>78</v>
      </c>
      <c r="BK102" s="183">
        <f>ROUND(I102*H102,2)</f>
        <v>0</v>
      </c>
      <c r="BL102" s="22" t="s">
        <v>150</v>
      </c>
      <c r="BM102" s="22" t="s">
        <v>342</v>
      </c>
    </row>
    <row r="103" spans="2:65" s="1" customFormat="1" ht="25.5" customHeight="1">
      <c r="B103" s="171"/>
      <c r="C103" s="172" t="s">
        <v>180</v>
      </c>
      <c r="D103" s="172" t="s">
        <v>145</v>
      </c>
      <c r="E103" s="173" t="s">
        <v>218</v>
      </c>
      <c r="F103" s="174" t="s">
        <v>219</v>
      </c>
      <c r="G103" s="175" t="s">
        <v>163</v>
      </c>
      <c r="H103" s="176">
        <v>0.66</v>
      </c>
      <c r="I103" s="177"/>
      <c r="J103" s="178">
        <f>ROUND(I103*H103,2)</f>
        <v>0</v>
      </c>
      <c r="K103" s="174" t="s">
        <v>149</v>
      </c>
      <c r="L103" s="39"/>
      <c r="M103" s="179" t="s">
        <v>5</v>
      </c>
      <c r="N103" s="180" t="s">
        <v>41</v>
      </c>
      <c r="O103" s="40"/>
      <c r="P103" s="181">
        <f>O103*H103</f>
        <v>0</v>
      </c>
      <c r="Q103" s="181">
        <v>0</v>
      </c>
      <c r="R103" s="181">
        <f>Q103*H103</f>
        <v>0</v>
      </c>
      <c r="S103" s="181">
        <v>0</v>
      </c>
      <c r="T103" s="182">
        <f>S103*H103</f>
        <v>0</v>
      </c>
      <c r="AR103" s="22" t="s">
        <v>150</v>
      </c>
      <c r="AT103" s="22" t="s">
        <v>145</v>
      </c>
      <c r="AU103" s="22" t="s">
        <v>80</v>
      </c>
      <c r="AY103" s="22" t="s">
        <v>143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22" t="s">
        <v>78</v>
      </c>
      <c r="BK103" s="183">
        <f>ROUND(I103*H103,2)</f>
        <v>0</v>
      </c>
      <c r="BL103" s="22" t="s">
        <v>150</v>
      </c>
      <c r="BM103" s="22" t="s">
        <v>343</v>
      </c>
    </row>
    <row r="104" spans="2:65" s="1" customFormat="1" ht="25.5" customHeight="1">
      <c r="B104" s="171"/>
      <c r="C104" s="172" t="s">
        <v>187</v>
      </c>
      <c r="D104" s="172" t="s">
        <v>145</v>
      </c>
      <c r="E104" s="173" t="s">
        <v>221</v>
      </c>
      <c r="F104" s="174" t="s">
        <v>222</v>
      </c>
      <c r="G104" s="175" t="s">
        <v>163</v>
      </c>
      <c r="H104" s="176">
        <v>16.5</v>
      </c>
      <c r="I104" s="177"/>
      <c r="J104" s="178">
        <f>ROUND(I104*H104,2)</f>
        <v>0</v>
      </c>
      <c r="K104" s="174" t="s">
        <v>149</v>
      </c>
      <c r="L104" s="39"/>
      <c r="M104" s="179" t="s">
        <v>5</v>
      </c>
      <c r="N104" s="180" t="s">
        <v>41</v>
      </c>
      <c r="O104" s="40"/>
      <c r="P104" s="181">
        <f>O104*H104</f>
        <v>0</v>
      </c>
      <c r="Q104" s="181">
        <v>0</v>
      </c>
      <c r="R104" s="181">
        <f>Q104*H104</f>
        <v>0</v>
      </c>
      <c r="S104" s="181">
        <v>0</v>
      </c>
      <c r="T104" s="182">
        <f>S104*H104</f>
        <v>0</v>
      </c>
      <c r="AR104" s="22" t="s">
        <v>150</v>
      </c>
      <c r="AT104" s="22" t="s">
        <v>145</v>
      </c>
      <c r="AU104" s="22" t="s">
        <v>80</v>
      </c>
      <c r="AY104" s="22" t="s">
        <v>143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22" t="s">
        <v>78</v>
      </c>
      <c r="BK104" s="183">
        <f>ROUND(I104*H104,2)</f>
        <v>0</v>
      </c>
      <c r="BL104" s="22" t="s">
        <v>150</v>
      </c>
      <c r="BM104" s="22" t="s">
        <v>344</v>
      </c>
    </row>
    <row r="105" spans="2:51" s="11" customFormat="1" ht="13.5">
      <c r="B105" s="184"/>
      <c r="D105" s="185" t="s">
        <v>152</v>
      </c>
      <c r="F105" s="187" t="s">
        <v>345</v>
      </c>
      <c r="H105" s="188">
        <v>16.5</v>
      </c>
      <c r="I105" s="189"/>
      <c r="L105" s="184"/>
      <c r="M105" s="190"/>
      <c r="N105" s="191"/>
      <c r="O105" s="191"/>
      <c r="P105" s="191"/>
      <c r="Q105" s="191"/>
      <c r="R105" s="191"/>
      <c r="S105" s="191"/>
      <c r="T105" s="192"/>
      <c r="AT105" s="186" t="s">
        <v>152</v>
      </c>
      <c r="AU105" s="186" t="s">
        <v>80</v>
      </c>
      <c r="AV105" s="11" t="s">
        <v>80</v>
      </c>
      <c r="AW105" s="11" t="s">
        <v>6</v>
      </c>
      <c r="AX105" s="11" t="s">
        <v>78</v>
      </c>
      <c r="AY105" s="186" t="s">
        <v>143</v>
      </c>
    </row>
    <row r="106" spans="2:65" s="1" customFormat="1" ht="38.25" customHeight="1">
      <c r="B106" s="171"/>
      <c r="C106" s="172" t="s">
        <v>185</v>
      </c>
      <c r="D106" s="172" t="s">
        <v>145</v>
      </c>
      <c r="E106" s="173" t="s">
        <v>226</v>
      </c>
      <c r="F106" s="174" t="s">
        <v>227</v>
      </c>
      <c r="G106" s="175" t="s">
        <v>163</v>
      </c>
      <c r="H106" s="176">
        <v>0.369</v>
      </c>
      <c r="I106" s="177"/>
      <c r="J106" s="178">
        <f>ROUND(I106*H106,2)</f>
        <v>0</v>
      </c>
      <c r="K106" s="174" t="s">
        <v>149</v>
      </c>
      <c r="L106" s="39"/>
      <c r="M106" s="179" t="s">
        <v>5</v>
      </c>
      <c r="N106" s="180" t="s">
        <v>41</v>
      </c>
      <c r="O106" s="40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AR106" s="22" t="s">
        <v>150</v>
      </c>
      <c r="AT106" s="22" t="s">
        <v>145</v>
      </c>
      <c r="AU106" s="22" t="s">
        <v>80</v>
      </c>
      <c r="AY106" s="22" t="s">
        <v>143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22" t="s">
        <v>78</v>
      </c>
      <c r="BK106" s="183">
        <f>ROUND(I106*H106,2)</f>
        <v>0</v>
      </c>
      <c r="BL106" s="22" t="s">
        <v>150</v>
      </c>
      <c r="BM106" s="22" t="s">
        <v>346</v>
      </c>
    </row>
    <row r="107" spans="2:63" s="10" customFormat="1" ht="29.85" customHeight="1">
      <c r="B107" s="158"/>
      <c r="D107" s="159" t="s">
        <v>69</v>
      </c>
      <c r="E107" s="169" t="s">
        <v>229</v>
      </c>
      <c r="F107" s="169" t="s">
        <v>230</v>
      </c>
      <c r="I107" s="161"/>
      <c r="J107" s="170">
        <f>BK107</f>
        <v>0</v>
      </c>
      <c r="L107" s="158"/>
      <c r="M107" s="163"/>
      <c r="N107" s="164"/>
      <c r="O107" s="164"/>
      <c r="P107" s="165">
        <f>P108</f>
        <v>0</v>
      </c>
      <c r="Q107" s="164"/>
      <c r="R107" s="165">
        <f>R108</f>
        <v>0</v>
      </c>
      <c r="S107" s="164"/>
      <c r="T107" s="166">
        <f>T108</f>
        <v>0</v>
      </c>
      <c r="AR107" s="159" t="s">
        <v>78</v>
      </c>
      <c r="AT107" s="167" t="s">
        <v>69</v>
      </c>
      <c r="AU107" s="167" t="s">
        <v>78</v>
      </c>
      <c r="AY107" s="159" t="s">
        <v>143</v>
      </c>
      <c r="BK107" s="168">
        <f>BK108</f>
        <v>0</v>
      </c>
    </row>
    <row r="108" spans="2:65" s="1" customFormat="1" ht="38.25" customHeight="1">
      <c r="B108" s="171"/>
      <c r="C108" s="172" t="s">
        <v>195</v>
      </c>
      <c r="D108" s="172" t="s">
        <v>145</v>
      </c>
      <c r="E108" s="173" t="s">
        <v>232</v>
      </c>
      <c r="F108" s="174" t="s">
        <v>233</v>
      </c>
      <c r="G108" s="175" t="s">
        <v>163</v>
      </c>
      <c r="H108" s="176">
        <v>0.369</v>
      </c>
      <c r="I108" s="177"/>
      <c r="J108" s="178">
        <f>ROUND(I108*H108,2)</f>
        <v>0</v>
      </c>
      <c r="K108" s="174" t="s">
        <v>149</v>
      </c>
      <c r="L108" s="39"/>
      <c r="M108" s="179" t="s">
        <v>5</v>
      </c>
      <c r="N108" s="180" t="s">
        <v>41</v>
      </c>
      <c r="O108" s="40"/>
      <c r="P108" s="181">
        <f>O108*H108</f>
        <v>0</v>
      </c>
      <c r="Q108" s="181">
        <v>0</v>
      </c>
      <c r="R108" s="181">
        <f>Q108*H108</f>
        <v>0</v>
      </c>
      <c r="S108" s="181">
        <v>0</v>
      </c>
      <c r="T108" s="182">
        <f>S108*H108</f>
        <v>0</v>
      </c>
      <c r="AR108" s="22" t="s">
        <v>150</v>
      </c>
      <c r="AT108" s="22" t="s">
        <v>145</v>
      </c>
      <c r="AU108" s="22" t="s">
        <v>80</v>
      </c>
      <c r="AY108" s="22" t="s">
        <v>143</v>
      </c>
      <c r="BE108" s="183">
        <f>IF(N108="základní",J108,0)</f>
        <v>0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22" t="s">
        <v>78</v>
      </c>
      <c r="BK108" s="183">
        <f>ROUND(I108*H108,2)</f>
        <v>0</v>
      </c>
      <c r="BL108" s="22" t="s">
        <v>150</v>
      </c>
      <c r="BM108" s="22" t="s">
        <v>234</v>
      </c>
    </row>
    <row r="109" spans="2:63" s="10" customFormat="1" ht="37.35" customHeight="1">
      <c r="B109" s="158"/>
      <c r="D109" s="159" t="s">
        <v>69</v>
      </c>
      <c r="E109" s="160" t="s">
        <v>260</v>
      </c>
      <c r="F109" s="160" t="s">
        <v>261</v>
      </c>
      <c r="I109" s="161"/>
      <c r="J109" s="162">
        <f>BK109</f>
        <v>0</v>
      </c>
      <c r="L109" s="158"/>
      <c r="M109" s="163"/>
      <c r="N109" s="164"/>
      <c r="O109" s="164"/>
      <c r="P109" s="165">
        <f>P110</f>
        <v>0</v>
      </c>
      <c r="Q109" s="164"/>
      <c r="R109" s="165">
        <f>R110</f>
        <v>0</v>
      </c>
      <c r="S109" s="164"/>
      <c r="T109" s="166">
        <f>T110</f>
        <v>0</v>
      </c>
      <c r="AR109" s="159" t="s">
        <v>172</v>
      </c>
      <c r="AT109" s="167" t="s">
        <v>69</v>
      </c>
      <c r="AU109" s="167" t="s">
        <v>70</v>
      </c>
      <c r="AY109" s="159" t="s">
        <v>143</v>
      </c>
      <c r="BK109" s="168">
        <f>BK110</f>
        <v>0</v>
      </c>
    </row>
    <row r="110" spans="2:63" s="10" customFormat="1" ht="19.9" customHeight="1">
      <c r="B110" s="158"/>
      <c r="D110" s="159" t="s">
        <v>69</v>
      </c>
      <c r="E110" s="169" t="s">
        <v>262</v>
      </c>
      <c r="F110" s="169" t="s">
        <v>263</v>
      </c>
      <c r="I110" s="161"/>
      <c r="J110" s="170">
        <f>BK110</f>
        <v>0</v>
      </c>
      <c r="L110" s="158"/>
      <c r="M110" s="163"/>
      <c r="N110" s="164"/>
      <c r="O110" s="164"/>
      <c r="P110" s="165">
        <f>P111</f>
        <v>0</v>
      </c>
      <c r="Q110" s="164"/>
      <c r="R110" s="165">
        <f>R111</f>
        <v>0</v>
      </c>
      <c r="S110" s="164"/>
      <c r="T110" s="166">
        <f>T111</f>
        <v>0</v>
      </c>
      <c r="AR110" s="159" t="s">
        <v>172</v>
      </c>
      <c r="AT110" s="167" t="s">
        <v>69</v>
      </c>
      <c r="AU110" s="167" t="s">
        <v>78</v>
      </c>
      <c r="AY110" s="159" t="s">
        <v>143</v>
      </c>
      <c r="BK110" s="168">
        <f>BK111</f>
        <v>0</v>
      </c>
    </row>
    <row r="111" spans="2:65" s="1" customFormat="1" ht="16.5" customHeight="1">
      <c r="B111" s="171"/>
      <c r="C111" s="172" t="s">
        <v>199</v>
      </c>
      <c r="D111" s="172" t="s">
        <v>145</v>
      </c>
      <c r="E111" s="173" t="s">
        <v>265</v>
      </c>
      <c r="F111" s="174" t="s">
        <v>263</v>
      </c>
      <c r="G111" s="175" t="s">
        <v>266</v>
      </c>
      <c r="H111" s="203"/>
      <c r="I111" s="177"/>
      <c r="J111" s="178">
        <f>ROUND(I111*H111,2)</f>
        <v>0</v>
      </c>
      <c r="K111" s="174" t="s">
        <v>149</v>
      </c>
      <c r="L111" s="39"/>
      <c r="M111" s="179" t="s">
        <v>5</v>
      </c>
      <c r="N111" s="204" t="s">
        <v>41</v>
      </c>
      <c r="O111" s="205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AR111" s="22" t="s">
        <v>267</v>
      </c>
      <c r="AT111" s="22" t="s">
        <v>145</v>
      </c>
      <c r="AU111" s="22" t="s">
        <v>80</v>
      </c>
      <c r="AY111" s="22" t="s">
        <v>143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22" t="s">
        <v>78</v>
      </c>
      <c r="BK111" s="183">
        <f>ROUND(I111*H111,2)</f>
        <v>0</v>
      </c>
      <c r="BL111" s="22" t="s">
        <v>267</v>
      </c>
      <c r="BM111" s="22" t="s">
        <v>268</v>
      </c>
    </row>
    <row r="112" spans="2:12" s="1" customFormat="1" ht="6.95" customHeight="1">
      <c r="B112" s="54"/>
      <c r="C112" s="55"/>
      <c r="D112" s="55"/>
      <c r="E112" s="55"/>
      <c r="F112" s="55"/>
      <c r="G112" s="55"/>
      <c r="H112" s="55"/>
      <c r="I112" s="125"/>
      <c r="J112" s="55"/>
      <c r="K112" s="55"/>
      <c r="L112" s="39"/>
    </row>
  </sheetData>
  <autoFilter ref="C83:K111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Kryštovová Dagmar</dc:creator>
  <cp:keywords/>
  <dc:description/>
  <cp:lastModifiedBy>Jakobcová</cp:lastModifiedBy>
  <dcterms:created xsi:type="dcterms:W3CDTF">2018-10-12T09:15:08Z</dcterms:created>
  <dcterms:modified xsi:type="dcterms:W3CDTF">2018-10-24T11:59:25Z</dcterms:modified>
  <cp:category/>
  <cp:version/>
  <cp:contentType/>
  <cp:contentStatus/>
</cp:coreProperties>
</file>